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rlan/Documents/seca-2020-master/Sistema-Operacional/"/>
    </mc:Choice>
  </mc:AlternateContent>
  <xr:revisionPtr revIDLastSave="0" documentId="13_ncr:1_{98E51D83-3609-A249-8643-1D188F255EE6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PLANILHA_GERAL" sheetId="1" r:id="rId1"/>
    <sheet name="SEM_DADOS" sheetId="2" r:id="rId2"/>
    <sheet name="RANKING_SECA_2018" sheetId="3" r:id="rId3"/>
    <sheet name="EMERGENCIAIS_2018" sheetId="4" r:id="rId4"/>
    <sheet name="Regionais" sheetId="5" r:id="rId5"/>
    <sheet name="Mananciais Criticos" sheetId="6" r:id="rId6"/>
  </sheets>
  <externalReferences>
    <externalReference r:id="rId7"/>
  </externalReferences>
  <definedNames>
    <definedName name="_xlnm._FilterDatabase" localSheetId="0" hidden="1">PLANILHA_GERAL!$A$5:$R$207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3" i="6"/>
  <c r="O18" i="4" l="1"/>
  <c r="O17" i="4"/>
  <c r="O10" i="4"/>
  <c r="O9" i="4"/>
  <c r="O5" i="4"/>
  <c r="O4" i="4"/>
  <c r="Q207" i="1"/>
  <c r="Q206" i="1"/>
  <c r="Q205" i="1"/>
  <c r="P205" i="1"/>
  <c r="L205" i="1"/>
  <c r="Q204" i="1"/>
  <c r="P204" i="1"/>
  <c r="L204" i="1"/>
  <c r="Q203" i="1"/>
  <c r="P203" i="1"/>
  <c r="L203" i="1"/>
  <c r="Q202" i="1"/>
  <c r="P202" i="1"/>
  <c r="L202" i="1"/>
  <c r="Q201" i="1"/>
  <c r="P201" i="1"/>
  <c r="L201" i="1"/>
  <c r="Q200" i="1"/>
  <c r="P200" i="1"/>
  <c r="L200" i="1"/>
  <c r="Q199" i="1"/>
  <c r="P199" i="1"/>
  <c r="L199" i="1"/>
  <c r="Q198" i="1"/>
  <c r="L198" i="1"/>
  <c r="Q197" i="1"/>
  <c r="P197" i="1"/>
  <c r="L197" i="1"/>
  <c r="Q196" i="1"/>
  <c r="P196" i="1"/>
  <c r="L196" i="1"/>
  <c r="Q195" i="1"/>
  <c r="P195" i="1"/>
  <c r="L195" i="1"/>
  <c r="Q194" i="1"/>
  <c r="P194" i="1"/>
  <c r="L194" i="1"/>
  <c r="Q193" i="1"/>
  <c r="P193" i="1"/>
  <c r="L193" i="1"/>
  <c r="Q192" i="1"/>
  <c r="P192" i="1"/>
  <c r="L192" i="1"/>
  <c r="Q191" i="1"/>
  <c r="P191" i="1"/>
  <c r="L191" i="1"/>
  <c r="Q190" i="1"/>
  <c r="P190" i="1"/>
  <c r="L190" i="1"/>
  <c r="Q189" i="1"/>
  <c r="P189" i="1"/>
  <c r="L189" i="1"/>
  <c r="Q188" i="1"/>
  <c r="P188" i="1"/>
  <c r="L188" i="1"/>
  <c r="Q187" i="1"/>
  <c r="P187" i="1"/>
  <c r="L187" i="1"/>
  <c r="Q186" i="1"/>
  <c r="P186" i="1"/>
  <c r="L186" i="1"/>
  <c r="Q185" i="1"/>
  <c r="P185" i="1"/>
  <c r="L185" i="1"/>
  <c r="Q184" i="1"/>
  <c r="P184" i="1"/>
  <c r="L184" i="1"/>
  <c r="Q183" i="1"/>
  <c r="P183" i="1"/>
  <c r="L183" i="1"/>
  <c r="Q182" i="1"/>
  <c r="L182" i="1"/>
  <c r="Q181" i="1"/>
  <c r="P181" i="1"/>
  <c r="L181" i="1"/>
  <c r="Q180" i="1"/>
  <c r="P180" i="1"/>
  <c r="L180" i="1"/>
  <c r="Q179" i="1"/>
  <c r="L179" i="1"/>
  <c r="Q178" i="1"/>
  <c r="P178" i="1"/>
  <c r="L178" i="1"/>
  <c r="Q177" i="1"/>
  <c r="L177" i="1"/>
  <c r="Q176" i="1"/>
  <c r="L176" i="1"/>
  <c r="Q175" i="1"/>
  <c r="L175" i="1"/>
  <c r="Q174" i="1"/>
  <c r="P174" i="1"/>
  <c r="L174" i="1"/>
  <c r="Q173" i="1"/>
  <c r="L173" i="1"/>
  <c r="Q172" i="1"/>
  <c r="L172" i="1"/>
  <c r="Q171" i="1"/>
  <c r="L171" i="1"/>
  <c r="Q170" i="1"/>
  <c r="P170" i="1"/>
  <c r="L170" i="1"/>
  <c r="Q169" i="1"/>
  <c r="P169" i="1"/>
  <c r="L169" i="1"/>
  <c r="Q168" i="1"/>
  <c r="P168" i="1"/>
  <c r="L168" i="1"/>
  <c r="Q167" i="1"/>
  <c r="P167" i="1"/>
  <c r="L167" i="1"/>
  <c r="Q166" i="1"/>
  <c r="L166" i="1"/>
  <c r="Q165" i="1"/>
  <c r="P165" i="1"/>
  <c r="L165" i="1"/>
  <c r="Q164" i="1"/>
  <c r="P164" i="1"/>
  <c r="L164" i="1"/>
  <c r="Q163" i="1"/>
  <c r="P163" i="1"/>
  <c r="L163" i="1"/>
  <c r="Q162" i="1"/>
  <c r="P162" i="1"/>
  <c r="L162" i="1"/>
  <c r="Q161" i="1"/>
  <c r="P161" i="1"/>
  <c r="L161" i="1"/>
  <c r="Q160" i="1"/>
  <c r="P160" i="1"/>
  <c r="L160" i="1"/>
  <c r="Q159" i="1"/>
  <c r="P159" i="1"/>
  <c r="L159" i="1"/>
  <c r="Q158" i="1"/>
  <c r="P158" i="1"/>
  <c r="L158" i="1"/>
  <c r="Q157" i="1"/>
  <c r="P157" i="1"/>
  <c r="L157" i="1"/>
  <c r="Q156" i="1"/>
  <c r="P156" i="1"/>
  <c r="L156" i="1"/>
  <c r="Q155" i="1"/>
  <c r="P155" i="1"/>
  <c r="L155" i="1"/>
  <c r="Q154" i="1"/>
  <c r="P154" i="1"/>
  <c r="L154" i="1"/>
  <c r="Q153" i="1"/>
  <c r="P153" i="1"/>
  <c r="L153" i="1"/>
  <c r="Q152" i="1"/>
  <c r="P152" i="1"/>
  <c r="L152" i="1"/>
  <c r="Q151" i="1"/>
  <c r="P151" i="1"/>
  <c r="L151" i="1"/>
  <c r="Q150" i="1"/>
  <c r="P150" i="1"/>
  <c r="L150" i="1"/>
  <c r="Q149" i="1"/>
  <c r="P149" i="1"/>
  <c r="L149" i="1"/>
  <c r="Q148" i="1"/>
  <c r="P148" i="1"/>
  <c r="L148" i="1"/>
  <c r="Q147" i="1"/>
  <c r="P147" i="1"/>
  <c r="L147" i="1"/>
  <c r="Q146" i="1"/>
  <c r="P146" i="1"/>
  <c r="L146" i="1"/>
  <c r="Q145" i="1"/>
  <c r="P145" i="1"/>
  <c r="L145" i="1"/>
  <c r="Q144" i="1"/>
  <c r="P144" i="1"/>
  <c r="L144" i="1"/>
  <c r="Q143" i="1"/>
  <c r="P143" i="1"/>
  <c r="L143" i="1"/>
  <c r="Q142" i="1"/>
  <c r="P142" i="1"/>
  <c r="L142" i="1"/>
  <c r="Q141" i="1"/>
  <c r="P141" i="1"/>
  <c r="L141" i="1"/>
  <c r="Q140" i="1"/>
  <c r="P140" i="1"/>
  <c r="L140" i="1"/>
  <c r="Q139" i="1"/>
  <c r="P139" i="1"/>
  <c r="L139" i="1"/>
  <c r="Q138" i="1"/>
  <c r="P138" i="1"/>
  <c r="L138" i="1"/>
  <c r="Q137" i="1"/>
  <c r="P137" i="1"/>
  <c r="L137" i="1"/>
  <c r="Q136" i="1"/>
  <c r="P136" i="1"/>
  <c r="L136" i="1"/>
  <c r="Q135" i="1"/>
  <c r="P135" i="1"/>
  <c r="L135" i="1"/>
  <c r="Q134" i="1"/>
  <c r="P134" i="1"/>
  <c r="L134" i="1"/>
  <c r="Q133" i="1"/>
  <c r="P133" i="1"/>
  <c r="L133" i="1"/>
  <c r="Q132" i="1"/>
  <c r="P132" i="1"/>
  <c r="L132" i="1"/>
  <c r="Q131" i="1"/>
  <c r="P131" i="1"/>
  <c r="L131" i="1"/>
  <c r="Q130" i="1"/>
  <c r="P130" i="1"/>
  <c r="L130" i="1"/>
  <c r="Q129" i="1"/>
  <c r="P129" i="1"/>
  <c r="L129" i="1"/>
  <c r="Q128" i="1"/>
  <c r="P128" i="1"/>
  <c r="L128" i="1"/>
  <c r="Q127" i="1"/>
  <c r="P127" i="1"/>
  <c r="L127" i="1"/>
  <c r="Q126" i="1"/>
  <c r="P126" i="1"/>
  <c r="L126" i="1"/>
  <c r="Q125" i="1"/>
  <c r="P125" i="1"/>
  <c r="L125" i="1"/>
  <c r="Q124" i="1"/>
  <c r="P124" i="1"/>
  <c r="L124" i="1"/>
  <c r="Q123" i="1"/>
  <c r="L123" i="1"/>
  <c r="Q122" i="1"/>
  <c r="P122" i="1"/>
  <c r="L122" i="1"/>
  <c r="Q121" i="1"/>
  <c r="P121" i="1"/>
  <c r="L121" i="1"/>
  <c r="Q120" i="1"/>
  <c r="P120" i="1"/>
  <c r="L120" i="1"/>
  <c r="P119" i="1"/>
  <c r="M119" i="1"/>
  <c r="L119" i="1"/>
  <c r="Q118" i="1"/>
  <c r="P118" i="1"/>
  <c r="L118" i="1"/>
  <c r="Q117" i="1"/>
  <c r="P117" i="1"/>
  <c r="L117" i="1"/>
  <c r="Q116" i="1"/>
  <c r="P116" i="1"/>
  <c r="L116" i="1"/>
  <c r="Q115" i="1"/>
  <c r="P115" i="1"/>
  <c r="L115" i="1"/>
  <c r="Q114" i="1"/>
  <c r="P114" i="1"/>
  <c r="L114" i="1"/>
  <c r="Q113" i="1"/>
  <c r="P113" i="1"/>
  <c r="L113" i="1"/>
  <c r="Q112" i="1"/>
  <c r="P112" i="1"/>
  <c r="L112" i="1"/>
  <c r="Q111" i="1"/>
  <c r="P111" i="1"/>
  <c r="L111" i="1"/>
  <c r="Q110" i="1"/>
  <c r="P110" i="1"/>
  <c r="L110" i="1"/>
  <c r="Q109" i="1"/>
  <c r="P109" i="1"/>
  <c r="L109" i="1"/>
  <c r="Q108" i="1"/>
  <c r="P108" i="1"/>
  <c r="L108" i="1"/>
  <c r="Q107" i="1"/>
  <c r="P107" i="1"/>
  <c r="L107" i="1"/>
  <c r="Q106" i="1"/>
  <c r="P106" i="1"/>
  <c r="L106" i="1"/>
  <c r="Q105" i="1"/>
  <c r="P105" i="1"/>
  <c r="L105" i="1"/>
  <c r="Q104" i="1"/>
  <c r="P104" i="1"/>
  <c r="L104" i="1"/>
  <c r="Q103" i="1"/>
  <c r="P103" i="1"/>
  <c r="L103" i="1"/>
  <c r="Q102" i="1"/>
  <c r="P102" i="1"/>
  <c r="L102" i="1"/>
  <c r="Q101" i="1"/>
  <c r="P101" i="1"/>
  <c r="L101" i="1"/>
  <c r="Q100" i="1"/>
  <c r="P100" i="1"/>
  <c r="L100" i="1"/>
  <c r="Q99" i="1"/>
  <c r="P99" i="1"/>
  <c r="L99" i="1"/>
  <c r="Q98" i="1"/>
  <c r="P98" i="1"/>
  <c r="L98" i="1"/>
  <c r="Q97" i="1"/>
  <c r="P97" i="1"/>
  <c r="L97" i="1"/>
  <c r="Q96" i="1"/>
  <c r="P96" i="1"/>
  <c r="L96" i="1"/>
  <c r="Q95" i="1"/>
  <c r="L95" i="1"/>
  <c r="Q94" i="1"/>
  <c r="P94" i="1"/>
  <c r="L94" i="1"/>
  <c r="Q93" i="1"/>
  <c r="L93" i="1"/>
  <c r="Q92" i="1"/>
  <c r="L92" i="1"/>
  <c r="Q91" i="1"/>
  <c r="L91" i="1"/>
  <c r="Q90" i="1"/>
  <c r="L90" i="1"/>
  <c r="Q89" i="1"/>
  <c r="P89" i="1"/>
  <c r="L89" i="1"/>
  <c r="Q88" i="1"/>
  <c r="P88" i="1"/>
  <c r="L88" i="1"/>
  <c r="Q87" i="1"/>
  <c r="P87" i="1"/>
  <c r="L87" i="1"/>
  <c r="Q86" i="1"/>
  <c r="L86" i="1"/>
  <c r="Q85" i="1"/>
  <c r="P85" i="1"/>
  <c r="L85" i="1"/>
  <c r="Q84" i="1"/>
  <c r="P84" i="1"/>
  <c r="L84" i="1"/>
  <c r="Q83" i="1"/>
  <c r="P83" i="1"/>
  <c r="L83" i="1"/>
  <c r="Q82" i="1"/>
  <c r="P82" i="1"/>
  <c r="L82" i="1"/>
  <c r="Q81" i="1"/>
  <c r="P81" i="1"/>
  <c r="L81" i="1"/>
  <c r="Q80" i="1"/>
  <c r="P80" i="1"/>
  <c r="L80" i="1"/>
  <c r="Q79" i="1"/>
  <c r="P79" i="1"/>
  <c r="L79" i="1"/>
  <c r="Q78" i="1"/>
  <c r="P78" i="1"/>
  <c r="L78" i="1"/>
  <c r="Q77" i="1"/>
  <c r="P77" i="1"/>
  <c r="L77" i="1"/>
  <c r="Q76" i="1"/>
  <c r="P76" i="1"/>
  <c r="L76" i="1"/>
  <c r="Q75" i="1"/>
  <c r="P75" i="1"/>
  <c r="L75" i="1"/>
  <c r="Q74" i="1"/>
  <c r="L74" i="1"/>
  <c r="Q73" i="1"/>
  <c r="P73" i="1"/>
  <c r="L73" i="1"/>
  <c r="Q72" i="1"/>
  <c r="P72" i="1"/>
  <c r="L72" i="1"/>
  <c r="Q71" i="1"/>
  <c r="P71" i="1"/>
  <c r="L71" i="1"/>
  <c r="Q70" i="1"/>
  <c r="P70" i="1"/>
  <c r="L70" i="1"/>
  <c r="Q69" i="1"/>
  <c r="P69" i="1"/>
  <c r="L69" i="1"/>
  <c r="Q68" i="1"/>
  <c r="P68" i="1"/>
  <c r="L68" i="1"/>
  <c r="Q67" i="1"/>
  <c r="P67" i="1"/>
  <c r="L67" i="1"/>
  <c r="Q66" i="1"/>
  <c r="P66" i="1"/>
  <c r="L66" i="1"/>
  <c r="Q65" i="1"/>
  <c r="P65" i="1"/>
  <c r="L65" i="1"/>
  <c r="Q64" i="1"/>
  <c r="P64" i="1"/>
  <c r="L64" i="1"/>
  <c r="Q63" i="1"/>
  <c r="P63" i="1"/>
  <c r="L63" i="1"/>
  <c r="Q62" i="1"/>
  <c r="P62" i="1"/>
  <c r="L62" i="1"/>
  <c r="Q61" i="1"/>
  <c r="P61" i="1"/>
  <c r="L61" i="1"/>
  <c r="Q60" i="1"/>
  <c r="P60" i="1"/>
  <c r="L60" i="1"/>
  <c r="Q59" i="1"/>
  <c r="P59" i="1"/>
  <c r="L59" i="1"/>
  <c r="Q58" i="1"/>
  <c r="P58" i="1"/>
  <c r="L58" i="1"/>
  <c r="Q57" i="1"/>
  <c r="P57" i="1"/>
  <c r="L57" i="1"/>
  <c r="Q56" i="1"/>
  <c r="P56" i="1"/>
  <c r="L56" i="1"/>
  <c r="Q55" i="1"/>
  <c r="P55" i="1"/>
  <c r="L55" i="1"/>
  <c r="Q54" i="1"/>
  <c r="P54" i="1"/>
  <c r="L54" i="1"/>
  <c r="Q53" i="1"/>
  <c r="P53" i="1"/>
  <c r="L53" i="1"/>
  <c r="Q52" i="1"/>
  <c r="P52" i="1"/>
  <c r="L52" i="1"/>
  <c r="Q51" i="1"/>
  <c r="L51" i="1"/>
  <c r="Q50" i="1"/>
  <c r="P50" i="1"/>
  <c r="L50" i="1"/>
  <c r="Q49" i="1"/>
  <c r="P49" i="1"/>
  <c r="L49" i="1"/>
  <c r="Q48" i="1"/>
  <c r="P48" i="1"/>
  <c r="L48" i="1"/>
  <c r="Q47" i="1"/>
  <c r="P47" i="1"/>
  <c r="L47" i="1"/>
  <c r="Q46" i="1"/>
  <c r="P46" i="1"/>
  <c r="L46" i="1"/>
  <c r="Q45" i="1"/>
  <c r="P45" i="1"/>
  <c r="L45" i="1"/>
  <c r="Q44" i="1"/>
  <c r="P44" i="1"/>
  <c r="L44" i="1"/>
  <c r="Q43" i="1"/>
  <c r="P43" i="1"/>
  <c r="L43" i="1"/>
  <c r="Q42" i="1"/>
  <c r="P42" i="1"/>
  <c r="L42" i="1"/>
  <c r="Q41" i="1"/>
  <c r="P41" i="1"/>
  <c r="L41" i="1"/>
  <c r="Q40" i="1"/>
  <c r="P40" i="1"/>
  <c r="L40" i="1"/>
  <c r="Q39" i="1"/>
  <c r="P39" i="1"/>
  <c r="L39" i="1"/>
  <c r="Q38" i="1"/>
  <c r="P38" i="1"/>
  <c r="L38" i="1"/>
  <c r="Q37" i="1"/>
  <c r="P37" i="1"/>
  <c r="L37" i="1"/>
  <c r="Q36" i="1"/>
  <c r="P36" i="1"/>
  <c r="L36" i="1"/>
  <c r="Q35" i="1"/>
  <c r="P35" i="1"/>
  <c r="L35" i="1"/>
  <c r="Q34" i="1"/>
  <c r="P34" i="1"/>
  <c r="L34" i="1"/>
  <c r="Q33" i="1"/>
  <c r="P33" i="1"/>
  <c r="L33" i="1"/>
  <c r="Q32" i="1"/>
  <c r="P32" i="1"/>
  <c r="L32" i="1"/>
  <c r="Q31" i="1"/>
  <c r="P31" i="1"/>
  <c r="L31" i="1"/>
  <c r="Q30" i="1"/>
  <c r="L30" i="1"/>
  <c r="Q29" i="1"/>
  <c r="P29" i="1"/>
  <c r="L29" i="1"/>
  <c r="Q28" i="1"/>
  <c r="P28" i="1"/>
  <c r="L28" i="1"/>
  <c r="Q27" i="1"/>
  <c r="P27" i="1"/>
  <c r="L27" i="1"/>
  <c r="Q26" i="1"/>
  <c r="P26" i="1"/>
  <c r="L26" i="1"/>
  <c r="Q25" i="1"/>
  <c r="P25" i="1"/>
  <c r="L25" i="1"/>
  <c r="Q24" i="1"/>
  <c r="P24" i="1"/>
  <c r="L24" i="1"/>
  <c r="Q23" i="1"/>
  <c r="P23" i="1"/>
  <c r="L23" i="1"/>
  <c r="Q22" i="1"/>
  <c r="P22" i="1"/>
  <c r="L22" i="1"/>
  <c r="Q21" i="1"/>
  <c r="P21" i="1"/>
  <c r="L21" i="1"/>
  <c r="Q20" i="1"/>
  <c r="P20" i="1"/>
  <c r="L20" i="1"/>
  <c r="Q19" i="1"/>
  <c r="P19" i="1"/>
  <c r="L19" i="1"/>
  <c r="Q18" i="1"/>
  <c r="P18" i="1"/>
  <c r="L18" i="1"/>
  <c r="Q17" i="1"/>
  <c r="P17" i="1"/>
  <c r="L17" i="1"/>
  <c r="Q16" i="1"/>
  <c r="P16" i="1"/>
  <c r="L16" i="1"/>
  <c r="Q15" i="1"/>
  <c r="P15" i="1"/>
  <c r="L15" i="1"/>
  <c r="Q14" i="1"/>
  <c r="P14" i="1"/>
  <c r="L14" i="1"/>
  <c r="Q13" i="1"/>
  <c r="P13" i="1"/>
  <c r="L13" i="1"/>
  <c r="Q12" i="1"/>
  <c r="P12" i="1"/>
  <c r="L12" i="1"/>
  <c r="Q11" i="1"/>
  <c r="P11" i="1"/>
  <c r="L11" i="1"/>
  <c r="Q10" i="1"/>
  <c r="P10" i="1"/>
  <c r="L10" i="1"/>
  <c r="Q9" i="1"/>
  <c r="P9" i="1"/>
  <c r="L9" i="1"/>
  <c r="Q8" i="1"/>
  <c r="L8" i="1"/>
  <c r="Q7" i="1"/>
  <c r="P7" i="1"/>
  <c r="L7" i="1"/>
  <c r="Q6" i="1"/>
  <c r="P6" i="1"/>
  <c r="M6" i="1"/>
  <c r="L6" i="1"/>
</calcChain>
</file>

<file path=xl/sharedStrings.xml><?xml version="1.0" encoding="utf-8"?>
<sst xmlns="http://schemas.openxmlformats.org/spreadsheetml/2006/main" count="4438" uniqueCount="1006">
  <si>
    <t>SIA</t>
  </si>
  <si>
    <t>GR</t>
  </si>
  <si>
    <t>Município</t>
  </si>
  <si>
    <t>Localidade</t>
  </si>
  <si>
    <t>Manancial</t>
  </si>
  <si>
    <t>Tipo Manancial</t>
  </si>
  <si>
    <t>Situação</t>
  </si>
  <si>
    <t>Portaria</t>
  </si>
  <si>
    <t>Validade</t>
  </si>
  <si>
    <r>
      <rPr>
        <b/>
        <sz val="7"/>
        <rFont val="Tahoma"/>
        <family val="2"/>
      </rPr>
      <t>Vazão(m3/h)</t>
    </r>
  </si>
  <si>
    <r>
      <rPr>
        <b/>
        <sz val="7"/>
        <rFont val="Tahoma"/>
        <family val="2"/>
      </rPr>
      <t>T. Bbto(h/dia)</t>
    </r>
  </si>
  <si>
    <t>Disponibilidade (m³/h)</t>
  </si>
  <si>
    <t>Método Obtenção</t>
  </si>
  <si>
    <t>Meses acima da Disponibilidade</t>
  </si>
  <si>
    <t>Meses com dados</t>
  </si>
  <si>
    <t>% Meses fora da disponibilidade</t>
  </si>
  <si>
    <t>Media da % acima da disponibilidade</t>
  </si>
  <si>
    <t>% Máxima acima da disponibilidade</t>
  </si>
  <si>
    <t xml:space="preserve">GRUM  </t>
  </si>
  <si>
    <t>Alto Piquiri</t>
  </si>
  <si>
    <t>Córrego Barbosa</t>
  </si>
  <si>
    <t>Com Outorga</t>
  </si>
  <si>
    <t>Operante</t>
  </si>
  <si>
    <t>739/2010</t>
  </si>
  <si>
    <t>24/06/2020</t>
  </si>
  <si>
    <t xml:space="preserve">GRAP  </t>
  </si>
  <si>
    <t>Apucarana</t>
  </si>
  <si>
    <t>Rio Caviúna</t>
  </si>
  <si>
    <t>631/2010</t>
  </si>
  <si>
    <t>31/05/2020</t>
  </si>
  <si>
    <t>HG171</t>
  </si>
  <si>
    <t>Rio Pirapó</t>
  </si>
  <si>
    <t>Emergencial</t>
  </si>
  <si>
    <t>1232/2016-DPCA</t>
  </si>
  <si>
    <t>31/10/2019</t>
  </si>
  <si>
    <t xml:space="preserve">GRAR  </t>
  </si>
  <si>
    <t>Arapongas</t>
  </si>
  <si>
    <t>Ribeirão dos Apertados</t>
  </si>
  <si>
    <t>301/2014-DPCA</t>
  </si>
  <si>
    <t>23/07/2020</t>
  </si>
  <si>
    <t>série histórica</t>
  </si>
  <si>
    <t xml:space="preserve">GRCP  </t>
  </si>
  <si>
    <t>Assaí</t>
  </si>
  <si>
    <t>Ribeirão Jataizinho</t>
  </si>
  <si>
    <t>1156/2014-DPCA</t>
  </si>
  <si>
    <t>25/06/2020</t>
  </si>
  <si>
    <t xml:space="preserve">GRTO  </t>
  </si>
  <si>
    <t>Assis Chateaubriand</t>
  </si>
  <si>
    <t>Rio Alívio</t>
  </si>
  <si>
    <t>Com Outorga: Renovação</t>
  </si>
  <si>
    <t>558/2002-DRH</t>
  </si>
  <si>
    <t>29/07/2012</t>
  </si>
  <si>
    <t xml:space="preserve">GRMA  </t>
  </si>
  <si>
    <t>Astorga</t>
  </si>
  <si>
    <t>Ribeirão Noitimbó</t>
  </si>
  <si>
    <t>458/2018-DPCA</t>
  </si>
  <si>
    <t>01/08/2024</t>
  </si>
  <si>
    <t xml:space="preserve">GPDAG  </t>
  </si>
  <si>
    <t>Balsa Nova</t>
  </si>
  <si>
    <t>Rio sem nome</t>
  </si>
  <si>
    <t>1068/2016-DPCA</t>
  </si>
  <si>
    <t>20/09/2026</t>
  </si>
  <si>
    <t>Bela Vista  do Paraíso</t>
  </si>
  <si>
    <t>Bela Vista do Paraíso</t>
  </si>
  <si>
    <t>Ribeirão Guarazinho</t>
  </si>
  <si>
    <t>580/2010</t>
  </si>
  <si>
    <t>10/12/2018</t>
  </si>
  <si>
    <t>HG52</t>
  </si>
  <si>
    <t xml:space="preserve">GRUV  </t>
  </si>
  <si>
    <t>Bituruna</t>
  </si>
  <si>
    <t>Rio Herval</t>
  </si>
  <si>
    <t>253/2018-DPCA</t>
  </si>
  <si>
    <t>07/02/2028</t>
  </si>
  <si>
    <t>HG77</t>
  </si>
  <si>
    <t xml:space="preserve">GRCA  </t>
  </si>
  <si>
    <t>Boa Vista  da Aparecida</t>
  </si>
  <si>
    <t>Boa Vista da Aparecida</t>
  </si>
  <si>
    <t>Rio Jacutinga</t>
  </si>
  <si>
    <t>467/2018-DPCA</t>
  </si>
  <si>
    <t>14/03/2028</t>
  </si>
  <si>
    <t>Borrazópolis</t>
  </si>
  <si>
    <t>Ribeirão Laranja Doce</t>
  </si>
  <si>
    <t>539/2014-DPCA</t>
  </si>
  <si>
    <t>29/05/2024</t>
  </si>
  <si>
    <t>Califórnia</t>
  </si>
  <si>
    <t>Rio Água Seis</t>
  </si>
  <si>
    <t>745/2010</t>
  </si>
  <si>
    <t xml:space="preserve">GRSP  </t>
  </si>
  <si>
    <t>Cambará</t>
  </si>
  <si>
    <t>Córrego Alambari</t>
  </si>
  <si>
    <t>952/2010</t>
  </si>
  <si>
    <t>18/08/2020</t>
  </si>
  <si>
    <t>Cambira</t>
  </si>
  <si>
    <t>Ribeirão Cambira</t>
  </si>
  <si>
    <t>232/2018-DPCA</t>
  </si>
  <si>
    <t>05/02/2021</t>
  </si>
  <si>
    <t xml:space="preserve">GRCM  </t>
  </si>
  <si>
    <t>Campina da Lagoa</t>
  </si>
  <si>
    <t>Ribeirão Água da Campina</t>
  </si>
  <si>
    <t>1287/2015-DPCA-OD</t>
  </si>
  <si>
    <t>09/12/2018</t>
  </si>
  <si>
    <t>série histórica com regionalização</t>
  </si>
  <si>
    <t>Campo Largo</t>
  </si>
  <si>
    <t>Cercadinho</t>
  </si>
  <si>
    <t>Rio Verde</t>
  </si>
  <si>
    <t>474/2018-DPCA</t>
  </si>
  <si>
    <t>Campo Mourão</t>
  </si>
  <si>
    <t>Rio do Campo</t>
  </si>
  <si>
    <t>Com Outorga: Alteração</t>
  </si>
  <si>
    <t>763/2016-DPCA-OD</t>
  </si>
  <si>
    <t>22/06/2026</t>
  </si>
  <si>
    <t>ETP Regionaliz. (Gomes,J.)</t>
  </si>
  <si>
    <t xml:space="preserve">GRTB  </t>
  </si>
  <si>
    <t>Cândido de Abreu</t>
  </si>
  <si>
    <t>Rio Coleicho</t>
  </si>
  <si>
    <t>092/2017-DPCA</t>
  </si>
  <si>
    <t>22/02/2027</t>
  </si>
  <si>
    <t xml:space="preserve">GRGA  </t>
  </si>
  <si>
    <t>Candói</t>
  </si>
  <si>
    <t>Rio Passo Grande</t>
  </si>
  <si>
    <t>951/2010</t>
  </si>
  <si>
    <t>31/12/2016</t>
  </si>
  <si>
    <t>Pinhão</t>
  </si>
  <si>
    <t>Faxinal dos Taquaras</t>
  </si>
  <si>
    <t>Rio Lajeado Grande</t>
  </si>
  <si>
    <t>1052/2015-DPCA</t>
  </si>
  <si>
    <t>30/09/2025</t>
  </si>
  <si>
    <t xml:space="preserve">GRFB  </t>
  </si>
  <si>
    <t>Capanema</t>
  </si>
  <si>
    <t>Rio Siemens</t>
  </si>
  <si>
    <t>1064/2017-DPCA</t>
  </si>
  <si>
    <t>27/11/2027</t>
  </si>
  <si>
    <t>Carambeí</t>
  </si>
  <si>
    <t>Rio São João</t>
  </si>
  <si>
    <t>945/2010</t>
  </si>
  <si>
    <t>Carlópolis</t>
  </si>
  <si>
    <t>Rio Jaboticabal</t>
  </si>
  <si>
    <t>071/92-SIRH</t>
  </si>
  <si>
    <t>06/05/2012</t>
  </si>
  <si>
    <t>PE - HG52</t>
  </si>
  <si>
    <t>Cascavel</t>
  </si>
  <si>
    <t>Rio Paz/Peroba</t>
  </si>
  <si>
    <t>552/2014-DPCA</t>
  </si>
  <si>
    <t>29/05/2017</t>
  </si>
  <si>
    <t>sem monitoramento</t>
  </si>
  <si>
    <t>Rio Cascavel</t>
  </si>
  <si>
    <t>566/2014-DPCA</t>
  </si>
  <si>
    <t>02/06/2017</t>
  </si>
  <si>
    <t>Rio Saltinho</t>
  </si>
  <si>
    <t>551/2014-DPCA</t>
  </si>
  <si>
    <t>Castro</t>
  </si>
  <si>
    <t>Rio Iapó</t>
  </si>
  <si>
    <t>Com Outorga: Solicitação OP</t>
  </si>
  <si>
    <t>948/2010</t>
  </si>
  <si>
    <t>ETP Consult 2015</t>
  </si>
  <si>
    <t>Rio São Cristóvão</t>
  </si>
  <si>
    <t>947/2010</t>
  </si>
  <si>
    <t>Catanduvas</t>
  </si>
  <si>
    <t>Arroio Passo Liso</t>
  </si>
  <si>
    <t>152/94-DIFLA</t>
  </si>
  <si>
    <t>25/04/2014</t>
  </si>
  <si>
    <t>Cerro Azul</t>
  </si>
  <si>
    <t>Rio Três Barras</t>
  </si>
  <si>
    <t>1011/2018-DPCA</t>
  </si>
  <si>
    <t>17/05/2028</t>
  </si>
  <si>
    <t xml:space="preserve">GRPB  </t>
  </si>
  <si>
    <t>Chopinzinho</t>
  </si>
  <si>
    <t>Rio Pedrosa (do Meio)</t>
  </si>
  <si>
    <t>0023/2015-DPCA</t>
  </si>
  <si>
    <t>27/08/2020</t>
  </si>
  <si>
    <t>Cianorte</t>
  </si>
  <si>
    <t>Ribeirão Bolívar</t>
  </si>
  <si>
    <t>730/2002-DRH</t>
  </si>
  <si>
    <t>25/09/2012</t>
  </si>
  <si>
    <t>Clevelândia</t>
  </si>
  <si>
    <t>Arroio do Brinco</t>
  </si>
  <si>
    <t>940/2010</t>
  </si>
  <si>
    <t>Congonhinhas</t>
  </si>
  <si>
    <t>Rio Congonhinhas</t>
  </si>
  <si>
    <t>1235/2016-DPCA</t>
  </si>
  <si>
    <t>Conselheiro Mairinck</t>
  </si>
  <si>
    <t>Rio Vermelho</t>
  </si>
  <si>
    <t>266/2018-DPCA</t>
  </si>
  <si>
    <t>Cornélio Procópio</t>
  </si>
  <si>
    <t>Rio Congonhas</t>
  </si>
  <si>
    <t>472/2018-DPCA</t>
  </si>
  <si>
    <t>Coronel Vivida</t>
  </si>
  <si>
    <t>Rio Barro Preto</t>
  </si>
  <si>
    <t>950/2010</t>
  </si>
  <si>
    <t>1267/2014-DPCA-OD</t>
  </si>
  <si>
    <t>25/11/2024</t>
  </si>
  <si>
    <t>Cruzeiro do Iguaçu</t>
  </si>
  <si>
    <t>Rio Divisor</t>
  </si>
  <si>
    <t>857/2016-DPCA</t>
  </si>
  <si>
    <t>21/07/2026</t>
  </si>
  <si>
    <t>Curitiba</t>
  </si>
  <si>
    <t>Barragem Passaúna</t>
  </si>
  <si>
    <t>1421/2016-DPCA</t>
  </si>
  <si>
    <t>14/12/2021</t>
  </si>
  <si>
    <t>Rio Iguaçu / Canal de Água Limpa</t>
  </si>
  <si>
    <t>344/2012-DPCA</t>
  </si>
  <si>
    <t>31/12/2013</t>
  </si>
  <si>
    <t/>
  </si>
  <si>
    <t>Pinhais</t>
  </si>
  <si>
    <t>Rio Iraí</t>
  </si>
  <si>
    <t>272/2012-DPCA</t>
  </si>
  <si>
    <t>Curiúva</t>
  </si>
  <si>
    <t>Ribeirão Curiúva</t>
  </si>
  <si>
    <t>470/2018-DPCA</t>
  </si>
  <si>
    <t>Dois Vizinhos</t>
  </si>
  <si>
    <t>Rio Girau Alto</t>
  </si>
  <si>
    <t>500/2018-DPCA</t>
  </si>
  <si>
    <t>15/03/2028</t>
  </si>
  <si>
    <t>ETP Encibra 2014</t>
  </si>
  <si>
    <t>Faxinal</t>
  </si>
  <si>
    <t>Rio São Pedro</t>
  </si>
  <si>
    <t>768/2016-DPCA</t>
  </si>
  <si>
    <t>22/06/2019</t>
  </si>
  <si>
    <t>Fazenda Rio Grande</t>
  </si>
  <si>
    <t>Rio Despique</t>
  </si>
  <si>
    <t>328/2016-DPCA</t>
  </si>
  <si>
    <t>24/04/2024</t>
  </si>
  <si>
    <t>Figueira</t>
  </si>
  <si>
    <t>Rio Laranjinha</t>
  </si>
  <si>
    <t>065/2002-DRH</t>
  </si>
  <si>
    <t>22/02/2012</t>
  </si>
  <si>
    <t>Foz do Chopim</t>
  </si>
  <si>
    <t>Rio Chopim</t>
  </si>
  <si>
    <t>851/2016-DPCA</t>
  </si>
  <si>
    <t>20/07/2026</t>
  </si>
  <si>
    <t xml:space="preserve">GRFI  </t>
  </si>
  <si>
    <t>Foz do Iguaçu</t>
  </si>
  <si>
    <t>Rio Tamanduá (Ponto 2)</t>
  </si>
  <si>
    <t>727/2018-DPCA</t>
  </si>
  <si>
    <t>23/12/2026</t>
  </si>
  <si>
    <t>séries histórica</t>
  </si>
  <si>
    <t>Foz do Jordão</t>
  </si>
  <si>
    <t>Rio Passo da Cachoeira</t>
  </si>
  <si>
    <t>1083/2014-DPCA</t>
  </si>
  <si>
    <t>Francisco Beltrão</t>
  </si>
  <si>
    <t>Rio Marrecas</t>
  </si>
  <si>
    <t>686/2016-DPCA</t>
  </si>
  <si>
    <t>31/05/2026</t>
  </si>
  <si>
    <t>General Carneiro</t>
  </si>
  <si>
    <t>Rio Avestruz</t>
  </si>
  <si>
    <t>267/2018-DPCA</t>
  </si>
  <si>
    <t>Godoy Moreira</t>
  </si>
  <si>
    <t>Rio Milton</t>
  </si>
  <si>
    <t>481/2018-DPCA</t>
  </si>
  <si>
    <t>14/09/2022</t>
  </si>
  <si>
    <t>Guarapuava</t>
  </si>
  <si>
    <t>Rio das Pedras</t>
  </si>
  <si>
    <t>677/2013-DPCA-OD</t>
  </si>
  <si>
    <t>08/07/2023</t>
  </si>
  <si>
    <t>Serie Historica</t>
  </si>
  <si>
    <t xml:space="preserve">GRLI  </t>
  </si>
  <si>
    <t>Guaratuba</t>
  </si>
  <si>
    <t>Rio do Mello</t>
  </si>
  <si>
    <t>1433/2016-DPCA-AT</t>
  </si>
  <si>
    <t>15/12/2026</t>
  </si>
  <si>
    <t>série histórica ZEE</t>
  </si>
  <si>
    <t>Ibaiti</t>
  </si>
  <si>
    <t>Ribeirão Grande</t>
  </si>
  <si>
    <t>819/2014-DPCA</t>
  </si>
  <si>
    <t>31/07/2024</t>
  </si>
  <si>
    <t>Imbaú</t>
  </si>
  <si>
    <t>Rio Furneiros</t>
  </si>
  <si>
    <t>0117/92-SIRH</t>
  </si>
  <si>
    <t>27/05/2012</t>
  </si>
  <si>
    <t xml:space="preserve">GRPG  </t>
  </si>
  <si>
    <t>Imbituva</t>
  </si>
  <si>
    <t>Rio Ribeira</t>
  </si>
  <si>
    <t>1147/2014-DPCA</t>
  </si>
  <si>
    <t>02/10/2024</t>
  </si>
  <si>
    <t>Iporã</t>
  </si>
  <si>
    <t>Rio Xambrê (EEB-01)</t>
  </si>
  <si>
    <t>493/2018-DPCA</t>
  </si>
  <si>
    <t>Irati</t>
  </si>
  <si>
    <t>Rio Imbituva</t>
  </si>
  <si>
    <t>106/91-SIRH</t>
  </si>
  <si>
    <t>15/05/2011</t>
  </si>
  <si>
    <t>Rio Nhapindazal</t>
  </si>
  <si>
    <t>Regularização OD</t>
  </si>
  <si>
    <t>07/11/2006</t>
  </si>
  <si>
    <t>Itapejara do Oeste</t>
  </si>
  <si>
    <t>Rio Vitorino</t>
  </si>
  <si>
    <t>674/2006-DRH</t>
  </si>
  <si>
    <t>03/07/2008</t>
  </si>
  <si>
    <t>Ivaí</t>
  </si>
  <si>
    <t>Arroio Barreiro</t>
  </si>
  <si>
    <t>858/2018-DPCA-OD</t>
  </si>
  <si>
    <t>27/04/2021</t>
  </si>
  <si>
    <t>Ivaiporã</t>
  </si>
  <si>
    <t>Rio Pindaúva</t>
  </si>
  <si>
    <t>0054/2015-DPCA</t>
  </si>
  <si>
    <t>12/02/2025</t>
  </si>
  <si>
    <t>Jacarezinho</t>
  </si>
  <si>
    <t>Rio Jacarezinho</t>
  </si>
  <si>
    <t>222/2018-DPCA</t>
  </si>
  <si>
    <t>05/02/2028</t>
  </si>
  <si>
    <t>Serie Histórica</t>
  </si>
  <si>
    <t>Jandaia do Sul</t>
  </si>
  <si>
    <t>Rio Marumbi</t>
  </si>
  <si>
    <t>1085/2014-DPCA</t>
  </si>
  <si>
    <t>23/09/2024</t>
  </si>
  <si>
    <t>Joaquim Távora</t>
  </si>
  <si>
    <t>255/2018-DPCA</t>
  </si>
  <si>
    <t>Lapa</t>
  </si>
  <si>
    <t>Rio Peripau</t>
  </si>
  <si>
    <t>152/93-DIFLA</t>
  </si>
  <si>
    <t>03/08/2013</t>
  </si>
  <si>
    <t>uso apenas em estiagem</t>
  </si>
  <si>
    <t>Rio Stinglin</t>
  </si>
  <si>
    <t>0157/93-DIFLA</t>
  </si>
  <si>
    <t>04/08/2013</t>
  </si>
  <si>
    <t>Laranjeiras do Sul</t>
  </si>
  <si>
    <t>Rio do Leão</t>
  </si>
  <si>
    <t>176/2016-DPCA</t>
  </si>
  <si>
    <t>18/02/2019</t>
  </si>
  <si>
    <t>GIDLD</t>
  </si>
  <si>
    <t>Londrina</t>
  </si>
  <si>
    <t>Ribeirão Cafezal</t>
  </si>
  <si>
    <t>1145/2015-DPCA</t>
  </si>
  <si>
    <t>20/02/2016</t>
  </si>
  <si>
    <t>Rio Tibagi</t>
  </si>
  <si>
    <t>1144/2015-DPCA</t>
  </si>
  <si>
    <t>Lunardelli</t>
  </si>
  <si>
    <t>Córrego Barreiro</t>
  </si>
  <si>
    <t>565/2002-DRH</t>
  </si>
  <si>
    <t>Mallet</t>
  </si>
  <si>
    <t>Rio Xarqueada</t>
  </si>
  <si>
    <t>762/99-DRH</t>
  </si>
  <si>
    <t>09/11/2009</t>
  </si>
  <si>
    <t>Rio Claro do Sul</t>
  </si>
  <si>
    <t>Arroio Passinhos (Rio)</t>
  </si>
  <si>
    <t>484/2003-DRH</t>
  </si>
  <si>
    <t>03/12/2017</t>
  </si>
  <si>
    <t>Mandaguari</t>
  </si>
  <si>
    <t>Ribeirão Benjoim</t>
  </si>
  <si>
    <t>397/2016-DPCA</t>
  </si>
  <si>
    <t>30/03/2026</t>
  </si>
  <si>
    <t>Ribeirão Caitú</t>
  </si>
  <si>
    <t>379/2016-DPCA</t>
  </si>
  <si>
    <t>23/03/2026</t>
  </si>
  <si>
    <t>Mandirituba</t>
  </si>
  <si>
    <t>Rio Curral das Éguas</t>
  </si>
  <si>
    <t>256/93-DIFLA</t>
  </si>
  <si>
    <t>21/10/2013</t>
  </si>
  <si>
    <t>Mangueirinha</t>
  </si>
  <si>
    <t>Rio Vila Nova</t>
  </si>
  <si>
    <t>0387/94-DIFLA</t>
  </si>
  <si>
    <t>29/06/2014</t>
  </si>
  <si>
    <t>ETP Sanetec 2013</t>
  </si>
  <si>
    <t>Marilândia do Sul</t>
  </si>
  <si>
    <t>São José</t>
  </si>
  <si>
    <t>Rio Bom</t>
  </si>
  <si>
    <t>669/2017-DPCA</t>
  </si>
  <si>
    <t>21/08/2027</t>
  </si>
  <si>
    <t>Maringá</t>
  </si>
  <si>
    <t>467/2014-DPCA</t>
  </si>
  <si>
    <t>21/05/2024</t>
  </si>
  <si>
    <t>Marmeleiro</t>
  </si>
  <si>
    <t>Rio Marmeleiro</t>
  </si>
  <si>
    <t>359/2018-DPCA</t>
  </si>
  <si>
    <t>01/03/2021</t>
  </si>
  <si>
    <t>Marquinho</t>
  </si>
  <si>
    <t>Arroio Liso</t>
  </si>
  <si>
    <t>1156/2018-DPCA-OD</t>
  </si>
  <si>
    <t>04/06/2028</t>
  </si>
  <si>
    <t>Matinhos</t>
  </si>
  <si>
    <t>Rio Cambará</t>
  </si>
  <si>
    <t>0536/98-DRH</t>
  </si>
  <si>
    <t>21/08/2008</t>
  </si>
  <si>
    <t>Rio Indaial I</t>
  </si>
  <si>
    <t>022/98-DRH</t>
  </si>
  <si>
    <t>15/01/2008</t>
  </si>
  <si>
    <t>Rio Sertãozinho I</t>
  </si>
  <si>
    <t>021/98-DRH</t>
  </si>
  <si>
    <t>Rio Tabuleiro I</t>
  </si>
  <si>
    <t>0023/98-DRH</t>
  </si>
  <si>
    <t>Medianeira</t>
  </si>
  <si>
    <t>Rio Alegria</t>
  </si>
  <si>
    <t>13/11/2008</t>
  </si>
  <si>
    <t>Missal</t>
  </si>
  <si>
    <t>Rio São Vicente</t>
  </si>
  <si>
    <t>1148/2014-DPCA</t>
  </si>
  <si>
    <t>02/10/2017</t>
  </si>
  <si>
    <t>Morretes</t>
  </si>
  <si>
    <t>Rio Iporanga</t>
  </si>
  <si>
    <t>94/2018-DPCA</t>
  </si>
  <si>
    <t>22/01/2028</t>
  </si>
  <si>
    <t>Sambaqui</t>
  </si>
  <si>
    <t>Rio Salto Arrastão</t>
  </si>
  <si>
    <t>172/2018-DPCA</t>
  </si>
  <si>
    <t>01/02/2028</t>
  </si>
  <si>
    <t>Nova Esperança</t>
  </si>
  <si>
    <t>Ribeirão Paracatú</t>
  </si>
  <si>
    <t>760/2016-DPCA</t>
  </si>
  <si>
    <t>Nova Laranjeiras</t>
  </si>
  <si>
    <t>Rio das Cobras</t>
  </si>
  <si>
    <t>566/2002-DRH</t>
  </si>
  <si>
    <t>Séries Histórica</t>
  </si>
  <si>
    <t>Nova Prata do Iguaçu</t>
  </si>
  <si>
    <t>Rio Santa Cruz</t>
  </si>
  <si>
    <t>673/2017-DPCA</t>
  </si>
  <si>
    <t>31/03/2019</t>
  </si>
  <si>
    <t>ETP RDR 2017</t>
  </si>
  <si>
    <t>Ortigueira</t>
  </si>
  <si>
    <t>Bairro dos Franças</t>
  </si>
  <si>
    <t>Rio Barreiros - Ponto 1</t>
  </si>
  <si>
    <t>156/94-DIFLA</t>
  </si>
  <si>
    <t>03/05/2014</t>
  </si>
  <si>
    <t>Natingui</t>
  </si>
  <si>
    <t>Córrego da Chegada</t>
  </si>
  <si>
    <t>115/92-SIRH</t>
  </si>
  <si>
    <t>26/05/2012</t>
  </si>
  <si>
    <t>Ribeirão Formigas</t>
  </si>
  <si>
    <t>126/92-SIRH</t>
  </si>
  <si>
    <t>HG171 e Serie Historica</t>
  </si>
  <si>
    <t>Palmas</t>
  </si>
  <si>
    <t>Rio Caldeira</t>
  </si>
  <si>
    <t>336/2016-DPCA</t>
  </si>
  <si>
    <t>15/03/2026</t>
  </si>
  <si>
    <t>Palmeira</t>
  </si>
  <si>
    <t>Rio Pugas</t>
  </si>
  <si>
    <t>004/2001-DRH</t>
  </si>
  <si>
    <t>24/01/2011</t>
  </si>
  <si>
    <t>Palmital</t>
  </si>
  <si>
    <t>Rio da Casa</t>
  </si>
  <si>
    <t>0326/99-DRH</t>
  </si>
  <si>
    <t>19/05/2009</t>
  </si>
  <si>
    <t xml:space="preserve">GRPV  </t>
  </si>
  <si>
    <t>Paraíso do Norte</t>
  </si>
  <si>
    <t>Rio Palmital</t>
  </si>
  <si>
    <t>197/95-DIFLA</t>
  </si>
  <si>
    <t>28/03/2015</t>
  </si>
  <si>
    <t>Paranavaí</t>
  </si>
  <si>
    <t>Ribeirão Araras</t>
  </si>
  <si>
    <t>554/2011-DPCA</t>
  </si>
  <si>
    <t>21/12/2018</t>
  </si>
  <si>
    <t>Pato Branco</t>
  </si>
  <si>
    <t>Rio Pato Branco</t>
  </si>
  <si>
    <t>327/2016-DPCA</t>
  </si>
  <si>
    <t>14/03/2026</t>
  </si>
  <si>
    <t>Série Histórica</t>
  </si>
  <si>
    <t>Arroio Invernada</t>
  </si>
  <si>
    <t>1081/2015-DPCA</t>
  </si>
  <si>
    <t>06/10/2018</t>
  </si>
  <si>
    <t>Piraí do Sul</t>
  </si>
  <si>
    <t>Rio Piraizinho</t>
  </si>
  <si>
    <t>298/2017-DPCA</t>
  </si>
  <si>
    <t>24/04/2027</t>
  </si>
  <si>
    <t>Córrego das Brotas</t>
  </si>
  <si>
    <t>299/2017-DPCA</t>
  </si>
  <si>
    <t>Pitanga</t>
  </si>
  <si>
    <t>Rio Ernesto</t>
  </si>
  <si>
    <t>10/07/2008</t>
  </si>
  <si>
    <t>Ponta Grossa</t>
  </si>
  <si>
    <t>Rio Pitangui</t>
  </si>
  <si>
    <t>414/2015-DPCA</t>
  </si>
  <si>
    <t>04/05/2025</t>
  </si>
  <si>
    <t>Represa de Alagados</t>
  </si>
  <si>
    <t>252/2015-DPCA</t>
  </si>
  <si>
    <t>23/03/2025</t>
  </si>
  <si>
    <t>Pontal do Paraná</t>
  </si>
  <si>
    <t>Rio das Pombas</t>
  </si>
  <si>
    <t>1412/2016-DPCA-AT</t>
  </si>
  <si>
    <t>20/10/2022</t>
  </si>
  <si>
    <t>Prudentópolis</t>
  </si>
  <si>
    <t>Rio dos Patos</t>
  </si>
  <si>
    <t>Solicitação OD</t>
  </si>
  <si>
    <t>22/02/2011</t>
  </si>
  <si>
    <t>Quatiguá</t>
  </si>
  <si>
    <t>Rio Lajeado</t>
  </si>
  <si>
    <t>1082/2015-DPCA</t>
  </si>
  <si>
    <t>06/10/2025</t>
  </si>
  <si>
    <t>Quatro Barras</t>
  </si>
  <si>
    <t>Borda do Campo</t>
  </si>
  <si>
    <t>Rio Capitanduva</t>
  </si>
  <si>
    <t>880/2002-DRH</t>
  </si>
  <si>
    <t>07/11/2012</t>
  </si>
  <si>
    <t>Quedas do Iguaçu</t>
  </si>
  <si>
    <t>Rio Campo Novo</t>
  </si>
  <si>
    <t>0153/94-DIFLA</t>
  </si>
  <si>
    <t>Ramilândia</t>
  </si>
  <si>
    <t>Rio São Domingos</t>
  </si>
  <si>
    <t>639/2006-DRH</t>
  </si>
  <si>
    <t>10/07/2009</t>
  </si>
  <si>
    <t>Realeza</t>
  </si>
  <si>
    <t>Rio Sarandi</t>
  </si>
  <si>
    <t>162/2018-DPCA</t>
  </si>
  <si>
    <t>31/01/2028</t>
  </si>
  <si>
    <t>Série Historica</t>
  </si>
  <si>
    <t>Rebouças</t>
  </si>
  <si>
    <t>Rio Barreiro</t>
  </si>
  <si>
    <t>01/11/2006</t>
  </si>
  <si>
    <t>Rio Potinga</t>
  </si>
  <si>
    <t>390/99-DRH</t>
  </si>
  <si>
    <t>28/06/2009</t>
  </si>
  <si>
    <t>Reserva</t>
  </si>
  <si>
    <t>Rio Maromba</t>
  </si>
  <si>
    <t>0427/99-DRH</t>
  </si>
  <si>
    <t>07/07/2009</t>
  </si>
  <si>
    <t>Plano Bacia Tibagi</t>
  </si>
  <si>
    <t>Reserva do Iguaçu</t>
  </si>
  <si>
    <t>Rio Jordão</t>
  </si>
  <si>
    <t>21/12/2009</t>
  </si>
  <si>
    <t>Rio Azul</t>
  </si>
  <si>
    <t>Rio Faxinal</t>
  </si>
  <si>
    <t>304/2006-DRH</t>
  </si>
  <si>
    <t>24/04/2016</t>
  </si>
  <si>
    <t>Rio Bonito do Iguaçu</t>
  </si>
  <si>
    <t>Rio do Banho</t>
  </si>
  <si>
    <t>16/07/2005</t>
  </si>
  <si>
    <t>Rio Branco do Ivaí</t>
  </si>
  <si>
    <t>Rio Branco</t>
  </si>
  <si>
    <t>178/2004-DRH</t>
  </si>
  <si>
    <t>13/02/2014</t>
  </si>
  <si>
    <t>Rio Negro</t>
  </si>
  <si>
    <t>240/2005-ANA</t>
  </si>
  <si>
    <t>20/12/2023</t>
  </si>
  <si>
    <t>Rolândia</t>
  </si>
  <si>
    <t>Ribeirão Ema</t>
  </si>
  <si>
    <t>1233/2010</t>
  </si>
  <si>
    <t>Rosário do Ivaí</t>
  </si>
  <si>
    <t>Rio Escrita</t>
  </si>
  <si>
    <t>085/92-SIRH</t>
  </si>
  <si>
    <t>19/05/2012</t>
  </si>
  <si>
    <t>Salgado Filho</t>
  </si>
  <si>
    <t>Rio Tamanduá</t>
  </si>
  <si>
    <t>929/2014-DPCA</t>
  </si>
  <si>
    <t>26/08/2024</t>
  </si>
  <si>
    <t>Salto do Lontra</t>
  </si>
  <si>
    <t>Rio do Lontra</t>
  </si>
  <si>
    <t>020/95-DIFLA</t>
  </si>
  <si>
    <t>17/01/2015</t>
  </si>
  <si>
    <t>Santa Izabel do Oeste</t>
  </si>
  <si>
    <t>Rio das Antas</t>
  </si>
  <si>
    <t>409/2012-DPCA</t>
  </si>
  <si>
    <t>29/03/2022</t>
  </si>
  <si>
    <t>Santa Mariana</t>
  </si>
  <si>
    <t>0027/98-DRH</t>
  </si>
  <si>
    <t>22/10/2008</t>
  </si>
  <si>
    <t>Santa Terezinha de Itaipu</t>
  </si>
  <si>
    <t>Rio Paraná (Lago Itaipu)</t>
  </si>
  <si>
    <t>983/2015-ANA-OD</t>
  </si>
  <si>
    <t>17/08/2025</t>
  </si>
  <si>
    <t>Santo Antônio da Platina</t>
  </si>
  <si>
    <t>Ribeirão das Bicas</t>
  </si>
  <si>
    <t>245/2014-DPCA</t>
  </si>
  <si>
    <t>14/03/2024</t>
  </si>
  <si>
    <t>ETP - Série Histórica</t>
  </si>
  <si>
    <t>São João</t>
  </si>
  <si>
    <t>Rio Capivara</t>
  </si>
  <si>
    <t>0597/94-DIFLA</t>
  </si>
  <si>
    <t>18/10/2014</t>
  </si>
  <si>
    <t>São João do Ivaí</t>
  </si>
  <si>
    <t>Córrego do Macaco</t>
  </si>
  <si>
    <t>1174/2013-DPCA</t>
  </si>
  <si>
    <t>21/11/2023</t>
  </si>
  <si>
    <t>São José da Boa Vista</t>
  </si>
  <si>
    <t>Rio Pescaria</t>
  </si>
  <si>
    <t>389/99-DRH</t>
  </si>
  <si>
    <t>21/06/2009</t>
  </si>
  <si>
    <t>São José dos Pinhais</t>
  </si>
  <si>
    <t>Rio Cotia - Audi</t>
  </si>
  <si>
    <t>1084/2014-DPCA</t>
  </si>
  <si>
    <t>São Mateus do Sul</t>
  </si>
  <si>
    <t>Rio Taquaral</t>
  </si>
  <si>
    <t>999/2017-DPCA</t>
  </si>
  <si>
    <t>23/12/2023</t>
  </si>
  <si>
    <t>São Pedro do Ivaí</t>
  </si>
  <si>
    <t>Rio Barbacena</t>
  </si>
  <si>
    <t>515/94-DIFLA</t>
  </si>
  <si>
    <t>22/08/2014</t>
  </si>
  <si>
    <t>Saudade do Iguaçu</t>
  </si>
  <si>
    <t>Rio da Paz</t>
  </si>
  <si>
    <t>286/2016-DPCA</t>
  </si>
  <si>
    <t>04/03/2026</t>
  </si>
  <si>
    <t>Siqueira Campos</t>
  </si>
  <si>
    <t>Ribeirão Água Fria</t>
  </si>
  <si>
    <t>119/2014-DPCA</t>
  </si>
  <si>
    <t>29/01/2024</t>
  </si>
  <si>
    <t>Ribeirão Gramado</t>
  </si>
  <si>
    <t>120/2014-DPCA</t>
  </si>
  <si>
    <t>Sulina</t>
  </si>
  <si>
    <t>172/2004-DRH</t>
  </si>
  <si>
    <t>ETP Geosolo 2016</t>
  </si>
  <si>
    <t>Telêmaco Borba</t>
  </si>
  <si>
    <t>Solicitação OP</t>
  </si>
  <si>
    <t>16/06/2014</t>
  </si>
  <si>
    <t>Tibagi</t>
  </si>
  <si>
    <t>443/2017-DPCA</t>
  </si>
  <si>
    <t>06/07/2027</t>
  </si>
  <si>
    <t>Tijucas do Sul</t>
  </si>
  <si>
    <t>Tabatinga</t>
  </si>
  <si>
    <t>Rio Taboado (Arroio Rodeio)</t>
  </si>
  <si>
    <t>255/93-DIFLA</t>
  </si>
  <si>
    <t>Toledo</t>
  </si>
  <si>
    <t>Rio Toledo</t>
  </si>
  <si>
    <t>1050/2015-DPCA</t>
  </si>
  <si>
    <t>30/09/2017</t>
  </si>
  <si>
    <t>Tomazina</t>
  </si>
  <si>
    <t>Rio das Cinzas</t>
  </si>
  <si>
    <t>060/2002-DRH</t>
  </si>
  <si>
    <t>20/02/2012</t>
  </si>
  <si>
    <t>Três Barras do Paraná</t>
  </si>
  <si>
    <t>Córrego Itaguaçú (Trigolândia)</t>
  </si>
  <si>
    <t>16/12/2008</t>
  </si>
  <si>
    <t>Turvo</t>
  </si>
  <si>
    <t>Rio Turvo</t>
  </si>
  <si>
    <t>459/94-DIFLA</t>
  </si>
  <si>
    <t>19/07/2014</t>
  </si>
  <si>
    <t>Ubiratã</t>
  </si>
  <si>
    <t>Rio Água Grande</t>
  </si>
  <si>
    <t>005/96-DIRAM</t>
  </si>
  <si>
    <t>02/01/2016</t>
  </si>
  <si>
    <t>Umuarama</t>
  </si>
  <si>
    <t>Rio Piava</t>
  </si>
  <si>
    <t>31/07/2002</t>
  </si>
  <si>
    <t>Outorga Vigente</t>
  </si>
  <si>
    <t>União da Vitória</t>
  </si>
  <si>
    <t>Rio Iguaçu</t>
  </si>
  <si>
    <t>Resolução 685/16-ANA-OD</t>
  </si>
  <si>
    <t>14/07/2026</t>
  </si>
  <si>
    <t>Uraí</t>
  </si>
  <si>
    <t>233/2018-DPCA</t>
  </si>
  <si>
    <t>Vera Cruz do Oeste</t>
  </si>
  <si>
    <t>16/01/2008</t>
  </si>
  <si>
    <t>Virmond</t>
  </si>
  <si>
    <t>Rio Virmond</t>
  </si>
  <si>
    <t>559/2002-DRH</t>
  </si>
  <si>
    <t>Vitorino</t>
  </si>
  <si>
    <t>621/94-DIFLA</t>
  </si>
  <si>
    <t>04/11/2014</t>
  </si>
  <si>
    <t>Wenceslau Braz</t>
  </si>
  <si>
    <t>Ribeirão Natureza</t>
  </si>
  <si>
    <t>409/95-DIFLA</t>
  </si>
  <si>
    <t>21/09/2015</t>
  </si>
  <si>
    <t>São Jorge d'Oeste</t>
  </si>
  <si>
    <t>Dr. Antônio Paranhos</t>
  </si>
  <si>
    <t>737/2008-DRH</t>
  </si>
  <si>
    <t>20/02/2011</t>
  </si>
  <si>
    <t>Rio Chopinzinho</t>
  </si>
  <si>
    <t>0011/2015-DPCA-OD</t>
  </si>
  <si>
    <t>06/02/2025</t>
  </si>
  <si>
    <t>Ribeirão Floresta</t>
  </si>
  <si>
    <t>555/2011-DPCA</t>
  </si>
  <si>
    <t>Poço do Gato (Rio Invernada)</t>
  </si>
  <si>
    <t>1080/2015-DPCA</t>
  </si>
  <si>
    <t>Paulo Frontin</t>
  </si>
  <si>
    <t>Rio Santana</t>
  </si>
  <si>
    <t>1136/2014-DPCA</t>
  </si>
  <si>
    <t>Araucária</t>
  </si>
  <si>
    <t>Rio Iguaçu - Industrial</t>
  </si>
  <si>
    <t>947/2017-DPCA-OD</t>
  </si>
  <si>
    <t>25/10/2027</t>
  </si>
  <si>
    <t>Ribeirão Jaú</t>
  </si>
  <si>
    <t>1235/2010</t>
  </si>
  <si>
    <t>Rio Piava - Pto 2</t>
  </si>
  <si>
    <t>12/07/2004</t>
  </si>
  <si>
    <t>Q específica Parecer Josete 2016</t>
  </si>
  <si>
    <t>Córrego sem nome - 1</t>
  </si>
  <si>
    <t>Córrego sem nome - 2</t>
  </si>
  <si>
    <t>Pinhal de São Bento</t>
  </si>
  <si>
    <t>Arroio Pinhalito</t>
  </si>
  <si>
    <t>403/94-DIFLA</t>
  </si>
  <si>
    <t>05/07/2014</t>
  </si>
  <si>
    <t>Rio Indaial II</t>
  </si>
  <si>
    <t>31/12/2007</t>
  </si>
  <si>
    <t>Rio Sertãozinho II</t>
  </si>
  <si>
    <t>Rio Tabuleiro II</t>
  </si>
  <si>
    <t>Arroio Simões (Virtuoso)</t>
  </si>
  <si>
    <t>175/2016-DPCA</t>
  </si>
  <si>
    <t>Ribeirão Grande - Ponto 2</t>
  </si>
  <si>
    <t>779/2014-DPCA</t>
  </si>
  <si>
    <t>22/07/2017</t>
  </si>
  <si>
    <t>Almirante Tamandaré</t>
  </si>
  <si>
    <t>Rio Barigui</t>
  </si>
  <si>
    <t>571/2004-DRH</t>
  </si>
  <si>
    <t>28/03/2018</t>
  </si>
  <si>
    <t>Colombo</t>
  </si>
  <si>
    <t>São Dimas</t>
  </si>
  <si>
    <t>1163/2004-DRH</t>
  </si>
  <si>
    <t>20/09/2014</t>
  </si>
  <si>
    <t>Ibiracema</t>
  </si>
  <si>
    <t>Rio Tormenta</t>
  </si>
  <si>
    <t>265/2018-DPCA</t>
  </si>
  <si>
    <t>Guaraqueçaba</t>
  </si>
  <si>
    <t>Rio Cerquinho</t>
  </si>
  <si>
    <t>564/2001-DRH</t>
  </si>
  <si>
    <t>15/10/2011</t>
  </si>
  <si>
    <t>Rio Saíguaçu</t>
  </si>
  <si>
    <t>Resolução 480/2017-ANA</t>
  </si>
  <si>
    <t>28/08/2036</t>
  </si>
  <si>
    <t>Rio Pequeno</t>
  </si>
  <si>
    <t>001/96-DRH</t>
  </si>
  <si>
    <t>19/04/2016</t>
  </si>
  <si>
    <t>Campo do Tenente</t>
  </si>
  <si>
    <t>Rio Campo do Tenente</t>
  </si>
  <si>
    <t>226/2018-DPCA</t>
  </si>
  <si>
    <t>ETP Sanetec 2015</t>
  </si>
  <si>
    <t>Bom Sucesso do Sul</t>
  </si>
  <si>
    <t>Ribeirão Bom Sucesso</t>
  </si>
  <si>
    <t>619/2011-DPCA</t>
  </si>
  <si>
    <t>28/06/2021</t>
  </si>
  <si>
    <t>Rio Paraná - Lago de Itaipú</t>
  </si>
  <si>
    <t>1276/2015-ANA</t>
  </si>
  <si>
    <t>16/03/2041</t>
  </si>
  <si>
    <t>Ampére</t>
  </si>
  <si>
    <t>Rio Ampére - Ponto 2</t>
  </si>
  <si>
    <t>1063/2017-DPCA</t>
  </si>
  <si>
    <t>Rio Lajeado Bonito - Ponto 2</t>
  </si>
  <si>
    <t>675/2006-DRH</t>
  </si>
  <si>
    <t>03/07/2016</t>
  </si>
  <si>
    <t>Barragem Rio Verde</t>
  </si>
  <si>
    <t>167/2012-DPCA</t>
  </si>
  <si>
    <t>23/01/2022</t>
  </si>
  <si>
    <t>estudo LEMMA</t>
  </si>
  <si>
    <t>Barro Preto</t>
  </si>
  <si>
    <t>Rio Miringuava - Pto 2</t>
  </si>
  <si>
    <t>1033/2016-DPCA-OD</t>
  </si>
  <si>
    <t>12/09/2019</t>
  </si>
  <si>
    <t>Sapopema</t>
  </si>
  <si>
    <t>Rio Lajeado Liso</t>
  </si>
  <si>
    <t>321/2010</t>
  </si>
  <si>
    <t>29/03/2020</t>
  </si>
  <si>
    <t>Série histórica</t>
  </si>
  <si>
    <t>Adrianópolis</t>
  </si>
  <si>
    <t>Sete Barras</t>
  </si>
  <si>
    <t>Rio São Sebastião</t>
  </si>
  <si>
    <t>740/2010</t>
  </si>
  <si>
    <t>31/12/2010</t>
  </si>
  <si>
    <t>ETP Sanetec 2015 - Vila Mota</t>
  </si>
  <si>
    <t>Tereza Cristina</t>
  </si>
  <si>
    <t>Rio Ivaizinho</t>
  </si>
  <si>
    <t>754/2010</t>
  </si>
  <si>
    <t>HG171 rodada em 2014</t>
  </si>
  <si>
    <t>Cantagalo</t>
  </si>
  <si>
    <t>Rio Cantagalinho</t>
  </si>
  <si>
    <t>Com OP: Solicitação OD</t>
  </si>
  <si>
    <t>328/2010-OP</t>
  </si>
  <si>
    <t>30/03/2013</t>
  </si>
  <si>
    <t>HG171 rodado em 2014</t>
  </si>
  <si>
    <t>Rio Iguaçu - Reservatório Salto Santiago</t>
  </si>
  <si>
    <t>Resolução 309/2009 - ANA</t>
  </si>
  <si>
    <t>08/02/2024</t>
  </si>
  <si>
    <t>Rio Cotegipe</t>
  </si>
  <si>
    <t>1047/2017-DPCA</t>
  </si>
  <si>
    <t>Teixeira Soares</t>
  </si>
  <si>
    <t>Rio das Almas</t>
  </si>
  <si>
    <t>246/2014-DPCA</t>
  </si>
  <si>
    <t>Guaraniaçu</t>
  </si>
  <si>
    <t>Rio Baú</t>
  </si>
  <si>
    <t>Solicitação OD (2)</t>
  </si>
  <si>
    <t>29/03/2011</t>
  </si>
  <si>
    <t>Rio Barreiros - Ponto 2</t>
  </si>
  <si>
    <t>14/07/2009</t>
  </si>
  <si>
    <t>Briolândia</t>
  </si>
  <si>
    <t>Jusante Represa Boava</t>
  </si>
  <si>
    <t>25/01/2012</t>
  </si>
  <si>
    <t>Açude Tamanduá</t>
  </si>
  <si>
    <t>14/03/2011</t>
  </si>
  <si>
    <t>Santa Tereza do Oeste</t>
  </si>
  <si>
    <t>Rio Gonçalves Dias</t>
  </si>
  <si>
    <t>250/2015-DPCA</t>
  </si>
  <si>
    <t>10/08/2022</t>
  </si>
  <si>
    <t>Arroio do Meio</t>
  </si>
  <si>
    <t>04/04/2013</t>
  </si>
  <si>
    <t>São João do Triunfo</t>
  </si>
  <si>
    <t>Rio da Vargem</t>
  </si>
  <si>
    <t>18/11/2013</t>
  </si>
  <si>
    <t>Rio Jaborandi</t>
  </si>
  <si>
    <t>23/11/2016</t>
  </si>
  <si>
    <t>RELAÇÃO DE MANANCIAIS LEVANTAMENTO 2018</t>
  </si>
  <si>
    <t>Ranking</t>
  </si>
  <si>
    <t>Área da Bacia (km²)</t>
  </si>
  <si>
    <t>Observação</t>
  </si>
  <si>
    <t>Adequações</t>
  </si>
  <si>
    <t>Relatório Estiagem 2018 GPAG</t>
  </si>
  <si>
    <t>Relatório USAG 2016 (informações de 2012-2016)</t>
  </si>
  <si>
    <t>Captação Futura Rio São José  (SIA 458)</t>
  </si>
  <si>
    <t>Captação Futura Ribeirão Caiuá (SIA 469)</t>
  </si>
  <si>
    <t>Captações Futuras Rio Piava - Pto 3 (SIA 485) e Córrego Araras (SIA 491)</t>
  </si>
  <si>
    <t>Estiagem, diminuindo a vazão, aumentando a produção da ETA Praia de Leste para compensação.</t>
  </si>
  <si>
    <t>1682/2018-DPCA</t>
  </si>
  <si>
    <r>
      <t>Disponibilidade
50% Q</t>
    </r>
    <r>
      <rPr>
        <b/>
        <vertAlign val="subscript"/>
        <sz val="11"/>
        <rFont val="Calibri"/>
        <family val="2"/>
        <scheme val="minor"/>
      </rPr>
      <t>95%</t>
    </r>
    <r>
      <rPr>
        <b/>
        <sz val="11"/>
        <rFont val="Calibri"/>
        <family val="2"/>
        <scheme val="minor"/>
      </rPr>
      <t xml:space="preserve"> (m³/h)</t>
    </r>
  </si>
  <si>
    <t>Captação Ribeirão Grande - Pto 2 (SIA 338): atualmente só emergencial.
Interligação do P03 (SIA 1792) - Vazão 80 m3/h e P01 (SIA 1682) - Vazão 70 m3/h (2ª etapa) - PDRH Norte</t>
  </si>
  <si>
    <t>Rio com baixo volume de água, trabalhando no limite. Utilizando captação emergencial para suprir a demanda. Captação subterrânea trabalhando no limite.</t>
  </si>
  <si>
    <t>Vazão Máxima Possível, segundo a Portaria de Outorga</t>
  </si>
  <si>
    <t>-</t>
  </si>
  <si>
    <t>Em 2012 com a estiagem a água captada foi praticamente igual a vazão do corpo hídrico, fluindo quase nenhuma vazão a montante da barragem.</t>
  </si>
  <si>
    <t>Operacionalização dos Poços 04 (SIA 3470) e 05 (SIA 4271)</t>
  </si>
  <si>
    <t>Interligação do Poço 08 (SIA 5077) - Vazão de 28 m³/h</t>
  </si>
  <si>
    <t>Crítico. Rio com baixo volume de água, trabalhando no limite. Captação subterrânea trabalhando no limite</t>
  </si>
  <si>
    <t>Nível baixo de manancial de abastecimento / Abastecimento parcial pela captação Rib. Água Fria (maior vazão) /  Sem danos à equipamentos ou estruturas.</t>
  </si>
  <si>
    <t>Captação Rio Barreiro - Pto 2 (SIA 435): captado abaixo da disponibilidade</t>
  </si>
  <si>
    <t>No final de 2013 a barragem de umas das captações praticamente secou, sendo necessário contratação de caminhão pipa.</t>
  </si>
  <si>
    <t>Vazão captada no período de seca (2006)</t>
  </si>
  <si>
    <t>Nova captação no rio Capitanduva</t>
  </si>
  <si>
    <t>Vazão reduzida para 15 L/s (54 m3/h)</t>
  </si>
  <si>
    <t xml:space="preserve">Possibilidade de estiagem na captação (frequente) </t>
  </si>
  <si>
    <t>Perfuração do P06 (Sem SIA)</t>
  </si>
  <si>
    <t>Possui Portaria de Outorga Prévia para a vazão de 7.200 m³/h com barragem de regularização</t>
  </si>
  <si>
    <t>Barragem do Miringuava (SIA 403)</t>
  </si>
  <si>
    <t>Vazão reduzida para 400 L/s (1440 m3/h)</t>
  </si>
  <si>
    <t>Captação Futura Rio Ouro Verde (SIA 540)</t>
  </si>
  <si>
    <t>Recentemente houve 01 ocorrência de estiagem que ocasionaram interrupção no abastecimento no município</t>
  </si>
  <si>
    <t>Operacionalização do Poço 05 (SIA 4832) - Vazão de 40 m³/h</t>
  </si>
  <si>
    <t>Interligação dos Poços 12 (SIA 5394), 13 (SIA 5395) e P15 (SIA 5792) - Vazões de 13 m³/h cada</t>
  </si>
  <si>
    <t>Captação Futura Rio Tapera (SIA 277)</t>
  </si>
  <si>
    <t>Interligação do Poço 06 (SIA 5178) - Vazão de 25 m³/h</t>
  </si>
  <si>
    <t>Rio com baixo volume de água, trabalhando no limite</t>
  </si>
  <si>
    <t>Captação Futura Ribeirão dos Dourados (SIA 470)</t>
  </si>
  <si>
    <t>1 ocorrência nos últimos 5 anos: dificuldade de captação em função de problemas na área da barragen devido a pouca água. O rio, em alguns momentos do dia, não ultrapassa a barragem, secando a jusante da mesma.</t>
  </si>
  <si>
    <t>Captação Futura Rio Adelaide (SIA 496) - Vazão de 44 m3/h</t>
  </si>
  <si>
    <t>Interligação do Poço 03 (SIA 5320) - Vazão de 100 m³/h (temperatura da água 33° C)</t>
  </si>
  <si>
    <t>Diminui muito a vazão, se não chover nos próximos dias poderemos ter problemas no abastecimento</t>
  </si>
  <si>
    <t>Captação Futura Ribeirão Três Bocas (SIA 488)</t>
  </si>
  <si>
    <t>Captação Futura Rio da Várzea (SIA 524)</t>
  </si>
  <si>
    <t>estação 64529900 - ETA Apucarana</t>
  </si>
  <si>
    <t>Nova captação no rio do Cerne (720 m3/h)</t>
  </si>
  <si>
    <t>Interligados os Poços 15 (SIA 5561) e 16 (SIA 5710) - Vazões de 87,5 e 33 m³/h</t>
  </si>
  <si>
    <t>Rio com baixo volume de água, trabalhando no limite. Aumento da utilização das captações subterrâneas para suprir a demanda.</t>
  </si>
  <si>
    <t xml:space="preserve">Nível baixo de manancial de abastecimento / Abastecimento parcial pelas captações subterrâneas /  Sem danos à equipamentos ou estruturas. </t>
  </si>
  <si>
    <t>Interligação do Poço 07 (SIA 5144) - Vazão de 40 m³/h</t>
  </si>
  <si>
    <t>Interligação dos Poços 01 (SIA 1991) e 02 (SIA 1992) -  vazões de 5 e 15 m³/h</t>
  </si>
  <si>
    <t>Interligação do Poço 06 (SIA 5430) - Vazão de 100 m³/h</t>
  </si>
  <si>
    <t>Interligação do Poço 04 (SIA 1533) - Vazão de 35 m³/h</t>
  </si>
  <si>
    <t>Diminuiu muito a vazão, complementado o abastecimento com três caminhões pipas</t>
  </si>
  <si>
    <t>Captação Futura Rio Barra Grande (SIA 490)</t>
  </si>
  <si>
    <t xml:space="preserve">Interligação do P11 (SIA 5596)- Vazão de 40 m³/h </t>
  </si>
  <si>
    <t>Interligação dos poços P02 (SIA 1783) e P03 (SIA 5213) - Vazões de 80 e 46 m3/h</t>
  </si>
  <si>
    <t>Houve diminuição no nivel de água do Rio Laranja Doce mas não chegou a afetar a vazão de abastecimento</t>
  </si>
  <si>
    <t>Adequação com a área de abastecimento pelo Rio Tibagi (SIA 136)</t>
  </si>
  <si>
    <t>Captação Futura Rio Marquinho (SIA 468)</t>
  </si>
  <si>
    <t>Operacionalização do Poço 06 (SIA 1791) - Vazão de 40 m3/h e interligação do Poço P07 (SIA 5589) - vazão de 120 m³/h</t>
  </si>
  <si>
    <t>Interligação do Poços 01 (SIA 3993) - Vazão de 40 m3/h e perfuração dos poços P04 e P05 (sem SIA)</t>
  </si>
  <si>
    <t>Operacionalização do poço P04 (SIA 5322) - Vazão de 115 m3/h concluído em abr/18</t>
  </si>
  <si>
    <t>Caiu muito a vazão, foi operacionalizado de forma emergencial um poço de 115m3/h para suprir a demanda</t>
  </si>
  <si>
    <t>Captação Futura Rio Ligeiro (SIA 505)</t>
  </si>
  <si>
    <t>Captação Futura Rio Lajeado Grande (SIA 489)</t>
  </si>
  <si>
    <t>Perfuração do Poço P06 (sem SIA)</t>
  </si>
  <si>
    <t>Interligação do Poço 09 (SIA 5599) - Vazão de 180 m³/h</t>
  </si>
  <si>
    <t>Caiu muito a vazão, em torno de 70%. Toda água do Rio esta sendo captada</t>
  </si>
  <si>
    <t>Estiagem em 2005 que secou o Rio Marumbi ficando vários dias sendo abastecido com caminhão pipa</t>
  </si>
  <si>
    <t>Captação Futura Rio Jararaca (SIA 419)</t>
  </si>
  <si>
    <t>Será interligado Poço 09 (SIA 5353)? Poço de 2013 com vazão de 36 m³/h</t>
  </si>
  <si>
    <t>Ampliação do Rio Iapó (SIA 57)</t>
  </si>
  <si>
    <t>Será interligado o Poço 02 (SIA 5321)? Poço de 2013, com vazão de 115 m³/h</t>
  </si>
  <si>
    <t>Serão interligados os Poços 05 ao 08?</t>
  </si>
  <si>
    <t>Miringuava (SIA 403)</t>
  </si>
  <si>
    <t xml:space="preserve">Poços </t>
  </si>
  <si>
    <t>Interligação do Poço P02 (SIA 5027) - vazão 30 m3/h</t>
  </si>
  <si>
    <t>Rio com baixo volume de água, trabalhando no limite. Sistema não possui captação subterrânea.</t>
  </si>
  <si>
    <t>Interligação do Poço P03 (SIA 5765) - Vazão de 20 m3/h</t>
  </si>
  <si>
    <t>Vazão muito baixa, se não chover nos próximos dias teremos problemas</t>
  </si>
  <si>
    <t>Estiagem, diminuindo a vazão, aumentando a produção da ETA Saí Guaçu para compensação.</t>
  </si>
  <si>
    <t xml:space="preserve"> Ampliação da captação e da ETA</t>
  </si>
  <si>
    <t>Estiagem no rio , sendo necessário rebaixar os crivos das bombas e inundação da captação , com paralisação do bombeamento por 1 dia .</t>
  </si>
  <si>
    <t>Interligação do Poço P03 (SIA 2503) - Vazão de 45 m3/h</t>
  </si>
  <si>
    <t xml:space="preserve">Estiagem e influência da maré para nível baixo. Desligamento da captação por algumas horas (+- 04) até recuperação do nível. </t>
  </si>
  <si>
    <t>1604/2018-DPCA</t>
  </si>
  <si>
    <t>A captação tem o crivo direto no leito do Rio Negro que com a diminuição de nível reduz a capacidade de adução à ETA</t>
  </si>
  <si>
    <t>Reabilitação da captação</t>
  </si>
  <si>
    <t>Possibilidade de estiagem na captação</t>
  </si>
  <si>
    <t>Necessidade de diminuir vazão captada, ou diminuir tempo de operação devido a baixa do nível do manancial de abastecimento, comprometendo a produção do sistema. Para abastecer o sistema é necessário a operação do manancial emergencial (Reservatório Salto Santiago)</t>
  </si>
  <si>
    <t>Interligação do Poço P06 (SIA 5733) - Vazão de 95 m3/h</t>
  </si>
  <si>
    <t>Rio com baixo volume de água, trabalhando no limite. Captação subterrânea trabalhando no limite</t>
  </si>
  <si>
    <t>Vazão reduzida para 90 L/s (324 m3/h)</t>
  </si>
  <si>
    <t>PBE definiu pela manutenção da captação</t>
  </si>
  <si>
    <t>Vazão reduzida para 15L/s (54 m3/h)</t>
  </si>
  <si>
    <t>1602/2018-DPCA</t>
  </si>
  <si>
    <t>Ranking dos Operantes</t>
  </si>
  <si>
    <t>Gerencia</t>
  </si>
  <si>
    <t>Regiao</t>
  </si>
  <si>
    <t>GRMA</t>
  </si>
  <si>
    <t>GRUM</t>
  </si>
  <si>
    <t>GRCM</t>
  </si>
  <si>
    <t>GRPV</t>
  </si>
  <si>
    <t>GRLC</t>
  </si>
  <si>
    <t>GRAP</t>
  </si>
  <si>
    <t>GRAR</t>
  </si>
  <si>
    <t>GRCP</t>
  </si>
  <si>
    <t>GRSP</t>
  </si>
  <si>
    <t>GRPG</t>
  </si>
  <si>
    <t>GRGA</t>
  </si>
  <si>
    <t>GRTB</t>
  </si>
  <si>
    <t>GRUV</t>
  </si>
  <si>
    <t>GRCA</t>
  </si>
  <si>
    <t>GRFI</t>
  </si>
  <si>
    <t>GRTO</t>
  </si>
  <si>
    <t>GRPB</t>
  </si>
  <si>
    <t>GRFB</t>
  </si>
  <si>
    <t>GGNO</t>
  </si>
  <si>
    <t>GGND</t>
  </si>
  <si>
    <t>GGSD</t>
  </si>
  <si>
    <t>GGSO</t>
  </si>
  <si>
    <t>GGML</t>
  </si>
  <si>
    <t>GTESG</t>
  </si>
  <si>
    <t>GPDAG</t>
  </si>
  <si>
    <t>GRLI</t>
  </si>
  <si>
    <t>GRCTL</t>
  </si>
  <si>
    <t>GRCTS</t>
  </si>
  <si>
    <t>GRCTN</t>
  </si>
  <si>
    <t>Posto selecionado</t>
  </si>
  <si>
    <t>Nome do posto</t>
  </si>
  <si>
    <t>Tempo real</t>
  </si>
  <si>
    <t>Serie historica telemetrica</t>
  </si>
  <si>
    <t>Sugestoes</t>
  </si>
  <si>
    <t>Observacoes</t>
  </si>
  <si>
    <t>Serie historica convencional</t>
  </si>
  <si>
    <t>Rio de referencia</t>
  </si>
  <si>
    <t>eta_maringa</t>
  </si>
  <si>
    <t>Ribeirão Pirapó</t>
  </si>
  <si>
    <t>snirh</t>
  </si>
  <si>
    <t>Vazão e cota 2001 - 2015</t>
  </si>
  <si>
    <t>desde 2014</t>
  </si>
  <si>
    <t>Histórico Recente</t>
  </si>
  <si>
    <t>balsa_nova</t>
  </si>
  <si>
    <t>HidroWEB - desde 1976</t>
  </si>
  <si>
    <t>Desde set/2013</t>
  </si>
  <si>
    <t>Coletar dados convencionais do posto UHE Itaipu Ubá do Sul (64655000)</t>
  </si>
  <si>
    <t>Não tem posto representativo com telemetria ativa. Mas tem o posto convencional do AGUASPR UHE ITAIPU UBÁ DO SUL, que pode ser lido.</t>
  </si>
  <si>
    <t>ponte_do_capanema</t>
  </si>
  <si>
    <t>Rio Capanema</t>
  </si>
  <si>
    <t>HidroWEB - 1976 a 2008</t>
  </si>
  <si>
    <t>Desde novembro/2015</t>
  </si>
  <si>
    <t>Sem estação telemétrica ou convencional no rio (que é o Rio Siemens). Vamos usar Ponte do Capanema, apesar de ser um tiro no escuro.</t>
  </si>
  <si>
    <t>pch_sao_francisco_montante</t>
  </si>
  <si>
    <t>Rio São Francisco Verdadeiro</t>
  </si>
  <si>
    <t>Nao consta no HidroWEB</t>
  </si>
  <si>
    <t>Desde maio/2016</t>
  </si>
  <si>
    <t>Erguer o posto fluviométrico ETA - Cascavel</t>
  </si>
  <si>
    <t>Após análise de correlações entre o posto telemétrico e os postos 65976020 e 65976000  (postos desativados da ETA Cascavel), identificou-se que o posto serve de referência para o manancial.</t>
  </si>
  <si>
    <t>Tentamos correlacionar com o posto da UHE Porto Santo Antônio, mas não obtivemos um resultado aceitável (R=0,3)</t>
  </si>
  <si>
    <t>cerro_azul_montante</t>
  </si>
  <si>
    <t>Rio Ponta Grossa</t>
  </si>
  <si>
    <t>HidroWEB - desde 2013</t>
  </si>
  <si>
    <t>Desde 2014</t>
  </si>
  <si>
    <t>Curva Chave</t>
  </si>
  <si>
    <t>Não foi identificado o rio da captação; provavelmente é do tipo mina. O posto em Cerro Azul serve como referência de escassez na região.</t>
  </si>
  <si>
    <t>Não identifiquei postos representativos. Os mais próximos ficam no Rio Chopim e têm uma área de drenagem muito maior.</t>
  </si>
  <si>
    <t>ponte_br_277_campo_largo</t>
  </si>
  <si>
    <t>Rio Passaúna</t>
  </si>
  <si>
    <t>simepar</t>
  </si>
  <si>
    <t>HidroWEB - desde 1985</t>
  </si>
  <si>
    <t>Curva-chave</t>
  </si>
  <si>
    <t>Posto a montante da represa, foi reativado pelo Simepar no dia 27 de maio de 2020.</t>
  </si>
  <si>
    <t>fazendinha</t>
  </si>
  <si>
    <t>HidroWEB - desde 1955</t>
  </si>
  <si>
    <t>Desde maio/2013</t>
  </si>
  <si>
    <t>A série de cotas tem offsets, e por isso foi combinada e truncada antes de 2012.</t>
  </si>
  <si>
    <t>Tinha escolhido o posto Ponte PR 415 como referência. Mas, como explicou a Sanepar, esse posto é influenciado pela operação do reservatório Piraquara 2.</t>
  </si>
  <si>
    <t>cachoeira</t>
  </si>
  <si>
    <t>Rio Miringuava</t>
  </si>
  <si>
    <t>Desde maio/2020</t>
  </si>
  <si>
    <t>Salto em set/2013 impede de usar a série longa. Foi utilizada a série truncada antes dessa data.</t>
  </si>
  <si>
    <t>pch_arturo_andreoli_flor_da_serra</t>
  </si>
  <si>
    <t>Hidroweb - 1962 a 2018</t>
  </si>
  <si>
    <t>desde 2017</t>
  </si>
  <si>
    <t>Foz do Chopim (PCH Arturo Andreoli), Posto mais a montante</t>
  </si>
  <si>
    <t>bombeiros_francisco_beltrao</t>
  </si>
  <si>
    <t>HidroWEB - duas medições apenas</t>
  </si>
  <si>
    <t>Desde set/2016</t>
  </si>
  <si>
    <t>Erguer o posto fluviométrico ETA - Francisco Beltrão</t>
  </si>
  <si>
    <t>Este é o posto dos Bombeiros recebe outro afluente além do da ETA.</t>
  </si>
  <si>
    <t>As estações próximas do manancial não são representativas da bacia.</t>
  </si>
  <si>
    <t>Hidroweb -  2001 a 2016</t>
  </si>
  <si>
    <t>Posto fica a jusante; bacia de contribuição é bem maior ESSE POSTO (64655400) NÃO TEM TELEMETRIA ATUAL</t>
  </si>
  <si>
    <t>Coletar dados convencionais do posto ETA Laranjeiras do Sul (65883040)</t>
  </si>
  <si>
    <t>Não identifiquei postos representativos, a jusante fica o reservatório da UHE Salto Santiago. A estação da ETA Laranjeiras do Sul só possui dados de qualidade da água.</t>
  </si>
  <si>
    <t>Não foi possível encontrar posto representativo com telemetria ativa.</t>
  </si>
  <si>
    <t>ponte_marmeleiro</t>
  </si>
  <si>
    <t>HidroWEB - desde 1961</t>
  </si>
  <si>
    <t>Desde julho/2014</t>
  </si>
  <si>
    <t>Coletar dados convencionais do posto ETA -  Joaquim Távora (64897500)</t>
  </si>
  <si>
    <t>Não tem posto representativo com telemetria ativa. Mas tem o posto convencional da Sanepar ETA - Medianeira.</t>
  </si>
  <si>
    <t>Coletar dados convencionais do posto ETA - Palmeira (64429000)</t>
  </si>
  <si>
    <t>Coletar dados convencionais do posto ETA - Paranavaí (64688015)</t>
  </si>
  <si>
    <t>Não tem posto representativo com telemetria ativa. Mas tem o posto convencional do AGUASPR ETA - Paranavaí.</t>
  </si>
  <si>
    <t>Coletar dados convencionais do posto ETA -  Joaquim Távora (64365850 )</t>
  </si>
  <si>
    <t>Não tem posto representativo com telemetria ativa. Mas tem o posto convencional da Sanepar ETA - Joaquim Távora.</t>
  </si>
  <si>
    <t>Coletar dados convencionais do posto Barra do Sarandi (65974590)</t>
  </si>
  <si>
    <t>É o posto mais próximo e com telemetria ativa, embora fiquei em outro rio. A alternativa seria coletar leituras convencionais do posto Barra do Sarandi.</t>
  </si>
  <si>
    <t>Não consta no Hidroweb</t>
  </si>
  <si>
    <t>Simepar - desde outubro/1997</t>
  </si>
  <si>
    <t>As medições convencionais devem existir, só não estão disponíveis no Hidroweb. Em ultimo caso, solicitar para Copel</t>
  </si>
  <si>
    <t>Não tem estação telemétrica nem convencional próxima. A única estação é Linha Bonita (65980000), que só tem dados de cota para 1966. Vamos usar Ponte do Capanema, mas é um tiro no escuro</t>
  </si>
  <si>
    <t>Coletar dados convencionais do posto ETA - Salto do Lontra</t>
  </si>
  <si>
    <t>Não tem posto representativo com telemetria ativa. Mas tem o posto convencional do AGUASPR ETA Salto do Lontra, que pode ser lido.</t>
  </si>
  <si>
    <t>Não identifiquei postos representativos. Manancial fica sob influência do reservatório de Itaipu</t>
  </si>
  <si>
    <t>O posto serve de referência para 3 mananciais (403, 233, 87)</t>
  </si>
  <si>
    <t>quitandinha</t>
  </si>
  <si>
    <t>Quitandinha</t>
  </si>
  <si>
    <t>HidroWEB - desde 1980</t>
  </si>
  <si>
    <t>Desde fevereiro/2014</t>
  </si>
  <si>
    <t>Mesma do Passaúna. O posto que ficava no Barigui foi furtado em 2016.</t>
  </si>
  <si>
    <t>Análise dos dados dos postos 65976020 e 65976000 (postos desativados da ETA Cascavel), o ideial seria usar o 65976001, mas como só tem dados convencionais até 2018, foi usado o 64863100.</t>
  </si>
  <si>
    <t>Edicoes do Arlan - agosto 2020</t>
  </si>
  <si>
    <t>Declarados como criticos em 2020</t>
  </si>
  <si>
    <t>consta?</t>
  </si>
  <si>
    <t>Flor da Serra do Sul</t>
  </si>
  <si>
    <t>Sem informações</t>
  </si>
  <si>
    <t>Não tem estação próxima, nem convencional, mas podemos fazer uma analogia com o manancial SIA 213 - Salgado Filho.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</si>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</sst>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7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4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horizontal="center" vertical="center" wrapText="1"/>
    </xf>
    <xf numFmtId="3" fontId="9" fillId="5" borderId="1" xfId="0" applyNumberFormat="1" applyFont="1" applyFill="1" applyBorder="1" applyAlignment="1">
      <alignment horizontal="center" vertical="center" wrapText="1"/>
    </xf>
    <xf numFmtId="4" fontId="9" fillId="5" borderId="1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4" fontId="0" fillId="0" borderId="1" xfId="0" applyNumberForma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43" fontId="0" fillId="0" borderId="1" xfId="1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 wrapText="1"/>
    </xf>
    <xf numFmtId="9" fontId="0" fillId="0" borderId="0" xfId="0" applyNumberForma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9" fontId="12" fillId="0" borderId="1" xfId="0" applyNumberFormat="1" applyFont="1" applyFill="1" applyBorder="1" applyAlignment="1">
      <alignment horizontal="center" vertical="center" wrapText="1"/>
    </xf>
    <xf numFmtId="9" fontId="12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" fontId="0" fillId="6" borderId="1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4" fontId="0" fillId="7" borderId="1" xfId="0" applyNumberForma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4" fontId="9" fillId="8" borderId="1" xfId="0" applyNumberFormat="1" applyFont="1" applyFill="1" applyBorder="1" applyAlignment="1">
      <alignment horizontal="center" vertical="center" wrapText="1"/>
    </xf>
    <xf numFmtId="3" fontId="9" fillId="8" borderId="1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4" fontId="9" fillId="9" borderId="1" xfId="0" applyNumberFormat="1" applyFont="1" applyFill="1" applyBorder="1" applyAlignment="1">
      <alignment horizontal="center" vertical="center" wrapText="1"/>
    </xf>
    <xf numFmtId="3" fontId="9" fillId="9" borderId="1" xfId="0" applyNumberFormat="1" applyFont="1" applyFill="1" applyBorder="1" applyAlignment="1">
      <alignment horizontal="center" vertical="center" wrapText="1"/>
    </xf>
    <xf numFmtId="4" fontId="9" fillId="9" borderId="1" xfId="0" applyNumberFormat="1" applyFont="1" applyFill="1" applyBorder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6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4" fontId="4" fillId="2" borderId="3" xfId="0" applyNumberFormat="1" applyFont="1" applyFill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IMEPAR/Ranking%20estiagem%202018_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Geral - Rios"/>
      <sheetName val="Dados Disponibilidade 2016"/>
      <sheetName val="Método"/>
      <sheetName val="Monitoramento"/>
      <sheetName val="Área da Bacia"/>
      <sheetName val="Geral - Rios (2)"/>
      <sheetName val="Operantes"/>
      <sheetName val="Emergenciais"/>
    </sheetNames>
    <sheetDataSet>
      <sheetData sheetId="0" refreshError="1"/>
      <sheetData sheetId="1" refreshError="1"/>
      <sheetData sheetId="2" refreshError="1">
        <row r="2">
          <cell r="A2">
            <v>452</v>
          </cell>
          <cell r="B2">
            <v>16.239999999999998</v>
          </cell>
          <cell r="C2"/>
          <cell r="D2" t="str">
            <v>Rio Gonçalves Dias</v>
          </cell>
          <cell r="E2">
            <v>4.08</v>
          </cell>
          <cell r="F2">
            <v>66.259199999999993</v>
          </cell>
          <cell r="G2">
            <v>238.53311999999997</v>
          </cell>
          <cell r="H2">
            <v>119.26655999999998</v>
          </cell>
        </row>
        <row r="3">
          <cell r="A3">
            <v>388</v>
          </cell>
          <cell r="B3">
            <v>29.54</v>
          </cell>
          <cell r="C3"/>
          <cell r="D3" t="str">
            <v>Rio Lajeado Bonito - Ponto 2</v>
          </cell>
          <cell r="E3">
            <v>6.84</v>
          </cell>
          <cell r="F3">
            <v>202.05359999999999</v>
          </cell>
          <cell r="G3">
            <v>727.39296000000002</v>
          </cell>
          <cell r="H3">
            <v>363.69648000000001</v>
          </cell>
        </row>
        <row r="4">
          <cell r="A4">
            <v>274</v>
          </cell>
          <cell r="B4">
            <v>118.9</v>
          </cell>
          <cell r="C4"/>
          <cell r="D4" t="str">
            <v>Rio Chopinzinho</v>
          </cell>
          <cell r="E4">
            <v>7.76</v>
          </cell>
          <cell r="F4">
            <v>922.66399999999999</v>
          </cell>
          <cell r="G4">
            <v>3321.5904</v>
          </cell>
          <cell r="H4">
            <v>1660.7952</v>
          </cell>
        </row>
        <row r="5">
          <cell r="A5">
            <v>157</v>
          </cell>
          <cell r="B5">
            <v>1.46</v>
          </cell>
          <cell r="C5"/>
          <cell r="D5" t="str">
            <v>Rio Salto Arrastão</v>
          </cell>
          <cell r="E5" t="str">
            <v>12,00</v>
          </cell>
          <cell r="F5">
            <v>17.52</v>
          </cell>
          <cell r="G5">
            <v>63.072000000000003</v>
          </cell>
          <cell r="H5">
            <v>31.536000000000001</v>
          </cell>
        </row>
        <row r="6">
          <cell r="A6">
            <v>499</v>
          </cell>
          <cell r="B6">
            <v>13.74</v>
          </cell>
          <cell r="C6"/>
          <cell r="D6" t="str">
            <v>Rio Jaborandi</v>
          </cell>
          <cell r="E6">
            <v>7.95</v>
          </cell>
          <cell r="F6">
            <v>109.233</v>
          </cell>
          <cell r="G6">
            <v>393.23880000000003</v>
          </cell>
          <cell r="H6">
            <v>196.61940000000001</v>
          </cell>
        </row>
        <row r="7">
          <cell r="A7">
            <v>377</v>
          </cell>
          <cell r="B7">
            <v>823708</v>
          </cell>
          <cell r="C7"/>
          <cell r="D7" t="str">
            <v>Lago Itaipú</v>
          </cell>
          <cell r="E7">
            <v>4.71</v>
          </cell>
          <cell r="F7">
            <v>3879664.68</v>
          </cell>
          <cell r="G7">
            <v>13966792.848000001</v>
          </cell>
          <cell r="H7">
            <v>6983396.4240000006</v>
          </cell>
        </row>
        <row r="8">
          <cell r="A8"/>
          <cell r="B8"/>
          <cell r="C8"/>
          <cell r="D8"/>
          <cell r="E8"/>
          <cell r="F8"/>
          <cell r="G8"/>
          <cell r="H8"/>
        </row>
        <row r="9">
          <cell r="A9">
            <v>414</v>
          </cell>
          <cell r="B9">
            <v>420.97996339399998</v>
          </cell>
          <cell r="C9" t="str">
            <v>SAA Sete Barras</v>
          </cell>
          <cell r="D9" t="str">
            <v>Rio São Sebastião</v>
          </cell>
          <cell r="E9">
            <v>6.6</v>
          </cell>
          <cell r="F9">
            <v>2778.4677584003998</v>
          </cell>
          <cell r="G9">
            <v>10002.48393024144</v>
          </cell>
          <cell r="H9">
            <v>5001.2419651207201</v>
          </cell>
        </row>
        <row r="10">
          <cell r="A10">
            <v>425</v>
          </cell>
          <cell r="B10">
            <v>482.30464334700002</v>
          </cell>
          <cell r="C10" t="str">
            <v>SAA Nova Prata do Iguaçú</v>
          </cell>
          <cell r="D10" t="str">
            <v>Rio Cotegipe</v>
          </cell>
          <cell r="E10" t="str">
            <v>3,26</v>
          </cell>
          <cell r="F10">
            <v>1572.3131373112199</v>
          </cell>
          <cell r="G10">
            <v>5660.327294320392</v>
          </cell>
          <cell r="H10">
            <v>2830.163647160196</v>
          </cell>
        </row>
        <row r="11">
          <cell r="A11">
            <v>235</v>
          </cell>
          <cell r="B11">
            <v>114.336387602</v>
          </cell>
          <cell r="C11" t="str">
            <v>SAA São Mateus</v>
          </cell>
          <cell r="D11" t="str">
            <v>Rio Taquaral</v>
          </cell>
          <cell r="E11" t="str">
            <v>3,67</v>
          </cell>
          <cell r="F11">
            <v>419.61454249934002</v>
          </cell>
          <cell r="G11">
            <v>1510.6123529976242</v>
          </cell>
          <cell r="H11">
            <v>755.30617649881208</v>
          </cell>
        </row>
        <row r="12">
          <cell r="A12">
            <v>247</v>
          </cell>
          <cell r="B12">
            <v>10.5564399797</v>
          </cell>
          <cell r="C12" t="str">
            <v>SAA Tabatinga</v>
          </cell>
          <cell r="D12" t="str">
            <v>Rio Taboado (Arroio Rodeio)</v>
          </cell>
          <cell r="E12" t="str">
            <v>6,94</v>
          </cell>
          <cell r="F12">
            <v>73.261693459118007</v>
          </cell>
          <cell r="G12">
            <v>263.74209645282485</v>
          </cell>
          <cell r="H12">
            <v>131.87104822641243</v>
          </cell>
        </row>
        <row r="13">
          <cell r="A13">
            <v>264</v>
          </cell>
          <cell r="B13">
            <v>8.5561923792899996</v>
          </cell>
          <cell r="C13" t="str">
            <v>SAA Virmond</v>
          </cell>
          <cell r="D13" t="str">
            <v>Rio Virmond</v>
          </cell>
          <cell r="E13" t="str">
            <v>6,54</v>
          </cell>
          <cell r="F13">
            <v>55.957498160556597</v>
          </cell>
          <cell r="G13">
            <v>201.44699337800375</v>
          </cell>
          <cell r="H13">
            <v>100.72349668900188</v>
          </cell>
        </row>
        <row r="14">
          <cell r="A14">
            <v>375</v>
          </cell>
          <cell r="B14">
            <v>28.819028369800002</v>
          </cell>
          <cell r="C14" t="str">
            <v>S.A.I. Região Metropolitana de Curitiba</v>
          </cell>
          <cell r="D14" t="str">
            <v>Rio Campo do Tenente</v>
          </cell>
          <cell r="E14">
            <v>5.31</v>
          </cell>
          <cell r="F14">
            <v>153.02904064363798</v>
          </cell>
          <cell r="G14">
            <v>550.90454631709679</v>
          </cell>
          <cell r="H14">
            <v>275.45227315854839</v>
          </cell>
        </row>
        <row r="15">
          <cell r="A15">
            <v>329</v>
          </cell>
          <cell r="B15">
            <v>5.8287455654500002</v>
          </cell>
          <cell r="C15" t="str">
            <v>SAA Laranjeiras do Sul</v>
          </cell>
          <cell r="D15" t="str">
            <v>Arroio Simões (Virtuoso)</v>
          </cell>
          <cell r="E15" t="str">
            <v>6,45</v>
          </cell>
          <cell r="F15">
            <v>37.595408897152502</v>
          </cell>
          <cell r="G15">
            <v>135.34347202974902</v>
          </cell>
          <cell r="H15">
            <v>67.671736014874512</v>
          </cell>
        </row>
        <row r="16">
          <cell r="A16">
            <v>432</v>
          </cell>
          <cell r="B16">
            <v>8.2801284234299999</v>
          </cell>
          <cell r="C16" t="str">
            <v>SAA Guaraniaçu</v>
          </cell>
          <cell r="D16" t="str">
            <v>Rio Baú</v>
          </cell>
          <cell r="E16" t="str">
            <v>7,10</v>
          </cell>
          <cell r="F16">
            <v>58.788911806352999</v>
          </cell>
          <cell r="G16">
            <v>211.6400825028708</v>
          </cell>
          <cell r="H16">
            <v>105.8200412514354</v>
          </cell>
        </row>
        <row r="17">
          <cell r="A17">
            <v>76</v>
          </cell>
          <cell r="B17">
            <v>155.58112934499999</v>
          </cell>
          <cell r="C17" t="str">
            <v>S.A.I.C. Passaúna</v>
          </cell>
          <cell r="D17" t="str">
            <v>Barragem Passaúna</v>
          </cell>
          <cell r="E17" t="str">
            <v>25,71</v>
          </cell>
          <cell r="F17">
            <v>3999.9908354599502</v>
          </cell>
          <cell r="G17">
            <v>14399.967007655821</v>
          </cell>
          <cell r="H17">
            <v>7199.9835038279107</v>
          </cell>
        </row>
        <row r="18">
          <cell r="A18">
            <v>328</v>
          </cell>
          <cell r="B18">
            <v>0.18703663947800001</v>
          </cell>
          <cell r="C18" t="str">
            <v>SAA Matinhos</v>
          </cell>
          <cell r="D18" t="str">
            <v>Rio Tabuleiro II</v>
          </cell>
          <cell r="E18" t="str">
            <v>15,50</v>
          </cell>
          <cell r="F18">
            <v>2.8990679119089999</v>
          </cell>
          <cell r="G18">
            <v>10.436644482872399</v>
          </cell>
          <cell r="H18">
            <v>5.2183222414361996</v>
          </cell>
        </row>
        <row r="19">
          <cell r="A19">
            <v>253</v>
          </cell>
          <cell r="B19">
            <v>50.052774640499997</v>
          </cell>
          <cell r="C19" t="str">
            <v>SAA Turvo</v>
          </cell>
          <cell r="D19" t="str">
            <v>Rio Turvo</v>
          </cell>
          <cell r="E19" t="str">
            <v>2,07</v>
          </cell>
          <cell r="F19">
            <v>103.60924350583498</v>
          </cell>
          <cell r="G19">
            <v>372.99327662100592</v>
          </cell>
          <cell r="H19">
            <v>186.49663831050296</v>
          </cell>
        </row>
        <row r="20">
          <cell r="A20">
            <v>220</v>
          </cell>
          <cell r="B20">
            <v>30.088024110500001</v>
          </cell>
          <cell r="C20" t="str">
            <v>SAA Santa Terezinha do Itaipu</v>
          </cell>
          <cell r="D20" t="str">
            <v>Rio Paraná (Lago Itaipu)</v>
          </cell>
          <cell r="E20" t="str">
            <v>5,82</v>
          </cell>
          <cell r="F20">
            <v>175.11230032311002</v>
          </cell>
          <cell r="G20">
            <v>630.40428116319606</v>
          </cell>
          <cell r="H20">
            <v>315.20214058159803</v>
          </cell>
        </row>
        <row r="21">
          <cell r="A21">
            <v>149</v>
          </cell>
          <cell r="B21">
            <v>12.5837794713</v>
          </cell>
          <cell r="C21" t="str">
            <v>SAA Matinhos</v>
          </cell>
          <cell r="D21" t="str">
            <v>Rio Cambará</v>
          </cell>
          <cell r="E21" t="str">
            <v>14,50</v>
          </cell>
          <cell r="F21">
            <v>182.46480233385</v>
          </cell>
          <cell r="G21">
            <v>656.87328840186001</v>
          </cell>
          <cell r="H21">
            <v>328.43664420093</v>
          </cell>
        </row>
        <row r="22">
          <cell r="A22">
            <v>324</v>
          </cell>
          <cell r="B22">
            <v>9.8310263499299992</v>
          </cell>
          <cell r="C22" t="str">
            <v>SAA Pinhal de Sao Bento</v>
          </cell>
          <cell r="D22" t="str">
            <v>Arroio Pinhalito</v>
          </cell>
          <cell r="E22" t="str">
            <v>4,34</v>
          </cell>
          <cell r="F22">
            <v>42.666654358696192</v>
          </cell>
          <cell r="G22">
            <v>153.59995569130629</v>
          </cell>
          <cell r="H22">
            <v>76.799977845653146</v>
          </cell>
        </row>
        <row r="23">
          <cell r="A23">
            <v>91</v>
          </cell>
          <cell r="B23">
            <v>111.836348183</v>
          </cell>
          <cell r="C23" t="str">
            <v>SAA Foz do Iguaçú</v>
          </cell>
          <cell r="D23" t="str">
            <v>Rio Tamanduá (Ponto 2)</v>
          </cell>
          <cell r="E23" t="str">
            <v>4,71</v>
          </cell>
          <cell r="F23">
            <v>526.74919994192999</v>
          </cell>
          <cell r="G23">
            <v>1896.297119790948</v>
          </cell>
          <cell r="H23">
            <v>948.14855989547402</v>
          </cell>
        </row>
        <row r="24">
          <cell r="A24">
            <v>213</v>
          </cell>
          <cell r="B24">
            <v>53.365950917799999</v>
          </cell>
          <cell r="C24" t="str">
            <v>SAA Salgado Filho</v>
          </cell>
          <cell r="D24" t="str">
            <v>Rio Tamanduá</v>
          </cell>
          <cell r="E24" t="str">
            <v>5,73</v>
          </cell>
          <cell r="F24">
            <v>305.78689875899403</v>
          </cell>
          <cell r="G24">
            <v>1100.8328355323786</v>
          </cell>
          <cell r="H24">
            <v>550.41641776618928</v>
          </cell>
        </row>
        <row r="25">
          <cell r="A25">
            <v>44</v>
          </cell>
          <cell r="B25">
            <v>95.8770095064</v>
          </cell>
          <cell r="C25" t="str">
            <v>SAA Capanema</v>
          </cell>
          <cell r="D25" t="str">
            <v>Rio Siemens</v>
          </cell>
          <cell r="E25" t="str">
            <v>3,67</v>
          </cell>
          <cell r="F25">
            <v>351.868624888488</v>
          </cell>
          <cell r="G25">
            <v>1266.7270495985567</v>
          </cell>
          <cell r="H25">
            <v>633.36352479927837</v>
          </cell>
        </row>
        <row r="26">
          <cell r="A26">
            <v>53</v>
          </cell>
          <cell r="B26">
            <v>50.512556399600001</v>
          </cell>
          <cell r="C26" t="str">
            <v>SAA Cascavel</v>
          </cell>
          <cell r="D26" t="str">
            <v>Rio Cascavel</v>
          </cell>
          <cell r="E26" t="str">
            <v>6,28</v>
          </cell>
          <cell r="F26">
            <v>317.21885418948801</v>
          </cell>
          <cell r="G26">
            <v>1141.987875082157</v>
          </cell>
          <cell r="H26">
            <v>570.99393754107848</v>
          </cell>
        </row>
        <row r="27">
          <cell r="A27">
            <v>62</v>
          </cell>
          <cell r="B27">
            <v>24.011873538</v>
          </cell>
          <cell r="C27" t="str">
            <v>SAA Chopinzinho</v>
          </cell>
          <cell r="D27" t="str">
            <v>Rio Pedrosa (do Meio)</v>
          </cell>
          <cell r="E27" t="str">
            <v>7,76</v>
          </cell>
          <cell r="F27">
            <v>186.33213865488</v>
          </cell>
          <cell r="G27">
            <v>670.79569915756804</v>
          </cell>
          <cell r="H27">
            <v>335.39784957878402</v>
          </cell>
        </row>
        <row r="28">
          <cell r="A28">
            <v>248</v>
          </cell>
          <cell r="B28">
            <v>63.230751887799997</v>
          </cell>
          <cell r="C28" t="str">
            <v>SAA Toledo</v>
          </cell>
          <cell r="D28" t="str">
            <v>Rio Toledo</v>
          </cell>
          <cell r="E28" t="str">
            <v>6,61</v>
          </cell>
          <cell r="F28">
            <v>417.95526997835799</v>
          </cell>
          <cell r="G28">
            <v>1504.6389719220888</v>
          </cell>
          <cell r="H28">
            <v>752.31948596104439</v>
          </cell>
        </row>
        <row r="29">
          <cell r="A29">
            <v>132</v>
          </cell>
          <cell r="B29">
            <v>17.738046132400001</v>
          </cell>
          <cell r="C29" t="str">
            <v>SAA Laranjeiras do Sul</v>
          </cell>
          <cell r="D29" t="str">
            <v>Rio do Leão</v>
          </cell>
          <cell r="E29" t="str">
            <v>6,54</v>
          </cell>
          <cell r="F29">
            <v>116.006821705896</v>
          </cell>
          <cell r="G29">
            <v>417.62455814122563</v>
          </cell>
          <cell r="H29">
            <v>208.81227907061282</v>
          </cell>
        </row>
        <row r="30">
          <cell r="A30">
            <v>153</v>
          </cell>
          <cell r="B30">
            <v>15.799135892400001</v>
          </cell>
          <cell r="C30" t="str">
            <v>SAA Medianeira</v>
          </cell>
          <cell r="D30" t="str">
            <v>Rio Alegria</v>
          </cell>
          <cell r="E30" t="str">
            <v>5,80</v>
          </cell>
          <cell r="F30">
            <v>91.63498817592</v>
          </cell>
          <cell r="G30">
            <v>329.885957433312</v>
          </cell>
          <cell r="H30">
            <v>164.942978716656</v>
          </cell>
        </row>
        <row r="31">
          <cell r="A31">
            <v>154</v>
          </cell>
          <cell r="B31">
            <v>74.880904334299998</v>
          </cell>
          <cell r="C31" t="str">
            <v>SAA Missal</v>
          </cell>
          <cell r="D31" t="str">
            <v>Rio São Vicente</v>
          </cell>
          <cell r="E31" t="str">
            <v>5,00</v>
          </cell>
          <cell r="F31">
            <v>374.40452167149999</v>
          </cell>
          <cell r="G31">
            <v>1347.8562780174</v>
          </cell>
          <cell r="H31">
            <v>673.92813900869999</v>
          </cell>
        </row>
        <row r="32">
          <cell r="A32">
            <v>196</v>
          </cell>
          <cell r="B32">
            <v>94.107865272699996</v>
          </cell>
          <cell r="C32" t="str">
            <v>SAA Quedas do Iguaçú e Espigão Alto do Iguaçú</v>
          </cell>
          <cell r="D32" t="str">
            <v>Rio Campo Novo</v>
          </cell>
          <cell r="E32" t="str">
            <v>1,37</v>
          </cell>
          <cell r="F32">
            <v>128.927775423599</v>
          </cell>
          <cell r="G32">
            <v>464.13999152495643</v>
          </cell>
          <cell r="H32">
            <v>232.06999576247821</v>
          </cell>
        </row>
        <row r="33">
          <cell r="A33">
            <v>226</v>
          </cell>
          <cell r="B33">
            <v>53.964925387599997</v>
          </cell>
          <cell r="C33" t="str">
            <v>SAA São João</v>
          </cell>
          <cell r="D33" t="str">
            <v>Rio Capivara</v>
          </cell>
          <cell r="E33" t="str">
            <v>6,66</v>
          </cell>
          <cell r="F33">
            <v>359.40640308141599</v>
          </cell>
          <cell r="G33">
            <v>1293.8630510930975</v>
          </cell>
          <cell r="H33">
            <v>646.93152554654876</v>
          </cell>
        </row>
        <row r="34">
          <cell r="A34">
            <v>243</v>
          </cell>
          <cell r="B34">
            <v>198.343125195</v>
          </cell>
          <cell r="C34" t="str">
            <v>SAA Sulina</v>
          </cell>
          <cell r="D34" t="str">
            <v>Rio Capivara</v>
          </cell>
          <cell r="E34">
            <v>5.05</v>
          </cell>
          <cell r="F34">
            <v>1001.6327822347499</v>
          </cell>
          <cell r="G34">
            <v>3605.8780160450997</v>
          </cell>
          <cell r="H34">
            <v>1802.9390080225498</v>
          </cell>
        </row>
        <row r="35">
          <cell r="A35">
            <v>252</v>
          </cell>
          <cell r="B35">
            <v>6.50088742253</v>
          </cell>
          <cell r="C35" t="str">
            <v>SAA Três Barras do Paraná</v>
          </cell>
          <cell r="D35" t="str">
            <v>Córrego Itaguaçú (Trigolândia)</v>
          </cell>
          <cell r="E35" t="str">
            <v>4,25</v>
          </cell>
          <cell r="F35">
            <v>27.6287715457525</v>
          </cell>
          <cell r="G35">
            <v>99.463577564708999</v>
          </cell>
          <cell r="H35">
            <v>49.731788782354499</v>
          </cell>
        </row>
        <row r="36">
          <cell r="A36">
            <v>262</v>
          </cell>
          <cell r="B36">
            <v>2.1769779705999999</v>
          </cell>
          <cell r="C36" t="str">
            <v>SAA Vera Cruz do Oeste</v>
          </cell>
          <cell r="D36" t="str">
            <v>Rio São Pedro</v>
          </cell>
          <cell r="E36" t="str">
            <v>3,78</v>
          </cell>
          <cell r="F36">
            <v>8.2289767288679982</v>
          </cell>
          <cell r="G36">
            <v>29.624316223924794</v>
          </cell>
          <cell r="H36">
            <v>14.812158111962397</v>
          </cell>
        </row>
        <row r="37">
          <cell r="A37">
            <v>24</v>
          </cell>
          <cell r="B37">
            <v>31.4358628612</v>
          </cell>
          <cell r="C37" t="str">
            <v>SAA Boa Esperança do Iguaçu</v>
          </cell>
          <cell r="D37" t="str">
            <v>Rio Boa Esperança</v>
          </cell>
          <cell r="E37" t="str">
            <v>5,22</v>
          </cell>
          <cell r="F37">
            <v>164.095204135464</v>
          </cell>
          <cell r="G37">
            <v>590.74273488767039</v>
          </cell>
          <cell r="H37">
            <v>295.3713674438352</v>
          </cell>
        </row>
        <row r="38">
          <cell r="A38">
            <v>25</v>
          </cell>
          <cell r="B38">
            <v>34.025198644900001</v>
          </cell>
          <cell r="C38" t="str">
            <v>SAA Boa Vista da Aparecida</v>
          </cell>
          <cell r="D38" t="str">
            <v>Rio Jacutinga</v>
          </cell>
          <cell r="E38" t="str">
            <v>3,55</v>
          </cell>
          <cell r="F38">
            <v>120.789455189395</v>
          </cell>
          <cell r="G38">
            <v>434.84203868182203</v>
          </cell>
          <cell r="H38">
            <v>217.42101934091102</v>
          </cell>
        </row>
        <row r="39">
          <cell r="A39">
            <v>36</v>
          </cell>
          <cell r="B39">
            <v>8.9656753172099997</v>
          </cell>
          <cell r="C39" t="str">
            <v>SAA Campina da Lagoa</v>
          </cell>
          <cell r="D39" t="str">
            <v>Ribeirão Água da Campina</v>
          </cell>
          <cell r="E39" t="str">
            <v>3,40</v>
          </cell>
          <cell r="F39">
            <v>30.483296078513998</v>
          </cell>
          <cell r="G39">
            <v>109.73986588265039</v>
          </cell>
          <cell r="H39">
            <v>54.869932941325196</v>
          </cell>
        </row>
        <row r="40">
          <cell r="A40">
            <v>74</v>
          </cell>
          <cell r="B40">
            <v>171.37717718100001</v>
          </cell>
          <cell r="C40" t="str">
            <v>SAA Santana</v>
          </cell>
          <cell r="D40" t="str">
            <v>Rio Santana</v>
          </cell>
          <cell r="E40" t="str">
            <v>6,35</v>
          </cell>
          <cell r="F40">
            <v>1088.2450750993501</v>
          </cell>
          <cell r="G40">
            <v>3917.6822703576604</v>
          </cell>
          <cell r="H40">
            <v>1958.8411351788302</v>
          </cell>
        </row>
        <row r="41">
          <cell r="A41">
            <v>82</v>
          </cell>
          <cell r="B41">
            <v>21.453819438499998</v>
          </cell>
          <cell r="C41" t="str">
            <v>SAA Dois Vizinhos</v>
          </cell>
          <cell r="D41" t="str">
            <v>Rio Girau Alto</v>
          </cell>
          <cell r="E41">
            <v>4.84</v>
          </cell>
          <cell r="F41">
            <v>103.83648608233999</v>
          </cell>
          <cell r="G41">
            <v>373.81134989642396</v>
          </cell>
          <cell r="H41">
            <v>186.90567494821198</v>
          </cell>
        </row>
        <row r="42">
          <cell r="A42">
            <v>159</v>
          </cell>
          <cell r="B42">
            <v>51.371335775699997</v>
          </cell>
          <cell r="C42" t="str">
            <v>SAA Nova Laranjeiras</v>
          </cell>
          <cell r="D42" t="str">
            <v>Rio das Cobras</v>
          </cell>
          <cell r="E42" t="str">
            <v>3,80</v>
          </cell>
          <cell r="F42">
            <v>195.21107594765999</v>
          </cell>
          <cell r="G42">
            <v>702.759873411576</v>
          </cell>
          <cell r="H42">
            <v>351.379936705788</v>
          </cell>
        </row>
        <row r="43">
          <cell r="A43">
            <v>197</v>
          </cell>
          <cell r="B43">
            <v>7.4202921957800001</v>
          </cell>
          <cell r="C43" t="str">
            <v>SAA Ramilandia</v>
          </cell>
          <cell r="D43" t="str">
            <v>Rio São Domingos</v>
          </cell>
          <cell r="E43" t="str">
            <v>3,61</v>
          </cell>
          <cell r="F43">
            <v>26.7872548267658</v>
          </cell>
          <cell r="G43">
            <v>96.43411737635688</v>
          </cell>
          <cell r="H43">
            <v>48.21705868817844</v>
          </cell>
        </row>
        <row r="44">
          <cell r="A44">
            <v>239</v>
          </cell>
          <cell r="B44">
            <v>6.5206362529200002</v>
          </cell>
          <cell r="C44" t="str">
            <v>SAA Saudade do Iguaçu</v>
          </cell>
          <cell r="D44" t="str">
            <v>Rio da Paz</v>
          </cell>
          <cell r="E44" t="str">
            <v>5,49</v>
          </cell>
          <cell r="F44">
            <v>35.7982930285308</v>
          </cell>
          <cell r="G44">
            <v>128.87385490271089</v>
          </cell>
          <cell r="H44">
            <v>64.436927451355444</v>
          </cell>
        </row>
        <row r="45">
          <cell r="A45">
            <v>255</v>
          </cell>
          <cell r="B45">
            <v>44.705082163199997</v>
          </cell>
          <cell r="C45" t="str">
            <v>SAA Ubiratã</v>
          </cell>
          <cell r="D45" t="str">
            <v>Rio Água Grande</v>
          </cell>
          <cell r="E45" t="str">
            <v>7,30</v>
          </cell>
          <cell r="F45">
            <v>326.34709979135999</v>
          </cell>
          <cell r="G45">
            <v>1174.849559248896</v>
          </cell>
          <cell r="H45">
            <v>587.42477962444798</v>
          </cell>
        </row>
        <row r="46">
          <cell r="A46">
            <v>167</v>
          </cell>
          <cell r="B46">
            <v>72.949309868399993</v>
          </cell>
          <cell r="C46" t="str">
            <v>SAA Palmas</v>
          </cell>
          <cell r="D46" t="str">
            <v>Rio Caldeira</v>
          </cell>
          <cell r="E46" t="str">
            <v>6,71</v>
          </cell>
          <cell r="F46">
            <v>489.48986921696394</v>
          </cell>
          <cell r="G46">
            <v>1762.1635291810703</v>
          </cell>
          <cell r="H46">
            <v>881.08176459053516</v>
          </cell>
        </row>
        <row r="47">
          <cell r="A47">
            <v>61</v>
          </cell>
          <cell r="B47">
            <v>10.010748940299999</v>
          </cell>
          <cell r="C47" t="str">
            <v>SAA Cerro Azul</v>
          </cell>
          <cell r="D47" t="str">
            <v>Rio Três Barras</v>
          </cell>
          <cell r="E47" t="str">
            <v>5,33</v>
          </cell>
          <cell r="F47">
            <v>53.357291851798998</v>
          </cell>
          <cell r="G47">
            <v>192.08625066647639</v>
          </cell>
          <cell r="H47">
            <v>96.043125333238194</v>
          </cell>
        </row>
        <row r="48">
          <cell r="A48">
            <v>265</v>
          </cell>
          <cell r="B48">
            <v>50.316768056400001</v>
          </cell>
          <cell r="C48" t="str">
            <v>SAA Vitorino</v>
          </cell>
          <cell r="D48" t="str">
            <v>Rio Vitorino</v>
          </cell>
          <cell r="E48" t="str">
            <v>7,54</v>
          </cell>
          <cell r="F48">
            <v>379.38843114525599</v>
          </cell>
          <cell r="G48">
            <v>1365.7983521229216</v>
          </cell>
          <cell r="H48">
            <v>682.89917606146082</v>
          </cell>
        </row>
        <row r="49">
          <cell r="A49">
            <v>376</v>
          </cell>
          <cell r="B49">
            <v>12.9956763958</v>
          </cell>
          <cell r="C49" t="str">
            <v>SAA Bom Sucesso do Sul</v>
          </cell>
          <cell r="D49" t="str">
            <v>Ribeirão Bom Sucesso</v>
          </cell>
          <cell r="E49" t="str">
            <v>5,87</v>
          </cell>
          <cell r="F49">
            <v>76.284620443346</v>
          </cell>
          <cell r="G49">
            <v>274.62463359604561</v>
          </cell>
          <cell r="H49">
            <v>137.31231679802281</v>
          </cell>
        </row>
        <row r="50">
          <cell r="A50">
            <v>65</v>
          </cell>
          <cell r="B50">
            <v>14.1855862943</v>
          </cell>
          <cell r="C50" t="str">
            <v>SAA Clevelândia</v>
          </cell>
          <cell r="D50" t="str">
            <v>Arroio do Brinco</v>
          </cell>
          <cell r="E50" t="str">
            <v>7,25</v>
          </cell>
          <cell r="F50">
            <v>102.845500633675</v>
          </cell>
          <cell r="G50">
            <v>370.24380228122999</v>
          </cell>
          <cell r="H50">
            <v>185.12190114061499</v>
          </cell>
        </row>
        <row r="51">
          <cell r="A51">
            <v>147</v>
          </cell>
          <cell r="B51">
            <v>270.73056059700002</v>
          </cell>
          <cell r="C51" t="str">
            <v>SAA Marmeleiro</v>
          </cell>
          <cell r="D51" t="str">
            <v>Rio Marmeleiro</v>
          </cell>
          <cell r="E51" t="str">
            <v>5,88</v>
          </cell>
          <cell r="F51">
            <v>1591.8956963103601</v>
          </cell>
          <cell r="G51">
            <v>5730.8245067172966</v>
          </cell>
          <cell r="H51">
            <v>2865.4122533586483</v>
          </cell>
        </row>
        <row r="52">
          <cell r="A52">
            <v>73</v>
          </cell>
          <cell r="B52">
            <v>141.40342039999999</v>
          </cell>
          <cell r="C52" t="str">
            <v>SAA Coronel Vivída</v>
          </cell>
          <cell r="D52" t="str">
            <v>Rio Jacutinga</v>
          </cell>
          <cell r="E52" t="str">
            <v>7,85</v>
          </cell>
          <cell r="F52">
            <v>1110.0168501399999</v>
          </cell>
          <cell r="G52">
            <v>3996.0606605039998</v>
          </cell>
          <cell r="H52">
            <v>1998.0303302519999</v>
          </cell>
        </row>
        <row r="53">
          <cell r="A53">
            <v>72</v>
          </cell>
          <cell r="B53">
            <v>7.3668108384000002</v>
          </cell>
          <cell r="C53" t="str">
            <v>SAA Coronel Vivída</v>
          </cell>
          <cell r="D53" t="str">
            <v>Rio Barro Preto</v>
          </cell>
          <cell r="E53" t="str">
            <v>7,63</v>
          </cell>
          <cell r="F53">
            <v>56.208766696992001</v>
          </cell>
          <cell r="G53">
            <v>202.3515601091712</v>
          </cell>
          <cell r="H53">
            <v>101.1757800545856</v>
          </cell>
        </row>
        <row r="54">
          <cell r="A54">
            <v>438</v>
          </cell>
          <cell r="B54">
            <v>1.4091563845499999</v>
          </cell>
          <cell r="C54" t="str">
            <v>SAA Cantagalo</v>
          </cell>
          <cell r="D54" t="str">
            <v>Afluente do Rio Cantagalo</v>
          </cell>
          <cell r="E54" t="str">
            <v>7,48</v>
          </cell>
          <cell r="F54">
            <v>10.540489756434001</v>
          </cell>
          <cell r="G54">
            <v>37.945763123162401</v>
          </cell>
          <cell r="H54">
            <v>18.9728815615812</v>
          </cell>
        </row>
        <row r="55">
          <cell r="A55">
            <v>422</v>
          </cell>
          <cell r="B55">
            <v>72.155111594700003</v>
          </cell>
          <cell r="C55" t="str">
            <v>SAA Cantagalo</v>
          </cell>
          <cell r="D55" t="str">
            <v>Rio Cantagalinho</v>
          </cell>
          <cell r="E55" t="str">
            <v>1,96</v>
          </cell>
          <cell r="F55">
            <v>141.424018725612</v>
          </cell>
          <cell r="G55">
            <v>509.12646741220323</v>
          </cell>
          <cell r="H55">
            <v>254.56323370610161</v>
          </cell>
        </row>
        <row r="56">
          <cell r="A56">
            <v>368</v>
          </cell>
          <cell r="B56">
            <v>130.491241987</v>
          </cell>
          <cell r="C56" t="str">
            <v>SAA Guaratuba</v>
          </cell>
          <cell r="D56" t="str">
            <v>Rio Saíguaçu</v>
          </cell>
          <cell r="E56" t="str">
            <v>11,50</v>
          </cell>
          <cell r="F56">
            <v>1500.6492828505</v>
          </cell>
          <cell r="G56">
            <v>5402.3374182617999</v>
          </cell>
          <cell r="H56">
            <v>2701.1687091309</v>
          </cell>
        </row>
        <row r="57">
          <cell r="A57">
            <v>353</v>
          </cell>
          <cell r="B57">
            <v>3.08559656562</v>
          </cell>
          <cell r="C57" t="str">
            <v>SAA Guaraqueçaba</v>
          </cell>
          <cell r="D57" t="str">
            <v>Rio Cerquinho</v>
          </cell>
          <cell r="E57" t="str">
            <v>14,30</v>
          </cell>
          <cell r="F57">
            <v>44.124030888366001</v>
          </cell>
          <cell r="G57">
            <v>158.84651119811761</v>
          </cell>
          <cell r="H57">
            <v>79.423255599058805</v>
          </cell>
        </row>
        <row r="58">
          <cell r="A58">
            <v>189</v>
          </cell>
          <cell r="B58">
            <v>105.241071092</v>
          </cell>
          <cell r="C58" t="str">
            <v>SAA Matinhos</v>
          </cell>
          <cell r="D58" t="str">
            <v>Rio das Pombas</v>
          </cell>
          <cell r="E58" t="str">
            <v>14,00</v>
          </cell>
          <cell r="F58">
            <v>1473.374995288</v>
          </cell>
          <cell r="G58">
            <v>5304.1499830368002</v>
          </cell>
          <cell r="H58">
            <v>2652.0749915184001</v>
          </cell>
        </row>
        <row r="59">
          <cell r="A59">
            <v>151</v>
          </cell>
          <cell r="B59">
            <v>1.13758245209</v>
          </cell>
          <cell r="C59" t="str">
            <v>SAA Matinhos</v>
          </cell>
          <cell r="D59" t="str">
            <v>Rio Sertãozinho I</v>
          </cell>
          <cell r="E59" t="str">
            <v>15,50</v>
          </cell>
          <cell r="F59">
            <v>17.632528007394999</v>
          </cell>
          <cell r="G59">
            <v>63.477100826621999</v>
          </cell>
          <cell r="H59">
            <v>31.738550413311</v>
          </cell>
        </row>
        <row r="60">
          <cell r="A60">
            <v>152</v>
          </cell>
          <cell r="B60">
            <v>0.34227599757600002</v>
          </cell>
          <cell r="C60" t="str">
            <v>SAA Matinhos</v>
          </cell>
          <cell r="D60" t="str">
            <v>Rio Tabuleiro I</v>
          </cell>
          <cell r="E60" t="str">
            <v>15,50</v>
          </cell>
          <cell r="F60">
            <v>5.3052779624280006</v>
          </cell>
          <cell r="G60">
            <v>19.099000664740803</v>
          </cell>
          <cell r="H60">
            <v>9.5495003323704015</v>
          </cell>
        </row>
        <row r="61">
          <cell r="A61">
            <v>327</v>
          </cell>
          <cell r="B61">
            <v>0.50779401648</v>
          </cell>
          <cell r="C61" t="str">
            <v>SAA Matinhos</v>
          </cell>
          <cell r="D61" t="str">
            <v>Rio Sertãozinho II</v>
          </cell>
          <cell r="E61" t="str">
            <v>15,50</v>
          </cell>
          <cell r="F61">
            <v>7.8708072554399999</v>
          </cell>
          <cell r="G61">
            <v>28.334906119584002</v>
          </cell>
          <cell r="H61">
            <v>14.167453059792001</v>
          </cell>
        </row>
        <row r="62">
          <cell r="A62">
            <v>105</v>
          </cell>
          <cell r="B62">
            <v>27.480248245399999</v>
          </cell>
          <cell r="C62" t="str">
            <v>SAA Guaratuba</v>
          </cell>
          <cell r="D62" t="str">
            <v>Rio do Mello</v>
          </cell>
          <cell r="E62" t="str">
            <v>17,00</v>
          </cell>
          <cell r="F62">
            <v>467.16422017179997</v>
          </cell>
          <cell r="G62">
            <v>1681.79119261848</v>
          </cell>
          <cell r="H62">
            <v>840.89559630923998</v>
          </cell>
        </row>
        <row r="63">
          <cell r="A63">
            <v>150</v>
          </cell>
          <cell r="B63">
            <v>0.68096578332400004</v>
          </cell>
          <cell r="C63" t="str">
            <v>SAA Matinhos</v>
          </cell>
          <cell r="D63" t="str">
            <v>Rio Indaial I</v>
          </cell>
          <cell r="E63" t="str">
            <v>15,50</v>
          </cell>
          <cell r="F63">
            <v>10.554969641522</v>
          </cell>
          <cell r="G63">
            <v>37.997890709479201</v>
          </cell>
          <cell r="H63">
            <v>18.9989453547396</v>
          </cell>
        </row>
        <row r="64">
          <cell r="A64">
            <v>59</v>
          </cell>
          <cell r="B64">
            <v>14.3313507252</v>
          </cell>
          <cell r="C64" t="str">
            <v>SAA Catanduvas</v>
          </cell>
          <cell r="D64" t="str">
            <v>Arroio Passo Liso</v>
          </cell>
          <cell r="E64" t="str">
            <v>0,99</v>
          </cell>
          <cell r="F64">
            <v>14.188037217948001</v>
          </cell>
          <cell r="G64">
            <v>51.076933984612801</v>
          </cell>
          <cell r="H64">
            <v>25.5384669923064</v>
          </cell>
        </row>
        <row r="65">
          <cell r="A65">
            <v>344</v>
          </cell>
          <cell r="B65">
            <v>269.51933729400002</v>
          </cell>
          <cell r="C65" t="str">
            <v>SAA Ibiracema</v>
          </cell>
          <cell r="D65" t="str">
            <v>Rio Tormenta</v>
          </cell>
          <cell r="E65" t="str">
            <v>5,10</v>
          </cell>
          <cell r="F65">
            <v>1374.5486201993999</v>
          </cell>
          <cell r="G65">
            <v>4948.3750327178395</v>
          </cell>
          <cell r="H65">
            <v>2474.1875163589198</v>
          </cell>
        </row>
        <row r="66">
          <cell r="A66">
            <v>216</v>
          </cell>
          <cell r="B66">
            <v>12.3338018274</v>
          </cell>
          <cell r="C66" t="str">
            <v>SAA Santa Izabel do Oeste</v>
          </cell>
          <cell r="D66" t="str">
            <v>Rio das Antas</v>
          </cell>
          <cell r="E66" t="str">
            <v>4,92</v>
          </cell>
          <cell r="F66">
            <v>60.682304990807999</v>
          </cell>
          <cell r="G66">
            <v>218.45629796690881</v>
          </cell>
          <cell r="H66">
            <v>109.2281489834544</v>
          </cell>
        </row>
        <row r="67">
          <cell r="A67">
            <v>200</v>
          </cell>
          <cell r="B67">
            <v>114.844373121</v>
          </cell>
          <cell r="C67" t="str">
            <v>SAA Realeza</v>
          </cell>
          <cell r="D67" t="str">
            <v>Rio Sarandi</v>
          </cell>
          <cell r="E67" t="str">
            <v>4,95</v>
          </cell>
          <cell r="F67">
            <v>568.47964694895006</v>
          </cell>
          <cell r="G67">
            <v>2046.5267290162203</v>
          </cell>
          <cell r="H67">
            <v>1023.2633645081102</v>
          </cell>
        </row>
        <row r="68">
          <cell r="A68">
            <v>387</v>
          </cell>
          <cell r="B68">
            <v>42.296366712100003</v>
          </cell>
          <cell r="C68" t="str">
            <v>SAA Ampere</v>
          </cell>
          <cell r="D68" t="str">
            <v>Rio Ampére - Ponto 2</v>
          </cell>
          <cell r="E68" t="str">
            <v>4,33</v>
          </cell>
          <cell r="F68">
            <v>183.14326786339302</v>
          </cell>
          <cell r="G68">
            <v>659.31576430821485</v>
          </cell>
          <cell r="H68">
            <v>329.65788215410743</v>
          </cell>
        </row>
        <row r="69">
          <cell r="A69">
            <v>305</v>
          </cell>
          <cell r="B69">
            <v>24.244929638199999</v>
          </cell>
          <cell r="C69" t="str">
            <v>SAA Rolandia</v>
          </cell>
          <cell r="D69" t="str">
            <v>Ribeirão Jaú</v>
          </cell>
          <cell r="E69" t="str">
            <v>6,60</v>
          </cell>
          <cell r="F69">
            <v>160.01653561211998</v>
          </cell>
          <cell r="G69">
            <v>576.059528203632</v>
          </cell>
          <cell r="H69">
            <v>288.029764101816</v>
          </cell>
        </row>
        <row r="70">
          <cell r="A70">
            <v>272</v>
          </cell>
          <cell r="B70">
            <v>2.3337099960300001</v>
          </cell>
          <cell r="C70" t="str">
            <v>SAA Antonio Paranhos</v>
          </cell>
          <cell r="D70" t="str">
            <v>Rio Chopim</v>
          </cell>
          <cell r="E70" t="str">
            <v>4,70</v>
          </cell>
          <cell r="F70">
            <v>10.968436981341</v>
          </cell>
          <cell r="G70">
            <v>39.486373132827602</v>
          </cell>
          <cell r="H70">
            <v>19.743186566413801</v>
          </cell>
        </row>
        <row r="71">
          <cell r="A71">
            <v>437</v>
          </cell>
          <cell r="B71">
            <v>0.72367511510500004</v>
          </cell>
          <cell r="C71" t="str">
            <v>SAA Rio Bonito do Iguaçú</v>
          </cell>
          <cell r="D71" t="str">
            <v>Açude Tamanduá</v>
          </cell>
          <cell r="E71" t="str">
            <v>5,92</v>
          </cell>
          <cell r="F71">
            <v>4.2841566814216003</v>
          </cell>
          <cell r="G71">
            <v>15.422964053117761</v>
          </cell>
          <cell r="H71">
            <v>7.7114820265588806</v>
          </cell>
        </row>
        <row r="72">
          <cell r="A72">
            <v>90</v>
          </cell>
          <cell r="B72">
            <v>7464.55192979</v>
          </cell>
          <cell r="C72" t="str">
            <v>SAA Foz do Chopin</v>
          </cell>
          <cell r="D72" t="str">
            <v>Rio Chopim</v>
          </cell>
          <cell r="E72" t="str">
            <v>6,74</v>
          </cell>
          <cell r="F72">
            <v>50311.080006784599</v>
          </cell>
          <cell r="G72">
            <v>181119.88802442455</v>
          </cell>
          <cell r="H72">
            <v>90559.944012212276</v>
          </cell>
        </row>
        <row r="73">
          <cell r="A73">
            <v>173</v>
          </cell>
          <cell r="B73">
            <v>19.404366382799999</v>
          </cell>
          <cell r="C73" t="str">
            <v>SAA Paranavaí</v>
          </cell>
          <cell r="D73" t="str">
            <v>Ribeirão Araras</v>
          </cell>
          <cell r="E73" t="str">
            <v>7,55</v>
          </cell>
          <cell r="F73">
            <v>146.50296619014</v>
          </cell>
          <cell r="G73">
            <v>527.410678284504</v>
          </cell>
          <cell r="H73">
            <v>263.705339142252</v>
          </cell>
        </row>
        <row r="74">
          <cell r="A74">
            <v>276</v>
          </cell>
          <cell r="B74">
            <v>19.799416044899999</v>
          </cell>
          <cell r="C74" t="str">
            <v>SAA Paranavaí</v>
          </cell>
          <cell r="D74" t="str">
            <v>Ribeirão Floresta</v>
          </cell>
          <cell r="E74" t="str">
            <v>7,62</v>
          </cell>
          <cell r="F74">
            <v>150.87155026213799</v>
          </cell>
          <cell r="G74">
            <v>543.13758094369678</v>
          </cell>
          <cell r="H74">
            <v>271.56879047184839</v>
          </cell>
        </row>
        <row r="75">
          <cell r="A75">
            <v>245</v>
          </cell>
          <cell r="B75">
            <v>8844.6492488399999</v>
          </cell>
          <cell r="C75" t="str">
            <v>SAA Tibagí</v>
          </cell>
          <cell r="D75" t="str">
            <v>Rio Tibagi</v>
          </cell>
          <cell r="E75" t="str">
            <v>2,50</v>
          </cell>
          <cell r="F75">
            <v>22111.623122099998</v>
          </cell>
          <cell r="G75">
            <v>79601.843239559996</v>
          </cell>
          <cell r="H75">
            <v>39800.921619779998</v>
          </cell>
        </row>
        <row r="76">
          <cell r="A76">
            <v>109</v>
          </cell>
          <cell r="B76">
            <v>266.52207706299998</v>
          </cell>
          <cell r="C76" t="str">
            <v>SAA Imbituva</v>
          </cell>
          <cell r="D76" t="str">
            <v>Rio Ribeira</v>
          </cell>
          <cell r="E76" t="str">
            <v>3,40</v>
          </cell>
          <cell r="F76">
            <v>906.17506201419997</v>
          </cell>
          <cell r="G76">
            <v>3262.2302232511202</v>
          </cell>
          <cell r="H76">
            <v>1631.1151116255601</v>
          </cell>
        </row>
        <row r="77">
          <cell r="A77">
            <v>188</v>
          </cell>
          <cell r="B77">
            <v>376.91079967799999</v>
          </cell>
          <cell r="C77" t="str">
            <v>SAA Ponta Grossa</v>
          </cell>
          <cell r="D77" t="str">
            <v>Represa de Alagados</v>
          </cell>
          <cell r="E77" t="str">
            <v>4,12</v>
          </cell>
          <cell r="F77">
            <v>1552.8724946733601</v>
          </cell>
          <cell r="G77">
            <v>5590.3409808240967</v>
          </cell>
          <cell r="H77">
            <v>2795.1704904120484</v>
          </cell>
        </row>
        <row r="78">
          <cell r="A78">
            <v>187</v>
          </cell>
          <cell r="B78">
            <v>452.60796223</v>
          </cell>
          <cell r="C78" t="str">
            <v>SAA Ponta Grossa</v>
          </cell>
          <cell r="D78" t="str">
            <v>Rio Pitangui</v>
          </cell>
          <cell r="E78" t="str">
            <v>4,12</v>
          </cell>
          <cell r="F78">
            <v>1864.7448043876</v>
          </cell>
          <cell r="G78">
            <v>6713.0812957953603</v>
          </cell>
          <cell r="H78">
            <v>3356.5406478976802</v>
          </cell>
        </row>
        <row r="79">
          <cell r="A79">
            <v>136</v>
          </cell>
          <cell r="B79">
            <v>21155.602272100001</v>
          </cell>
          <cell r="C79" t="str">
            <v>SAA Metropolitano Londrina/Cambé</v>
          </cell>
          <cell r="D79" t="str">
            <v>Rio Tibagi</v>
          </cell>
          <cell r="E79" t="str">
            <v>2,49</v>
          </cell>
          <cell r="F79">
            <v>52677.449657529003</v>
          </cell>
          <cell r="G79">
            <v>189638.81876710441</v>
          </cell>
          <cell r="H79">
            <v>94819.409383552207</v>
          </cell>
        </row>
        <row r="80">
          <cell r="A80">
            <v>244</v>
          </cell>
          <cell r="B80">
            <v>13841.996554699999</v>
          </cell>
          <cell r="C80" t="str">
            <v>SAA Telêmaco Borba</v>
          </cell>
          <cell r="D80" t="str">
            <v>Rio Tibagi</v>
          </cell>
          <cell r="E80" t="str">
            <v>2,35</v>
          </cell>
          <cell r="F80">
            <v>32528.691903545001</v>
          </cell>
          <cell r="G80">
            <v>117103.290852762</v>
          </cell>
          <cell r="H80">
            <v>58551.645426381001</v>
          </cell>
        </row>
        <row r="81">
          <cell r="A81">
            <v>113</v>
          </cell>
          <cell r="B81">
            <v>224.97871069300001</v>
          </cell>
          <cell r="C81" t="str">
            <v>SAA Irati</v>
          </cell>
          <cell r="D81" t="str">
            <v>Rio Imbituvão</v>
          </cell>
          <cell r="E81" t="str">
            <v>4,08</v>
          </cell>
          <cell r="F81">
            <v>917.91313962744005</v>
          </cell>
          <cell r="G81">
            <v>3304.4873026587843</v>
          </cell>
          <cell r="H81">
            <v>1652.2436513293922</v>
          </cell>
        </row>
        <row r="82">
          <cell r="A82">
            <v>427</v>
          </cell>
          <cell r="B82">
            <v>240.65886854999999</v>
          </cell>
          <cell r="C82" t="str">
            <v>SAA Teixeira Soares</v>
          </cell>
          <cell r="D82" t="str">
            <v>Rio das Almas</v>
          </cell>
          <cell r="E82" t="str">
            <v>3,77</v>
          </cell>
          <cell r="F82">
            <v>907.28393443350001</v>
          </cell>
          <cell r="G82">
            <v>3266.2221639606</v>
          </cell>
          <cell r="H82">
            <v>1633.1110819803</v>
          </cell>
        </row>
        <row r="83">
          <cell r="A83">
            <v>204</v>
          </cell>
          <cell r="B83">
            <v>29.8462968467</v>
          </cell>
          <cell r="C83" t="str">
            <v>SAA Reserva</v>
          </cell>
          <cell r="D83" t="str">
            <v>Rio Maromba</v>
          </cell>
          <cell r="E83" t="str">
            <v>4,40</v>
          </cell>
          <cell r="F83">
            <v>131.32370612548002</v>
          </cell>
          <cell r="G83">
            <v>472.76534205172806</v>
          </cell>
          <cell r="H83">
            <v>236.38267102586403</v>
          </cell>
        </row>
        <row r="84">
          <cell r="A84">
            <v>108</v>
          </cell>
          <cell r="B84">
            <v>11.4559648181</v>
          </cell>
          <cell r="C84" t="str">
            <v>SAA Imbaú</v>
          </cell>
          <cell r="D84" t="str">
            <v>Rio Furneiros</v>
          </cell>
          <cell r="E84" t="str">
            <v>1,48</v>
          </cell>
          <cell r="F84">
            <v>16.954827930787999</v>
          </cell>
          <cell r="G84">
            <v>61.037380550836801</v>
          </cell>
          <cell r="H84">
            <v>30.5186902754184</v>
          </cell>
        </row>
        <row r="85">
          <cell r="A85">
            <v>30</v>
          </cell>
          <cell r="B85">
            <v>6.9612831032400004</v>
          </cell>
          <cell r="C85" t="str">
            <v>SAA Califórnia</v>
          </cell>
          <cell r="D85" t="str">
            <v>Rio Água Seis</v>
          </cell>
          <cell r="E85" t="str">
            <v>2,62</v>
          </cell>
          <cell r="F85">
            <v>18.238561730488801</v>
          </cell>
          <cell r="G85">
            <v>65.658822229759679</v>
          </cell>
          <cell r="H85">
            <v>32.829411114879839</v>
          </cell>
        </row>
        <row r="86">
          <cell r="A86">
            <v>11</v>
          </cell>
          <cell r="B86">
            <v>113.98516684800001</v>
          </cell>
          <cell r="C86" t="str">
            <v>SAA Arapongas</v>
          </cell>
          <cell r="D86" t="str">
            <v>Ribeirão dos Apertados</v>
          </cell>
          <cell r="E86" t="str">
            <v>5,00</v>
          </cell>
          <cell r="F86">
            <v>569.92583424000009</v>
          </cell>
          <cell r="G86">
            <v>2051.7330032640002</v>
          </cell>
          <cell r="H86">
            <v>1025.8665016320001</v>
          </cell>
        </row>
        <row r="87">
          <cell r="A87">
            <v>16</v>
          </cell>
          <cell r="B87">
            <v>29.725683575200001</v>
          </cell>
          <cell r="C87" t="str">
            <v>SAA Assaí</v>
          </cell>
          <cell r="D87" t="str">
            <v>Ribeirão Jataizinho</v>
          </cell>
          <cell r="E87" t="str">
            <v>2,18</v>
          </cell>
          <cell r="F87">
            <v>64.801990193936007</v>
          </cell>
          <cell r="G87">
            <v>233.28716469816962</v>
          </cell>
          <cell r="H87">
            <v>116.64358234908481</v>
          </cell>
        </row>
        <row r="88">
          <cell r="A88">
            <v>166</v>
          </cell>
          <cell r="B88">
            <v>36.441214176999999</v>
          </cell>
          <cell r="C88" t="str">
            <v>SAA Ortigueira</v>
          </cell>
          <cell r="D88" t="str">
            <v>Ribeirão Formigas</v>
          </cell>
          <cell r="E88" t="str">
            <v>1,70</v>
          </cell>
          <cell r="F88">
            <v>61.950064100899993</v>
          </cell>
          <cell r="G88">
            <v>223.02023076323999</v>
          </cell>
          <cell r="H88">
            <v>111.51011538162</v>
          </cell>
        </row>
        <row r="89">
          <cell r="A89">
            <v>162</v>
          </cell>
          <cell r="B89">
            <v>0.45571245285</v>
          </cell>
          <cell r="C89" t="str">
            <v>SAA Bairro dos França</v>
          </cell>
          <cell r="D89" t="str">
            <v>Rio Barreiros - Ponto 1</v>
          </cell>
          <cell r="E89" t="str">
            <v>3,10</v>
          </cell>
          <cell r="F89">
            <v>1.4127086038350001</v>
          </cell>
          <cell r="G89">
            <v>5.0857509738060003</v>
          </cell>
          <cell r="H89">
            <v>2.5428754869030001</v>
          </cell>
        </row>
        <row r="90">
          <cell r="A90">
            <v>435</v>
          </cell>
          <cell r="B90">
            <v>7.0265336683599999</v>
          </cell>
          <cell r="C90" t="str">
            <v>SAA Bairro dos França</v>
          </cell>
          <cell r="D90" t="str">
            <v>Rio Barreiros - Ponto 2</v>
          </cell>
          <cell r="E90" t="str">
            <v>3,22</v>
          </cell>
          <cell r="F90">
            <v>22.625438412119202</v>
          </cell>
          <cell r="G90">
            <v>81.451578283629132</v>
          </cell>
          <cell r="H90">
            <v>40.725789141814566</v>
          </cell>
        </row>
        <row r="91">
          <cell r="A91">
            <v>114</v>
          </cell>
          <cell r="B91">
            <v>3.6726952179799999</v>
          </cell>
          <cell r="C91" t="str">
            <v>SAA Irati</v>
          </cell>
          <cell r="D91" t="str">
            <v>Rio Nhapindazal</v>
          </cell>
          <cell r="E91" t="str">
            <v>3,39</v>
          </cell>
          <cell r="F91">
            <v>12.450436788952199</v>
          </cell>
          <cell r="G91">
            <v>44.821572440227918</v>
          </cell>
          <cell r="H91">
            <v>22.410786220113959</v>
          </cell>
        </row>
        <row r="92">
          <cell r="A92">
            <v>184</v>
          </cell>
          <cell r="B92">
            <v>10.4161271296</v>
          </cell>
          <cell r="C92" t="str">
            <v>SAA Pitanga</v>
          </cell>
          <cell r="D92" t="str">
            <v>Rio Ernesto</v>
          </cell>
          <cell r="E92" t="str">
            <v>2,37</v>
          </cell>
          <cell r="F92">
            <v>24.686221297151999</v>
          </cell>
          <cell r="G92">
            <v>88.870396669747194</v>
          </cell>
          <cell r="H92">
            <v>44.435198334873597</v>
          </cell>
        </row>
        <row r="93">
          <cell r="A93">
            <v>436</v>
          </cell>
          <cell r="B93">
            <v>0.30056813110300001</v>
          </cell>
          <cell r="C93" t="str">
            <v>SAA Briolândia</v>
          </cell>
          <cell r="D93" t="str">
            <v>Jusante Represa Boava</v>
          </cell>
          <cell r="E93" t="str">
            <v>4,00</v>
          </cell>
          <cell r="F93">
            <v>1.2022725244120001</v>
          </cell>
          <cell r="G93">
            <v>4.3281810878832001</v>
          </cell>
          <cell r="H93">
            <v>2.1640905439416001</v>
          </cell>
        </row>
        <row r="94">
          <cell r="A94">
            <v>22</v>
          </cell>
          <cell r="B94">
            <v>15.675406858600001</v>
          </cell>
          <cell r="C94" t="str">
            <v>SAA Bituruna</v>
          </cell>
          <cell r="D94" t="str">
            <v>Rio Herval</v>
          </cell>
          <cell r="E94" t="str">
            <v>3,44</v>
          </cell>
          <cell r="F94">
            <v>53.923399593584001</v>
          </cell>
          <cell r="G94">
            <v>194.1242385369024</v>
          </cell>
          <cell r="H94">
            <v>97.062119268451198</v>
          </cell>
        </row>
        <row r="95">
          <cell r="A95">
            <v>95</v>
          </cell>
          <cell r="B95">
            <v>9.1992899653099993</v>
          </cell>
          <cell r="C95" t="str">
            <v>SAA General Carneiro</v>
          </cell>
          <cell r="D95" t="str">
            <v>Rio Avestruz</v>
          </cell>
          <cell r="E95" t="str">
            <v>6,17</v>
          </cell>
          <cell r="F95">
            <v>56.759619085962697</v>
          </cell>
          <cell r="G95">
            <v>204.3346287094657</v>
          </cell>
          <cell r="H95">
            <v>102.16731435473285</v>
          </cell>
        </row>
        <row r="96">
          <cell r="A96">
            <v>144</v>
          </cell>
          <cell r="B96">
            <v>34.914882807300003</v>
          </cell>
          <cell r="C96" t="str">
            <v>SAA Mangueirinha</v>
          </cell>
          <cell r="D96" t="str">
            <v>Rio Vila Nova</v>
          </cell>
          <cell r="E96">
            <v>4.8</v>
          </cell>
          <cell r="F96">
            <v>167.59143747504001</v>
          </cell>
          <cell r="G96">
            <v>603.32917491014405</v>
          </cell>
          <cell r="H96">
            <v>301.66458745507202</v>
          </cell>
        </row>
        <row r="97">
          <cell r="A97">
            <v>43</v>
          </cell>
          <cell r="B97">
            <v>51.398287212699998</v>
          </cell>
          <cell r="C97" t="str">
            <v>SAA Faxinal do Céu</v>
          </cell>
          <cell r="D97" t="str">
            <v>Rio Lajeado Grande</v>
          </cell>
          <cell r="E97" t="str">
            <v>8,33</v>
          </cell>
          <cell r="F97">
            <v>428.14773248179097</v>
          </cell>
          <cell r="G97">
            <v>1541.3318369344474</v>
          </cell>
          <cell r="H97">
            <v>770.66591846722372</v>
          </cell>
        </row>
        <row r="98">
          <cell r="A98">
            <v>206</v>
          </cell>
          <cell r="B98">
            <v>10.2375100818</v>
          </cell>
          <cell r="C98" t="str">
            <v>SAA Rio Azul</v>
          </cell>
          <cell r="D98" t="str">
            <v>Rio Faxinal</v>
          </cell>
          <cell r="E98" t="str">
            <v>5,25</v>
          </cell>
          <cell r="F98">
            <v>53.746927929450003</v>
          </cell>
          <cell r="G98">
            <v>193.48894054602002</v>
          </cell>
          <cell r="H98">
            <v>96.744470273010009</v>
          </cell>
        </row>
        <row r="99">
          <cell r="A99">
            <v>201</v>
          </cell>
          <cell r="B99">
            <v>13.0594079257</v>
          </cell>
          <cell r="C99" t="str">
            <v>SAA Rebouças</v>
          </cell>
          <cell r="D99" t="str">
            <v>Rio Barreiro</v>
          </cell>
          <cell r="E99" t="str">
            <v>4,37</v>
          </cell>
          <cell r="F99">
            <v>57.069612635309007</v>
          </cell>
          <cell r="G99">
            <v>205.45060548711243</v>
          </cell>
          <cell r="H99">
            <v>102.72530274355621</v>
          </cell>
        </row>
        <row r="100">
          <cell r="A100">
            <v>283</v>
          </cell>
          <cell r="B100">
            <v>10.623909384099999</v>
          </cell>
          <cell r="C100" t="str">
            <v>SAA Paulo Frontin</v>
          </cell>
          <cell r="D100" t="str">
            <v>Rio Santana</v>
          </cell>
          <cell r="E100" t="str">
            <v>5,74</v>
          </cell>
          <cell r="F100">
            <v>60.981239864734</v>
          </cell>
          <cell r="G100">
            <v>219.53246351304242</v>
          </cell>
          <cell r="H100">
            <v>109.76623175652121</v>
          </cell>
        </row>
        <row r="101">
          <cell r="A101">
            <v>139</v>
          </cell>
          <cell r="B101">
            <v>57.240623770399999</v>
          </cell>
          <cell r="C101" t="str">
            <v>SAA Mallet</v>
          </cell>
          <cell r="D101" t="str">
            <v>Rio Xarqueada</v>
          </cell>
          <cell r="E101" t="str">
            <v>5,35</v>
          </cell>
          <cell r="F101">
            <v>306.23733717163998</v>
          </cell>
          <cell r="G101">
            <v>1102.454413817904</v>
          </cell>
          <cell r="H101">
            <v>551.22720690895198</v>
          </cell>
        </row>
        <row r="102">
          <cell r="A102">
            <v>140</v>
          </cell>
          <cell r="B102">
            <v>13.7269477209</v>
          </cell>
          <cell r="C102" t="str">
            <v>SAA Rio Claro</v>
          </cell>
          <cell r="D102" t="str">
            <v>Arroio Passinhos (Rio)</v>
          </cell>
          <cell r="E102" t="str">
            <v>4,63</v>
          </cell>
          <cell r="F102">
            <v>63.555767947767002</v>
          </cell>
          <cell r="G102">
            <v>228.8007646119612</v>
          </cell>
          <cell r="H102">
            <v>114.4003823059806</v>
          </cell>
        </row>
        <row r="103">
          <cell r="A103">
            <v>370</v>
          </cell>
          <cell r="B103">
            <v>0.63505620657399997</v>
          </cell>
          <cell r="C103" t="str">
            <v>SAA Flor da Serra do Sul</v>
          </cell>
          <cell r="D103" t="str">
            <v>Lago</v>
          </cell>
          <cell r="E103" t="str">
            <v>5,67</v>
          </cell>
          <cell r="F103">
            <v>3.6007686912745798</v>
          </cell>
          <cell r="G103">
            <v>12.962767288588488</v>
          </cell>
          <cell r="H103">
            <v>6.4813836442942439</v>
          </cell>
        </row>
        <row r="104">
          <cell r="A104">
            <v>172</v>
          </cell>
          <cell r="B104">
            <v>13.809500804400001</v>
          </cell>
          <cell r="C104" t="str">
            <v>SAA Paraíso do Norte</v>
          </cell>
          <cell r="D104" t="str">
            <v>Rio Palmital</v>
          </cell>
          <cell r="E104" t="str">
            <v>4,43</v>
          </cell>
          <cell r="F104">
            <v>61.176088563492002</v>
          </cell>
          <cell r="G104">
            <v>220.23391882857121</v>
          </cell>
          <cell r="H104">
            <v>110.1169594142856</v>
          </cell>
        </row>
        <row r="105">
          <cell r="A105">
            <v>63</v>
          </cell>
          <cell r="B105">
            <v>24.356092029700001</v>
          </cell>
          <cell r="C105" t="str">
            <v>SAA Cianorte</v>
          </cell>
          <cell r="D105" t="str">
            <v>Ribeirão Bolívar</v>
          </cell>
          <cell r="E105" t="str">
            <v>8,70</v>
          </cell>
          <cell r="F105">
            <v>211.89800065839</v>
          </cell>
          <cell r="G105">
            <v>762.83280237020404</v>
          </cell>
          <cell r="H105">
            <v>381.41640118510202</v>
          </cell>
        </row>
        <row r="106">
          <cell r="A106">
            <v>256</v>
          </cell>
          <cell r="B106">
            <v>37.298357508099997</v>
          </cell>
          <cell r="C106" t="str">
            <v>SAA Umuarama</v>
          </cell>
          <cell r="D106" t="str">
            <v>Rio Piava</v>
          </cell>
          <cell r="E106" t="str">
            <v>6,23</v>
          </cell>
          <cell r="F106">
            <v>232.368767275463</v>
          </cell>
          <cell r="G106">
            <v>836.52756219166679</v>
          </cell>
          <cell r="H106">
            <v>418.26378109583339</v>
          </cell>
        </row>
        <row r="107">
          <cell r="A107">
            <v>307</v>
          </cell>
          <cell r="B107">
            <v>2.6251891123000002</v>
          </cell>
          <cell r="C107" t="str">
            <v>SAA Umuarama</v>
          </cell>
          <cell r="D107" t="str">
            <v>Córrego sem nome - 1</v>
          </cell>
          <cell r="E107" t="str">
            <v>7,62</v>
          </cell>
          <cell r="F107">
            <v>20.003941035726001</v>
          </cell>
          <cell r="G107">
            <v>72.014187728613607</v>
          </cell>
          <cell r="H107">
            <v>36.007093864306803</v>
          </cell>
        </row>
        <row r="108">
          <cell r="A108">
            <v>308</v>
          </cell>
          <cell r="B108">
            <v>1.06247395494</v>
          </cell>
          <cell r="C108" t="str">
            <v>SAA Umuarama</v>
          </cell>
          <cell r="D108" t="str">
            <v>Córrego sem nome - 2</v>
          </cell>
          <cell r="E108" t="str">
            <v>11,30</v>
          </cell>
          <cell r="F108">
            <v>12.005955690822001</v>
          </cell>
          <cell r="G108">
            <v>43.221440486959203</v>
          </cell>
          <cell r="H108">
            <v>21.610720243479602</v>
          </cell>
        </row>
        <row r="109">
          <cell r="A109">
            <v>306</v>
          </cell>
          <cell r="B109">
            <v>17.886677789699998</v>
          </cell>
          <cell r="C109" t="str">
            <v>SAA Umuarama</v>
          </cell>
          <cell r="D109" t="str">
            <v>Rio Piava - Pto 2</v>
          </cell>
          <cell r="E109">
            <v>7.95</v>
          </cell>
          <cell r="F109">
            <v>142.199088428115</v>
          </cell>
          <cell r="G109">
            <v>511.91671834121405</v>
          </cell>
          <cell r="H109">
            <v>255.95835917060703</v>
          </cell>
        </row>
        <row r="110">
          <cell r="A110">
            <v>110</v>
          </cell>
          <cell r="B110">
            <v>1072.8621694399999</v>
          </cell>
          <cell r="C110" t="str">
            <v>SAA Iporã</v>
          </cell>
          <cell r="D110" t="str">
            <v>Rio Xambrê (EEB-01)</v>
          </cell>
          <cell r="E110" t="str">
            <v>5,33</v>
          </cell>
          <cell r="F110">
            <v>5718.3553631151999</v>
          </cell>
          <cell r="G110">
            <v>20586.079307214721</v>
          </cell>
          <cell r="H110">
            <v>10293.03965360736</v>
          </cell>
        </row>
        <row r="111">
          <cell r="A111">
            <v>4</v>
          </cell>
          <cell r="B111">
            <v>3.3273456484900001</v>
          </cell>
          <cell r="C111" t="str">
            <v>SAA Alto Piquiri</v>
          </cell>
          <cell r="D111" t="str">
            <v>Córrego Barbosa</v>
          </cell>
          <cell r="E111" t="str">
            <v>4,50</v>
          </cell>
          <cell r="F111">
            <v>14.973055418205</v>
          </cell>
          <cell r="G111">
            <v>53.902999505537998</v>
          </cell>
          <cell r="H111">
            <v>26.951499752768999</v>
          </cell>
        </row>
        <row r="112">
          <cell r="A112">
            <v>207</v>
          </cell>
          <cell r="B112">
            <v>1.39039567055</v>
          </cell>
          <cell r="C112" t="str">
            <v>SAA Rio Bonito do Iguaçú</v>
          </cell>
          <cell r="D112" t="str">
            <v>Rio do Banho</v>
          </cell>
          <cell r="E112" t="str">
            <v>5,92</v>
          </cell>
          <cell r="F112">
            <v>8.2311423696560002</v>
          </cell>
          <cell r="G112">
            <v>29.632112530761603</v>
          </cell>
          <cell r="H112">
            <v>14.816056265380801</v>
          </cell>
        </row>
        <row r="113">
          <cell r="A113">
            <v>93</v>
          </cell>
          <cell r="B113">
            <v>335.77224790000002</v>
          </cell>
          <cell r="C113" t="str">
            <v>SAA Francisco Beltrão</v>
          </cell>
          <cell r="D113" t="str">
            <v>Rio Marrecas</v>
          </cell>
          <cell r="E113" t="str">
            <v>5,81</v>
          </cell>
          <cell r="F113">
            <v>1950.8367602989999</v>
          </cell>
          <cell r="G113">
            <v>7023.0123370763995</v>
          </cell>
          <cell r="H113">
            <v>3511.5061685381997</v>
          </cell>
        </row>
        <row r="114">
          <cell r="A114">
            <v>418</v>
          </cell>
          <cell r="B114">
            <v>382.94100771199999</v>
          </cell>
          <cell r="C114" t="str">
            <v>SAA Cândido de Abreu</v>
          </cell>
          <cell r="D114" t="str">
            <v>Rio Ivaizinho</v>
          </cell>
          <cell r="E114" t="str">
            <v>0,72</v>
          </cell>
          <cell r="F114">
            <v>275.71752555263998</v>
          </cell>
          <cell r="G114">
            <v>992.58309198950394</v>
          </cell>
          <cell r="H114">
            <v>496.29154599475197</v>
          </cell>
        </row>
        <row r="115">
          <cell r="A115">
            <v>454</v>
          </cell>
          <cell r="B115">
            <v>8.5675619273999999</v>
          </cell>
          <cell r="C115" t="str">
            <v>SAA Nova Vitoria</v>
          </cell>
          <cell r="D115" t="str">
            <v>Córrego Nova Vitória</v>
          </cell>
          <cell r="E115" t="str">
            <v>3,26</v>
          </cell>
          <cell r="F115">
            <v>27.930251883323997</v>
          </cell>
          <cell r="G115">
            <v>100.54890677996639</v>
          </cell>
          <cell r="H115">
            <v>50.274453389983194</v>
          </cell>
        </row>
        <row r="116">
          <cell r="A116">
            <v>160</v>
          </cell>
          <cell r="B116">
            <v>18.455322097100002</v>
          </cell>
          <cell r="C116" t="str">
            <v>SAA Nova Prata do Iguaçú</v>
          </cell>
          <cell r="D116" t="str">
            <v>Rio Santa Cruz</v>
          </cell>
          <cell r="E116" t="str">
            <v>3,26</v>
          </cell>
          <cell r="F116">
            <v>60.164350036546004</v>
          </cell>
          <cell r="G116">
            <v>216.59166013156562</v>
          </cell>
          <cell r="H116">
            <v>108.29583006578281</v>
          </cell>
        </row>
        <row r="117">
          <cell r="A117">
            <v>215</v>
          </cell>
          <cell r="B117">
            <v>116.707946691</v>
          </cell>
          <cell r="C117" t="str">
            <v>SAA Salto do Lontra</v>
          </cell>
          <cell r="D117" t="str">
            <v>Rio do Lontra</v>
          </cell>
          <cell r="E117" t="str">
            <v>2,00</v>
          </cell>
          <cell r="F117">
            <v>233.41589338200001</v>
          </cell>
          <cell r="G117">
            <v>840.29721617519999</v>
          </cell>
          <cell r="H117">
            <v>420.1486080876</v>
          </cell>
        </row>
        <row r="118">
          <cell r="A118">
            <v>119</v>
          </cell>
          <cell r="B118">
            <v>11.205433103900001</v>
          </cell>
          <cell r="C118" t="str">
            <v>SAA Ivaí</v>
          </cell>
          <cell r="D118" t="str">
            <v>Arroio Barreiro</v>
          </cell>
          <cell r="E118" t="str">
            <v>2,94</v>
          </cell>
          <cell r="F118">
            <v>32.943973325466004</v>
          </cell>
          <cell r="G118">
            <v>118.59830397167762</v>
          </cell>
          <cell r="H118">
            <v>59.299151985838812</v>
          </cell>
        </row>
        <row r="119">
          <cell r="A119">
            <v>202</v>
          </cell>
          <cell r="B119">
            <v>570.76521059499999</v>
          </cell>
          <cell r="C119" t="str">
            <v>SAA Rebouças</v>
          </cell>
          <cell r="D119" t="str">
            <v>Rio Potinga</v>
          </cell>
          <cell r="E119" t="str">
            <v>4,46</v>
          </cell>
          <cell r="F119">
            <v>2545.6128392536998</v>
          </cell>
          <cell r="G119">
            <v>9164.2062213133195</v>
          </cell>
          <cell r="H119">
            <v>4582.1031106566597</v>
          </cell>
        </row>
        <row r="120">
          <cell r="A120">
            <v>58</v>
          </cell>
          <cell r="B120">
            <v>28.799882924599999</v>
          </cell>
          <cell r="C120" t="str">
            <v>SAA Castro</v>
          </cell>
          <cell r="D120" t="str">
            <v>Rio São Cristóvão</v>
          </cell>
          <cell r="E120">
            <v>4.6900000000000004</v>
          </cell>
          <cell r="F120">
            <v>135.071450916374</v>
          </cell>
          <cell r="G120">
            <v>486.25722329894643</v>
          </cell>
          <cell r="H120">
            <v>243.12861164947321</v>
          </cell>
        </row>
        <row r="121">
          <cell r="A121">
            <v>57</v>
          </cell>
          <cell r="B121">
            <v>1138.1031384400001</v>
          </cell>
          <cell r="C121" t="str">
            <v>SAA Castro</v>
          </cell>
          <cell r="D121" t="str">
            <v>Rio Iapó</v>
          </cell>
          <cell r="E121">
            <v>4.6900000000000004</v>
          </cell>
          <cell r="F121">
            <v>5337.7037192836005</v>
          </cell>
          <cell r="G121">
            <v>19215.733389420962</v>
          </cell>
          <cell r="H121">
            <v>9607.8666947104812</v>
          </cell>
        </row>
        <row r="122">
          <cell r="A122">
            <v>168</v>
          </cell>
          <cell r="B122">
            <v>25.535749927099999</v>
          </cell>
          <cell r="C122" t="str">
            <v>SAA Palmeira</v>
          </cell>
          <cell r="D122" t="str">
            <v>Rio Pugas</v>
          </cell>
          <cell r="E122" t="str">
            <v>6,30</v>
          </cell>
          <cell r="F122">
            <v>160.87522454072999</v>
          </cell>
          <cell r="G122">
            <v>579.15080834662797</v>
          </cell>
          <cell r="H122">
            <v>289.57540417331398</v>
          </cell>
        </row>
        <row r="123">
          <cell r="A123">
            <v>455</v>
          </cell>
          <cell r="B123">
            <v>2.3902644129800001</v>
          </cell>
          <cell r="C123" t="str">
            <v>SAA Irati</v>
          </cell>
          <cell r="D123" t="str">
            <v>Arroio do Meio</v>
          </cell>
          <cell r="E123" t="str">
            <v>3,39</v>
          </cell>
          <cell r="F123">
            <v>8.1029963600022015</v>
          </cell>
          <cell r="G123">
            <v>29.170786896007925</v>
          </cell>
          <cell r="H123">
            <v>14.585393448003963</v>
          </cell>
        </row>
        <row r="124">
          <cell r="A124">
            <v>131</v>
          </cell>
          <cell r="B124">
            <v>5.3686565182399999</v>
          </cell>
          <cell r="C124" t="str">
            <v>SAA Mariental</v>
          </cell>
          <cell r="D124" t="str">
            <v>Rio Corisco</v>
          </cell>
          <cell r="E124" t="str">
            <v>3,45</v>
          </cell>
          <cell r="F124">
            <v>18.521864987928002</v>
          </cell>
          <cell r="G124">
            <v>66.678713956540804</v>
          </cell>
          <cell r="H124">
            <v>33.339356978270402</v>
          </cell>
        </row>
        <row r="125">
          <cell r="A125">
            <v>278</v>
          </cell>
          <cell r="B125">
            <v>6.5400172768799996</v>
          </cell>
          <cell r="C125" t="str">
            <v>SAA Pinhão</v>
          </cell>
          <cell r="D125" t="str">
            <v>Poço do Gato (Rio Invernada)</v>
          </cell>
          <cell r="E125" t="str">
            <v>4,26</v>
          </cell>
          <cell r="F125">
            <v>27.860473599508797</v>
          </cell>
          <cell r="G125">
            <v>100.29770495823168</v>
          </cell>
          <cell r="H125">
            <v>50.148852479115838</v>
          </cell>
        </row>
        <row r="126">
          <cell r="A126">
            <v>92</v>
          </cell>
          <cell r="B126">
            <v>54.711161781500003</v>
          </cell>
          <cell r="C126" t="str">
            <v>SAA Foz do Jordão</v>
          </cell>
          <cell r="D126" t="str">
            <v>Rio Passo da Cachoeira</v>
          </cell>
          <cell r="E126" t="str">
            <v>6,74</v>
          </cell>
          <cell r="F126">
            <v>368.75323040731001</v>
          </cell>
          <cell r="G126">
            <v>1327.511629466316</v>
          </cell>
          <cell r="H126">
            <v>663.75581473315799</v>
          </cell>
        </row>
        <row r="127">
          <cell r="A127">
            <v>102</v>
          </cell>
          <cell r="B127">
            <v>312.40669946700001</v>
          </cell>
          <cell r="C127" t="str">
            <v>SAA Guarapuava</v>
          </cell>
          <cell r="D127" t="str">
            <v>Rio das Pedras</v>
          </cell>
          <cell r="E127" t="str">
            <v>5,70</v>
          </cell>
          <cell r="F127">
            <v>1780.7181869619001</v>
          </cell>
          <cell r="G127">
            <v>6410.5854730628407</v>
          </cell>
          <cell r="H127">
            <v>3205.2927365314204</v>
          </cell>
        </row>
        <row r="128">
          <cell r="A128">
            <v>205</v>
          </cell>
          <cell r="B128">
            <v>4668.2469716599999</v>
          </cell>
          <cell r="C128" t="str">
            <v>SAA Vila Usina de Segredo</v>
          </cell>
          <cell r="D128" t="str">
            <v>Rio Jordão</v>
          </cell>
          <cell r="E128" t="str">
            <v>7,02</v>
          </cell>
          <cell r="F128">
            <v>32771.093741053199</v>
          </cell>
          <cell r="G128">
            <v>117975.93746779152</v>
          </cell>
          <cell r="H128">
            <v>58987.968733895759</v>
          </cell>
        </row>
        <row r="129">
          <cell r="A129">
            <v>42</v>
          </cell>
          <cell r="B129">
            <v>15.115820185500001</v>
          </cell>
          <cell r="C129" t="str">
            <v>SAA Candói</v>
          </cell>
          <cell r="D129" t="str">
            <v>Rio Passo Grande</v>
          </cell>
          <cell r="E129" t="str">
            <v>7,59</v>
          </cell>
          <cell r="F129">
            <v>114.729075207945</v>
          </cell>
          <cell r="G129">
            <v>413.02467074860203</v>
          </cell>
          <cell r="H129">
            <v>206.51233537430102</v>
          </cell>
        </row>
        <row r="130">
          <cell r="A130">
            <v>174</v>
          </cell>
          <cell r="B130">
            <v>152.84870537200001</v>
          </cell>
          <cell r="C130" t="str">
            <v>SAA Pato Branco</v>
          </cell>
          <cell r="D130" t="str">
            <v>Rio Pato Branco</v>
          </cell>
          <cell r="E130" t="str">
            <v>4,82</v>
          </cell>
          <cell r="F130">
            <v>736.73075989304004</v>
          </cell>
          <cell r="G130">
            <v>2652.230735614944</v>
          </cell>
          <cell r="H130">
            <v>1326.115367807472</v>
          </cell>
        </row>
        <row r="131">
          <cell r="A131">
            <v>116</v>
          </cell>
          <cell r="B131">
            <v>603.80423616200005</v>
          </cell>
          <cell r="C131" t="str">
            <v>SAA Itapejara do Oeste</v>
          </cell>
          <cell r="D131" t="str">
            <v>Rio Vitorino</v>
          </cell>
          <cell r="E131" t="str">
            <v>6,84</v>
          </cell>
          <cell r="F131">
            <v>4130.0209753480804</v>
          </cell>
          <cell r="G131">
            <v>14868.07551125309</v>
          </cell>
          <cell r="H131">
            <v>7434.0377556265448</v>
          </cell>
        </row>
        <row r="132">
          <cell r="A132">
            <v>135</v>
          </cell>
          <cell r="B132">
            <v>133.79611680599999</v>
          </cell>
          <cell r="C132" t="str">
            <v>SAA Metropolitano Londrina/Cambé</v>
          </cell>
          <cell r="D132" t="str">
            <v>Ribeirão Cafezal</v>
          </cell>
          <cell r="E132" t="str">
            <v>7,30</v>
          </cell>
          <cell r="F132">
            <v>976.71165268379991</v>
          </cell>
          <cell r="G132">
            <v>3516.16194966168</v>
          </cell>
          <cell r="H132">
            <v>1758.08097483084</v>
          </cell>
        </row>
        <row r="133">
          <cell r="A133">
            <v>165</v>
          </cell>
          <cell r="B133">
            <v>1.9468353467499999</v>
          </cell>
          <cell r="C133" t="str">
            <v>SAA Natingui</v>
          </cell>
          <cell r="D133" t="str">
            <v>Córrego da Chegada</v>
          </cell>
          <cell r="E133" t="str">
            <v>1,97</v>
          </cell>
          <cell r="F133">
            <v>3.8352656330974999</v>
          </cell>
          <cell r="G133">
            <v>13.806956279151001</v>
          </cell>
          <cell r="H133">
            <v>6.9034781395755003</v>
          </cell>
        </row>
        <row r="134">
          <cell r="A134">
            <v>10</v>
          </cell>
          <cell r="B134">
            <v>47.032978864999997</v>
          </cell>
          <cell r="C134" t="str">
            <v>SAA Apucarana</v>
          </cell>
          <cell r="D134" t="str">
            <v>Rio Pirapó</v>
          </cell>
          <cell r="E134" t="str">
            <v>2,58</v>
          </cell>
          <cell r="F134">
            <v>121.34508547169999</v>
          </cell>
          <cell r="G134">
            <v>436.84230769811995</v>
          </cell>
          <cell r="H134">
            <v>218.42115384905998</v>
          </cell>
        </row>
        <row r="135">
          <cell r="A135">
            <v>9</v>
          </cell>
          <cell r="B135">
            <v>44.349476064299999</v>
          </cell>
          <cell r="C135" t="str">
            <v>SAA Apucarana</v>
          </cell>
          <cell r="D135" t="str">
            <v>Rio Caviúna</v>
          </cell>
          <cell r="E135">
            <v>6.8</v>
          </cell>
          <cell r="F135">
            <v>301.57643723723999</v>
          </cell>
          <cell r="G135">
            <v>1085.675174054064</v>
          </cell>
          <cell r="H135">
            <v>542.83758702703199</v>
          </cell>
        </row>
        <row r="136">
          <cell r="A136">
            <v>129</v>
          </cell>
          <cell r="B136">
            <v>4.9370466785599998</v>
          </cell>
          <cell r="C136" t="str">
            <v>S.A.I. Região Metropolitana de Curitiba</v>
          </cell>
          <cell r="D136" t="str">
            <v>Rio Peripau</v>
          </cell>
          <cell r="E136" t="str">
            <v>3,29</v>
          </cell>
          <cell r="F136">
            <v>16.2428835724624</v>
          </cell>
          <cell r="G136">
            <v>58.474380860864642</v>
          </cell>
          <cell r="H136">
            <v>29.237190430432321</v>
          </cell>
        </row>
        <row r="137">
          <cell r="A137">
            <v>130</v>
          </cell>
          <cell r="B137">
            <v>7.3933716438600001</v>
          </cell>
          <cell r="C137" t="str">
            <v>SAA Lapa</v>
          </cell>
          <cell r="D137" t="str">
            <v>Rio Stinglin</v>
          </cell>
          <cell r="E137" t="str">
            <v>3,28</v>
          </cell>
          <cell r="F137">
            <v>24.2502589918608</v>
          </cell>
          <cell r="G137">
            <v>87.300932370698888</v>
          </cell>
          <cell r="H137">
            <v>43.650466185349444</v>
          </cell>
        </row>
        <row r="138">
          <cell r="A138">
            <v>19</v>
          </cell>
          <cell r="B138">
            <v>4.9096669630300003</v>
          </cell>
          <cell r="C138" t="str">
            <v>SAA Balsa Nova</v>
          </cell>
          <cell r="D138" t="str">
            <v>Rio sem nome</v>
          </cell>
          <cell r="E138" t="str">
            <v>6,81</v>
          </cell>
          <cell r="F138">
            <v>33.434832018234303</v>
          </cell>
          <cell r="G138">
            <v>120.3653952656435</v>
          </cell>
          <cell r="H138">
            <v>60.18269763282175</v>
          </cell>
        </row>
        <row r="139">
          <cell r="A139">
            <v>38</v>
          </cell>
          <cell r="B139">
            <v>37.415293719899999</v>
          </cell>
          <cell r="C139" t="str">
            <v>SAA Campo Largo</v>
          </cell>
          <cell r="D139" t="str">
            <v>Rio Verde</v>
          </cell>
          <cell r="E139" t="str">
            <v>5,40</v>
          </cell>
          <cell r="F139">
            <v>202.04258608746002</v>
          </cell>
          <cell r="G139">
            <v>727.35330991485614</v>
          </cell>
          <cell r="H139">
            <v>363.67665495742807</v>
          </cell>
        </row>
        <row r="140">
          <cell r="A140">
            <v>37</v>
          </cell>
          <cell r="B140">
            <v>44.468966105500002</v>
          </cell>
          <cell r="C140" t="str">
            <v>SAA Campo Largo</v>
          </cell>
          <cell r="D140" t="str">
            <v>Rio Itaqui</v>
          </cell>
          <cell r="E140" t="str">
            <v>4,88</v>
          </cell>
          <cell r="F140">
            <v>217.00855459484001</v>
          </cell>
          <cell r="G140">
            <v>781.23079654142407</v>
          </cell>
          <cell r="H140">
            <v>390.61539827071203</v>
          </cell>
        </row>
        <row r="141">
          <cell r="A141">
            <v>209</v>
          </cell>
          <cell r="B141">
            <v>3302.5947799300002</v>
          </cell>
          <cell r="C141" t="str">
            <v>S.A.I.C - Iguaçú</v>
          </cell>
          <cell r="D141" t="str">
            <v>Rio Negro</v>
          </cell>
          <cell r="E141" t="str">
            <v>5,75</v>
          </cell>
          <cell r="F141">
            <v>18989.919984597502</v>
          </cell>
          <cell r="G141">
            <v>68363.711944551003</v>
          </cell>
          <cell r="H141">
            <v>34181.855972275502</v>
          </cell>
        </row>
        <row r="142">
          <cell r="A142">
            <v>298</v>
          </cell>
          <cell r="B142">
            <v>1917.4966363000001</v>
          </cell>
          <cell r="C142" t="str">
            <v>S.A.I. Região Metropolitana de Curitiba</v>
          </cell>
          <cell r="D142" t="str">
            <v>Rio Iguaçu - Industrial</v>
          </cell>
          <cell r="E142" t="str">
            <v>6,17</v>
          </cell>
          <cell r="F142">
            <v>11830.954245971001</v>
          </cell>
          <cell r="G142">
            <v>42591.435285495601</v>
          </cell>
          <cell r="H142">
            <v>21295.717642747801</v>
          </cell>
        </row>
        <row r="143">
          <cell r="A143">
            <v>233</v>
          </cell>
          <cell r="B143">
            <v>52.3257444316</v>
          </cell>
          <cell r="C143" t="str">
            <v>S.A.I. Região Metropolitana de Curitiba</v>
          </cell>
          <cell r="D143" t="str">
            <v>Rio Cotia - Audi</v>
          </cell>
          <cell r="E143" t="str">
            <v>4,83</v>
          </cell>
          <cell r="F143">
            <v>252.733345604628</v>
          </cell>
          <cell r="G143">
            <v>909.84004417666085</v>
          </cell>
          <cell r="H143">
            <v>454.92002208833043</v>
          </cell>
        </row>
        <row r="144">
          <cell r="A144">
            <v>78</v>
          </cell>
          <cell r="B144">
            <v>270.89635286100003</v>
          </cell>
          <cell r="C144" t="str">
            <v>S.A.I.C - Iraí</v>
          </cell>
          <cell r="D144" t="str">
            <v>Rio Iraí</v>
          </cell>
          <cell r="E144" t="str">
            <v>23,52</v>
          </cell>
          <cell r="F144">
            <v>6371.4822192907204</v>
          </cell>
          <cell r="G144">
            <v>22937.335989446594</v>
          </cell>
          <cell r="H144">
            <v>11468.667994723297</v>
          </cell>
        </row>
        <row r="145">
          <cell r="A145">
            <v>77</v>
          </cell>
          <cell r="B145">
            <v>449.76432975799997</v>
          </cell>
          <cell r="C145" t="str">
            <v>S.A.I.C - Iguaçú</v>
          </cell>
          <cell r="D145" t="str">
            <v>Rio Iguaçu / Canal de Água Limpa</v>
          </cell>
          <cell r="E145" t="str">
            <v>15,56</v>
          </cell>
          <cell r="F145">
            <v>6998.3329710344797</v>
          </cell>
          <cell r="G145">
            <v>25193.998695724127</v>
          </cell>
          <cell r="H145">
            <v>12596.999347862064</v>
          </cell>
        </row>
        <row r="146">
          <cell r="A146">
            <v>372</v>
          </cell>
          <cell r="B146">
            <v>82.127102778600005</v>
          </cell>
          <cell r="C146" t="str">
            <v>S.A.I.C - Iguaçú</v>
          </cell>
          <cell r="D146" t="str">
            <v>Rio Pequeno</v>
          </cell>
          <cell r="E146" t="str">
            <v>6,59</v>
          </cell>
          <cell r="F146">
            <v>541.21760731097402</v>
          </cell>
          <cell r="G146">
            <v>1948.3833863195066</v>
          </cell>
          <cell r="H146">
            <v>974.1916931597533</v>
          </cell>
        </row>
        <row r="147">
          <cell r="A147">
            <v>155</v>
          </cell>
          <cell r="B147">
            <v>9.6546670246600002</v>
          </cell>
          <cell r="C147" t="str">
            <v>SAA Morretes</v>
          </cell>
          <cell r="D147" t="str">
            <v>Rio Iporanga</v>
          </cell>
          <cell r="E147" t="str">
            <v>12,00</v>
          </cell>
          <cell r="F147">
            <v>115.85600429592</v>
          </cell>
          <cell r="G147">
            <v>417.08161546531204</v>
          </cell>
          <cell r="H147">
            <v>208.54080773265602</v>
          </cell>
        </row>
        <row r="148">
          <cell r="A148">
            <v>87</v>
          </cell>
          <cell r="B148">
            <v>65.788532358300003</v>
          </cell>
          <cell r="C148" t="str">
            <v>SAA Fazenda Rio Grande</v>
          </cell>
          <cell r="D148" t="str">
            <v>Rio Despique</v>
          </cell>
          <cell r="E148" t="str">
            <v>4,82</v>
          </cell>
          <cell r="F148">
            <v>317.10072596700604</v>
          </cell>
          <cell r="G148">
            <v>1141.5626134812219</v>
          </cell>
          <cell r="H148">
            <v>570.78130674061094</v>
          </cell>
        </row>
        <row r="149">
          <cell r="A149">
            <v>343</v>
          </cell>
          <cell r="B149">
            <v>28.958543841499999</v>
          </cell>
          <cell r="C149" t="str">
            <v>S.A.I. Região Metropolitana de Curitiba</v>
          </cell>
          <cell r="D149" t="str">
            <v>Rio Palmital</v>
          </cell>
          <cell r="E149" t="str">
            <v>5,92</v>
          </cell>
          <cell r="F149">
            <v>171.43457954167999</v>
          </cell>
          <cell r="G149">
            <v>617.16448635004804</v>
          </cell>
          <cell r="H149">
            <v>308.58224317502402</v>
          </cell>
        </row>
        <row r="150">
          <cell r="A150">
            <v>143</v>
          </cell>
          <cell r="B150">
            <v>3.7508115801800002</v>
          </cell>
          <cell r="C150" t="str">
            <v>SAA Mandirituba</v>
          </cell>
          <cell r="D150" t="str">
            <v>Rio Curral das Éguas</v>
          </cell>
          <cell r="E150" t="str">
            <v>4,71</v>
          </cell>
          <cell r="F150">
            <v>17.666322542647801</v>
          </cell>
          <cell r="G150">
            <v>63.598761153532088</v>
          </cell>
          <cell r="H150">
            <v>31.799380576766044</v>
          </cell>
        </row>
        <row r="151">
          <cell r="A151">
            <v>195</v>
          </cell>
          <cell r="B151">
            <v>1.5969027495999999</v>
          </cell>
          <cell r="C151" t="str">
            <v>S.A.I. Região Metropolitana de Curitiba</v>
          </cell>
          <cell r="D151" t="str">
            <v>Rio Capitanduva</v>
          </cell>
          <cell r="E151">
            <v>7</v>
          </cell>
          <cell r="F151">
            <v>11.178319247199999</v>
          </cell>
          <cell r="G151">
            <v>40.241949289920001</v>
          </cell>
          <cell r="H151">
            <v>20.12097464496</v>
          </cell>
        </row>
        <row r="152">
          <cell r="A152">
            <v>403</v>
          </cell>
          <cell r="B152">
            <v>115.069663088</v>
          </cell>
          <cell r="C152" t="str">
            <v>S.A.I. Região Metropolitana de Curitiba</v>
          </cell>
          <cell r="D152" t="str">
            <v>Rio Miringuava - Pto 2</v>
          </cell>
          <cell r="E152" t="str">
            <v>4,65</v>
          </cell>
          <cell r="F152">
            <v>535.07393335920005</v>
          </cell>
          <cell r="G152">
            <v>1926.2661600931203</v>
          </cell>
          <cell r="H152">
            <v>963.13308004656017</v>
          </cell>
        </row>
        <row r="153">
          <cell r="A153">
            <v>158</v>
          </cell>
          <cell r="B153">
            <v>23.8763585656</v>
          </cell>
          <cell r="C153" t="str">
            <v>SAA Nova Esperança</v>
          </cell>
          <cell r="D153" t="str">
            <v>Ribeirão Paracatú</v>
          </cell>
          <cell r="E153" t="str">
            <v>4,70</v>
          </cell>
          <cell r="F153">
            <v>112.21888525832</v>
          </cell>
          <cell r="G153">
            <v>403.987986929952</v>
          </cell>
          <cell r="H153">
            <v>201.993993464976</v>
          </cell>
        </row>
        <row r="154">
          <cell r="A154">
            <v>18</v>
          </cell>
          <cell r="B154">
            <v>9.0851836133999999</v>
          </cell>
          <cell r="C154" t="str">
            <v>SAA Astorga</v>
          </cell>
          <cell r="D154" t="str">
            <v>Ribeirão Noitimbó</v>
          </cell>
          <cell r="E154" t="str">
            <v>3,08</v>
          </cell>
          <cell r="F154">
            <v>27.982365529272002</v>
          </cell>
          <cell r="G154">
            <v>100.73651590537921</v>
          </cell>
          <cell r="H154">
            <v>50.368257952689603</v>
          </cell>
        </row>
        <row r="155">
          <cell r="A155">
            <v>210</v>
          </cell>
          <cell r="B155">
            <v>23.5346869422</v>
          </cell>
          <cell r="C155" t="str">
            <v>SAA Rolandia</v>
          </cell>
          <cell r="D155" t="str">
            <v>Ribeirão Ema</v>
          </cell>
          <cell r="E155" t="str">
            <v>6,35</v>
          </cell>
          <cell r="F155">
            <v>149.44526208297</v>
          </cell>
          <cell r="G155">
            <v>538.00294349869205</v>
          </cell>
          <cell r="H155">
            <v>269.00147174934602</v>
          </cell>
        </row>
        <row r="156">
          <cell r="A156">
            <v>21</v>
          </cell>
          <cell r="B156">
            <v>15.301901624899999</v>
          </cell>
          <cell r="C156" t="str">
            <v>SAA Bela Vista do Paraiso</v>
          </cell>
          <cell r="D156" t="str">
            <v>Ribeirão Guarazinho</v>
          </cell>
          <cell r="E156" t="str">
            <v>2,09</v>
          </cell>
          <cell r="F156">
            <v>31.980974396040995</v>
          </cell>
          <cell r="G156">
            <v>115.13150782574759</v>
          </cell>
          <cell r="H156">
            <v>57.565753912873795</v>
          </cell>
        </row>
        <row r="157">
          <cell r="A157">
            <v>142</v>
          </cell>
          <cell r="B157">
            <v>11.434414088400001</v>
          </cell>
          <cell r="C157" t="str">
            <v>SAA Mandaguari</v>
          </cell>
          <cell r="D157" t="str">
            <v>Ribeirão Caitú</v>
          </cell>
          <cell r="E157" t="str">
            <v>5,08</v>
          </cell>
          <cell r="F157">
            <v>58.086823569072003</v>
          </cell>
          <cell r="G157">
            <v>209.11256484865922</v>
          </cell>
          <cell r="H157">
            <v>104.55628242432961</v>
          </cell>
        </row>
        <row r="158">
          <cell r="A158">
            <v>141</v>
          </cell>
          <cell r="B158">
            <v>17.6285834685</v>
          </cell>
          <cell r="C158" t="str">
            <v>SAA Mandaguari</v>
          </cell>
          <cell r="D158" t="str">
            <v>Ribeirão Benjoim</v>
          </cell>
          <cell r="E158" t="str">
            <v>5,17</v>
          </cell>
          <cell r="F158">
            <v>91.139776532145007</v>
          </cell>
          <cell r="G158">
            <v>328.10319551572201</v>
          </cell>
          <cell r="H158">
            <v>164.051597757861</v>
          </cell>
        </row>
        <row r="159">
          <cell r="A159">
            <v>125</v>
          </cell>
          <cell r="B159">
            <v>24.115221168800002</v>
          </cell>
          <cell r="C159" t="str">
            <v>SAA Jandaia do Sul</v>
          </cell>
          <cell r="D159" t="str">
            <v>Rio Marumbi</v>
          </cell>
          <cell r="E159" t="str">
            <v>4,02</v>
          </cell>
          <cell r="F159">
            <v>96.943189098575999</v>
          </cell>
          <cell r="G159">
            <v>348.9954807548736</v>
          </cell>
          <cell r="H159">
            <v>174.4977403774368</v>
          </cell>
        </row>
        <row r="160">
          <cell r="A160">
            <v>34</v>
          </cell>
          <cell r="B160">
            <v>10.409164690000001</v>
          </cell>
          <cell r="C160" t="str">
            <v>SAA Cambira</v>
          </cell>
          <cell r="D160" t="str">
            <v>Ribeirão Cambira</v>
          </cell>
          <cell r="E160" t="str">
            <v>2,56</v>
          </cell>
          <cell r="F160">
            <v>26.647461606400004</v>
          </cell>
          <cell r="G160">
            <v>95.930861783040015</v>
          </cell>
          <cell r="H160">
            <v>47.965430891520008</v>
          </cell>
        </row>
        <row r="161">
          <cell r="A161">
            <v>146</v>
          </cell>
          <cell r="B161">
            <v>1093.2303933200001</v>
          </cell>
          <cell r="C161" t="str">
            <v>SAA Maringá</v>
          </cell>
          <cell r="D161" t="str">
            <v>Rio Pirapó</v>
          </cell>
          <cell r="E161" t="str">
            <v>3,20</v>
          </cell>
          <cell r="F161">
            <v>3498.3372586240002</v>
          </cell>
          <cell r="G161">
            <v>12594.014131046401</v>
          </cell>
          <cell r="H161">
            <v>6297.0070655232003</v>
          </cell>
        </row>
        <row r="162">
          <cell r="A162">
            <v>75</v>
          </cell>
          <cell r="B162">
            <v>5.4585557094499997</v>
          </cell>
          <cell r="C162" t="str">
            <v>SAA Cruzeiro do Iguaçu</v>
          </cell>
          <cell r="D162" t="str">
            <v>Rio Divisor</v>
          </cell>
          <cell r="E162" t="str">
            <v>4,66</v>
          </cell>
          <cell r="F162">
            <v>25.436869606037</v>
          </cell>
          <cell r="G162">
            <v>91.572730581733197</v>
          </cell>
          <cell r="H162">
            <v>45.786365290866598</v>
          </cell>
        </row>
        <row r="163">
          <cell r="A163">
            <v>259</v>
          </cell>
          <cell r="B163">
            <v>1001.39087041</v>
          </cell>
          <cell r="C163" t="str">
            <v>SAA Urai</v>
          </cell>
          <cell r="D163" t="str">
            <v>Rio Congonhas</v>
          </cell>
          <cell r="E163" t="str">
            <v>1,93</v>
          </cell>
          <cell r="F163">
            <v>1932.6843798913001</v>
          </cell>
          <cell r="G163">
            <v>6957.6637676086802</v>
          </cell>
          <cell r="H163">
            <v>3478.8318838043401</v>
          </cell>
        </row>
        <row r="164">
          <cell r="A164">
            <v>71</v>
          </cell>
          <cell r="B164">
            <v>943.43356713599997</v>
          </cell>
          <cell r="C164" t="str">
            <v>SAA Cornélio Procópio</v>
          </cell>
          <cell r="D164" t="str">
            <v>Rio Congonhas</v>
          </cell>
          <cell r="E164" t="str">
            <v>1,96</v>
          </cell>
          <cell r="F164">
            <v>1849.1297915865598</v>
          </cell>
          <cell r="G164">
            <v>6656.8672497116158</v>
          </cell>
          <cell r="H164">
            <v>3328.4336248558079</v>
          </cell>
        </row>
        <row r="165">
          <cell r="A165">
            <v>218</v>
          </cell>
          <cell r="B165">
            <v>34.458269164599997</v>
          </cell>
          <cell r="C165" t="str">
            <v>SAA Santa Mariana</v>
          </cell>
          <cell r="D165" t="str">
            <v>Ribeirão Araras</v>
          </cell>
          <cell r="E165" t="str">
            <v>2,25</v>
          </cell>
          <cell r="F165">
            <v>77.53110562034999</v>
          </cell>
          <cell r="G165">
            <v>279.11198023326</v>
          </cell>
          <cell r="H165">
            <v>139.55599011663</v>
          </cell>
        </row>
        <row r="166">
          <cell r="A166">
            <v>67</v>
          </cell>
          <cell r="B166">
            <v>59.424386765000001</v>
          </cell>
          <cell r="C166" t="str">
            <v>SAA Congonhinhas</v>
          </cell>
          <cell r="D166" t="str">
            <v>Rio Congonhinhas</v>
          </cell>
          <cell r="E166" t="str">
            <v>2,27</v>
          </cell>
          <cell r="F166">
            <v>134.89335795655001</v>
          </cell>
          <cell r="G166">
            <v>485.61608864358004</v>
          </cell>
          <cell r="H166">
            <v>242.80804432179002</v>
          </cell>
        </row>
        <row r="167">
          <cell r="A167">
            <v>413</v>
          </cell>
          <cell r="B167">
            <v>97.310205722500001</v>
          </cell>
          <cell r="C167" t="str">
            <v>SAA Sapopema</v>
          </cell>
          <cell r="D167" t="str">
            <v>Rio Lajeado Liso</v>
          </cell>
          <cell r="E167" t="str">
            <v>1,50</v>
          </cell>
          <cell r="F167">
            <v>145.96530858375002</v>
          </cell>
          <cell r="G167">
            <v>525.4751109015001</v>
          </cell>
          <cell r="H167">
            <v>262.73755545075005</v>
          </cell>
        </row>
        <row r="168">
          <cell r="A168">
            <v>88</v>
          </cell>
          <cell r="B168">
            <v>1026.6849121</v>
          </cell>
          <cell r="C168" t="str">
            <v>SAA Figueira</v>
          </cell>
          <cell r="D168" t="str">
            <v>Rio Laranjinha</v>
          </cell>
          <cell r="E168" t="str">
            <v>2,00</v>
          </cell>
          <cell r="F168">
            <v>2053.3698242</v>
          </cell>
          <cell r="G168">
            <v>7392.1313671200005</v>
          </cell>
          <cell r="H168">
            <v>3696.0656835600003</v>
          </cell>
        </row>
        <row r="169">
          <cell r="A169">
            <v>80</v>
          </cell>
          <cell r="B169">
            <v>3.8253788476500001</v>
          </cell>
          <cell r="C169" t="str">
            <v>SAA Curiúva</v>
          </cell>
          <cell r="D169" t="str">
            <v>Ribeirão Curiúva</v>
          </cell>
          <cell r="E169" t="str">
            <v>2,91</v>
          </cell>
          <cell r="F169">
            <v>11.131852446661501</v>
          </cell>
          <cell r="G169">
            <v>40.074668807981404</v>
          </cell>
          <cell r="H169">
            <v>20.037334403990702</v>
          </cell>
        </row>
        <row r="170">
          <cell r="A170">
            <v>124</v>
          </cell>
          <cell r="B170">
            <v>653.05366565600002</v>
          </cell>
          <cell r="C170" t="str">
            <v>SAA Jacarezinho</v>
          </cell>
          <cell r="D170" t="str">
            <v>Rio Jacarezinho</v>
          </cell>
          <cell r="E170" t="str">
            <v>2,22</v>
          </cell>
          <cell r="F170">
            <v>1449.7791377563201</v>
          </cell>
          <cell r="G170">
            <v>5219.2048959227523</v>
          </cell>
          <cell r="H170">
            <v>2609.6024479613761</v>
          </cell>
        </row>
        <row r="171">
          <cell r="A171">
            <v>223</v>
          </cell>
          <cell r="B171">
            <v>25.103592531299999</v>
          </cell>
          <cell r="C171" t="str">
            <v>SAA Santo Antônio da Platina</v>
          </cell>
          <cell r="D171" t="str">
            <v>Ribeirão das Bicas</v>
          </cell>
          <cell r="E171" t="str">
            <v>3,06</v>
          </cell>
          <cell r="F171">
            <v>76.816993145778</v>
          </cell>
          <cell r="G171">
            <v>276.5411753248008</v>
          </cell>
          <cell r="H171">
            <v>138.2705876624004</v>
          </cell>
        </row>
        <row r="172">
          <cell r="A172">
            <v>50</v>
          </cell>
          <cell r="B172">
            <v>23.5033187445</v>
          </cell>
          <cell r="C172" t="str">
            <v>SAA Carlópolis</v>
          </cell>
          <cell r="D172" t="str">
            <v>Rio Jaboticabal</v>
          </cell>
          <cell r="E172" t="str">
            <v>2,95</v>
          </cell>
          <cell r="F172">
            <v>69.334790296275003</v>
          </cell>
          <cell r="G172">
            <v>249.60524506659002</v>
          </cell>
          <cell r="H172">
            <v>124.80262253329501</v>
          </cell>
        </row>
        <row r="173">
          <cell r="A173">
            <v>126</v>
          </cell>
          <cell r="B173">
            <v>121.531989751</v>
          </cell>
          <cell r="C173" t="str">
            <v>SAA Joaquim Távora</v>
          </cell>
          <cell r="D173" t="str">
            <v>Rio Jacarezinho</v>
          </cell>
          <cell r="E173" t="str">
            <v>1,41</v>
          </cell>
          <cell r="F173">
            <v>171.36010554890998</v>
          </cell>
          <cell r="G173">
            <v>616.89637997607599</v>
          </cell>
          <cell r="H173">
            <v>308.448189988038</v>
          </cell>
        </row>
        <row r="174">
          <cell r="A174">
            <v>194</v>
          </cell>
          <cell r="B174">
            <v>20.356869534200001</v>
          </cell>
          <cell r="C174" t="str">
            <v>SAA Quatiguá</v>
          </cell>
          <cell r="D174" t="str">
            <v>Rio Lajeado</v>
          </cell>
          <cell r="E174" t="str">
            <v>1,28</v>
          </cell>
          <cell r="F174">
            <v>26.056793003776001</v>
          </cell>
          <cell r="G174">
            <v>93.804454813593608</v>
          </cell>
          <cell r="H174">
            <v>46.902227406796804</v>
          </cell>
        </row>
        <row r="175">
          <cell r="A175">
            <v>241</v>
          </cell>
          <cell r="B175">
            <v>34.542567651399999</v>
          </cell>
          <cell r="C175" t="str">
            <v>SAA Siqueira Campos</v>
          </cell>
          <cell r="D175" t="str">
            <v>Ribeirão Água Fria</v>
          </cell>
          <cell r="E175" t="str">
            <v>1,25</v>
          </cell>
          <cell r="F175">
            <v>43.178209564249997</v>
          </cell>
          <cell r="G175">
            <v>155.44155443130001</v>
          </cell>
          <cell r="H175">
            <v>77.720777215650003</v>
          </cell>
        </row>
        <row r="176">
          <cell r="A176">
            <v>242</v>
          </cell>
          <cell r="B176">
            <v>1.89184140078</v>
          </cell>
          <cell r="C176" t="str">
            <v>SAA Siqueira Campos</v>
          </cell>
          <cell r="D176" t="str">
            <v>Ribeirão Gramado</v>
          </cell>
          <cell r="E176" t="str">
            <v>1,23</v>
          </cell>
          <cell r="F176">
            <v>2.3269649229593998</v>
          </cell>
          <cell r="G176">
            <v>8.3770737226538401</v>
          </cell>
          <cell r="H176">
            <v>4.18853686132692</v>
          </cell>
        </row>
        <row r="177">
          <cell r="A177">
            <v>69</v>
          </cell>
          <cell r="B177">
            <v>9.3024456632499994</v>
          </cell>
          <cell r="C177" t="str">
            <v>SAA Conselheiro Mairinck</v>
          </cell>
          <cell r="D177" t="str">
            <v>Rio Vermelho</v>
          </cell>
          <cell r="E177" t="str">
            <v>2,46</v>
          </cell>
          <cell r="F177">
            <v>22.884016331594999</v>
          </cell>
          <cell r="G177">
            <v>82.382458793742003</v>
          </cell>
          <cell r="H177">
            <v>41.191229396871002</v>
          </cell>
        </row>
        <row r="178">
          <cell r="A178">
            <v>31</v>
          </cell>
          <cell r="B178">
            <v>21.748288647999999</v>
          </cell>
          <cell r="C178" t="str">
            <v>SAA Cambará</v>
          </cell>
          <cell r="D178" t="str">
            <v>Córrego Alambari</v>
          </cell>
          <cell r="E178" t="str">
            <v>1,49</v>
          </cell>
          <cell r="F178">
            <v>32.404950085519999</v>
          </cell>
          <cell r="G178">
            <v>116.657820307872</v>
          </cell>
          <cell r="H178">
            <v>58.328910153936</v>
          </cell>
        </row>
        <row r="179">
          <cell r="A179">
            <v>338</v>
          </cell>
          <cell r="B179">
            <v>66.190787096799994</v>
          </cell>
          <cell r="C179" t="str">
            <v>SAA Ibaiti</v>
          </cell>
          <cell r="D179" t="str">
            <v>Ribeirão Grande Emergencial</v>
          </cell>
          <cell r="E179" t="str">
            <v>0,74</v>
          </cell>
          <cell r="F179">
            <v>48.981182451631994</v>
          </cell>
          <cell r="G179">
            <v>176.33225682587519</v>
          </cell>
          <cell r="H179">
            <v>88.166128412937596</v>
          </cell>
        </row>
        <row r="180">
          <cell r="A180">
            <v>106</v>
          </cell>
          <cell r="B180">
            <v>15.4849569781</v>
          </cell>
          <cell r="C180" t="str">
            <v>SAA Ibaiti</v>
          </cell>
          <cell r="D180" t="str">
            <v>Ribeirão Grande</v>
          </cell>
          <cell r="E180" t="str">
            <v>0,72</v>
          </cell>
          <cell r="F180">
            <v>11.149169024232</v>
          </cell>
          <cell r="G180">
            <v>40.1370084872352</v>
          </cell>
          <cell r="H180">
            <v>20.0685042436176</v>
          </cell>
        </row>
        <row r="181">
          <cell r="A181">
            <v>250</v>
          </cell>
          <cell r="B181">
            <v>2001.1033534600001</v>
          </cell>
          <cell r="C181" t="str">
            <v>SAA Tomazina</v>
          </cell>
          <cell r="D181" t="str">
            <v>Rio das Cinzas</v>
          </cell>
          <cell r="E181" t="str">
            <v>3,55</v>
          </cell>
          <cell r="F181">
            <v>7103.9169047830001</v>
          </cell>
          <cell r="G181">
            <v>25574.1008572188</v>
          </cell>
          <cell r="H181">
            <v>12787.0504286094</v>
          </cell>
        </row>
        <row r="182">
          <cell r="A182">
            <v>266</v>
          </cell>
          <cell r="B182">
            <v>40.422013868199997</v>
          </cell>
          <cell r="C182" t="str">
            <v>SAA Wenceslau Braz</v>
          </cell>
          <cell r="D182" t="str">
            <v>Ribeirão Natureza</v>
          </cell>
          <cell r="E182" t="str">
            <v>3,50</v>
          </cell>
          <cell r="F182">
            <v>141.47704853869999</v>
          </cell>
          <cell r="G182">
            <v>509.31737473931997</v>
          </cell>
          <cell r="H182">
            <v>254.65868736965999</v>
          </cell>
        </row>
        <row r="183">
          <cell r="A183">
            <v>230</v>
          </cell>
          <cell r="B183">
            <v>294.63589460200001</v>
          </cell>
          <cell r="C183" t="str">
            <v>SAA São José da Boa Vista</v>
          </cell>
          <cell r="D183" t="str">
            <v>Rio Pescaria</v>
          </cell>
          <cell r="E183" t="str">
            <v>3,30</v>
          </cell>
          <cell r="F183">
            <v>972.2984521866</v>
          </cell>
          <cell r="G183">
            <v>3500.2744278717601</v>
          </cell>
          <cell r="H183">
            <v>1750.13721393588</v>
          </cell>
        </row>
        <row r="184">
          <cell r="A184">
            <v>182</v>
          </cell>
          <cell r="B184">
            <v>6.3475847676999999</v>
          </cell>
          <cell r="C184" t="str">
            <v>SAA Piraí do Sul</v>
          </cell>
          <cell r="D184" t="str">
            <v>Córrego das Brotas</v>
          </cell>
          <cell r="E184" t="str">
            <v>5,20</v>
          </cell>
          <cell r="F184">
            <v>33.007440792040001</v>
          </cell>
          <cell r="G184">
            <v>118.82678685134401</v>
          </cell>
          <cell r="H184">
            <v>59.413393425672005</v>
          </cell>
        </row>
        <row r="185">
          <cell r="A185">
            <v>181</v>
          </cell>
          <cell r="B185">
            <v>1.36779782524</v>
          </cell>
          <cell r="C185" t="str">
            <v>SAA Piraí do Sul</v>
          </cell>
          <cell r="D185" t="str">
            <v>Rio Piraizinho</v>
          </cell>
          <cell r="E185" t="str">
            <v>5,20</v>
          </cell>
          <cell r="F185">
            <v>7.1125486912480005</v>
          </cell>
          <cell r="G185">
            <v>25.605175288492802</v>
          </cell>
          <cell r="H185">
            <v>12.802587644246401</v>
          </cell>
        </row>
        <row r="186">
          <cell r="A186">
            <v>137</v>
          </cell>
          <cell r="B186">
            <v>3.2421211412200002</v>
          </cell>
          <cell r="C186" t="str">
            <v>SAA Lunardelli</v>
          </cell>
          <cell r="D186" t="str">
            <v>Córrego Barreiro</v>
          </cell>
          <cell r="E186" t="str">
            <v>3,38</v>
          </cell>
          <cell r="F186">
            <v>10.958369457323601</v>
          </cell>
          <cell r="G186">
            <v>39.450130046364961</v>
          </cell>
          <cell r="H186">
            <v>19.725065023182481</v>
          </cell>
        </row>
        <row r="187">
          <cell r="A187">
            <v>227</v>
          </cell>
          <cell r="B187">
            <v>12.272622777800001</v>
          </cell>
          <cell r="C187" t="str">
            <v>SAA São João do Ivaí</v>
          </cell>
          <cell r="D187" t="str">
            <v>Córrego do Macaco</v>
          </cell>
          <cell r="E187" t="str">
            <v>3,53</v>
          </cell>
          <cell r="F187">
            <v>43.322358405633999</v>
          </cell>
          <cell r="G187">
            <v>155.9604902602824</v>
          </cell>
          <cell r="H187">
            <v>77.980245130141199</v>
          </cell>
        </row>
        <row r="188">
          <cell r="A188">
            <v>236</v>
          </cell>
          <cell r="B188">
            <v>149.416346417</v>
          </cell>
          <cell r="C188" t="str">
            <v>SAA São Pedro do Ivaí</v>
          </cell>
          <cell r="D188" t="str">
            <v>Rio Barbacena</v>
          </cell>
          <cell r="E188" t="str">
            <v>3,85</v>
          </cell>
          <cell r="F188">
            <v>575.25293370545</v>
          </cell>
          <cell r="G188">
            <v>2070.91056133962</v>
          </cell>
          <cell r="H188">
            <v>1035.45528066981</v>
          </cell>
        </row>
        <row r="189">
          <cell r="A189">
            <v>180</v>
          </cell>
          <cell r="B189">
            <v>8.5012833278500004</v>
          </cell>
          <cell r="C189" t="str">
            <v>SAA Pinhão</v>
          </cell>
          <cell r="D189" t="str">
            <v>Arroio Invernada</v>
          </cell>
          <cell r="E189" t="str">
            <v>4,26</v>
          </cell>
          <cell r="F189">
            <v>36.215466976640997</v>
          </cell>
          <cell r="G189">
            <v>130.37568111590758</v>
          </cell>
          <cell r="H189">
            <v>65.187840557953791</v>
          </cell>
        </row>
        <row r="190">
          <cell r="A190">
            <v>424</v>
          </cell>
          <cell r="B190">
            <v>43885.472503199999</v>
          </cell>
          <cell r="C190" t="str">
            <v>SAA Saudade do Iguaçu</v>
          </cell>
          <cell r="D190" t="str">
            <v>Rio Iguaçu - Reservatório Salto Santiago</v>
          </cell>
          <cell r="E190" t="str">
            <v>6,17</v>
          </cell>
          <cell r="F190">
            <v>270773.365344744</v>
          </cell>
          <cell r="G190">
            <v>974784.11524107843</v>
          </cell>
          <cell r="H190">
            <v>487392.05762053921</v>
          </cell>
        </row>
        <row r="191">
          <cell r="A191">
            <v>257</v>
          </cell>
          <cell r="B191">
            <v>23817.033492899998</v>
          </cell>
          <cell r="C191" t="str">
            <v>SAA União da Vitória</v>
          </cell>
          <cell r="D191" t="str">
            <v>Rio Iguaçu</v>
          </cell>
          <cell r="E191" t="str">
            <v>4,07</v>
          </cell>
          <cell r="F191">
            <v>96935.326316103005</v>
          </cell>
          <cell r="G191">
            <v>348967.17473797081</v>
          </cell>
          <cell r="H191">
            <v>174483.58736898541</v>
          </cell>
        </row>
        <row r="192">
          <cell r="A192">
            <v>40</v>
          </cell>
          <cell r="B192">
            <v>77.414430483199993</v>
          </cell>
          <cell r="C192" t="str">
            <v>SAA Campo Mourão</v>
          </cell>
          <cell r="D192" t="str">
            <v>Rio do Campo</v>
          </cell>
          <cell r="E192" t="str">
            <v>8,50</v>
          </cell>
          <cell r="F192">
            <v>658.02265910719996</v>
          </cell>
          <cell r="G192">
            <v>2368.8815727859201</v>
          </cell>
          <cell r="H192">
            <v>1184.44078639296</v>
          </cell>
        </row>
        <row r="193">
          <cell r="A193">
            <v>121</v>
          </cell>
          <cell r="B193">
            <v>43.916822070400002</v>
          </cell>
          <cell r="C193" t="str">
            <v>SAA Ivaiporã</v>
          </cell>
          <cell r="D193" t="str">
            <v>Rio Pindaúva</v>
          </cell>
          <cell r="E193" t="str">
            <v>3,54</v>
          </cell>
          <cell r="F193">
            <v>155.46555012921601</v>
          </cell>
          <cell r="G193">
            <v>559.67598046517764</v>
          </cell>
          <cell r="H193">
            <v>279.83799023258882</v>
          </cell>
        </row>
        <row r="194">
          <cell r="A194">
            <v>208</v>
          </cell>
          <cell r="B194">
            <v>206.893183306</v>
          </cell>
          <cell r="C194" t="str">
            <v>SAA Rio Branco do Ivaí</v>
          </cell>
          <cell r="D194" t="str">
            <v>Rio Branco</v>
          </cell>
          <cell r="E194" t="str">
            <v>1,65</v>
          </cell>
          <cell r="F194">
            <v>341.3737524549</v>
          </cell>
          <cell r="G194">
            <v>1228.9455088376401</v>
          </cell>
          <cell r="H194">
            <v>614.47275441882005</v>
          </cell>
        </row>
        <row r="195">
          <cell r="A195">
            <v>212</v>
          </cell>
          <cell r="B195">
            <v>28.9306137132</v>
          </cell>
          <cell r="C195" t="str">
            <v>SAA Rosário do Ivaí</v>
          </cell>
          <cell r="D195" t="str">
            <v>Rio Escrita</v>
          </cell>
          <cell r="E195" t="str">
            <v>2,73</v>
          </cell>
          <cell r="F195">
            <v>78.980575437035995</v>
          </cell>
          <cell r="G195">
            <v>284.33007157332958</v>
          </cell>
          <cell r="H195">
            <v>142.16503578666479</v>
          </cell>
        </row>
        <row r="196">
          <cell r="A196">
            <v>148</v>
          </cell>
          <cell r="B196">
            <v>0.93483187004299995</v>
          </cell>
          <cell r="C196" t="str">
            <v>SAA Marquinho</v>
          </cell>
          <cell r="D196" t="str">
            <v>Arroio Liso</v>
          </cell>
          <cell r="E196" t="str">
            <v>3,55</v>
          </cell>
          <cell r="F196">
            <v>3.3186531386526497</v>
          </cell>
          <cell r="G196">
            <v>11.947151299149539</v>
          </cell>
          <cell r="H196">
            <v>5.9735756495747694</v>
          </cell>
        </row>
        <row r="197">
          <cell r="A197">
            <v>468</v>
          </cell>
          <cell r="B197">
            <v>9.8465001931899998</v>
          </cell>
          <cell r="C197" t="str">
            <v>SAA Marquinho</v>
          </cell>
          <cell r="D197" t="str">
            <v>Rio Marquinho</v>
          </cell>
          <cell r="E197" t="str">
            <v>3,55</v>
          </cell>
          <cell r="F197">
            <v>34.955075685824497</v>
          </cell>
          <cell r="G197">
            <v>125.83827246896819</v>
          </cell>
          <cell r="H197">
            <v>62.919136234484093</v>
          </cell>
        </row>
        <row r="198">
          <cell r="A198">
            <v>97</v>
          </cell>
          <cell r="B198">
            <v>17.550911617499999</v>
          </cell>
          <cell r="C198" t="str">
            <v>SAA Godoy Moreira</v>
          </cell>
          <cell r="D198" t="str">
            <v>Rio Milton</v>
          </cell>
          <cell r="E198" t="str">
            <v>3,25</v>
          </cell>
          <cell r="F198">
            <v>57.040462756874994</v>
          </cell>
          <cell r="G198">
            <v>205.34566592474999</v>
          </cell>
          <cell r="H198">
            <v>102.672832962375</v>
          </cell>
        </row>
        <row r="199">
          <cell r="A199">
            <v>27</v>
          </cell>
          <cell r="B199">
            <v>14.119315140199999</v>
          </cell>
          <cell r="C199" t="str">
            <v>SAA Borrazópolis</v>
          </cell>
          <cell r="D199" t="str">
            <v>Ribeirão Laranja Doce</v>
          </cell>
          <cell r="E199" t="str">
            <v>2,36</v>
          </cell>
          <cell r="F199">
            <v>33.321583730872</v>
          </cell>
          <cell r="G199">
            <v>119.9577014311392</v>
          </cell>
          <cell r="H199">
            <v>59.9788507155696</v>
          </cell>
        </row>
        <row r="200">
          <cell r="A200">
            <v>145</v>
          </cell>
          <cell r="B200">
            <v>12.758317243800001</v>
          </cell>
          <cell r="C200" t="str">
            <v>SAA São José</v>
          </cell>
          <cell r="D200" t="str">
            <v>Rio Bom</v>
          </cell>
          <cell r="E200" t="str">
            <v>2,98</v>
          </cell>
          <cell r="F200">
            <v>38.019785386523999</v>
          </cell>
          <cell r="G200">
            <v>136.8712273914864</v>
          </cell>
          <cell r="H200">
            <v>68.4356136957432</v>
          </cell>
        </row>
        <row r="201">
          <cell r="A201">
            <v>17</v>
          </cell>
          <cell r="B201">
            <v>231.46519168099999</v>
          </cell>
          <cell r="C201" t="str">
            <v>SAA Assis Chateaubriand</v>
          </cell>
          <cell r="D201" t="str">
            <v>Rio Alívio</v>
          </cell>
          <cell r="E201" t="str">
            <v>5,72</v>
          </cell>
          <cell r="F201">
            <v>1323.9808964153199</v>
          </cell>
          <cell r="G201">
            <v>4766.3312270951519</v>
          </cell>
          <cell r="H201">
            <v>2383.165613547576</v>
          </cell>
        </row>
        <row r="202">
          <cell r="A202">
            <v>41</v>
          </cell>
          <cell r="B202">
            <v>5.1846119913399997</v>
          </cell>
          <cell r="C202" t="str">
            <v>SAA Cândido de Abreu</v>
          </cell>
          <cell r="D202" t="str">
            <v>Rio Coleicho</v>
          </cell>
          <cell r="E202" t="str">
            <v>1,18</v>
          </cell>
          <cell r="F202">
            <v>6.1178421497811994</v>
          </cell>
          <cell r="G202">
            <v>22.024231739212318</v>
          </cell>
          <cell r="H202">
            <v>11.012115869606159</v>
          </cell>
        </row>
        <row r="203">
          <cell r="A203">
            <v>48</v>
          </cell>
          <cell r="B203">
            <v>91.047351047000006</v>
          </cell>
          <cell r="C203" t="str">
            <v>SAA Carambeí</v>
          </cell>
          <cell r="D203" t="str">
            <v>Rio São João</v>
          </cell>
          <cell r="E203" t="str">
            <v>3,32</v>
          </cell>
          <cell r="F203">
            <v>302.27720547604002</v>
          </cell>
          <cell r="G203">
            <v>1088.1979397137441</v>
          </cell>
          <cell r="H203">
            <v>544.09896985687203</v>
          </cell>
        </row>
        <row r="204">
          <cell r="A204">
            <v>192</v>
          </cell>
          <cell r="B204">
            <v>1040.7860943000001</v>
          </cell>
          <cell r="C204" t="str">
            <v>SAA Prudentópolis</v>
          </cell>
          <cell r="D204" t="str">
            <v>Rio dos Patos</v>
          </cell>
          <cell r="E204" t="str">
            <v>4,36</v>
          </cell>
          <cell r="F204">
            <v>4537.8273711480006</v>
          </cell>
          <cell r="G204">
            <v>16336.178536132802</v>
          </cell>
          <cell r="H204">
            <v>8168.089268066401</v>
          </cell>
        </row>
        <row r="205">
          <cell r="A205">
            <v>481</v>
          </cell>
          <cell r="B205">
            <v>254.246890407</v>
          </cell>
          <cell r="F205"/>
          <cell r="G205">
            <v>0</v>
          </cell>
          <cell r="H205">
            <v>0</v>
          </cell>
        </row>
        <row r="206">
          <cell r="A206">
            <v>86</v>
          </cell>
          <cell r="B206">
            <v>23.919703715800001</v>
          </cell>
          <cell r="C206" t="str">
            <v>SAA Faxinal</v>
          </cell>
          <cell r="D206" t="str">
            <v>Rio São Pedro</v>
          </cell>
          <cell r="E206" t="str">
            <v>3,43</v>
          </cell>
          <cell r="F206">
            <v>82.044583745194004</v>
          </cell>
          <cell r="G206">
            <v>295.3605014826984</v>
          </cell>
          <cell r="H206">
            <v>147.6802507413492</v>
          </cell>
        </row>
        <row r="207">
          <cell r="A207">
            <v>52</v>
          </cell>
          <cell r="B207">
            <v>25.230282884699999</v>
          </cell>
          <cell r="C207" t="str">
            <v>SAA Cascavel</v>
          </cell>
          <cell r="D207" t="str">
            <v>Rio Paz/Peroba</v>
          </cell>
          <cell r="E207" t="str">
            <v>4,15</v>
          </cell>
          <cell r="F207">
            <v>104.70567397150501</v>
          </cell>
          <cell r="G207">
            <v>376.94042629741801</v>
          </cell>
          <cell r="H207">
            <v>188.47021314870901</v>
          </cell>
        </row>
        <row r="208">
          <cell r="A208">
            <v>54</v>
          </cell>
          <cell r="B208">
            <v>42.122536798299997</v>
          </cell>
          <cell r="C208" t="str">
            <v>SAA Cascavel</v>
          </cell>
          <cell r="D208" t="str">
            <v>Rio Saltinho</v>
          </cell>
          <cell r="E208" t="str">
            <v>6,02</v>
          </cell>
          <cell r="F208">
            <v>253.57767152576596</v>
          </cell>
          <cell r="G208">
            <v>912.87961749275746</v>
          </cell>
          <cell r="H208">
            <v>456.43980874637873</v>
          </cell>
        </row>
        <row r="209">
          <cell r="A209">
            <v>169</v>
          </cell>
          <cell r="B209">
            <v>11.360949457</v>
          </cell>
          <cell r="C209" t="str">
            <v>SAA Palmital</v>
          </cell>
          <cell r="D209" t="str">
            <v>Rio da Casa</v>
          </cell>
          <cell r="E209" t="str">
            <v>3,42</v>
          </cell>
          <cell r="F209">
            <v>38.854447142940003</v>
          </cell>
          <cell r="G209">
            <v>139.87600971458403</v>
          </cell>
          <cell r="H209">
            <v>69.938004857292015</v>
          </cell>
        </row>
        <row r="210">
          <cell r="A210">
            <v>157</v>
          </cell>
          <cell r="B210">
            <v>1.30987385207</v>
          </cell>
          <cell r="F210"/>
          <cell r="G210">
            <v>0</v>
          </cell>
          <cell r="H210">
            <v>0</v>
          </cell>
        </row>
        <row r="211">
          <cell r="A211">
            <v>326</v>
          </cell>
          <cell r="B211">
            <v>0.72639275563600003</v>
          </cell>
          <cell r="C211" t="str">
            <v>SAA Matinhos</v>
          </cell>
          <cell r="D211" t="str">
            <v>Rio Indaial II</v>
          </cell>
          <cell r="E211" t="str">
            <v>15,50</v>
          </cell>
          <cell r="F211">
            <v>11.259087712358001</v>
          </cell>
          <cell r="G211">
            <v>40.532715764488806</v>
          </cell>
          <cell r="H211">
            <v>20.266357882244403</v>
          </cell>
        </row>
        <row r="212">
          <cell r="A212">
            <v>402</v>
          </cell>
          <cell r="B212">
            <v>166.212289</v>
          </cell>
          <cell r="C212" t="str">
            <v>S.A.I. Região Metropolitana de Curitiba</v>
          </cell>
          <cell r="D212" t="str">
            <v>Barragem Rio Verde</v>
          </cell>
          <cell r="E212" t="str">
            <v>5,29</v>
          </cell>
          <cell r="F212">
            <v>879.26300880999997</v>
          </cell>
          <cell r="G212">
            <v>3165.346831716</v>
          </cell>
          <cell r="H212">
            <v>1582.673415858</v>
          </cell>
        </row>
        <row r="213">
          <cell r="A213">
            <v>342</v>
          </cell>
          <cell r="B213">
            <v>38.172474999999999</v>
          </cell>
          <cell r="C213" t="str">
            <v>SAA Almirante Tamandaré</v>
          </cell>
          <cell r="D213" t="str">
            <v>Rio Barigui</v>
          </cell>
          <cell r="E213" t="str">
            <v>10,00</v>
          </cell>
          <cell r="F213">
            <v>381.72474999999997</v>
          </cell>
          <cell r="G213">
            <v>1374.2091</v>
          </cell>
          <cell r="H213">
            <v>687.10455000000002</v>
          </cell>
        </row>
      </sheetData>
      <sheetData sheetId="3" refreshError="1">
        <row r="2">
          <cell r="C2">
            <v>1</v>
          </cell>
          <cell r="D2" t="str">
            <v>Conforme</v>
          </cell>
          <cell r="E2" t="str">
            <v>Mina 2 (Fernando)</v>
          </cell>
          <cell r="F2" t="str">
            <v>SAA Adrianópolis</v>
          </cell>
          <cell r="G2" t="str">
            <v/>
          </cell>
          <cell r="H2" t="str">
            <v/>
          </cell>
          <cell r="I2" t="str">
            <v/>
          </cell>
        </row>
        <row r="3">
          <cell r="C3">
            <v>4</v>
          </cell>
          <cell r="D3" t="str">
            <v>Ajuste Operacional</v>
          </cell>
          <cell r="E3" t="str">
            <v>Córrego Barbosa</v>
          </cell>
          <cell r="F3" t="str">
            <v>SAA Alto Piquiri</v>
          </cell>
          <cell r="G3" t="str">
            <v>4,50</v>
          </cell>
          <cell r="H3" t="str">
            <v/>
          </cell>
          <cell r="I3" t="str">
            <v>HG171</v>
          </cell>
        </row>
        <row r="4">
          <cell r="C4">
            <v>8</v>
          </cell>
          <cell r="D4" t="str">
            <v>Ajuste Operacional</v>
          </cell>
          <cell r="E4" t="str">
            <v>Mina 1</v>
          </cell>
          <cell r="F4" t="str">
            <v>SAA Antonio Paranhos</v>
          </cell>
          <cell r="G4" t="str">
            <v/>
          </cell>
          <cell r="H4" t="str">
            <v/>
          </cell>
          <cell r="I4" t="str">
            <v/>
          </cell>
        </row>
        <row r="5">
          <cell r="C5">
            <v>9</v>
          </cell>
          <cell r="D5" t="str">
            <v>Estudo Hidrológico</v>
          </cell>
          <cell r="E5" t="str">
            <v>Rio Caviúna</v>
          </cell>
          <cell r="F5" t="str">
            <v>SAA Apucarana</v>
          </cell>
          <cell r="G5">
            <v>6.5</v>
          </cell>
          <cell r="H5" t="str">
            <v/>
          </cell>
          <cell r="I5" t="str">
            <v>estação 64529900 - ETA Apucarana</v>
          </cell>
        </row>
        <row r="6">
          <cell r="C6">
            <v>10</v>
          </cell>
          <cell r="D6" t="str">
            <v>Sem dados</v>
          </cell>
          <cell r="E6" t="str">
            <v>Rio Pirapó</v>
          </cell>
          <cell r="F6" t="str">
            <v>SAA Apucarana</v>
          </cell>
          <cell r="G6" t="str">
            <v>2,58</v>
          </cell>
          <cell r="H6" t="str">
            <v/>
          </cell>
          <cell r="I6" t="str">
            <v>HG171</v>
          </cell>
        </row>
        <row r="7">
          <cell r="C7">
            <v>11</v>
          </cell>
          <cell r="D7" t="str">
            <v>Estudo Hidrológico</v>
          </cell>
          <cell r="E7" t="str">
            <v>Ribeirão dos Apertados</v>
          </cell>
          <cell r="F7" t="str">
            <v>SAA Arapongas</v>
          </cell>
          <cell r="G7" t="str">
            <v>5,00</v>
          </cell>
          <cell r="H7" t="str">
            <v/>
          </cell>
          <cell r="I7" t="str">
            <v>série histórica</v>
          </cell>
        </row>
        <row r="8">
          <cell r="C8">
            <v>14</v>
          </cell>
          <cell r="D8" t="str">
            <v>Sem dados</v>
          </cell>
          <cell r="E8" t="str">
            <v>Mina Akagui</v>
          </cell>
          <cell r="F8" t="str">
            <v>SAA Assaí</v>
          </cell>
          <cell r="G8" t="str">
            <v/>
          </cell>
          <cell r="H8" t="str">
            <v/>
          </cell>
          <cell r="I8" t="str">
            <v/>
          </cell>
        </row>
        <row r="9">
          <cell r="C9">
            <v>15</v>
          </cell>
          <cell r="D9" t="str">
            <v>Conforme</v>
          </cell>
          <cell r="E9" t="str">
            <v>Minas Ezequias</v>
          </cell>
          <cell r="F9" t="str">
            <v>SAA Assaí</v>
          </cell>
          <cell r="G9" t="str">
            <v/>
          </cell>
          <cell r="H9" t="str">
            <v/>
          </cell>
          <cell r="I9" t="str">
            <v/>
          </cell>
        </row>
        <row r="10">
          <cell r="C10">
            <v>16</v>
          </cell>
          <cell r="D10" t="str">
            <v>Conforme</v>
          </cell>
          <cell r="E10" t="str">
            <v>Ribeirão Jataizinho</v>
          </cell>
          <cell r="F10" t="str">
            <v>SAA Assaí</v>
          </cell>
          <cell r="G10" t="str">
            <v>2,18</v>
          </cell>
          <cell r="H10" t="str">
            <v/>
          </cell>
          <cell r="I10" t="str">
            <v>HG171</v>
          </cell>
        </row>
        <row r="11">
          <cell r="C11">
            <v>17</v>
          </cell>
          <cell r="D11" t="str">
            <v>Conforme</v>
          </cell>
          <cell r="E11" t="str">
            <v>Rio Alívio</v>
          </cell>
          <cell r="F11" t="str">
            <v>SAA Assis Chateaubriand</v>
          </cell>
          <cell r="G11" t="str">
            <v>5,72</v>
          </cell>
          <cell r="H11" t="str">
            <v/>
          </cell>
          <cell r="I11" t="str">
            <v>HG171</v>
          </cell>
        </row>
        <row r="12">
          <cell r="C12">
            <v>18</v>
          </cell>
          <cell r="D12" t="str">
            <v>Ajuste Operacional</v>
          </cell>
          <cell r="E12" t="str">
            <v>Ribeirão Noitimbó</v>
          </cell>
          <cell r="F12" t="str">
            <v>SAA Astorga</v>
          </cell>
          <cell r="G12" t="str">
            <v>3,08</v>
          </cell>
          <cell r="H12" t="str">
            <v/>
          </cell>
          <cell r="I12" t="str">
            <v>HG171</v>
          </cell>
        </row>
        <row r="13">
          <cell r="C13">
            <v>19</v>
          </cell>
          <cell r="D13" t="str">
            <v>Alteração de Outorga</v>
          </cell>
          <cell r="E13" t="str">
            <v>Rio sem nome</v>
          </cell>
          <cell r="F13" t="str">
            <v>SAA Balsa Nova</v>
          </cell>
          <cell r="G13" t="str">
            <v>6,81</v>
          </cell>
          <cell r="H13" t="str">
            <v>q regularizada</v>
          </cell>
          <cell r="I13" t="str">
            <v>HG171</v>
          </cell>
        </row>
        <row r="14">
          <cell r="C14">
            <v>21</v>
          </cell>
          <cell r="D14" t="str">
            <v>Estudo Hidrológico</v>
          </cell>
          <cell r="E14" t="str">
            <v>Ribeirão Guarazinho</v>
          </cell>
          <cell r="F14" t="str">
            <v>SAA Bela Vista do Paraiso</v>
          </cell>
          <cell r="G14" t="str">
            <v>2,09</v>
          </cell>
          <cell r="H14" t="str">
            <v/>
          </cell>
          <cell r="I14" t="str">
            <v>HG52</v>
          </cell>
        </row>
        <row r="15">
          <cell r="C15">
            <v>22</v>
          </cell>
          <cell r="D15" t="str">
            <v>Alteração de Outorga</v>
          </cell>
          <cell r="E15" t="str">
            <v>Rio Herval</v>
          </cell>
          <cell r="F15" t="str">
            <v>SAA Bituruna</v>
          </cell>
          <cell r="G15" t="str">
            <v>3,44</v>
          </cell>
          <cell r="H15" t="str">
            <v/>
          </cell>
          <cell r="I15" t="str">
            <v>HG77</v>
          </cell>
        </row>
        <row r="16">
          <cell r="C16">
            <v>23</v>
          </cell>
          <cell r="D16" t="str">
            <v>Alteração de Outorga</v>
          </cell>
          <cell r="E16" t="str">
            <v>Mina 1</v>
          </cell>
          <cell r="F16" t="str">
            <v>SAA Santo Antônio do Iratim</v>
          </cell>
          <cell r="G16" t="str">
            <v/>
          </cell>
          <cell r="H16" t="str">
            <v/>
          </cell>
          <cell r="I16" t="str">
            <v/>
          </cell>
        </row>
        <row r="17">
          <cell r="C17">
            <v>24</v>
          </cell>
          <cell r="D17" t="str">
            <v>Ajuste Operacional</v>
          </cell>
          <cell r="E17" t="str">
            <v>Rio Boa Esperança</v>
          </cell>
          <cell r="F17" t="str">
            <v>SAA Boa Esperança do Iguaçu</v>
          </cell>
          <cell r="G17" t="str">
            <v>5,22</v>
          </cell>
          <cell r="H17" t="str">
            <v/>
          </cell>
          <cell r="I17" t="str">
            <v>HG171</v>
          </cell>
        </row>
        <row r="18">
          <cell r="C18">
            <v>25</v>
          </cell>
          <cell r="D18" t="str">
            <v>Ajuste Operacional</v>
          </cell>
          <cell r="E18" t="str">
            <v>Rio Jacutinga</v>
          </cell>
          <cell r="F18" t="str">
            <v>SAA Boa Vista da Aparecida</v>
          </cell>
          <cell r="G18" t="str">
            <v>3,55</v>
          </cell>
          <cell r="H18" t="str">
            <v/>
          </cell>
          <cell r="I18" t="str">
            <v>HG171</v>
          </cell>
        </row>
        <row r="19">
          <cell r="C19">
            <v>26</v>
          </cell>
          <cell r="D19" t="str">
            <v>Ajuste Operacional</v>
          </cell>
          <cell r="E19" t="str">
            <v>Mina 2</v>
          </cell>
          <cell r="F19" t="str">
            <v>SAA Bom Sucesso do Sul</v>
          </cell>
          <cell r="G19" t="str">
            <v/>
          </cell>
          <cell r="H19" t="str">
            <v/>
          </cell>
          <cell r="I19" t="str">
            <v/>
          </cell>
        </row>
        <row r="20">
          <cell r="C20">
            <v>27</v>
          </cell>
          <cell r="D20" t="str">
            <v>Ajuste Operacional</v>
          </cell>
          <cell r="E20" t="str">
            <v>Ribeirão Laranja Doce</v>
          </cell>
          <cell r="F20" t="str">
            <v>SAA Borrazópolis</v>
          </cell>
          <cell r="G20" t="str">
            <v>2,36</v>
          </cell>
          <cell r="H20" t="str">
            <v/>
          </cell>
          <cell r="I20" t="str">
            <v>HG171</v>
          </cell>
        </row>
        <row r="21">
          <cell r="C21">
            <v>28</v>
          </cell>
          <cell r="D21" t="str">
            <v>Ajuste Operacional</v>
          </cell>
          <cell r="E21" t="str">
            <v>Mina</v>
          </cell>
          <cell r="F21" t="str">
            <v>SAA Longuinopolis</v>
          </cell>
          <cell r="G21" t="str">
            <v/>
          </cell>
          <cell r="H21" t="str">
            <v/>
          </cell>
          <cell r="I21" t="str">
            <v/>
          </cell>
        </row>
        <row r="22">
          <cell r="C22">
            <v>30</v>
          </cell>
          <cell r="D22" t="str">
            <v>Estudo Hidrológico</v>
          </cell>
          <cell r="E22" t="str">
            <v>Rio Água Seis</v>
          </cell>
          <cell r="F22" t="str">
            <v>SAA Califórnia</v>
          </cell>
          <cell r="G22" t="str">
            <v>2,62</v>
          </cell>
          <cell r="H22" t="str">
            <v/>
          </cell>
          <cell r="I22" t="str">
            <v>HG171</v>
          </cell>
        </row>
        <row r="23">
          <cell r="C23">
            <v>31</v>
          </cell>
          <cell r="D23" t="str">
            <v>Estudo Hidrológico</v>
          </cell>
          <cell r="E23" t="str">
            <v>Córrego Alambari</v>
          </cell>
          <cell r="F23" t="str">
            <v>SAA Cambará</v>
          </cell>
          <cell r="G23" t="str">
            <v>1,49</v>
          </cell>
          <cell r="H23" t="str">
            <v/>
          </cell>
          <cell r="I23" t="str">
            <v>HG171</v>
          </cell>
        </row>
        <row r="24">
          <cell r="C24">
            <v>32</v>
          </cell>
          <cell r="D24" t="str">
            <v>-</v>
          </cell>
          <cell r="E24" t="str">
            <v>Rio Fartura</v>
          </cell>
          <cell r="F24" t="str">
            <v>SAA Cambará</v>
          </cell>
          <cell r="G24" t="str">
            <v/>
          </cell>
          <cell r="H24" t="str">
            <v/>
          </cell>
          <cell r="I24" t="str">
            <v/>
          </cell>
        </row>
        <row r="25">
          <cell r="C25">
            <v>34</v>
          </cell>
          <cell r="D25" t="str">
            <v>Ajuste Operacional</v>
          </cell>
          <cell r="E25" t="str">
            <v>Ribeirão Cambira</v>
          </cell>
          <cell r="F25" t="str">
            <v>SAA Cambira</v>
          </cell>
          <cell r="G25" t="str">
            <v>2,56</v>
          </cell>
          <cell r="H25" t="str">
            <v/>
          </cell>
          <cell r="I25" t="str">
            <v>HG171</v>
          </cell>
        </row>
        <row r="26">
          <cell r="C26">
            <v>35</v>
          </cell>
          <cell r="D26" t="str">
            <v>Alteração de Outorga</v>
          </cell>
          <cell r="E26" t="str">
            <v>Mina</v>
          </cell>
          <cell r="F26" t="str">
            <v>SAA Campina da Lagoa</v>
          </cell>
          <cell r="G26" t="str">
            <v/>
          </cell>
          <cell r="H26" t="str">
            <v/>
          </cell>
          <cell r="I26" t="str">
            <v/>
          </cell>
        </row>
        <row r="27">
          <cell r="C27">
            <v>36</v>
          </cell>
          <cell r="D27" t="str">
            <v>Ajuste Operacional</v>
          </cell>
          <cell r="E27" t="str">
            <v>Ribeirão Água da Campina</v>
          </cell>
          <cell r="F27" t="str">
            <v>SAA Campina da Lagoa</v>
          </cell>
          <cell r="G27" t="str">
            <v>3,40</v>
          </cell>
          <cell r="H27" t="str">
            <v/>
          </cell>
          <cell r="I27" t="str">
            <v>série histórica com regionalização</v>
          </cell>
        </row>
        <row r="28">
          <cell r="C28">
            <v>37</v>
          </cell>
          <cell r="D28" t="str">
            <v>Conforme</v>
          </cell>
          <cell r="E28" t="str">
            <v>Rio Itaqui</v>
          </cell>
          <cell r="F28" t="str">
            <v>SAA Campo Largo</v>
          </cell>
          <cell r="G28" t="str">
            <v>4,88</v>
          </cell>
          <cell r="H28" t="str">
            <v/>
          </cell>
          <cell r="I28" t="str">
            <v>HG171</v>
          </cell>
        </row>
        <row r="29">
          <cell r="C29">
            <v>38</v>
          </cell>
          <cell r="D29" t="str">
            <v>Sem dados</v>
          </cell>
          <cell r="E29" t="str">
            <v>Rio Verde</v>
          </cell>
          <cell r="F29" t="str">
            <v>SAA Campo Largo</v>
          </cell>
          <cell r="G29" t="str">
            <v>5,40</v>
          </cell>
          <cell r="H29" t="str">
            <v/>
          </cell>
          <cell r="I29" t="str">
            <v>HG171</v>
          </cell>
        </row>
        <row r="30">
          <cell r="C30">
            <v>39</v>
          </cell>
          <cell r="D30" t="str">
            <v>Ajuste Operacional</v>
          </cell>
          <cell r="E30" t="str">
            <v>Mina Frei</v>
          </cell>
          <cell r="F30" t="str">
            <v>SAA Campo Magro</v>
          </cell>
          <cell r="G30" t="str">
            <v/>
          </cell>
          <cell r="H30" t="str">
            <v/>
          </cell>
          <cell r="I30" t="str">
            <v/>
          </cell>
        </row>
        <row r="31">
          <cell r="C31">
            <v>40</v>
          </cell>
          <cell r="D31" t="str">
            <v>Ajuste Operacional</v>
          </cell>
          <cell r="E31" t="str">
            <v>Rio do Campo</v>
          </cell>
          <cell r="F31" t="str">
            <v>SAA Campo Mourão</v>
          </cell>
          <cell r="G31" t="str">
            <v>8,50</v>
          </cell>
          <cell r="H31" t="str">
            <v/>
          </cell>
          <cell r="I31" t="str">
            <v>ETP Regionaliz. (Gomes,J.)</v>
          </cell>
        </row>
        <row r="32">
          <cell r="C32">
            <v>41</v>
          </cell>
          <cell r="D32" t="str">
            <v>Estudo Hidrológico</v>
          </cell>
          <cell r="E32" t="str">
            <v>Rio Coleicho</v>
          </cell>
          <cell r="F32" t="str">
            <v>SAA Cândido de Abreu</v>
          </cell>
          <cell r="G32" t="str">
            <v>1,18</v>
          </cell>
          <cell r="H32" t="str">
            <v/>
          </cell>
          <cell r="I32" t="str">
            <v>HG171</v>
          </cell>
        </row>
        <row r="33">
          <cell r="C33">
            <v>42</v>
          </cell>
          <cell r="D33" t="str">
            <v>Conforme</v>
          </cell>
          <cell r="E33" t="str">
            <v>Rio Passo Grande</v>
          </cell>
          <cell r="F33" t="str">
            <v>SAA Candói</v>
          </cell>
          <cell r="G33" t="str">
            <v>7,59</v>
          </cell>
          <cell r="H33" t="str">
            <v/>
          </cell>
          <cell r="I33" t="str">
            <v>HG171</v>
          </cell>
        </row>
        <row r="34">
          <cell r="C34">
            <v>43</v>
          </cell>
          <cell r="D34" t="str">
            <v>Conforme</v>
          </cell>
          <cell r="E34" t="str">
            <v>Rio Lajeado Grande</v>
          </cell>
          <cell r="F34" t="str">
            <v>SAA Faxinal do Céu</v>
          </cell>
          <cell r="G34" t="str">
            <v>8,33</v>
          </cell>
          <cell r="H34" t="str">
            <v/>
          </cell>
          <cell r="I34" t="str">
            <v>HG171</v>
          </cell>
        </row>
        <row r="35">
          <cell r="C35">
            <v>44</v>
          </cell>
          <cell r="D35" t="str">
            <v>Alteração de Outorga</v>
          </cell>
          <cell r="E35" t="str">
            <v>Rio Siemens</v>
          </cell>
          <cell r="F35" t="str">
            <v>SAA Capanema</v>
          </cell>
          <cell r="G35" t="str">
            <v>3,67</v>
          </cell>
          <cell r="H35" t="str">
            <v/>
          </cell>
          <cell r="I35" t="str">
            <v>HG171</v>
          </cell>
        </row>
        <row r="36">
          <cell r="C36">
            <v>48</v>
          </cell>
          <cell r="D36" t="str">
            <v>Ajuste Operacional</v>
          </cell>
          <cell r="E36" t="str">
            <v>Rio São João</v>
          </cell>
          <cell r="F36" t="str">
            <v>SAA Carambeí</v>
          </cell>
          <cell r="G36" t="str">
            <v>3,32</v>
          </cell>
          <cell r="H36" t="str">
            <v/>
          </cell>
          <cell r="I36" t="str">
            <v>HG171</v>
          </cell>
        </row>
        <row r="37">
          <cell r="C37">
            <v>50</v>
          </cell>
          <cell r="D37" t="str">
            <v>Estudo Hidrológico</v>
          </cell>
          <cell r="E37" t="str">
            <v>Rio Jaboticabal</v>
          </cell>
          <cell r="F37" t="str">
            <v>SAA Carlópolis</v>
          </cell>
          <cell r="G37" t="str">
            <v>2,95</v>
          </cell>
          <cell r="H37" t="str">
            <v/>
          </cell>
          <cell r="I37" t="str">
            <v>PE - HG52</v>
          </cell>
        </row>
        <row r="38">
          <cell r="C38">
            <v>51</v>
          </cell>
          <cell r="D38" t="str">
            <v>-</v>
          </cell>
          <cell r="E38" t="str">
            <v>Rio do Salto</v>
          </cell>
          <cell r="F38" t="str">
            <v>SAA Cascavel</v>
          </cell>
          <cell r="G38" t="str">
            <v/>
          </cell>
          <cell r="H38" t="str">
            <v/>
          </cell>
          <cell r="I38" t="str">
            <v/>
          </cell>
        </row>
        <row r="39">
          <cell r="C39">
            <v>52</v>
          </cell>
          <cell r="D39" t="str">
            <v>Estudo Hidrológico</v>
          </cell>
          <cell r="E39" t="str">
            <v>Rio Paz/Peroba</v>
          </cell>
          <cell r="F39" t="str">
            <v>SAA Cascavel</v>
          </cell>
          <cell r="G39" t="str">
            <v>4,15</v>
          </cell>
          <cell r="H39" t="str">
            <v/>
          </cell>
          <cell r="I39" t="str">
            <v>HG171</v>
          </cell>
        </row>
        <row r="40">
          <cell r="C40">
            <v>53</v>
          </cell>
          <cell r="D40" t="str">
            <v>Estudo Hidrológico</v>
          </cell>
          <cell r="E40" t="str">
            <v>Rio Cascavel</v>
          </cell>
          <cell r="F40" t="str">
            <v>SAA Cascavel</v>
          </cell>
          <cell r="G40" t="str">
            <v>6,28</v>
          </cell>
          <cell r="H40" t="str">
            <v/>
          </cell>
          <cell r="I40" t="str">
            <v>HG171</v>
          </cell>
        </row>
        <row r="41">
          <cell r="C41">
            <v>54</v>
          </cell>
          <cell r="D41" t="str">
            <v>Conforme</v>
          </cell>
          <cell r="E41" t="str">
            <v>Rio Saltinho</v>
          </cell>
          <cell r="F41" t="str">
            <v>SAA Cascavel</v>
          </cell>
          <cell r="G41" t="str">
            <v>6,02</v>
          </cell>
          <cell r="H41" t="str">
            <v/>
          </cell>
          <cell r="I41" t="str">
            <v>HG171</v>
          </cell>
        </row>
        <row r="42">
          <cell r="C42">
            <v>55</v>
          </cell>
          <cell r="D42" t="str">
            <v>-</v>
          </cell>
          <cell r="E42" t="str">
            <v>Rio São José</v>
          </cell>
          <cell r="F42" t="str">
            <v>SAA Cascavel</v>
          </cell>
          <cell r="G42" t="str">
            <v/>
          </cell>
          <cell r="H42" t="str">
            <v/>
          </cell>
          <cell r="I42" t="str">
            <v/>
          </cell>
        </row>
        <row r="43">
          <cell r="C43">
            <v>57</v>
          </cell>
          <cell r="D43" t="str">
            <v>Alteração de Outorga</v>
          </cell>
          <cell r="E43" t="str">
            <v>Rio Iapó</v>
          </cell>
          <cell r="F43" t="str">
            <v>SAA Castro</v>
          </cell>
          <cell r="G43" t="str">
            <v>5,41</v>
          </cell>
          <cell r="H43" t="str">
            <v/>
          </cell>
          <cell r="I43" t="str">
            <v>HG171</v>
          </cell>
        </row>
        <row r="44">
          <cell r="C44">
            <v>58</v>
          </cell>
          <cell r="D44" t="str">
            <v>Conforme</v>
          </cell>
          <cell r="E44" t="str">
            <v>Rio São Cristóvão</v>
          </cell>
          <cell r="F44" t="str">
            <v>SAA Castro</v>
          </cell>
          <cell r="G44" t="str">
            <v>3,23</v>
          </cell>
          <cell r="H44" t="str">
            <v/>
          </cell>
          <cell r="I44" t="str">
            <v>HG171</v>
          </cell>
        </row>
        <row r="45">
          <cell r="C45">
            <v>59</v>
          </cell>
          <cell r="D45" t="str">
            <v>Estudo Hidrológico</v>
          </cell>
          <cell r="E45" t="str">
            <v>Arroio Passo Liso</v>
          </cell>
          <cell r="F45" t="str">
            <v>SAA Catanduvas</v>
          </cell>
          <cell r="G45" t="str">
            <v>0,99</v>
          </cell>
          <cell r="H45" t="str">
            <v/>
          </cell>
          <cell r="I45" t="str">
            <v>HG171</v>
          </cell>
        </row>
        <row r="46">
          <cell r="C46">
            <v>61</v>
          </cell>
          <cell r="D46" t="str">
            <v>Conforme</v>
          </cell>
          <cell r="E46" t="str">
            <v>Rio Três Barras</v>
          </cell>
          <cell r="F46" t="str">
            <v>SAA Cerro Azul</v>
          </cell>
          <cell r="G46" t="str">
            <v>5,33</v>
          </cell>
          <cell r="H46" t="str">
            <v/>
          </cell>
          <cell r="I46" t="str">
            <v>série histórica</v>
          </cell>
        </row>
        <row r="47">
          <cell r="C47">
            <v>62</v>
          </cell>
          <cell r="D47" t="str">
            <v>Alteração de Outorga</v>
          </cell>
          <cell r="E47" t="str">
            <v>Rio Pedrosa (do Meio)</v>
          </cell>
          <cell r="F47" t="str">
            <v>SAA Chopinzinho</v>
          </cell>
          <cell r="G47" t="str">
            <v>7,76</v>
          </cell>
          <cell r="H47" t="str">
            <v/>
          </cell>
          <cell r="I47" t="str">
            <v>HG171</v>
          </cell>
        </row>
        <row r="48">
          <cell r="C48">
            <v>63</v>
          </cell>
          <cell r="D48" t="str">
            <v>Estudo Hidrológico</v>
          </cell>
          <cell r="E48" t="str">
            <v>Ribeirão Bolívar</v>
          </cell>
          <cell r="F48" t="str">
            <v>SAA Cianorte</v>
          </cell>
          <cell r="G48" t="str">
            <v>8,70</v>
          </cell>
          <cell r="H48" t="str">
            <v/>
          </cell>
          <cell r="I48" t="str">
            <v>ETP Regionaliz. (Gomes,J.)</v>
          </cell>
        </row>
        <row r="49">
          <cell r="C49">
            <v>64</v>
          </cell>
          <cell r="D49" t="str">
            <v>-</v>
          </cell>
          <cell r="E49" t="str">
            <v>Ribeirão dos Indios</v>
          </cell>
          <cell r="F49" t="str">
            <v>SAA Cianorte</v>
          </cell>
          <cell r="G49" t="str">
            <v>8,70</v>
          </cell>
          <cell r="H49" t="str">
            <v/>
          </cell>
          <cell r="I49" t="str">
            <v>ETP Regionaliz. (Gomes,J.)</v>
          </cell>
        </row>
        <row r="50">
          <cell r="C50">
            <v>65</v>
          </cell>
          <cell r="D50" t="str">
            <v>Ajuste Operacional</v>
          </cell>
          <cell r="E50" t="str">
            <v>Arroio do Brinco</v>
          </cell>
          <cell r="F50" t="str">
            <v>SAA Clevelândia</v>
          </cell>
          <cell r="G50" t="str">
            <v>7,25</v>
          </cell>
          <cell r="H50" t="str">
            <v/>
          </cell>
          <cell r="I50" t="str">
            <v>HG171</v>
          </cell>
        </row>
        <row r="51">
          <cell r="C51">
            <v>66</v>
          </cell>
          <cell r="D51" t="str">
            <v>-</v>
          </cell>
          <cell r="E51" t="str">
            <v>Rio Congonhas</v>
          </cell>
          <cell r="F51" t="str">
            <v>SAA Congonhinhas</v>
          </cell>
          <cell r="G51" t="str">
            <v/>
          </cell>
          <cell r="H51" t="str">
            <v/>
          </cell>
          <cell r="I51" t="str">
            <v/>
          </cell>
        </row>
        <row r="52">
          <cell r="C52">
            <v>67</v>
          </cell>
          <cell r="D52" t="str">
            <v>Alteração de Outorga</v>
          </cell>
          <cell r="E52" t="str">
            <v>Rio Congonhinhas</v>
          </cell>
          <cell r="F52" t="str">
            <v>SAA Congonhinhas</v>
          </cell>
          <cell r="G52" t="str">
            <v>2,27</v>
          </cell>
          <cell r="H52" t="str">
            <v/>
          </cell>
          <cell r="I52" t="str">
            <v>HG171</v>
          </cell>
        </row>
        <row r="53">
          <cell r="C53">
            <v>69</v>
          </cell>
          <cell r="D53" t="str">
            <v>Conforme</v>
          </cell>
          <cell r="E53" t="str">
            <v>Rio Vermelho</v>
          </cell>
          <cell r="F53" t="str">
            <v>SAA Conselheiro Mairinck</v>
          </cell>
          <cell r="G53" t="str">
            <v>2,46</v>
          </cell>
          <cell r="H53" t="str">
            <v/>
          </cell>
          <cell r="I53" t="str">
            <v>HG171</v>
          </cell>
        </row>
        <row r="54">
          <cell r="C54">
            <v>71</v>
          </cell>
          <cell r="D54" t="str">
            <v>Ajuste Operacional</v>
          </cell>
          <cell r="E54" t="str">
            <v>Rio Congonhas</v>
          </cell>
          <cell r="F54" t="str">
            <v>SAA Cornélio Procópio</v>
          </cell>
          <cell r="G54" t="str">
            <v>1,96</v>
          </cell>
          <cell r="H54" t="str">
            <v/>
          </cell>
          <cell r="I54" t="str">
            <v>HG171</v>
          </cell>
        </row>
        <row r="55">
          <cell r="C55">
            <v>72</v>
          </cell>
          <cell r="D55" t="str">
            <v>Ajuste Operacional</v>
          </cell>
          <cell r="E55" t="str">
            <v>Rio Barro Preto</v>
          </cell>
          <cell r="F55" t="str">
            <v>SAA Coronel Vivída</v>
          </cell>
          <cell r="G55" t="str">
            <v>7,63</v>
          </cell>
          <cell r="H55" t="str">
            <v/>
          </cell>
          <cell r="I55" t="str">
            <v>HG171</v>
          </cell>
        </row>
        <row r="56">
          <cell r="C56">
            <v>73</v>
          </cell>
          <cell r="D56" t="str">
            <v>Alteração de Outorga</v>
          </cell>
          <cell r="E56" t="str">
            <v>Rio Jacutinga</v>
          </cell>
          <cell r="F56" t="str">
            <v>SAA Coronel Vivída</v>
          </cell>
          <cell r="G56" t="str">
            <v>7,85</v>
          </cell>
          <cell r="H56" t="str">
            <v/>
          </cell>
          <cell r="I56" t="str">
            <v>HG171</v>
          </cell>
        </row>
        <row r="57">
          <cell r="C57">
            <v>74</v>
          </cell>
          <cell r="D57" t="str">
            <v>Ajuste Operacional</v>
          </cell>
          <cell r="E57" t="str">
            <v>Rio Santana</v>
          </cell>
          <cell r="F57" t="str">
            <v>SAA Santana</v>
          </cell>
          <cell r="G57" t="str">
            <v>6,35</v>
          </cell>
          <cell r="H57" t="str">
            <v/>
          </cell>
          <cell r="I57" t="str">
            <v>HG171</v>
          </cell>
        </row>
        <row r="58">
          <cell r="C58">
            <v>75</v>
          </cell>
          <cell r="D58" t="str">
            <v>Ajuste Operacional</v>
          </cell>
          <cell r="E58" t="str">
            <v>Rio Divisor</v>
          </cell>
          <cell r="F58" t="str">
            <v>SAA Cruzeiro do Iguaçu</v>
          </cell>
          <cell r="G58" t="str">
            <v>4,66</v>
          </cell>
          <cell r="H58" t="str">
            <v/>
          </cell>
          <cell r="I58" t="str">
            <v>HG171</v>
          </cell>
        </row>
        <row r="59">
          <cell r="C59">
            <v>76</v>
          </cell>
          <cell r="D59" t="str">
            <v>Conforme</v>
          </cell>
          <cell r="E59" t="str">
            <v>Barragem Passaúna</v>
          </cell>
          <cell r="F59" t="str">
            <v>S.A.I.C. Passaúna</v>
          </cell>
          <cell r="G59" t="str">
            <v>25,71</v>
          </cell>
          <cell r="H59" t="str">
            <v>q regularizada</v>
          </cell>
          <cell r="I59" t="str">
            <v>série histórica</v>
          </cell>
        </row>
        <row r="60">
          <cell r="C60">
            <v>77</v>
          </cell>
          <cell r="D60" t="str">
            <v>Conforme</v>
          </cell>
          <cell r="E60" t="str">
            <v>Rio Iguaçu / Canal de Água Limpa</v>
          </cell>
          <cell r="F60" t="str">
            <v>S.A.I.C - Iguaçú</v>
          </cell>
          <cell r="G60" t="str">
            <v>15,56</v>
          </cell>
          <cell r="H60" t="str">
            <v>q regularizada + q 95%</v>
          </cell>
          <cell r="I60" t="str">
            <v/>
          </cell>
        </row>
        <row r="61">
          <cell r="C61">
            <v>78</v>
          </cell>
          <cell r="D61" t="str">
            <v>Conforme</v>
          </cell>
          <cell r="E61" t="str">
            <v>Rio Iraí</v>
          </cell>
          <cell r="F61" t="str">
            <v>S.A.I.C - Iraí</v>
          </cell>
          <cell r="G61" t="str">
            <v>23,52</v>
          </cell>
          <cell r="H61" t="str">
            <v>q regularizada + q 95%</v>
          </cell>
          <cell r="I61" t="str">
            <v>série histórica</v>
          </cell>
        </row>
        <row r="62">
          <cell r="C62">
            <v>80</v>
          </cell>
          <cell r="D62" t="str">
            <v>Estudo Hidrológico</v>
          </cell>
          <cell r="E62" t="str">
            <v>Ribeirão Curiúva</v>
          </cell>
          <cell r="F62" t="str">
            <v>SAA Curiúva</v>
          </cell>
          <cell r="G62" t="str">
            <v>2,91</v>
          </cell>
          <cell r="H62" t="str">
            <v/>
          </cell>
          <cell r="I62" t="str">
            <v>HG171</v>
          </cell>
        </row>
        <row r="63">
          <cell r="C63">
            <v>81</v>
          </cell>
          <cell r="D63" t="str">
            <v>Conforme</v>
          </cell>
          <cell r="E63" t="str">
            <v>Mina 1</v>
          </cell>
          <cell r="F63" t="str">
            <v>SAA Diamante do Oeste</v>
          </cell>
          <cell r="G63" t="str">
            <v/>
          </cell>
          <cell r="H63" t="str">
            <v/>
          </cell>
          <cell r="I63" t="str">
            <v/>
          </cell>
        </row>
        <row r="64">
          <cell r="C64">
            <v>82</v>
          </cell>
          <cell r="D64" t="str">
            <v>Alteração de Outorga</v>
          </cell>
          <cell r="E64" t="str">
            <v>Rio Girau Alto</v>
          </cell>
          <cell r="F64" t="str">
            <v>SAA Dois Vizinhos</v>
          </cell>
          <cell r="G64" t="str">
            <v>5,33</v>
          </cell>
          <cell r="H64" t="str">
            <v/>
          </cell>
          <cell r="I64" t="str">
            <v>HG171</v>
          </cell>
        </row>
        <row r="65">
          <cell r="C65">
            <v>83</v>
          </cell>
          <cell r="D65" t="str">
            <v>Sem dados</v>
          </cell>
          <cell r="E65" t="str">
            <v>Rio Jaracatiá</v>
          </cell>
          <cell r="F65" t="str">
            <v>SAA Eneas Marques</v>
          </cell>
          <cell r="G65" t="str">
            <v>5,76</v>
          </cell>
          <cell r="H65" t="str">
            <v/>
          </cell>
          <cell r="I65" t="str">
            <v>HG171</v>
          </cell>
        </row>
        <row r="66">
          <cell r="C66">
            <v>86</v>
          </cell>
          <cell r="D66" t="str">
            <v>Ajuste Operacional</v>
          </cell>
          <cell r="E66" t="str">
            <v>Rio São Pedro</v>
          </cell>
          <cell r="F66" t="str">
            <v>SAA Faxinal</v>
          </cell>
          <cell r="G66" t="str">
            <v>3,43</v>
          </cell>
          <cell r="H66" t="str">
            <v/>
          </cell>
          <cell r="I66" t="str">
            <v>HG171</v>
          </cell>
        </row>
        <row r="67">
          <cell r="C67">
            <v>87</v>
          </cell>
          <cell r="D67" t="str">
            <v>Conforme</v>
          </cell>
          <cell r="E67" t="str">
            <v>Rio Despique</v>
          </cell>
          <cell r="F67" t="str">
            <v>SAA Fazenda Rio Grande</v>
          </cell>
          <cell r="G67" t="str">
            <v>4,82</v>
          </cell>
          <cell r="H67" t="str">
            <v/>
          </cell>
          <cell r="I67" t="str">
            <v>HG171</v>
          </cell>
        </row>
        <row r="68">
          <cell r="C68">
            <v>88</v>
          </cell>
          <cell r="D68" t="str">
            <v>Conforme</v>
          </cell>
          <cell r="E68" t="str">
            <v>Rio Laranjinha</v>
          </cell>
          <cell r="F68" t="str">
            <v>SAA Figueira</v>
          </cell>
          <cell r="G68" t="str">
            <v>2,00</v>
          </cell>
          <cell r="H68" t="str">
            <v/>
          </cell>
          <cell r="I68" t="str">
            <v>HG171</v>
          </cell>
        </row>
        <row r="69">
          <cell r="C69">
            <v>90</v>
          </cell>
          <cell r="D69" t="str">
            <v>Ajuste Operacional</v>
          </cell>
          <cell r="E69" t="str">
            <v>Rio Chopim</v>
          </cell>
          <cell r="F69" t="str">
            <v>SAA Foz do Chopin</v>
          </cell>
          <cell r="G69" t="str">
            <v>6,74</v>
          </cell>
          <cell r="H69" t="str">
            <v/>
          </cell>
          <cell r="I69" t="str">
            <v>HG171</v>
          </cell>
        </row>
        <row r="70">
          <cell r="C70">
            <v>91</v>
          </cell>
          <cell r="D70" t="str">
            <v>Estudo Hidrológico</v>
          </cell>
          <cell r="E70" t="str">
            <v>Rio Tamanduá (Ponto 2)</v>
          </cell>
          <cell r="F70" t="str">
            <v>SAA Foz do Iguaçú</v>
          </cell>
          <cell r="G70" t="str">
            <v>4,71</v>
          </cell>
          <cell r="H70" t="str">
            <v/>
          </cell>
          <cell r="I70" t="str">
            <v>séries histórica</v>
          </cell>
        </row>
        <row r="71">
          <cell r="C71">
            <v>92</v>
          </cell>
          <cell r="D71" t="str">
            <v>Ajuste Operacional</v>
          </cell>
          <cell r="E71" t="str">
            <v>Rio Passo da Cachoeira</v>
          </cell>
          <cell r="F71" t="str">
            <v>SAA Foz do Jordão</v>
          </cell>
          <cell r="G71" t="str">
            <v>6,74</v>
          </cell>
          <cell r="H71" t="str">
            <v/>
          </cell>
          <cell r="I71" t="str">
            <v>HG171</v>
          </cell>
        </row>
        <row r="72">
          <cell r="C72">
            <v>93</v>
          </cell>
          <cell r="D72" t="str">
            <v>Alteração de Outorga</v>
          </cell>
          <cell r="E72" t="str">
            <v>Rio Marrecas</v>
          </cell>
          <cell r="F72" t="str">
            <v>SAA Francisco Beltrão</v>
          </cell>
          <cell r="G72" t="str">
            <v>5,81</v>
          </cell>
          <cell r="H72" t="str">
            <v/>
          </cell>
          <cell r="I72" t="str">
            <v>HG171</v>
          </cell>
        </row>
        <row r="73">
          <cell r="C73">
            <v>95</v>
          </cell>
          <cell r="D73" t="str">
            <v>Alteração de Outorga</v>
          </cell>
          <cell r="E73" t="str">
            <v>Rio Avestruz</v>
          </cell>
          <cell r="F73" t="str">
            <v>SAA General Carneiro</v>
          </cell>
          <cell r="G73" t="str">
            <v>6,17</v>
          </cell>
          <cell r="H73" t="str">
            <v/>
          </cell>
          <cell r="I73" t="str">
            <v>HG171</v>
          </cell>
        </row>
        <row r="74">
          <cell r="C74">
            <v>96</v>
          </cell>
          <cell r="D74" t="str">
            <v>Conforme</v>
          </cell>
          <cell r="E74" t="str">
            <v>Mina da Serra</v>
          </cell>
          <cell r="F74" t="str">
            <v>SAA Jangada do Sul</v>
          </cell>
          <cell r="G74" t="str">
            <v/>
          </cell>
          <cell r="H74" t="str">
            <v/>
          </cell>
          <cell r="I74" t="str">
            <v/>
          </cell>
        </row>
        <row r="75">
          <cell r="C75">
            <v>97</v>
          </cell>
          <cell r="D75" t="str">
            <v>Ajuste Operacional</v>
          </cell>
          <cell r="E75" t="str">
            <v>Rio Milton</v>
          </cell>
          <cell r="F75" t="str">
            <v>SAA Godoy Moreira</v>
          </cell>
          <cell r="G75" t="str">
            <v>3,25</v>
          </cell>
          <cell r="H75" t="str">
            <v/>
          </cell>
          <cell r="I75" t="str">
            <v>HG171</v>
          </cell>
        </row>
        <row r="76">
          <cell r="C76">
            <v>98</v>
          </cell>
          <cell r="D76" t="str">
            <v>Ajuste Operacional</v>
          </cell>
          <cell r="E76" t="str">
            <v>Mina</v>
          </cell>
          <cell r="F76" t="str">
            <v>SAA Goioere</v>
          </cell>
          <cell r="G76" t="str">
            <v/>
          </cell>
          <cell r="H76" t="str">
            <v/>
          </cell>
          <cell r="I76" t="str">
            <v/>
          </cell>
        </row>
        <row r="77">
          <cell r="C77">
            <v>102</v>
          </cell>
          <cell r="D77" t="str">
            <v>Alteração de Outorga</v>
          </cell>
          <cell r="E77" t="str">
            <v>Rio das Pedras</v>
          </cell>
          <cell r="F77" t="str">
            <v>SAA Guarapuava</v>
          </cell>
          <cell r="G77" t="str">
            <v>5,70</v>
          </cell>
          <cell r="H77" t="str">
            <v/>
          </cell>
          <cell r="I77" t="str">
            <v>Serie Historica</v>
          </cell>
        </row>
        <row r="78">
          <cell r="C78">
            <v>103</v>
          </cell>
          <cell r="D78" t="str">
            <v>Ajuste Operacional</v>
          </cell>
          <cell r="E78" t="str">
            <v>Mina 1</v>
          </cell>
          <cell r="F78" t="str">
            <v>SAA Guaraqueçaba</v>
          </cell>
          <cell r="G78" t="str">
            <v/>
          </cell>
          <cell r="H78" t="str">
            <v/>
          </cell>
          <cell r="I78" t="str">
            <v/>
          </cell>
        </row>
        <row r="79">
          <cell r="C79">
            <v>104</v>
          </cell>
          <cell r="D79" t="str">
            <v>Alteração de Outorga</v>
          </cell>
          <cell r="E79" t="str">
            <v>Mina 2</v>
          </cell>
          <cell r="F79" t="str">
            <v>SAA Guaraqueçaba</v>
          </cell>
          <cell r="G79" t="str">
            <v/>
          </cell>
          <cell r="H79" t="str">
            <v/>
          </cell>
          <cell r="I79" t="str">
            <v/>
          </cell>
        </row>
        <row r="80">
          <cell r="C80">
            <v>105</v>
          </cell>
          <cell r="D80" t="str">
            <v>Conforme</v>
          </cell>
          <cell r="E80" t="str">
            <v>Rio do Mello</v>
          </cell>
          <cell r="F80" t="str">
            <v>SAA Guaratuba</v>
          </cell>
          <cell r="G80" t="str">
            <v>17,00</v>
          </cell>
          <cell r="H80" t="str">
            <v/>
          </cell>
          <cell r="I80" t="str">
            <v>série histórica ZEE</v>
          </cell>
        </row>
        <row r="81">
          <cell r="C81">
            <v>106</v>
          </cell>
          <cell r="D81" t="str">
            <v>Estudo Hidrológico</v>
          </cell>
          <cell r="E81" t="str">
            <v>Ribeirão Grande</v>
          </cell>
          <cell r="F81" t="str">
            <v>SAA Ibaiti</v>
          </cell>
          <cell r="G81" t="str">
            <v>0,72</v>
          </cell>
          <cell r="H81" t="str">
            <v/>
          </cell>
          <cell r="I81" t="str">
            <v>HG171</v>
          </cell>
        </row>
        <row r="82">
          <cell r="C82">
            <v>108</v>
          </cell>
          <cell r="D82" t="str">
            <v>Estudo Hidrológico</v>
          </cell>
          <cell r="E82" t="str">
            <v>Rio Furneiros</v>
          </cell>
          <cell r="F82" t="str">
            <v>SAA Imbaú</v>
          </cell>
          <cell r="G82" t="str">
            <v>1,48</v>
          </cell>
          <cell r="H82" t="str">
            <v/>
          </cell>
          <cell r="I82" t="str">
            <v>HG171</v>
          </cell>
        </row>
        <row r="83">
          <cell r="C83">
            <v>109</v>
          </cell>
          <cell r="D83" t="str">
            <v>Alteração de Outorga</v>
          </cell>
          <cell r="E83" t="str">
            <v>Rio Ribeira</v>
          </cell>
          <cell r="F83" t="str">
            <v>SAA Imbituva</v>
          </cell>
          <cell r="G83" t="str">
            <v>3,40</v>
          </cell>
          <cell r="H83" t="str">
            <v/>
          </cell>
          <cell r="I83" t="str">
            <v>HG171</v>
          </cell>
        </row>
        <row r="84">
          <cell r="C84">
            <v>110</v>
          </cell>
          <cell r="D84" t="str">
            <v>Ajuste Operacional</v>
          </cell>
          <cell r="E84" t="str">
            <v>Rio Xambrê (EEB-01)</v>
          </cell>
          <cell r="F84" t="str">
            <v>SAA Iporã</v>
          </cell>
          <cell r="G84" t="str">
            <v>5,33</v>
          </cell>
          <cell r="H84" t="str">
            <v/>
          </cell>
          <cell r="I84" t="str">
            <v>HG171</v>
          </cell>
        </row>
        <row r="85">
          <cell r="C85">
            <v>113</v>
          </cell>
          <cell r="D85" t="str">
            <v>Conforme</v>
          </cell>
          <cell r="E85" t="str">
            <v>Rio Imbituvão</v>
          </cell>
          <cell r="F85" t="str">
            <v>SAA Irati</v>
          </cell>
          <cell r="G85" t="str">
            <v>4,08</v>
          </cell>
          <cell r="H85" t="str">
            <v/>
          </cell>
          <cell r="I85" t="str">
            <v>HG171</v>
          </cell>
        </row>
        <row r="86">
          <cell r="C86">
            <v>114</v>
          </cell>
          <cell r="D86" t="str">
            <v>Estudo Hidrológico</v>
          </cell>
          <cell r="E86" t="str">
            <v>Rio Nhapindazal</v>
          </cell>
          <cell r="F86" t="str">
            <v>SAA Irati</v>
          </cell>
          <cell r="G86" t="str">
            <v>3,39</v>
          </cell>
          <cell r="H86" t="str">
            <v/>
          </cell>
          <cell r="I86" t="str">
            <v>HG171</v>
          </cell>
        </row>
        <row r="87">
          <cell r="C87">
            <v>116</v>
          </cell>
          <cell r="D87" t="str">
            <v>Alteração de Outorga</v>
          </cell>
          <cell r="E87" t="str">
            <v>Rio Vitorino</v>
          </cell>
          <cell r="F87" t="str">
            <v>SAA Itapejara do Oeste</v>
          </cell>
          <cell r="G87" t="str">
            <v>6,84</v>
          </cell>
          <cell r="H87" t="str">
            <v/>
          </cell>
          <cell r="I87" t="str">
            <v>HG171</v>
          </cell>
        </row>
        <row r="88">
          <cell r="C88">
            <v>119</v>
          </cell>
          <cell r="D88" t="str">
            <v>Conforme</v>
          </cell>
          <cell r="E88" t="str">
            <v>Arroio Barreiro</v>
          </cell>
          <cell r="F88" t="str">
            <v>SAA Ivaí</v>
          </cell>
          <cell r="G88" t="str">
            <v>2,94</v>
          </cell>
          <cell r="H88" t="str">
            <v/>
          </cell>
          <cell r="I88" t="str">
            <v>HG171</v>
          </cell>
        </row>
        <row r="89">
          <cell r="C89">
            <v>121</v>
          </cell>
          <cell r="D89" t="str">
            <v>Alteração de Outorga</v>
          </cell>
          <cell r="E89" t="str">
            <v>Rio Pindaúva</v>
          </cell>
          <cell r="F89" t="str">
            <v>SAA Ivaiporã</v>
          </cell>
          <cell r="G89" t="str">
            <v>3,54</v>
          </cell>
          <cell r="H89" t="str">
            <v/>
          </cell>
          <cell r="I89" t="str">
            <v>HG171</v>
          </cell>
        </row>
        <row r="90">
          <cell r="C90">
            <v>124</v>
          </cell>
          <cell r="D90" t="str">
            <v>Ajuste Operacional</v>
          </cell>
          <cell r="E90" t="str">
            <v>Rio Jacarezinho</v>
          </cell>
          <cell r="F90" t="str">
            <v>SAA Jacarezinho</v>
          </cell>
          <cell r="G90" t="str">
            <v>2,22</v>
          </cell>
          <cell r="H90" t="str">
            <v/>
          </cell>
          <cell r="I90" t="str">
            <v>Serie Histórica</v>
          </cell>
        </row>
        <row r="91">
          <cell r="C91">
            <v>125</v>
          </cell>
          <cell r="D91" t="str">
            <v>Ajuste Operacional</v>
          </cell>
          <cell r="E91" t="str">
            <v>Rio Marumbi</v>
          </cell>
          <cell r="F91" t="str">
            <v>SAA Jandaia do Sul</v>
          </cell>
          <cell r="G91" t="str">
            <v>4,02</v>
          </cell>
          <cell r="H91" t="str">
            <v/>
          </cell>
          <cell r="I91" t="str">
            <v>HG171</v>
          </cell>
        </row>
        <row r="92">
          <cell r="C92">
            <v>126</v>
          </cell>
          <cell r="D92" t="str">
            <v>Alteração de Outorga</v>
          </cell>
          <cell r="E92" t="str">
            <v>Rio Jacarezinho</v>
          </cell>
          <cell r="F92" t="str">
            <v>SAA Joaquim Távora</v>
          </cell>
          <cell r="G92" t="str">
            <v>1,41</v>
          </cell>
          <cell r="H92" t="str">
            <v/>
          </cell>
          <cell r="I92" t="str">
            <v>HG171</v>
          </cell>
        </row>
        <row r="93">
          <cell r="C93">
            <v>129</v>
          </cell>
          <cell r="D93" t="str">
            <v>Sem dados</v>
          </cell>
          <cell r="E93" t="str">
            <v>Rio Peripau</v>
          </cell>
          <cell r="F93" t="str">
            <v>S.A.I. Região Metropolitana de Curitiba</v>
          </cell>
          <cell r="G93" t="str">
            <v>3,29</v>
          </cell>
          <cell r="H93" t="str">
            <v/>
          </cell>
          <cell r="I93" t="str">
            <v>HG171</v>
          </cell>
        </row>
        <row r="94">
          <cell r="C94">
            <v>130</v>
          </cell>
          <cell r="D94" t="str">
            <v>Estudo Hidrológico</v>
          </cell>
          <cell r="E94" t="str">
            <v>Rio Stinglin</v>
          </cell>
          <cell r="F94" t="str">
            <v>SAA Lapa</v>
          </cell>
          <cell r="G94" t="str">
            <v>3,28</v>
          </cell>
          <cell r="H94" t="str">
            <v/>
          </cell>
          <cell r="I94" t="str">
            <v>HG171</v>
          </cell>
        </row>
        <row r="95">
          <cell r="C95">
            <v>131</v>
          </cell>
          <cell r="D95" t="str">
            <v>Conforme</v>
          </cell>
          <cell r="E95" t="str">
            <v>Rio Corisco</v>
          </cell>
          <cell r="F95" t="str">
            <v>SAA Mariental</v>
          </cell>
          <cell r="G95" t="str">
            <v>3,45</v>
          </cell>
          <cell r="H95" t="str">
            <v/>
          </cell>
          <cell r="I95" t="str">
            <v>HG171</v>
          </cell>
        </row>
        <row r="96">
          <cell r="C96">
            <v>132</v>
          </cell>
          <cell r="D96" t="str">
            <v>Conforme</v>
          </cell>
          <cell r="E96" t="str">
            <v>Rio do Leão</v>
          </cell>
          <cell r="F96" t="str">
            <v>SAA Laranjeiras do Sul</v>
          </cell>
          <cell r="G96" t="str">
            <v>6,54</v>
          </cell>
          <cell r="H96" t="str">
            <v/>
          </cell>
          <cell r="I96" t="str">
            <v>HG171</v>
          </cell>
        </row>
        <row r="97">
          <cell r="C97">
            <v>133</v>
          </cell>
          <cell r="D97" t="str">
            <v>Ajuste Operacional</v>
          </cell>
          <cell r="E97" t="str">
            <v>Mina</v>
          </cell>
          <cell r="F97" t="str">
            <v>SAA Lindoeste</v>
          </cell>
          <cell r="G97" t="str">
            <v/>
          </cell>
          <cell r="H97" t="str">
            <v/>
          </cell>
          <cell r="I97" t="str">
            <v/>
          </cell>
        </row>
        <row r="98">
          <cell r="C98">
            <v>134</v>
          </cell>
          <cell r="D98" t="str">
            <v>Ajuste Operacional</v>
          </cell>
          <cell r="E98" t="str">
            <v>Mina 1</v>
          </cell>
          <cell r="F98" t="str">
            <v>SAA Guairacá</v>
          </cell>
          <cell r="G98" t="str">
            <v/>
          </cell>
          <cell r="H98" t="str">
            <v/>
          </cell>
          <cell r="I98" t="str">
            <v/>
          </cell>
        </row>
        <row r="99">
          <cell r="C99">
            <v>135</v>
          </cell>
          <cell r="D99" t="str">
            <v>Estudo Hidrológico</v>
          </cell>
          <cell r="E99" t="str">
            <v>Ribeirão Cafezal</v>
          </cell>
          <cell r="F99" t="str">
            <v>SAA Metropolitano Londrina/Cambé</v>
          </cell>
          <cell r="G99" t="str">
            <v>7,30</v>
          </cell>
          <cell r="H99" t="str">
            <v/>
          </cell>
          <cell r="I99" t="str">
            <v>ETP Regionaliz. (Gomes,J.)</v>
          </cell>
        </row>
        <row r="100">
          <cell r="C100">
            <v>136</v>
          </cell>
          <cell r="D100" t="str">
            <v>Conforme</v>
          </cell>
          <cell r="E100" t="str">
            <v>Rio Tibagi</v>
          </cell>
          <cell r="F100" t="str">
            <v>SAA Metropolitano Londrina/Cambé</v>
          </cell>
          <cell r="G100" t="str">
            <v>2,49</v>
          </cell>
          <cell r="H100" t="str">
            <v/>
          </cell>
          <cell r="I100" t="str">
            <v>HG171</v>
          </cell>
        </row>
        <row r="101">
          <cell r="C101">
            <v>137</v>
          </cell>
          <cell r="D101" t="str">
            <v>Estudo Hidrológico</v>
          </cell>
          <cell r="E101" t="str">
            <v>Córrego Barreiro</v>
          </cell>
          <cell r="F101" t="str">
            <v>SAA Lunardelli</v>
          </cell>
          <cell r="G101" t="str">
            <v>3,38</v>
          </cell>
          <cell r="H101" t="str">
            <v/>
          </cell>
          <cell r="I101" t="str">
            <v>HG171</v>
          </cell>
        </row>
        <row r="102">
          <cell r="C102">
            <v>139</v>
          </cell>
          <cell r="D102" t="str">
            <v>Ajuste Operacional</v>
          </cell>
          <cell r="E102" t="str">
            <v>Rio Xarqueada</v>
          </cell>
          <cell r="F102" t="str">
            <v>SAA Mallet</v>
          </cell>
          <cell r="G102" t="str">
            <v>5,35</v>
          </cell>
          <cell r="H102" t="str">
            <v/>
          </cell>
          <cell r="I102" t="str">
            <v>HG171</v>
          </cell>
        </row>
        <row r="103">
          <cell r="C103">
            <v>140</v>
          </cell>
          <cell r="D103" t="str">
            <v>Ajuste Operacional</v>
          </cell>
          <cell r="E103" t="str">
            <v>Arroio Passinhos (Rio)</v>
          </cell>
          <cell r="F103" t="str">
            <v>SAA Rio Claro</v>
          </cell>
          <cell r="G103" t="str">
            <v>4,63</v>
          </cell>
          <cell r="H103" t="str">
            <v/>
          </cell>
          <cell r="I103" t="str">
            <v>HG171</v>
          </cell>
        </row>
        <row r="104">
          <cell r="C104">
            <v>141</v>
          </cell>
          <cell r="D104" t="str">
            <v>Ajuste Operacional</v>
          </cell>
          <cell r="E104" t="str">
            <v>Ribeirão Benjoim</v>
          </cell>
          <cell r="F104" t="str">
            <v>SAA Mandaguari</v>
          </cell>
          <cell r="G104" t="str">
            <v>5,17</v>
          </cell>
          <cell r="H104" t="str">
            <v/>
          </cell>
          <cell r="I104" t="str">
            <v>ETP Regionaliz. (Gomes,J.)</v>
          </cell>
        </row>
        <row r="105">
          <cell r="C105">
            <v>142</v>
          </cell>
          <cell r="D105" t="str">
            <v>Estudo Hidrológico</v>
          </cell>
          <cell r="E105" t="str">
            <v>Ribeirão Caitú</v>
          </cell>
          <cell r="F105" t="str">
            <v>SAA Mandaguari</v>
          </cell>
          <cell r="G105" t="str">
            <v>5,08</v>
          </cell>
          <cell r="H105" t="str">
            <v/>
          </cell>
          <cell r="I105" t="str">
            <v>ETP Regionaliz. (Gomes,J.)</v>
          </cell>
        </row>
        <row r="106">
          <cell r="C106">
            <v>143</v>
          </cell>
          <cell r="D106" t="str">
            <v>Ajuste Operacional</v>
          </cell>
          <cell r="E106" t="str">
            <v>Rio Curral das Éguas</v>
          </cell>
          <cell r="F106" t="str">
            <v>SAA Mandirituba</v>
          </cell>
          <cell r="G106" t="str">
            <v>4,71</v>
          </cell>
          <cell r="H106" t="str">
            <v/>
          </cell>
          <cell r="I106" t="str">
            <v>HG171</v>
          </cell>
        </row>
        <row r="107">
          <cell r="C107">
            <v>144</v>
          </cell>
          <cell r="D107" t="str">
            <v>Conforme</v>
          </cell>
          <cell r="E107" t="str">
            <v>Rio Vila Nova</v>
          </cell>
          <cell r="F107" t="str">
            <v>SAA Mangueirinha</v>
          </cell>
          <cell r="G107" t="str">
            <v>7,48</v>
          </cell>
          <cell r="H107" t="str">
            <v/>
          </cell>
          <cell r="I107" t="str">
            <v>HG171</v>
          </cell>
        </row>
        <row r="108">
          <cell r="C108">
            <v>145</v>
          </cell>
          <cell r="D108" t="str">
            <v>Ajuste Operacional</v>
          </cell>
          <cell r="E108" t="str">
            <v>Rio Bom</v>
          </cell>
          <cell r="F108" t="str">
            <v>SAA São José</v>
          </cell>
          <cell r="G108" t="str">
            <v>2,98</v>
          </cell>
          <cell r="H108" t="str">
            <v/>
          </cell>
          <cell r="I108" t="str">
            <v>HG171</v>
          </cell>
        </row>
        <row r="109">
          <cell r="C109">
            <v>146</v>
          </cell>
          <cell r="D109" t="str">
            <v>Conforme</v>
          </cell>
          <cell r="E109" t="str">
            <v>Rio Pirapó</v>
          </cell>
          <cell r="F109" t="str">
            <v>SAA Maringá</v>
          </cell>
          <cell r="G109" t="str">
            <v>3,20</v>
          </cell>
          <cell r="H109" t="str">
            <v/>
          </cell>
          <cell r="I109" t="str">
            <v>HG171</v>
          </cell>
        </row>
        <row r="110">
          <cell r="C110">
            <v>147</v>
          </cell>
          <cell r="D110" t="str">
            <v>Conforme</v>
          </cell>
          <cell r="E110" t="str">
            <v>Rio Marmeleiro</v>
          </cell>
          <cell r="F110" t="str">
            <v>SAA Marmeleiro</v>
          </cell>
          <cell r="G110" t="str">
            <v>5,88</v>
          </cell>
          <cell r="H110" t="str">
            <v/>
          </cell>
          <cell r="I110" t="str">
            <v>HG171</v>
          </cell>
        </row>
        <row r="111">
          <cell r="C111">
            <v>148</v>
          </cell>
          <cell r="D111" t="str">
            <v>Ajuste Operacional</v>
          </cell>
          <cell r="E111" t="str">
            <v>Arroio Liso</v>
          </cell>
          <cell r="F111" t="str">
            <v>SAA Marquinho</v>
          </cell>
          <cell r="G111" t="str">
            <v>3,55</v>
          </cell>
          <cell r="H111" t="str">
            <v/>
          </cell>
          <cell r="I111" t="str">
            <v>HG171</v>
          </cell>
        </row>
        <row r="112">
          <cell r="C112">
            <v>149</v>
          </cell>
          <cell r="D112" t="str">
            <v>Estudo Hidrológico</v>
          </cell>
          <cell r="E112" t="str">
            <v>Rio Cambará</v>
          </cell>
          <cell r="F112" t="str">
            <v>SAA Matinhos</v>
          </cell>
          <cell r="G112" t="str">
            <v>14,50</v>
          </cell>
          <cell r="H112" t="str">
            <v/>
          </cell>
          <cell r="I112" t="str">
            <v>série histórica ZEE</v>
          </cell>
        </row>
        <row r="113">
          <cell r="C113">
            <v>150</v>
          </cell>
          <cell r="D113" t="str">
            <v>Estudo Hidrológico</v>
          </cell>
          <cell r="E113" t="str">
            <v>Rio Indaial I</v>
          </cell>
          <cell r="F113" t="str">
            <v>SAA Matinhos</v>
          </cell>
          <cell r="G113" t="str">
            <v>15,50</v>
          </cell>
          <cell r="H113" t="str">
            <v/>
          </cell>
          <cell r="I113" t="str">
            <v>série histórica ZEE</v>
          </cell>
        </row>
        <row r="114">
          <cell r="C114">
            <v>151</v>
          </cell>
          <cell r="D114" t="str">
            <v>Estudo Hidrológico</v>
          </cell>
          <cell r="E114" t="str">
            <v>Rio Sertãozinho I</v>
          </cell>
          <cell r="F114" t="str">
            <v>SAA Matinhos</v>
          </cell>
          <cell r="G114" t="str">
            <v>15,50</v>
          </cell>
          <cell r="H114" t="str">
            <v/>
          </cell>
          <cell r="I114" t="str">
            <v>série histórica ZEE</v>
          </cell>
        </row>
        <row r="115">
          <cell r="C115">
            <v>152</v>
          </cell>
          <cell r="D115" t="str">
            <v>Conforme</v>
          </cell>
          <cell r="E115" t="str">
            <v>Rio Tabuleiro I</v>
          </cell>
          <cell r="F115" t="str">
            <v>SAA Matinhos</v>
          </cell>
          <cell r="G115" t="str">
            <v>15,50</v>
          </cell>
          <cell r="H115" t="str">
            <v/>
          </cell>
          <cell r="I115" t="str">
            <v>série histórica ZEE</v>
          </cell>
        </row>
        <row r="116">
          <cell r="C116">
            <v>153</v>
          </cell>
          <cell r="D116" t="str">
            <v>Estudo Hidrológico</v>
          </cell>
          <cell r="E116" t="str">
            <v>Rio Alegria</v>
          </cell>
          <cell r="F116" t="str">
            <v>SAA Medianeira</v>
          </cell>
          <cell r="G116" t="str">
            <v>5,80</v>
          </cell>
          <cell r="H116" t="str">
            <v/>
          </cell>
          <cell r="I116" t="str">
            <v>Serie Historica</v>
          </cell>
        </row>
        <row r="117">
          <cell r="C117">
            <v>154</v>
          </cell>
          <cell r="D117" t="str">
            <v>Conforme</v>
          </cell>
          <cell r="E117" t="str">
            <v>Rio São Vicente</v>
          </cell>
          <cell r="F117" t="str">
            <v>SAA Missal</v>
          </cell>
          <cell r="G117" t="str">
            <v>5,00</v>
          </cell>
          <cell r="H117" t="str">
            <v/>
          </cell>
          <cell r="I117" t="str">
            <v>HG52</v>
          </cell>
        </row>
        <row r="118">
          <cell r="C118">
            <v>155</v>
          </cell>
          <cell r="D118" t="str">
            <v>Ajuste Operacional</v>
          </cell>
          <cell r="E118" t="str">
            <v>Rio Iporanga</v>
          </cell>
          <cell r="F118" t="str">
            <v>SAA Morretes</v>
          </cell>
          <cell r="G118" t="str">
            <v>12,00</v>
          </cell>
          <cell r="H118" t="str">
            <v/>
          </cell>
          <cell r="I118" t="str">
            <v>série histórica ZEE</v>
          </cell>
        </row>
        <row r="119">
          <cell r="C119">
            <v>158</v>
          </cell>
          <cell r="D119" t="str">
            <v>Ajuste Operacional</v>
          </cell>
          <cell r="E119" t="str">
            <v>Ribeirão Paracatú</v>
          </cell>
          <cell r="F119" t="str">
            <v>SAA Nova Esperança</v>
          </cell>
          <cell r="G119" t="str">
            <v>4,70</v>
          </cell>
          <cell r="H119" t="str">
            <v/>
          </cell>
          <cell r="I119" t="str">
            <v>HG171</v>
          </cell>
        </row>
        <row r="120">
          <cell r="C120">
            <v>159</v>
          </cell>
          <cell r="D120" t="str">
            <v>Ajuste Operacional</v>
          </cell>
          <cell r="E120" t="str">
            <v>Rio das Cobras</v>
          </cell>
          <cell r="F120" t="str">
            <v>SAA Nova Laranjeiras</v>
          </cell>
          <cell r="G120" t="str">
            <v>3,80</v>
          </cell>
          <cell r="H120" t="str">
            <v/>
          </cell>
          <cell r="I120" t="str">
            <v>Séries Histórica</v>
          </cell>
        </row>
        <row r="121">
          <cell r="C121">
            <v>160</v>
          </cell>
          <cell r="D121" t="str">
            <v>Estudo Hidrológico</v>
          </cell>
          <cell r="E121" t="str">
            <v>Rio Santa Cruz</v>
          </cell>
          <cell r="F121" t="str">
            <v>SAA Nova Prata do Iguaçú</v>
          </cell>
          <cell r="G121" t="str">
            <v>3,26</v>
          </cell>
          <cell r="H121" t="str">
            <v/>
          </cell>
          <cell r="I121" t="str">
            <v>HG171 rodada em 2014</v>
          </cell>
        </row>
        <row r="122">
          <cell r="C122">
            <v>161</v>
          </cell>
          <cell r="D122" t="str">
            <v>Ajuste Operacional</v>
          </cell>
          <cell r="E122" t="str">
            <v>Mina 1</v>
          </cell>
          <cell r="F122" t="str">
            <v>SAA Nova Vitoria</v>
          </cell>
          <cell r="G122" t="str">
            <v/>
          </cell>
          <cell r="H122" t="str">
            <v/>
          </cell>
          <cell r="I122" t="str">
            <v/>
          </cell>
        </row>
        <row r="123">
          <cell r="C123">
            <v>162</v>
          </cell>
          <cell r="D123" t="str">
            <v>Estudo Hidrológico</v>
          </cell>
          <cell r="E123" t="str">
            <v>Rio Barreiros - Ponto 1</v>
          </cell>
          <cell r="F123" t="str">
            <v>SAA Bairro dos França</v>
          </cell>
          <cell r="G123" t="str">
            <v>3,10</v>
          </cell>
          <cell r="H123" t="str">
            <v/>
          </cell>
          <cell r="I123" t="str">
            <v>HG171</v>
          </cell>
        </row>
        <row r="124">
          <cell r="C124">
            <v>165</v>
          </cell>
          <cell r="D124" t="str">
            <v>Ajuste Operacional</v>
          </cell>
          <cell r="E124" t="str">
            <v>Córrego da Chegada</v>
          </cell>
          <cell r="F124" t="str">
            <v>SAA Natingui</v>
          </cell>
          <cell r="G124" t="str">
            <v>1,97</v>
          </cell>
          <cell r="H124" t="str">
            <v/>
          </cell>
          <cell r="I124" t="str">
            <v>HG171</v>
          </cell>
        </row>
        <row r="125">
          <cell r="C125">
            <v>166</v>
          </cell>
          <cell r="D125" t="str">
            <v>Alteração de Outorga</v>
          </cell>
          <cell r="E125" t="str">
            <v>Ribeirão Formigas</v>
          </cell>
          <cell r="F125" t="str">
            <v>SAA Ortigueira</v>
          </cell>
          <cell r="G125" t="str">
            <v>1,70</v>
          </cell>
          <cell r="H125" t="str">
            <v/>
          </cell>
          <cell r="I125" t="str">
            <v>HG171 e Serie Historica</v>
          </cell>
        </row>
        <row r="126">
          <cell r="C126">
            <v>167</v>
          </cell>
          <cell r="D126" t="str">
            <v>Conforme</v>
          </cell>
          <cell r="E126" t="str">
            <v>Rio Caldeira</v>
          </cell>
          <cell r="F126" t="str">
            <v>SAA Palmas</v>
          </cell>
          <cell r="G126" t="str">
            <v>6,71</v>
          </cell>
          <cell r="H126" t="str">
            <v/>
          </cell>
          <cell r="I126" t="str">
            <v>HG171</v>
          </cell>
        </row>
        <row r="127">
          <cell r="C127">
            <v>168</v>
          </cell>
          <cell r="D127" t="str">
            <v>Alteração de Outorga</v>
          </cell>
          <cell r="E127" t="str">
            <v>Rio Pugas</v>
          </cell>
          <cell r="F127" t="str">
            <v>SAA Palmeira</v>
          </cell>
          <cell r="G127" t="str">
            <v>6,30</v>
          </cell>
          <cell r="H127" t="str">
            <v/>
          </cell>
          <cell r="I127" t="str">
            <v>HG171</v>
          </cell>
        </row>
        <row r="128">
          <cell r="C128">
            <v>169</v>
          </cell>
          <cell r="D128" t="str">
            <v>Alteração de Outorga</v>
          </cell>
          <cell r="E128" t="str">
            <v>Rio da Casa</v>
          </cell>
          <cell r="F128" t="str">
            <v>SAA Palmital</v>
          </cell>
          <cell r="G128" t="str">
            <v>3,42</v>
          </cell>
          <cell r="H128" t="str">
            <v/>
          </cell>
          <cell r="I128" t="str">
            <v>HG171</v>
          </cell>
        </row>
        <row r="129">
          <cell r="C129">
            <v>170</v>
          </cell>
          <cell r="D129" t="str">
            <v>Conforme</v>
          </cell>
          <cell r="E129" t="str">
            <v>Mina</v>
          </cell>
          <cell r="F129" t="str">
            <v>SAA Palotina</v>
          </cell>
          <cell r="G129" t="str">
            <v/>
          </cell>
          <cell r="H129" t="str">
            <v/>
          </cell>
          <cell r="I129" t="str">
            <v/>
          </cell>
        </row>
        <row r="130">
          <cell r="C130">
            <v>172</v>
          </cell>
          <cell r="D130" t="str">
            <v>Ajuste Operacional</v>
          </cell>
          <cell r="E130" t="str">
            <v>Rio Palmital</v>
          </cell>
          <cell r="F130" t="str">
            <v>SAA Paraíso do Norte</v>
          </cell>
          <cell r="G130" t="str">
            <v>4,43</v>
          </cell>
          <cell r="H130" t="str">
            <v/>
          </cell>
          <cell r="I130" t="str">
            <v>HG171</v>
          </cell>
        </row>
        <row r="131">
          <cell r="C131">
            <v>173</v>
          </cell>
          <cell r="D131" t="str">
            <v>Estudo Hidrológico</v>
          </cell>
          <cell r="E131" t="str">
            <v>Ribeirão Araras</v>
          </cell>
          <cell r="F131" t="str">
            <v>SAA Paranavaí</v>
          </cell>
          <cell r="G131" t="str">
            <v>7,55</v>
          </cell>
          <cell r="H131" t="str">
            <v/>
          </cell>
          <cell r="I131" t="str">
            <v>ETP Regionaliz. (Gomes,J.)</v>
          </cell>
        </row>
        <row r="132">
          <cell r="C132">
            <v>174</v>
          </cell>
          <cell r="D132" t="str">
            <v>Conforme</v>
          </cell>
          <cell r="E132" t="str">
            <v>Rio Pato Branco</v>
          </cell>
          <cell r="F132" t="str">
            <v>SAA Pato Branco</v>
          </cell>
          <cell r="G132" t="str">
            <v>4,82</v>
          </cell>
          <cell r="H132" t="str">
            <v/>
          </cell>
          <cell r="I132" t="str">
            <v>Série Histórica</v>
          </cell>
        </row>
        <row r="133">
          <cell r="C133">
            <v>180</v>
          </cell>
          <cell r="D133" t="str">
            <v>-</v>
          </cell>
          <cell r="E133" t="str">
            <v>Arroio Invernada</v>
          </cell>
          <cell r="F133" t="str">
            <v>SAA Pinhão</v>
          </cell>
          <cell r="G133" t="str">
            <v>4,26</v>
          </cell>
          <cell r="H133" t="str">
            <v/>
          </cell>
          <cell r="I133" t="str">
            <v/>
          </cell>
        </row>
        <row r="134">
          <cell r="C134">
            <v>181</v>
          </cell>
          <cell r="D134" t="str">
            <v>Estudo Hidrológico</v>
          </cell>
          <cell r="E134" t="str">
            <v>Rio Piraizinho</v>
          </cell>
          <cell r="F134" t="str">
            <v>SAA Piraí do Sul</v>
          </cell>
          <cell r="G134" t="str">
            <v>5,20</v>
          </cell>
          <cell r="H134" t="str">
            <v/>
          </cell>
          <cell r="I134" t="str">
            <v>HG171</v>
          </cell>
        </row>
        <row r="135">
          <cell r="C135">
            <v>182</v>
          </cell>
          <cell r="D135" t="str">
            <v>Estudo Hidrológico</v>
          </cell>
          <cell r="E135" t="str">
            <v>Córrego das Brotas</v>
          </cell>
          <cell r="F135" t="str">
            <v>SAA Piraí do Sul</v>
          </cell>
          <cell r="G135" t="str">
            <v>5,20</v>
          </cell>
          <cell r="H135" t="str">
            <v/>
          </cell>
          <cell r="I135" t="str">
            <v>HG171</v>
          </cell>
        </row>
        <row r="136">
          <cell r="C136">
            <v>184</v>
          </cell>
          <cell r="D136" t="str">
            <v>Estudo Hidrológico</v>
          </cell>
          <cell r="E136" t="str">
            <v>Rio Ernesto</v>
          </cell>
          <cell r="F136" t="str">
            <v>SAA Pitanga</v>
          </cell>
          <cell r="G136" t="str">
            <v>2,37</v>
          </cell>
          <cell r="H136" t="str">
            <v/>
          </cell>
          <cell r="I136" t="str">
            <v>HG171</v>
          </cell>
        </row>
        <row r="137">
          <cell r="C137">
            <v>187</v>
          </cell>
          <cell r="D137" t="str">
            <v>Ajuste Operacional</v>
          </cell>
          <cell r="E137" t="str">
            <v>Rio Pitangui</v>
          </cell>
          <cell r="F137" t="str">
            <v>SAA Ponta Grossa</v>
          </cell>
          <cell r="G137" t="str">
            <v>4,12</v>
          </cell>
          <cell r="H137" t="str">
            <v/>
          </cell>
          <cell r="I137" t="str">
            <v>HG171</v>
          </cell>
        </row>
        <row r="138">
          <cell r="C138">
            <v>188</v>
          </cell>
          <cell r="D138" t="str">
            <v>Alteração de Outorga</v>
          </cell>
          <cell r="E138" t="str">
            <v>Represa de Alagados</v>
          </cell>
          <cell r="F138" t="str">
            <v>SAA Ponta Grossa</v>
          </cell>
          <cell r="G138" t="str">
            <v>4,12</v>
          </cell>
          <cell r="H138" t="str">
            <v/>
          </cell>
          <cell r="I138" t="str">
            <v>HG171</v>
          </cell>
        </row>
        <row r="139">
          <cell r="C139">
            <v>189</v>
          </cell>
          <cell r="D139" t="str">
            <v>Conforme</v>
          </cell>
          <cell r="E139" t="str">
            <v>Rio das Pombas</v>
          </cell>
          <cell r="F139" t="str">
            <v>SAA Matinhos</v>
          </cell>
          <cell r="G139" t="str">
            <v>14,00</v>
          </cell>
          <cell r="H139" t="str">
            <v/>
          </cell>
          <cell r="I139" t="str">
            <v>série histórica ZEE</v>
          </cell>
        </row>
        <row r="140">
          <cell r="C140">
            <v>192</v>
          </cell>
          <cell r="D140" t="str">
            <v>Estudo Hidrológico</v>
          </cell>
          <cell r="E140" t="str">
            <v>Rio dos Patos</v>
          </cell>
          <cell r="F140" t="str">
            <v>SAA Prudentópolis</v>
          </cell>
          <cell r="G140" t="str">
            <v>4,36</v>
          </cell>
          <cell r="H140" t="str">
            <v/>
          </cell>
          <cell r="I140" t="str">
            <v>HG171</v>
          </cell>
        </row>
        <row r="141">
          <cell r="C141">
            <v>194</v>
          </cell>
          <cell r="D141" t="str">
            <v>Estudo Hidrológico</v>
          </cell>
          <cell r="E141" t="str">
            <v>Rio Lajeado</v>
          </cell>
          <cell r="F141" t="str">
            <v>SAA Quatiguá</v>
          </cell>
          <cell r="G141" t="str">
            <v>1,28</v>
          </cell>
          <cell r="H141" t="str">
            <v/>
          </cell>
          <cell r="I141" t="str">
            <v>HG171</v>
          </cell>
        </row>
        <row r="142">
          <cell r="C142">
            <v>195</v>
          </cell>
          <cell r="D142" t="str">
            <v>Estudo Hidrológico</v>
          </cell>
          <cell r="E142" t="str">
            <v>Rio Capitanduva</v>
          </cell>
          <cell r="F142" t="str">
            <v>S.A.I. Região Metropolitana de Curitiba</v>
          </cell>
          <cell r="G142">
            <v>7</v>
          </cell>
          <cell r="H142" t="str">
            <v/>
          </cell>
          <cell r="I142" t="str">
            <v>Vazão captada no período de seca (2006)</v>
          </cell>
        </row>
        <row r="143">
          <cell r="C143">
            <v>196</v>
          </cell>
          <cell r="D143" t="str">
            <v>Alteração de Outorga</v>
          </cell>
          <cell r="E143" t="str">
            <v>Rio Campo Novo</v>
          </cell>
          <cell r="F143" t="str">
            <v>SAA Quedas do Iguaçú e Espigão Alto do Iguaçú</v>
          </cell>
          <cell r="G143" t="str">
            <v>1,37</v>
          </cell>
          <cell r="H143" t="str">
            <v/>
          </cell>
          <cell r="I143" t="str">
            <v>HG171</v>
          </cell>
        </row>
        <row r="144">
          <cell r="C144">
            <v>197</v>
          </cell>
          <cell r="D144" t="str">
            <v>Ajuste Operacional</v>
          </cell>
          <cell r="E144" t="str">
            <v>Rio São Domingos</v>
          </cell>
          <cell r="F144" t="str">
            <v>SAA Ramilandia</v>
          </cell>
          <cell r="G144" t="str">
            <v>3,61</v>
          </cell>
          <cell r="H144" t="str">
            <v/>
          </cell>
          <cell r="I144" t="str">
            <v>HG171</v>
          </cell>
        </row>
        <row r="145">
          <cell r="C145">
            <v>200</v>
          </cell>
          <cell r="D145" t="str">
            <v>Ajuste Operacional</v>
          </cell>
          <cell r="E145" t="str">
            <v>Rio Sarandi</v>
          </cell>
          <cell r="F145" t="str">
            <v>SAA Realeza</v>
          </cell>
          <cell r="G145" t="str">
            <v>4,95</v>
          </cell>
          <cell r="H145" t="str">
            <v/>
          </cell>
          <cell r="I145" t="str">
            <v>Série Historica</v>
          </cell>
        </row>
        <row r="146">
          <cell r="C146">
            <v>201</v>
          </cell>
          <cell r="D146" t="str">
            <v>Conforme</v>
          </cell>
          <cell r="E146" t="str">
            <v>Rio Barreiro</v>
          </cell>
          <cell r="F146" t="str">
            <v>SAA Rebouças</v>
          </cell>
          <cell r="G146" t="str">
            <v>4,37</v>
          </cell>
          <cell r="H146" t="str">
            <v/>
          </cell>
          <cell r="I146" t="str">
            <v>HG171</v>
          </cell>
        </row>
        <row r="147">
          <cell r="C147">
            <v>202</v>
          </cell>
          <cell r="D147" t="str">
            <v>Alteração de Outorga</v>
          </cell>
          <cell r="E147" t="str">
            <v>Rio Potinga</v>
          </cell>
          <cell r="F147" t="str">
            <v>SAA Rebouças</v>
          </cell>
          <cell r="G147" t="str">
            <v>4,46</v>
          </cell>
          <cell r="H147" t="str">
            <v/>
          </cell>
          <cell r="I147" t="str">
            <v>HG171</v>
          </cell>
        </row>
        <row r="148">
          <cell r="C148">
            <v>204</v>
          </cell>
          <cell r="D148" t="str">
            <v>Estudo Hidrológico</v>
          </cell>
          <cell r="E148" t="str">
            <v>Rio Maromba</v>
          </cell>
          <cell r="F148" t="str">
            <v>SAA Reserva</v>
          </cell>
          <cell r="G148" t="str">
            <v>4,40</v>
          </cell>
          <cell r="H148" t="str">
            <v/>
          </cell>
          <cell r="I148" t="str">
            <v>Plano Bacia Tibagi</v>
          </cell>
        </row>
        <row r="149">
          <cell r="C149">
            <v>205</v>
          </cell>
          <cell r="D149" t="str">
            <v>Ajuste Operacional</v>
          </cell>
          <cell r="E149" t="str">
            <v>Rio Jordão</v>
          </cell>
          <cell r="F149" t="str">
            <v>SAA Vila Usina de Segredo</v>
          </cell>
          <cell r="G149" t="str">
            <v>7,02</v>
          </cell>
          <cell r="H149" t="str">
            <v/>
          </cell>
          <cell r="I149" t="str">
            <v>HG171</v>
          </cell>
        </row>
        <row r="150">
          <cell r="C150">
            <v>206</v>
          </cell>
          <cell r="D150" t="str">
            <v>Ajuste Operacional</v>
          </cell>
          <cell r="E150" t="str">
            <v>Rio Faxinal</v>
          </cell>
          <cell r="F150" t="str">
            <v>SAA Rio Azul</v>
          </cell>
          <cell r="G150" t="str">
            <v>5,25</v>
          </cell>
          <cell r="H150" t="str">
            <v/>
          </cell>
          <cell r="I150" t="str">
            <v>HG171</v>
          </cell>
        </row>
        <row r="151">
          <cell r="C151">
            <v>207</v>
          </cell>
          <cell r="D151" t="str">
            <v>Ajuste Operacional</v>
          </cell>
          <cell r="E151" t="str">
            <v>Rio do Banho</v>
          </cell>
          <cell r="F151" t="str">
            <v>SAA Rio Bonito do Iguaçú</v>
          </cell>
          <cell r="G151" t="str">
            <v>5,92</v>
          </cell>
          <cell r="H151" t="str">
            <v/>
          </cell>
          <cell r="I151" t="str">
            <v>HG171</v>
          </cell>
        </row>
        <row r="152">
          <cell r="C152">
            <v>208</v>
          </cell>
          <cell r="D152" t="str">
            <v>Alteração de Outorga</v>
          </cell>
          <cell r="E152" t="str">
            <v>Rio Branco</v>
          </cell>
          <cell r="F152" t="str">
            <v>SAA Rio Branco do Ivaí</v>
          </cell>
          <cell r="G152" t="str">
            <v>1,65</v>
          </cell>
          <cell r="H152" t="str">
            <v/>
          </cell>
          <cell r="I152" t="str">
            <v>HG171</v>
          </cell>
        </row>
        <row r="153">
          <cell r="C153">
            <v>209</v>
          </cell>
          <cell r="D153" t="str">
            <v>Ajuste Operacional</v>
          </cell>
          <cell r="E153" t="str">
            <v>Rio Negro</v>
          </cell>
          <cell r="F153" t="str">
            <v>S.A.I.C - Iguaçú</v>
          </cell>
          <cell r="G153" t="str">
            <v>5,75</v>
          </cell>
          <cell r="H153" t="str">
            <v/>
          </cell>
          <cell r="I153" t="str">
            <v>Série Histórica</v>
          </cell>
        </row>
        <row r="154">
          <cell r="C154">
            <v>210</v>
          </cell>
          <cell r="D154" t="str">
            <v>Estudo Hidrológico</v>
          </cell>
          <cell r="E154" t="str">
            <v>Ribeirão Ema</v>
          </cell>
          <cell r="F154" t="str">
            <v>SAA Rolandia</v>
          </cell>
          <cell r="G154" t="str">
            <v>6,35</v>
          </cell>
          <cell r="H154" t="str">
            <v/>
          </cell>
          <cell r="I154" t="str">
            <v>ETP Regionaliz. (Gomes,J.)</v>
          </cell>
        </row>
        <row r="155">
          <cell r="C155">
            <v>211</v>
          </cell>
          <cell r="D155" t="str">
            <v>Conforme</v>
          </cell>
          <cell r="E155" t="str">
            <v>Minas</v>
          </cell>
          <cell r="F155" t="str">
            <v>SAA Campineiros do Sul</v>
          </cell>
          <cell r="G155" t="str">
            <v/>
          </cell>
          <cell r="H155" t="str">
            <v/>
          </cell>
          <cell r="I155" t="str">
            <v/>
          </cell>
        </row>
        <row r="156">
          <cell r="C156">
            <v>212</v>
          </cell>
          <cell r="D156" t="str">
            <v>Conforme</v>
          </cell>
          <cell r="E156" t="str">
            <v>Rio Escrita</v>
          </cell>
          <cell r="F156" t="str">
            <v>SAA Rosário do Ivaí</v>
          </cell>
          <cell r="G156" t="str">
            <v>2,73</v>
          </cell>
          <cell r="H156" t="str">
            <v/>
          </cell>
          <cell r="I156" t="str">
            <v>HG171</v>
          </cell>
        </row>
        <row r="157">
          <cell r="C157">
            <v>213</v>
          </cell>
          <cell r="D157" t="str">
            <v>Ajuste Operacional</v>
          </cell>
          <cell r="E157" t="str">
            <v>Rio Tamanduá</v>
          </cell>
          <cell r="F157" t="str">
            <v>SAA Salgado Filho</v>
          </cell>
          <cell r="G157" t="str">
            <v>5,73</v>
          </cell>
          <cell r="H157" t="str">
            <v/>
          </cell>
          <cell r="I157" t="str">
            <v>HG171</v>
          </cell>
        </row>
        <row r="158">
          <cell r="C158">
            <v>215</v>
          </cell>
          <cell r="D158" t="str">
            <v>Alteração de Outorga</v>
          </cell>
          <cell r="E158" t="str">
            <v>Rio do Lontra</v>
          </cell>
          <cell r="F158" t="str">
            <v>SAA Salto do Lontra</v>
          </cell>
          <cell r="G158" t="str">
            <v>2,00</v>
          </cell>
          <cell r="H158" t="str">
            <v/>
          </cell>
          <cell r="I158" t="str">
            <v>Série Histórica</v>
          </cell>
        </row>
        <row r="159">
          <cell r="C159">
            <v>216</v>
          </cell>
          <cell r="D159" t="str">
            <v>Ajuste Operacional</v>
          </cell>
          <cell r="E159" t="str">
            <v>Rio das Antas</v>
          </cell>
          <cell r="F159" t="str">
            <v>SAA Santa Izabel do Oeste</v>
          </cell>
          <cell r="G159" t="str">
            <v>4,92</v>
          </cell>
          <cell r="H159" t="str">
            <v/>
          </cell>
          <cell r="I159" t="str">
            <v>Série Histórica</v>
          </cell>
        </row>
        <row r="160">
          <cell r="C160">
            <v>218</v>
          </cell>
          <cell r="D160" t="str">
            <v>Alteração de Outorga</v>
          </cell>
          <cell r="E160" t="str">
            <v>Ribeirão Araras</v>
          </cell>
          <cell r="F160" t="str">
            <v>SAA Santa Mariana</v>
          </cell>
          <cell r="G160" t="str">
            <v>2,25</v>
          </cell>
          <cell r="H160" t="str">
            <v/>
          </cell>
          <cell r="I160" t="str">
            <v>HG171</v>
          </cell>
        </row>
        <row r="161">
          <cell r="C161">
            <v>220</v>
          </cell>
          <cell r="D161" t="str">
            <v>Ajuste Operacional</v>
          </cell>
          <cell r="E161" t="str">
            <v>Rio Paraná (Lago Itaipu)</v>
          </cell>
          <cell r="F161" t="str">
            <v>SAA Santa Terezinha do Itaipu</v>
          </cell>
          <cell r="G161" t="str">
            <v>5,82</v>
          </cell>
          <cell r="H161" t="str">
            <v/>
          </cell>
          <cell r="I161" t="str">
            <v>HG171</v>
          </cell>
        </row>
        <row r="162">
          <cell r="C162">
            <v>221</v>
          </cell>
          <cell r="D162" t="str">
            <v>-</v>
          </cell>
          <cell r="E162" t="str">
            <v>Rio Fartura</v>
          </cell>
          <cell r="F162" t="str">
            <v>SAA Santana do Itararé</v>
          </cell>
          <cell r="G162" t="str">
            <v/>
          </cell>
          <cell r="H162" t="str">
            <v/>
          </cell>
          <cell r="I162" t="str">
            <v/>
          </cell>
        </row>
        <row r="163">
          <cell r="C163">
            <v>223</v>
          </cell>
          <cell r="D163" t="str">
            <v>Estudo Hidrológico</v>
          </cell>
          <cell r="E163" t="str">
            <v>Ribeirão das Bicas</v>
          </cell>
          <cell r="F163" t="str">
            <v>SAA Santo Antônio da Platina</v>
          </cell>
          <cell r="G163" t="str">
            <v>3,06</v>
          </cell>
          <cell r="H163" t="str">
            <v/>
          </cell>
          <cell r="I163" t="str">
            <v>ETP - Série Histórica</v>
          </cell>
        </row>
        <row r="164">
          <cell r="C164">
            <v>224</v>
          </cell>
          <cell r="D164" t="str">
            <v>-</v>
          </cell>
          <cell r="E164" t="str">
            <v>Rio das Cinzas</v>
          </cell>
          <cell r="F164" t="str">
            <v>SAA Santo Antônio da Platina</v>
          </cell>
          <cell r="G164" t="str">
            <v/>
          </cell>
          <cell r="H164" t="str">
            <v/>
          </cell>
          <cell r="I164" t="str">
            <v>ETP</v>
          </cell>
        </row>
        <row r="165">
          <cell r="C165">
            <v>226</v>
          </cell>
          <cell r="D165" t="str">
            <v>Conforme</v>
          </cell>
          <cell r="E165" t="str">
            <v>Rio Capivara</v>
          </cell>
          <cell r="F165" t="str">
            <v>SAA São João</v>
          </cell>
          <cell r="G165" t="str">
            <v>6,66</v>
          </cell>
          <cell r="H165" t="str">
            <v/>
          </cell>
          <cell r="I165" t="str">
            <v>HG171</v>
          </cell>
        </row>
        <row r="166">
          <cell r="C166">
            <v>227</v>
          </cell>
          <cell r="D166" t="str">
            <v>Conforme</v>
          </cell>
          <cell r="E166" t="str">
            <v>Córrego do Macaco</v>
          </cell>
          <cell r="F166" t="str">
            <v>SAA São João do Ivaí</v>
          </cell>
          <cell r="G166" t="str">
            <v>3,53</v>
          </cell>
          <cell r="H166" t="str">
            <v/>
          </cell>
          <cell r="I166" t="str">
            <v>HG171</v>
          </cell>
        </row>
        <row r="167">
          <cell r="C167">
            <v>230</v>
          </cell>
          <cell r="D167" t="str">
            <v>Conforme</v>
          </cell>
          <cell r="E167" t="str">
            <v>Rio Pescaria</v>
          </cell>
          <cell r="F167" t="str">
            <v>SAA São José da Boa Vista</v>
          </cell>
          <cell r="G167" t="str">
            <v>3,30</v>
          </cell>
          <cell r="H167" t="str">
            <v/>
          </cell>
          <cell r="I167" t="str">
            <v>HG171</v>
          </cell>
        </row>
        <row r="168">
          <cell r="C168">
            <v>232</v>
          </cell>
          <cell r="D168" t="str">
            <v>Ajuste Operacional</v>
          </cell>
          <cell r="E168" t="str">
            <v>Mina 1</v>
          </cell>
          <cell r="F168" t="str">
            <v>SAA Sao Jose da Palmeiras</v>
          </cell>
          <cell r="G168" t="str">
            <v/>
          </cell>
          <cell r="H168" t="str">
            <v/>
          </cell>
          <cell r="I168" t="str">
            <v/>
          </cell>
        </row>
        <row r="169">
          <cell r="C169">
            <v>233</v>
          </cell>
          <cell r="D169" t="str">
            <v>Conforme</v>
          </cell>
          <cell r="E169" t="str">
            <v>Rio Cotia - Audi</v>
          </cell>
          <cell r="F169" t="str">
            <v>S.A.I. Região Metropolitana de Curitiba</v>
          </cell>
          <cell r="G169" t="str">
            <v>4,83</v>
          </cell>
          <cell r="H169" t="str">
            <v/>
          </cell>
          <cell r="I169" t="str">
            <v>HG171</v>
          </cell>
        </row>
        <row r="170">
          <cell r="C170">
            <v>235</v>
          </cell>
          <cell r="D170" t="str">
            <v>Alteração de Outorga</v>
          </cell>
          <cell r="E170" t="str">
            <v>Rio Taquaral</v>
          </cell>
          <cell r="F170" t="str">
            <v>SAA São Mateus</v>
          </cell>
          <cell r="G170" t="str">
            <v>3,67</v>
          </cell>
          <cell r="H170" t="str">
            <v/>
          </cell>
          <cell r="I170" t="str">
            <v>HG171</v>
          </cell>
        </row>
        <row r="171">
          <cell r="C171">
            <v>236</v>
          </cell>
          <cell r="D171" t="str">
            <v>Conforme</v>
          </cell>
          <cell r="E171" t="str">
            <v>Rio Barbacena</v>
          </cell>
          <cell r="F171" t="str">
            <v>SAA São Pedro do Ivaí</v>
          </cell>
          <cell r="G171" t="str">
            <v>3,85</v>
          </cell>
          <cell r="H171" t="str">
            <v/>
          </cell>
          <cell r="I171" t="str">
            <v>HG171</v>
          </cell>
        </row>
        <row r="172">
          <cell r="C172">
            <v>237</v>
          </cell>
          <cell r="D172" t="str">
            <v>Conforme</v>
          </cell>
          <cell r="E172" t="str">
            <v>Mina Ikeda</v>
          </cell>
          <cell r="F172" t="str">
            <v>SAA Sebastião da Amoreira</v>
          </cell>
          <cell r="G172" t="str">
            <v/>
          </cell>
          <cell r="H172" t="str">
            <v/>
          </cell>
          <cell r="I172" t="str">
            <v/>
          </cell>
        </row>
        <row r="173">
          <cell r="C173">
            <v>239</v>
          </cell>
          <cell r="D173" t="str">
            <v>Ajuste Operacional</v>
          </cell>
          <cell r="E173" t="str">
            <v>Rio da Paz</v>
          </cell>
          <cell r="F173" t="str">
            <v>SAA Saudade do Iguaçu</v>
          </cell>
          <cell r="G173" t="str">
            <v>5,49</v>
          </cell>
          <cell r="H173" t="str">
            <v/>
          </cell>
          <cell r="I173" t="str">
            <v>HG171</v>
          </cell>
        </row>
        <row r="174">
          <cell r="C174">
            <v>241</v>
          </cell>
          <cell r="D174" t="str">
            <v>Estudo Hidrológico</v>
          </cell>
          <cell r="E174" t="str">
            <v>Ribeirão Água Fria</v>
          </cell>
          <cell r="F174" t="str">
            <v>SAA Siqueira Campos</v>
          </cell>
          <cell r="G174" t="str">
            <v>1,25</v>
          </cell>
          <cell r="H174" t="str">
            <v/>
          </cell>
          <cell r="I174" t="str">
            <v>HG171</v>
          </cell>
        </row>
        <row r="175">
          <cell r="C175">
            <v>242</v>
          </cell>
          <cell r="D175" t="str">
            <v>Estudo Hidrológico</v>
          </cell>
          <cell r="E175" t="str">
            <v>Ribeirão Gramado</v>
          </cell>
          <cell r="F175" t="str">
            <v>SAA Siqueira Campos</v>
          </cell>
          <cell r="G175" t="str">
            <v>1,23</v>
          </cell>
          <cell r="H175" t="str">
            <v/>
          </cell>
          <cell r="I175" t="str">
            <v>HG171</v>
          </cell>
        </row>
        <row r="176">
          <cell r="C176">
            <v>243</v>
          </cell>
          <cell r="D176" t="str">
            <v>Alteração de Outorga</v>
          </cell>
          <cell r="E176" t="str">
            <v>Rio Capivara</v>
          </cell>
          <cell r="F176" t="str">
            <v>SAA Sulina</v>
          </cell>
          <cell r="G176" t="str">
            <v>5,19</v>
          </cell>
          <cell r="H176" t="str">
            <v/>
          </cell>
          <cell r="I176" t="str">
            <v>HG171</v>
          </cell>
        </row>
        <row r="177">
          <cell r="C177">
            <v>244</v>
          </cell>
          <cell r="D177" t="str">
            <v>Conforme</v>
          </cell>
          <cell r="E177" t="str">
            <v>Rio Tibagi</v>
          </cell>
          <cell r="F177" t="str">
            <v>SAA Telêmaco Borba</v>
          </cell>
          <cell r="G177" t="str">
            <v>2,35</v>
          </cell>
          <cell r="H177" t="str">
            <v/>
          </cell>
          <cell r="I177" t="str">
            <v>HG171</v>
          </cell>
        </row>
        <row r="178">
          <cell r="C178">
            <v>245</v>
          </cell>
          <cell r="D178" t="str">
            <v>Ajuste Operacional</v>
          </cell>
          <cell r="E178" t="str">
            <v>Rio Tibagi</v>
          </cell>
          <cell r="F178" t="str">
            <v>SAA Tibagí</v>
          </cell>
          <cell r="G178" t="str">
            <v>2,50</v>
          </cell>
          <cell r="H178" t="str">
            <v/>
          </cell>
          <cell r="I178" t="str">
            <v>HG171</v>
          </cell>
        </row>
        <row r="179">
          <cell r="C179">
            <v>246</v>
          </cell>
          <cell r="D179" t="str">
            <v>Ajuste Operacional</v>
          </cell>
          <cell r="E179" t="str">
            <v>Minas</v>
          </cell>
          <cell r="F179" t="str">
            <v>SAA Lagoinha</v>
          </cell>
          <cell r="G179" t="str">
            <v/>
          </cell>
          <cell r="H179" t="str">
            <v/>
          </cell>
          <cell r="I179" t="str">
            <v/>
          </cell>
        </row>
        <row r="180">
          <cell r="C180">
            <v>247</v>
          </cell>
          <cell r="D180" t="str">
            <v>Alteração de Outorga</v>
          </cell>
          <cell r="E180" t="str">
            <v>Rio Taboado (Arroio Rodeio)</v>
          </cell>
          <cell r="F180" t="str">
            <v>SAA Tabatinga</v>
          </cell>
          <cell r="G180" t="str">
            <v>6,94</v>
          </cell>
          <cell r="H180" t="str">
            <v/>
          </cell>
          <cell r="I180" t="str">
            <v>HG171</v>
          </cell>
        </row>
        <row r="181">
          <cell r="C181">
            <v>248</v>
          </cell>
          <cell r="D181" t="str">
            <v>Ajuste Operacional</v>
          </cell>
          <cell r="E181" t="str">
            <v>Rio Toledo</v>
          </cell>
          <cell r="F181" t="str">
            <v>SAA Toledo</v>
          </cell>
          <cell r="G181" t="str">
            <v>6,61</v>
          </cell>
          <cell r="H181" t="str">
            <v/>
          </cell>
          <cell r="I181" t="str">
            <v/>
          </cell>
        </row>
        <row r="182">
          <cell r="C182">
            <v>249</v>
          </cell>
          <cell r="D182" t="str">
            <v>-</v>
          </cell>
          <cell r="E182" t="str">
            <v>Ribeirão Novo</v>
          </cell>
          <cell r="F182" t="str">
            <v>SAA Tomazina</v>
          </cell>
          <cell r="G182" t="str">
            <v/>
          </cell>
          <cell r="H182" t="str">
            <v/>
          </cell>
          <cell r="I182" t="str">
            <v/>
          </cell>
        </row>
        <row r="183">
          <cell r="C183">
            <v>250</v>
          </cell>
          <cell r="D183" t="str">
            <v>Alteração de Outorga</v>
          </cell>
          <cell r="E183" t="str">
            <v>Rio das Cinzas</v>
          </cell>
          <cell r="F183" t="str">
            <v>SAA Tomazina</v>
          </cell>
          <cell r="G183" t="str">
            <v>3,55</v>
          </cell>
          <cell r="H183" t="str">
            <v/>
          </cell>
          <cell r="I183" t="str">
            <v>HG171</v>
          </cell>
        </row>
        <row r="184">
          <cell r="C184">
            <v>251</v>
          </cell>
          <cell r="D184" t="str">
            <v>Sem dados</v>
          </cell>
          <cell r="E184" t="str">
            <v>Mina</v>
          </cell>
          <cell r="F184" t="str">
            <v>SAA Santo Izidoro</v>
          </cell>
          <cell r="G184" t="str">
            <v/>
          </cell>
          <cell r="H184" t="str">
            <v/>
          </cell>
          <cell r="I184" t="str">
            <v/>
          </cell>
        </row>
        <row r="185">
          <cell r="C185">
            <v>252</v>
          </cell>
          <cell r="D185" t="str">
            <v>Estudo Hidrológico</v>
          </cell>
          <cell r="E185" t="str">
            <v>Córrego Itaguaçú (Trigolândia)</v>
          </cell>
          <cell r="F185" t="str">
            <v>SAA Três Barras do Paraná</v>
          </cell>
          <cell r="G185" t="str">
            <v>4,25</v>
          </cell>
          <cell r="H185" t="str">
            <v/>
          </cell>
          <cell r="I185" t="str">
            <v>Série Histórica</v>
          </cell>
        </row>
        <row r="186">
          <cell r="C186">
            <v>253</v>
          </cell>
          <cell r="D186" t="str">
            <v>Ajuste Operacional</v>
          </cell>
          <cell r="E186" t="str">
            <v>Rio Turvo</v>
          </cell>
          <cell r="F186" t="str">
            <v>SAA Turvo</v>
          </cell>
          <cell r="G186" t="str">
            <v>2,07</v>
          </cell>
          <cell r="H186" t="str">
            <v/>
          </cell>
          <cell r="I186" t="str">
            <v>HG171</v>
          </cell>
        </row>
        <row r="187">
          <cell r="C187">
            <v>255</v>
          </cell>
          <cell r="D187" t="str">
            <v>Conforme</v>
          </cell>
          <cell r="E187" t="str">
            <v>Rio Água Grande</v>
          </cell>
          <cell r="F187" t="str">
            <v>SAA Ubiratã</v>
          </cell>
          <cell r="G187" t="str">
            <v>7,30</v>
          </cell>
          <cell r="H187" t="str">
            <v/>
          </cell>
          <cell r="I187" t="str">
            <v>Serie Histórica</v>
          </cell>
        </row>
        <row r="188">
          <cell r="C188">
            <v>256</v>
          </cell>
          <cell r="D188" t="str">
            <v>Estudo Hidrológico</v>
          </cell>
          <cell r="E188" t="str">
            <v>Rio Piava</v>
          </cell>
          <cell r="F188" t="str">
            <v>SAA Umuarama</v>
          </cell>
          <cell r="G188" t="str">
            <v>6,23</v>
          </cell>
          <cell r="H188" t="str">
            <v/>
          </cell>
          <cell r="I188" t="str">
            <v>Outorga Vigente</v>
          </cell>
        </row>
        <row r="189">
          <cell r="C189">
            <v>257</v>
          </cell>
          <cell r="D189" t="str">
            <v>Estudo Hidrológico</v>
          </cell>
          <cell r="E189" t="str">
            <v>Rio Iguaçu</v>
          </cell>
          <cell r="F189" t="str">
            <v>SAA União da Vitória</v>
          </cell>
          <cell r="G189" t="str">
            <v>4,07</v>
          </cell>
          <cell r="H189" t="str">
            <v/>
          </cell>
          <cell r="I189" t="str">
            <v>Serie Histórica</v>
          </cell>
        </row>
        <row r="190">
          <cell r="C190">
            <v>259</v>
          </cell>
          <cell r="D190" t="str">
            <v>Ajuste Operacional</v>
          </cell>
          <cell r="E190" t="str">
            <v>Rio Congonhas</v>
          </cell>
          <cell r="F190" t="str">
            <v>SAA Urai</v>
          </cell>
          <cell r="G190" t="str">
            <v>1,93</v>
          </cell>
          <cell r="H190" t="str">
            <v/>
          </cell>
          <cell r="I190" t="str">
            <v>HG171</v>
          </cell>
        </row>
        <row r="191">
          <cell r="C191">
            <v>260</v>
          </cell>
          <cell r="D191" t="str">
            <v>Ajuste Operacional</v>
          </cell>
          <cell r="E191" t="str">
            <v>Mina 1</v>
          </cell>
          <cell r="F191" t="str">
            <v>SAA Barro Preto</v>
          </cell>
          <cell r="G191" t="str">
            <v/>
          </cell>
          <cell r="H191" t="str">
            <v/>
          </cell>
          <cell r="I191" t="str">
            <v/>
          </cell>
        </row>
        <row r="192">
          <cell r="C192">
            <v>262</v>
          </cell>
          <cell r="D192" t="str">
            <v>Estudo Hidrológico</v>
          </cell>
          <cell r="E192" t="str">
            <v>Rio São Pedro</v>
          </cell>
          <cell r="F192" t="str">
            <v>SAA Vera Cruz do Oeste</v>
          </cell>
          <cell r="G192" t="str">
            <v>3,78</v>
          </cell>
          <cell r="H192" t="str">
            <v/>
          </cell>
          <cell r="I192" t="str">
            <v>HG171</v>
          </cell>
        </row>
        <row r="193">
          <cell r="C193">
            <v>264</v>
          </cell>
          <cell r="D193" t="str">
            <v>Ajuste Operacional</v>
          </cell>
          <cell r="E193" t="str">
            <v>Rio Virmond</v>
          </cell>
          <cell r="F193" t="str">
            <v>SAA Virmond</v>
          </cell>
          <cell r="G193" t="str">
            <v>6,54</v>
          </cell>
          <cell r="H193" t="str">
            <v/>
          </cell>
          <cell r="I193" t="str">
            <v>HG171</v>
          </cell>
        </row>
        <row r="194">
          <cell r="C194">
            <v>265</v>
          </cell>
          <cell r="D194" t="str">
            <v>Ajuste Operacional</v>
          </cell>
          <cell r="E194" t="str">
            <v>Rio Vitorino</v>
          </cell>
          <cell r="F194" t="str">
            <v>SAA Vitorino</v>
          </cell>
          <cell r="G194" t="str">
            <v>7,54</v>
          </cell>
          <cell r="H194" t="str">
            <v/>
          </cell>
          <cell r="I194" t="str">
            <v>HG171</v>
          </cell>
        </row>
        <row r="195">
          <cell r="C195">
            <v>266</v>
          </cell>
          <cell r="D195" t="str">
            <v>Ajuste Operacional</v>
          </cell>
          <cell r="E195" t="str">
            <v>Ribeirão Natureza</v>
          </cell>
          <cell r="F195" t="str">
            <v>SAA Wenceslau Braz</v>
          </cell>
          <cell r="G195" t="str">
            <v>3,50</v>
          </cell>
          <cell r="H195" t="str">
            <v/>
          </cell>
          <cell r="I195" t="str">
            <v>Serie Histórica</v>
          </cell>
        </row>
        <row r="196">
          <cell r="C196">
            <v>269</v>
          </cell>
          <cell r="D196" t="str">
            <v>Conforme</v>
          </cell>
          <cell r="E196" t="str">
            <v>Mina 2</v>
          </cell>
          <cell r="F196" t="str">
            <v>SAA Alto Alegre do Iguaçu</v>
          </cell>
          <cell r="G196" t="str">
            <v/>
          </cell>
          <cell r="H196" t="str">
            <v/>
          </cell>
          <cell r="I196" t="str">
            <v/>
          </cell>
        </row>
        <row r="197">
          <cell r="C197">
            <v>272</v>
          </cell>
          <cell r="D197" t="str">
            <v>Ajuste Operacional</v>
          </cell>
          <cell r="E197" t="str">
            <v>Rio Chopim</v>
          </cell>
          <cell r="F197" t="str">
            <v>SAA Antonio Paranhos</v>
          </cell>
          <cell r="G197" t="str">
            <v>4,70</v>
          </cell>
          <cell r="H197" t="str">
            <v/>
          </cell>
          <cell r="I197" t="str">
            <v>HG171</v>
          </cell>
        </row>
        <row r="198">
          <cell r="C198">
            <v>274</v>
          </cell>
          <cell r="D198" t="str">
            <v>-</v>
          </cell>
          <cell r="E198" t="str">
            <v>Rio Chopinzinho</v>
          </cell>
          <cell r="F198" t="str">
            <v>SAA Chopinzinho</v>
          </cell>
          <cell r="G198" t="str">
            <v/>
          </cell>
          <cell r="H198" t="str">
            <v/>
          </cell>
          <cell r="I198" t="str">
            <v/>
          </cell>
        </row>
        <row r="199">
          <cell r="C199">
            <v>276</v>
          </cell>
          <cell r="D199" t="str">
            <v>Sem dados</v>
          </cell>
          <cell r="E199" t="str">
            <v>Ribeirão Floresta</v>
          </cell>
          <cell r="F199" t="str">
            <v>SAA Paranavaí</v>
          </cell>
          <cell r="G199" t="str">
            <v>7,62</v>
          </cell>
          <cell r="H199" t="str">
            <v/>
          </cell>
          <cell r="I199" t="str">
            <v/>
          </cell>
        </row>
        <row r="200">
          <cell r="C200">
            <v>277</v>
          </cell>
          <cell r="D200" t="str">
            <v>-</v>
          </cell>
          <cell r="E200" t="str">
            <v>Rio Tapera</v>
          </cell>
          <cell r="F200" t="str">
            <v>SAA Pinhão</v>
          </cell>
          <cell r="G200" t="str">
            <v>4,26</v>
          </cell>
          <cell r="H200" t="str">
            <v/>
          </cell>
          <cell r="I200" t="str">
            <v/>
          </cell>
        </row>
        <row r="201">
          <cell r="C201">
            <v>278</v>
          </cell>
          <cell r="D201" t="str">
            <v>Ajuste Operacional</v>
          </cell>
          <cell r="E201" t="str">
            <v>Poço do Gato (Rio Invernada)</v>
          </cell>
          <cell r="F201" t="str">
            <v>SAA Pinhão</v>
          </cell>
          <cell r="G201" t="str">
            <v>4,26</v>
          </cell>
          <cell r="H201" t="str">
            <v/>
          </cell>
          <cell r="I201" t="str">
            <v/>
          </cell>
        </row>
        <row r="202">
          <cell r="C202">
            <v>279</v>
          </cell>
          <cell r="D202" t="str">
            <v>Ajuste Operacional</v>
          </cell>
          <cell r="E202" t="str">
            <v>Mina 1</v>
          </cell>
          <cell r="F202" t="str">
            <v>SAA Santa Izabel do Oeste</v>
          </cell>
          <cell r="G202" t="str">
            <v/>
          </cell>
          <cell r="H202" t="str">
            <v/>
          </cell>
          <cell r="I202" t="str">
            <v/>
          </cell>
        </row>
        <row r="203">
          <cell r="C203">
            <v>282</v>
          </cell>
          <cell r="D203" t="str">
            <v>Ajuste Operacional</v>
          </cell>
          <cell r="E203" t="str">
            <v>Mina 1</v>
          </cell>
          <cell r="F203" t="str">
            <v>SAA Itapará</v>
          </cell>
          <cell r="G203" t="str">
            <v/>
          </cell>
          <cell r="H203" t="str">
            <v/>
          </cell>
          <cell r="I203" t="str">
            <v/>
          </cell>
        </row>
        <row r="204">
          <cell r="C204">
            <v>283</v>
          </cell>
          <cell r="D204" t="str">
            <v>Ajuste Operacional</v>
          </cell>
          <cell r="E204" t="str">
            <v>Rio Santana</v>
          </cell>
          <cell r="F204" t="str">
            <v>SAA Paulo Frontin</v>
          </cell>
          <cell r="G204" t="str">
            <v>5,74</v>
          </cell>
          <cell r="H204" t="str">
            <v/>
          </cell>
          <cell r="I204" t="str">
            <v>HG171</v>
          </cell>
        </row>
        <row r="205">
          <cell r="C205">
            <v>291</v>
          </cell>
          <cell r="D205" t="str">
            <v>Alteração de Outorga</v>
          </cell>
          <cell r="E205" t="str">
            <v>Mina 1</v>
          </cell>
          <cell r="F205" t="str">
            <v>SAA Vitorino</v>
          </cell>
          <cell r="G205" t="str">
            <v/>
          </cell>
          <cell r="H205" t="str">
            <v/>
          </cell>
          <cell r="I205" t="str">
            <v/>
          </cell>
        </row>
        <row r="206">
          <cell r="C206">
            <v>292</v>
          </cell>
          <cell r="D206" t="str">
            <v>Conforme</v>
          </cell>
          <cell r="E206" t="str">
            <v>Mina 2</v>
          </cell>
          <cell r="F206" t="str">
            <v>SAA Vitorino</v>
          </cell>
          <cell r="G206" t="str">
            <v/>
          </cell>
          <cell r="H206" t="str">
            <v/>
          </cell>
          <cell r="I206" t="str">
            <v/>
          </cell>
        </row>
        <row r="207">
          <cell r="C207">
            <v>293</v>
          </cell>
          <cell r="D207" t="str">
            <v>Alteração de Outorga</v>
          </cell>
          <cell r="E207" t="str">
            <v>Mina 1</v>
          </cell>
          <cell r="F207" t="str">
            <v>SAA Arapoti</v>
          </cell>
          <cell r="G207" t="str">
            <v/>
          </cell>
          <cell r="H207" t="str">
            <v/>
          </cell>
          <cell r="I207" t="str">
            <v/>
          </cell>
        </row>
        <row r="208">
          <cell r="C208">
            <v>294</v>
          </cell>
          <cell r="D208" t="str">
            <v>Alteração de Outorga</v>
          </cell>
          <cell r="E208" t="str">
            <v>Mina 2</v>
          </cell>
          <cell r="F208" t="str">
            <v>SAA Arapoti</v>
          </cell>
          <cell r="G208" t="str">
            <v/>
          </cell>
          <cell r="H208" t="str">
            <v/>
          </cell>
          <cell r="I208" t="str">
            <v/>
          </cell>
        </row>
        <row r="209">
          <cell r="C209">
            <v>296</v>
          </cell>
          <cell r="D209" t="str">
            <v>Alteração de Outorga</v>
          </cell>
          <cell r="E209" t="str">
            <v>Mina 4</v>
          </cell>
          <cell r="F209" t="str">
            <v>SAA Arapoti</v>
          </cell>
          <cell r="G209" t="str">
            <v/>
          </cell>
          <cell r="H209" t="str">
            <v/>
          </cell>
          <cell r="I209" t="str">
            <v/>
          </cell>
        </row>
        <row r="210">
          <cell r="C210">
            <v>298</v>
          </cell>
          <cell r="D210" t="str">
            <v>Conforme</v>
          </cell>
          <cell r="E210" t="str">
            <v>Rio Iguaçu - Industrial</v>
          </cell>
          <cell r="F210" t="str">
            <v>S.A.I. Região Metropolitana de Curitiba</v>
          </cell>
          <cell r="G210" t="str">
            <v>6,17</v>
          </cell>
          <cell r="H210" t="str">
            <v/>
          </cell>
          <cell r="I210" t="str">
            <v>HG171</v>
          </cell>
        </row>
        <row r="211">
          <cell r="C211">
            <v>301</v>
          </cell>
          <cell r="D211" t="str">
            <v>Sem dados</v>
          </cell>
          <cell r="E211" t="str">
            <v>Mina 1</v>
          </cell>
          <cell r="F211" t="str">
            <v>SAA Bom Sucesso do Sul</v>
          </cell>
          <cell r="G211" t="str">
            <v/>
          </cell>
          <cell r="H211" t="str">
            <v/>
          </cell>
          <cell r="I211" t="str">
            <v/>
          </cell>
        </row>
        <row r="212">
          <cell r="C212">
            <v>304</v>
          </cell>
          <cell r="D212" t="str">
            <v>Sem dados</v>
          </cell>
          <cell r="E212" t="str">
            <v>Mina 1</v>
          </cell>
          <cell r="F212" t="str">
            <v>SAA Jundiai do Sul</v>
          </cell>
          <cell r="G212" t="str">
            <v/>
          </cell>
          <cell r="H212" t="str">
            <v/>
          </cell>
          <cell r="I212" t="str">
            <v/>
          </cell>
        </row>
        <row r="213">
          <cell r="C213">
            <v>305</v>
          </cell>
          <cell r="D213" t="str">
            <v>Conforme</v>
          </cell>
          <cell r="E213" t="str">
            <v>Ribeirão Jaú</v>
          </cell>
          <cell r="F213" t="str">
            <v>SAA Rolandia</v>
          </cell>
          <cell r="G213" t="str">
            <v>6,60</v>
          </cell>
          <cell r="H213" t="str">
            <v/>
          </cell>
          <cell r="I213" t="str">
            <v>ETP Regionaliz. (Gomes,J.)</v>
          </cell>
        </row>
        <row r="214">
          <cell r="C214">
            <v>306</v>
          </cell>
          <cell r="D214" t="str">
            <v>Sem dados</v>
          </cell>
          <cell r="E214" t="str">
            <v>Rio Piava - Pto 2</v>
          </cell>
          <cell r="F214" t="str">
            <v>SAA Umuarama</v>
          </cell>
          <cell r="G214" t="str">
            <v>19,01</v>
          </cell>
          <cell r="H214" t="str">
            <v/>
          </cell>
          <cell r="I214" t="str">
            <v>Outorga Vigente</v>
          </cell>
        </row>
        <row r="215">
          <cell r="C215">
            <v>307</v>
          </cell>
          <cell r="D215" t="str">
            <v>Sem dados</v>
          </cell>
          <cell r="E215" t="str">
            <v>Córrego sem nome - 1</v>
          </cell>
          <cell r="F215" t="str">
            <v>SAA Umuarama</v>
          </cell>
          <cell r="G215" t="str">
            <v>7,62</v>
          </cell>
          <cell r="H215" t="str">
            <v/>
          </cell>
          <cell r="I215" t="str">
            <v>Outorga Vigente</v>
          </cell>
        </row>
        <row r="216">
          <cell r="C216">
            <v>308</v>
          </cell>
          <cell r="D216" t="str">
            <v>Sem dados</v>
          </cell>
          <cell r="E216" t="str">
            <v>Córrego sem nome - 2</v>
          </cell>
          <cell r="F216" t="str">
            <v>SAA Umuarama</v>
          </cell>
          <cell r="G216" t="str">
            <v>11,30</v>
          </cell>
          <cell r="H216" t="str">
            <v/>
          </cell>
          <cell r="I216" t="str">
            <v>Outorga Vigente</v>
          </cell>
        </row>
        <row r="217">
          <cell r="C217">
            <v>311</v>
          </cell>
          <cell r="D217" t="str">
            <v>-</v>
          </cell>
          <cell r="E217" t="str">
            <v>Rio Água Sete</v>
          </cell>
          <cell r="F217" t="str">
            <v>SAA Califórnia</v>
          </cell>
          <cell r="G217" t="str">
            <v/>
          </cell>
          <cell r="H217" t="str">
            <v/>
          </cell>
          <cell r="I217" t="str">
            <v/>
          </cell>
        </row>
        <row r="218">
          <cell r="C218">
            <v>323</v>
          </cell>
          <cell r="D218" t="str">
            <v>-</v>
          </cell>
          <cell r="E218" t="str">
            <v>Mina Parque Florestal</v>
          </cell>
          <cell r="F218" t="str">
            <v>SAA Três Barras do Paraná</v>
          </cell>
          <cell r="G218" t="str">
            <v/>
          </cell>
          <cell r="H218" t="str">
            <v/>
          </cell>
          <cell r="I218" t="str">
            <v/>
          </cell>
        </row>
        <row r="219">
          <cell r="C219">
            <v>324</v>
          </cell>
          <cell r="D219" t="str">
            <v>Sem dados</v>
          </cell>
          <cell r="E219" t="str">
            <v>Arroio Pinhalito</v>
          </cell>
          <cell r="F219" t="str">
            <v>SAA Pinhal de Sao Bento</v>
          </cell>
          <cell r="G219" t="str">
            <v>4,34</v>
          </cell>
          <cell r="H219" t="str">
            <v/>
          </cell>
          <cell r="I219" t="str">
            <v>HG171</v>
          </cell>
        </row>
        <row r="220">
          <cell r="C220">
            <v>326</v>
          </cell>
          <cell r="D220" t="str">
            <v>Conforme</v>
          </cell>
          <cell r="E220" t="str">
            <v>Rio Indaial II</v>
          </cell>
          <cell r="F220" t="str">
            <v>SAA Matinhos</v>
          </cell>
          <cell r="G220" t="str">
            <v>15,50</v>
          </cell>
          <cell r="H220" t="str">
            <v/>
          </cell>
          <cell r="I220" t="str">
            <v>série histórica ZEE</v>
          </cell>
        </row>
        <row r="221">
          <cell r="C221">
            <v>327</v>
          </cell>
          <cell r="D221" t="str">
            <v>Estudo Hidrológico</v>
          </cell>
          <cell r="E221" t="str">
            <v>Rio Sertãozinho II</v>
          </cell>
          <cell r="F221" t="str">
            <v>SAA Matinhos</v>
          </cell>
          <cell r="G221" t="str">
            <v>15,50</v>
          </cell>
          <cell r="H221" t="str">
            <v/>
          </cell>
          <cell r="I221" t="str">
            <v>série histórica ZEE</v>
          </cell>
        </row>
        <row r="222">
          <cell r="C222">
            <v>328</v>
          </cell>
          <cell r="D222" t="str">
            <v>Conforme</v>
          </cell>
          <cell r="E222" t="str">
            <v>Rio Tabuleiro II</v>
          </cell>
          <cell r="F222" t="str">
            <v>SAA Matinhos</v>
          </cell>
          <cell r="G222" t="str">
            <v>15,50</v>
          </cell>
          <cell r="H222" t="str">
            <v/>
          </cell>
          <cell r="I222" t="str">
            <v>série histórica ZEE</v>
          </cell>
        </row>
        <row r="223">
          <cell r="C223">
            <v>329</v>
          </cell>
          <cell r="D223" t="str">
            <v>Estudo Hidrológico</v>
          </cell>
          <cell r="E223" t="str">
            <v>Arroio Simões (Virtuoso)</v>
          </cell>
          <cell r="F223" t="str">
            <v>SAA Laranjeiras do Sul</v>
          </cell>
          <cell r="G223" t="str">
            <v>6,45</v>
          </cell>
          <cell r="H223" t="str">
            <v/>
          </cell>
          <cell r="I223" t="str">
            <v>HG171</v>
          </cell>
        </row>
        <row r="224">
          <cell r="C224">
            <v>330</v>
          </cell>
          <cell r="D224" t="str">
            <v>Conforme</v>
          </cell>
          <cell r="E224" t="str">
            <v>Mina 1</v>
          </cell>
          <cell r="F224" t="str">
            <v>SAA Boa Esperança do Iguaçu</v>
          </cell>
          <cell r="G224" t="str">
            <v/>
          </cell>
          <cell r="H224" t="str">
            <v/>
          </cell>
          <cell r="I224" t="str">
            <v/>
          </cell>
        </row>
        <row r="225">
          <cell r="C225">
            <v>331</v>
          </cell>
          <cell r="D225" t="str">
            <v>Ajuste Operacional</v>
          </cell>
          <cell r="E225" t="str">
            <v>Mina 2</v>
          </cell>
          <cell r="F225" t="str">
            <v>SAA Boa Esperança do Iguaçu</v>
          </cell>
          <cell r="G225" t="str">
            <v/>
          </cell>
          <cell r="H225" t="str">
            <v/>
          </cell>
          <cell r="I225" t="str">
            <v/>
          </cell>
        </row>
        <row r="226">
          <cell r="C226">
            <v>334</v>
          </cell>
          <cell r="D226" t="str">
            <v>Ajuste Operacional</v>
          </cell>
          <cell r="E226" t="str">
            <v>Mina 1</v>
          </cell>
          <cell r="F226" t="str">
            <v>SAA Colônia Samambaia</v>
          </cell>
          <cell r="G226" t="str">
            <v/>
          </cell>
          <cell r="H226" t="str">
            <v/>
          </cell>
          <cell r="I226" t="str">
            <v/>
          </cell>
        </row>
        <row r="227">
          <cell r="C227">
            <v>335</v>
          </cell>
          <cell r="D227" t="str">
            <v>Ajuste Operacional</v>
          </cell>
          <cell r="E227" t="str">
            <v>Mina</v>
          </cell>
          <cell r="F227" t="str">
            <v>SAA Jandaia do Sul</v>
          </cell>
          <cell r="G227" t="str">
            <v/>
          </cell>
          <cell r="H227" t="str">
            <v/>
          </cell>
          <cell r="I227" t="str">
            <v/>
          </cell>
        </row>
        <row r="228">
          <cell r="C228">
            <v>337</v>
          </cell>
          <cell r="D228" t="str">
            <v>Ajuste Operacional</v>
          </cell>
          <cell r="E228" t="str">
            <v>Mina</v>
          </cell>
          <cell r="F228" t="str">
            <v>SAA Nova Divineia</v>
          </cell>
          <cell r="G228" t="str">
            <v/>
          </cell>
          <cell r="H228" t="str">
            <v/>
          </cell>
          <cell r="I228" t="str">
            <v/>
          </cell>
        </row>
        <row r="229">
          <cell r="C229">
            <v>338</v>
          </cell>
          <cell r="D229" t="str">
            <v>Sem dados</v>
          </cell>
          <cell r="E229" t="str">
            <v>Ribeirão Grande Emergencial</v>
          </cell>
          <cell r="F229" t="str">
            <v>SAA Ibaiti</v>
          </cell>
          <cell r="G229" t="str">
            <v>0,74</v>
          </cell>
          <cell r="H229" t="str">
            <v/>
          </cell>
          <cell r="I229" t="str">
            <v>HG171</v>
          </cell>
        </row>
        <row r="230">
          <cell r="C230">
            <v>339</v>
          </cell>
          <cell r="D230" t="str">
            <v>Alteração de Outorga</v>
          </cell>
          <cell r="E230" t="str">
            <v>Mina 1</v>
          </cell>
          <cell r="F230" t="str">
            <v>SAA Castro</v>
          </cell>
          <cell r="G230" t="str">
            <v/>
          </cell>
          <cell r="H230" t="str">
            <v/>
          </cell>
          <cell r="I230" t="str">
            <v/>
          </cell>
        </row>
        <row r="231">
          <cell r="C231">
            <v>342</v>
          </cell>
          <cell r="D231" t="str">
            <v>-</v>
          </cell>
          <cell r="E231" t="str">
            <v>Rio Barigui</v>
          </cell>
          <cell r="F231" t="str">
            <v>SAA Almirante Tamandaré</v>
          </cell>
          <cell r="G231" t="str">
            <v>10,00</v>
          </cell>
          <cell r="H231" t="str">
            <v/>
          </cell>
          <cell r="I231" t="str">
            <v>série histórica</v>
          </cell>
        </row>
        <row r="232">
          <cell r="C232">
            <v>343</v>
          </cell>
          <cell r="D232" t="str">
            <v>Alteração de Outorga</v>
          </cell>
          <cell r="E232" t="str">
            <v>Rio Palmital</v>
          </cell>
          <cell r="F232" t="str">
            <v>S.A.I. Região Metropolitana de Curitiba</v>
          </cell>
          <cell r="G232" t="str">
            <v>5,92</v>
          </cell>
          <cell r="H232" t="str">
            <v/>
          </cell>
          <cell r="I232" t="str">
            <v>HG171</v>
          </cell>
        </row>
        <row r="233">
          <cell r="C233">
            <v>344</v>
          </cell>
          <cell r="D233" t="str">
            <v>Ajuste Operacional</v>
          </cell>
          <cell r="E233" t="str">
            <v>Rio Tormenta</v>
          </cell>
          <cell r="F233" t="str">
            <v>SAA Ibiracema</v>
          </cell>
          <cell r="G233" t="str">
            <v>5,10</v>
          </cell>
          <cell r="H233" t="str">
            <v/>
          </cell>
          <cell r="I233" t="str">
            <v>HG171</v>
          </cell>
        </row>
        <row r="234">
          <cell r="C234">
            <v>347</v>
          </cell>
          <cell r="D234" t="str">
            <v>Conforme</v>
          </cell>
          <cell r="E234" t="str">
            <v>Mina - Canha</v>
          </cell>
          <cell r="F234" t="str">
            <v>S.A.I. Região Metropolitana de Curitiba</v>
          </cell>
          <cell r="G234" t="str">
            <v/>
          </cell>
          <cell r="H234" t="str">
            <v/>
          </cell>
          <cell r="I234" t="str">
            <v/>
          </cell>
        </row>
        <row r="235">
          <cell r="C235">
            <v>348</v>
          </cell>
          <cell r="D235" t="str">
            <v>Sem dados</v>
          </cell>
          <cell r="E235" t="str">
            <v>Mina 2</v>
          </cell>
          <cell r="F235" t="str">
            <v>SAA Jundiai do Sul</v>
          </cell>
          <cell r="G235" t="str">
            <v/>
          </cell>
          <cell r="H235" t="str">
            <v/>
          </cell>
          <cell r="I235" t="str">
            <v/>
          </cell>
        </row>
        <row r="236">
          <cell r="C236">
            <v>350</v>
          </cell>
          <cell r="D236" t="str">
            <v>Sem dados</v>
          </cell>
          <cell r="E236" t="str">
            <v>Mina</v>
          </cell>
          <cell r="F236" t="str">
            <v>SAA Guapirama</v>
          </cell>
          <cell r="G236" t="str">
            <v/>
          </cell>
          <cell r="H236" t="str">
            <v/>
          </cell>
          <cell r="I236" t="str">
            <v>Medição</v>
          </cell>
        </row>
        <row r="237">
          <cell r="C237">
            <v>351</v>
          </cell>
          <cell r="D237" t="str">
            <v>-</v>
          </cell>
          <cell r="E237" t="str">
            <v>Mina Votoran</v>
          </cell>
          <cell r="F237" t="str">
            <v>SAA Itaperuçú</v>
          </cell>
          <cell r="G237" t="str">
            <v/>
          </cell>
          <cell r="H237" t="str">
            <v/>
          </cell>
          <cell r="I237" t="str">
            <v/>
          </cell>
        </row>
        <row r="238">
          <cell r="C238">
            <v>353</v>
          </cell>
          <cell r="D238" t="str">
            <v>Conforme</v>
          </cell>
          <cell r="E238" t="str">
            <v>Rio Cerquinho</v>
          </cell>
          <cell r="F238" t="str">
            <v>SAA Guaraqueçaba</v>
          </cell>
          <cell r="G238" t="str">
            <v>14,30</v>
          </cell>
          <cell r="H238" t="str">
            <v/>
          </cell>
          <cell r="I238" t="str">
            <v>série histórica ZEE</v>
          </cell>
        </row>
        <row r="239">
          <cell r="C239">
            <v>368</v>
          </cell>
          <cell r="D239" t="str">
            <v>Alteração de Outorga</v>
          </cell>
          <cell r="E239" t="str">
            <v>Rio Saíguaçu</v>
          </cell>
          <cell r="F239" t="str">
            <v>SAA Guaratuba</v>
          </cell>
          <cell r="G239" t="str">
            <v>11,50</v>
          </cell>
          <cell r="H239" t="str">
            <v/>
          </cell>
          <cell r="I239" t="str">
            <v>série histórica ZEE</v>
          </cell>
        </row>
        <row r="240">
          <cell r="C240">
            <v>370</v>
          </cell>
          <cell r="D240" t="str">
            <v>Sem dados</v>
          </cell>
          <cell r="E240" t="str">
            <v>Lago</v>
          </cell>
          <cell r="F240" t="str">
            <v>SAA Flor da Serra do Sul</v>
          </cell>
          <cell r="G240" t="str">
            <v>5,67</v>
          </cell>
          <cell r="H240" t="str">
            <v/>
          </cell>
          <cell r="I240" t="str">
            <v>HG171</v>
          </cell>
        </row>
        <row r="241">
          <cell r="C241">
            <v>372</v>
          </cell>
          <cell r="D241" t="str">
            <v>Alteração de Outorga</v>
          </cell>
          <cell r="E241" t="str">
            <v>Rio Pequeno</v>
          </cell>
          <cell r="F241" t="str">
            <v>S.A.I.C - Iguaçú</v>
          </cell>
          <cell r="G241" t="str">
            <v>6,59</v>
          </cell>
          <cell r="H241" t="str">
            <v/>
          </cell>
          <cell r="I241" t="str">
            <v>série histórica</v>
          </cell>
        </row>
        <row r="242">
          <cell r="C242">
            <v>373</v>
          </cell>
          <cell r="D242" t="str">
            <v>-</v>
          </cell>
          <cell r="E242" t="str">
            <v>Rio Pirapó - ponto 2</v>
          </cell>
          <cell r="F242" t="str">
            <v>SAA Apucarana</v>
          </cell>
          <cell r="G242" t="str">
            <v/>
          </cell>
          <cell r="H242" t="str">
            <v/>
          </cell>
          <cell r="I242" t="str">
            <v/>
          </cell>
        </row>
        <row r="243">
          <cell r="C243">
            <v>375</v>
          </cell>
          <cell r="D243" t="str">
            <v>Alteração de Outorga</v>
          </cell>
          <cell r="E243" t="str">
            <v>Rio Campo do Tenente</v>
          </cell>
          <cell r="F243" t="str">
            <v>S.A.I. Região Metropolitana de Curitiba</v>
          </cell>
          <cell r="G243" t="str">
            <v>3,90</v>
          </cell>
          <cell r="H243" t="str">
            <v/>
          </cell>
          <cell r="I243" t="str">
            <v>HG171</v>
          </cell>
        </row>
        <row r="244">
          <cell r="C244">
            <v>376</v>
          </cell>
          <cell r="D244" t="str">
            <v>Ajuste Operacional</v>
          </cell>
          <cell r="E244" t="str">
            <v>Ribeirão Bom Sucesso</v>
          </cell>
          <cell r="F244" t="str">
            <v>SAA Bom Sucesso do Sul</v>
          </cell>
          <cell r="G244" t="str">
            <v>5,87</v>
          </cell>
          <cell r="H244" t="str">
            <v/>
          </cell>
          <cell r="I244" t="str">
            <v>HG171</v>
          </cell>
        </row>
        <row r="245">
          <cell r="C245">
            <v>377</v>
          </cell>
          <cell r="D245" t="str">
            <v>Conforme</v>
          </cell>
          <cell r="E245" t="str">
            <v>Rio Paraná - Lago de Itaipú</v>
          </cell>
          <cell r="F245" t="str">
            <v>SAA Foz do Iguaçú</v>
          </cell>
          <cell r="G245" t="str">
            <v>6,80</v>
          </cell>
          <cell r="H245" t="str">
            <v/>
          </cell>
          <cell r="I245" t="str">
            <v>séries histórica</v>
          </cell>
        </row>
        <row r="246">
          <cell r="C246">
            <v>378</v>
          </cell>
          <cell r="D246" t="str">
            <v>-</v>
          </cell>
          <cell r="E246" t="str">
            <v>Rio Despique (Ponto 02)</v>
          </cell>
          <cell r="F246" t="str">
            <v>S.A.I. Região Metropolitana de Curitiba</v>
          </cell>
          <cell r="G246" t="str">
            <v/>
          </cell>
          <cell r="H246" t="str">
            <v/>
          </cell>
          <cell r="I246" t="str">
            <v/>
          </cell>
        </row>
        <row r="247">
          <cell r="C247">
            <v>379</v>
          </cell>
          <cell r="D247" t="str">
            <v>-</v>
          </cell>
          <cell r="E247" t="str">
            <v>Rio da Várzea</v>
          </cell>
          <cell r="F247" t="str">
            <v>S.A.I. Região Metropolitana de Curitiba</v>
          </cell>
          <cell r="G247" t="str">
            <v>5,02</v>
          </cell>
          <cell r="H247" t="str">
            <v/>
          </cell>
          <cell r="I247" t="str">
            <v>série histórica</v>
          </cell>
        </row>
        <row r="248">
          <cell r="C248">
            <v>381</v>
          </cell>
          <cell r="D248" t="str">
            <v>-</v>
          </cell>
          <cell r="E248" t="str">
            <v>Rio Açungui</v>
          </cell>
          <cell r="F248" t="str">
            <v>S.A.I. Região Metropolitana de Curitiba</v>
          </cell>
          <cell r="G248" t="str">
            <v/>
          </cell>
          <cell r="H248" t="str">
            <v/>
          </cell>
          <cell r="I248" t="str">
            <v/>
          </cell>
        </row>
        <row r="249">
          <cell r="C249">
            <v>382</v>
          </cell>
          <cell r="D249" t="str">
            <v>-</v>
          </cell>
          <cell r="E249" t="str">
            <v>Rio Maurício</v>
          </cell>
          <cell r="F249" t="str">
            <v>S.A.I. Região Metropolitana de Curitiba</v>
          </cell>
          <cell r="G249" t="str">
            <v/>
          </cell>
          <cell r="H249" t="str">
            <v/>
          </cell>
          <cell r="I249" t="str">
            <v/>
          </cell>
        </row>
        <row r="250">
          <cell r="C250">
            <v>383</v>
          </cell>
          <cell r="D250" t="str">
            <v>-</v>
          </cell>
          <cell r="E250" t="str">
            <v>Rio do Poço</v>
          </cell>
          <cell r="F250" t="str">
            <v>S.A.I. Região Metropolitana de Curitiba</v>
          </cell>
          <cell r="G250" t="str">
            <v/>
          </cell>
          <cell r="H250" t="str">
            <v/>
          </cell>
          <cell r="I250" t="str">
            <v/>
          </cell>
        </row>
        <row r="251">
          <cell r="C251">
            <v>384</v>
          </cell>
          <cell r="D251" t="str">
            <v>-</v>
          </cell>
          <cell r="E251" t="str">
            <v>Rio Faxinal</v>
          </cell>
          <cell r="F251" t="str">
            <v>S.A.I. Região Metropolitana de Curitiba</v>
          </cell>
          <cell r="G251" t="str">
            <v/>
          </cell>
          <cell r="H251" t="str">
            <v/>
          </cell>
          <cell r="I251" t="str">
            <v/>
          </cell>
        </row>
        <row r="252">
          <cell r="C252">
            <v>387</v>
          </cell>
          <cell r="D252" t="str">
            <v>Conforme</v>
          </cell>
          <cell r="E252" t="str">
            <v>Rio Ampére - Ponto 2</v>
          </cell>
          <cell r="F252" t="str">
            <v>SAA Ampere</v>
          </cell>
          <cell r="G252" t="str">
            <v>4,33</v>
          </cell>
          <cell r="H252" t="str">
            <v/>
          </cell>
          <cell r="I252" t="str">
            <v>HG171</v>
          </cell>
        </row>
        <row r="253">
          <cell r="C253">
            <v>388</v>
          </cell>
          <cell r="D253" t="str">
            <v>-</v>
          </cell>
          <cell r="E253" t="str">
            <v>Rio Lajeado Bonito - Ponto 2</v>
          </cell>
          <cell r="F253" t="str">
            <v>SAA Itapejara do Oeste</v>
          </cell>
          <cell r="G253" t="str">
            <v/>
          </cell>
          <cell r="H253" t="str">
            <v/>
          </cell>
          <cell r="I253" t="str">
            <v/>
          </cell>
        </row>
        <row r="254">
          <cell r="C254">
            <v>389</v>
          </cell>
          <cell r="D254" t="str">
            <v>-</v>
          </cell>
          <cell r="E254" t="str">
            <v>Rio Sete Quedas</v>
          </cell>
          <cell r="F254" t="str">
            <v>SAA Rio Bonito do Iguaçú</v>
          </cell>
          <cell r="G254" t="str">
            <v/>
          </cell>
          <cell r="H254" t="str">
            <v/>
          </cell>
          <cell r="I254" t="str">
            <v/>
          </cell>
        </row>
        <row r="255">
          <cell r="C255">
            <v>393</v>
          </cell>
          <cell r="D255" t="str">
            <v>-</v>
          </cell>
          <cell r="E255" t="str">
            <v>Mina Fabris</v>
          </cell>
          <cell r="F255" t="str">
            <v>SAA São João do Ivaí</v>
          </cell>
          <cell r="G255" t="str">
            <v/>
          </cell>
          <cell r="H255" t="str">
            <v/>
          </cell>
          <cell r="I255" t="str">
            <v/>
          </cell>
        </row>
        <row r="256">
          <cell r="C256">
            <v>394</v>
          </cell>
          <cell r="D256" t="str">
            <v>-</v>
          </cell>
          <cell r="E256" t="str">
            <v>rio Santana</v>
          </cell>
          <cell r="F256" t="str">
            <v>S.A.I. Região Metropolitana de Curitiba</v>
          </cell>
          <cell r="G256" t="str">
            <v>8,48</v>
          </cell>
          <cell r="H256" t="str">
            <v/>
          </cell>
          <cell r="I256" t="str">
            <v>série histórica</v>
          </cell>
        </row>
        <row r="257">
          <cell r="C257">
            <v>395</v>
          </cell>
          <cell r="D257" t="str">
            <v>-</v>
          </cell>
          <cell r="E257" t="str">
            <v>Ribeirão Claro</v>
          </cell>
          <cell r="F257" t="str">
            <v>S.A.I. Região Metropolitana de Curitiba</v>
          </cell>
          <cell r="G257" t="str">
            <v/>
          </cell>
          <cell r="H257" t="str">
            <v/>
          </cell>
          <cell r="I257" t="str">
            <v/>
          </cell>
        </row>
        <row r="258">
          <cell r="C258">
            <v>396</v>
          </cell>
          <cell r="D258" t="str">
            <v>-</v>
          </cell>
          <cell r="E258" t="str">
            <v>Rio Estiva</v>
          </cell>
          <cell r="F258" t="str">
            <v>S.A.I. Região Metropolitana de Curitiba</v>
          </cell>
          <cell r="G258" t="str">
            <v/>
          </cell>
          <cell r="H258" t="str">
            <v/>
          </cell>
          <cell r="I258" t="str">
            <v/>
          </cell>
        </row>
        <row r="259">
          <cell r="C259">
            <v>398</v>
          </cell>
          <cell r="D259" t="str">
            <v>-</v>
          </cell>
          <cell r="E259" t="str">
            <v>Rio Arraial</v>
          </cell>
          <cell r="F259" t="str">
            <v>S.A.I. Região Metropolitana de Curitiba</v>
          </cell>
          <cell r="G259" t="str">
            <v/>
          </cell>
          <cell r="H259" t="str">
            <v/>
          </cell>
          <cell r="I259" t="str">
            <v/>
          </cell>
        </row>
        <row r="260">
          <cell r="C260">
            <v>402</v>
          </cell>
          <cell r="D260" t="str">
            <v>-</v>
          </cell>
          <cell r="E260" t="str">
            <v>Barragem Rio Verde</v>
          </cell>
          <cell r="F260" t="str">
            <v>S.A.I. Região Metropolitana de Curitiba</v>
          </cell>
          <cell r="G260" t="str">
            <v>5,29</v>
          </cell>
          <cell r="H260" t="str">
            <v>q cedida Petrobras</v>
          </cell>
          <cell r="I260" t="str">
            <v>estudo LEMMA</v>
          </cell>
        </row>
        <row r="261">
          <cell r="C261">
            <v>403</v>
          </cell>
          <cell r="D261" t="str">
            <v>Estudo Hidrológico</v>
          </cell>
          <cell r="E261" t="str">
            <v>Rio Miringuava - Pto 2</v>
          </cell>
          <cell r="F261" t="str">
            <v>S.A.I. Região Metropolitana de Curitiba</v>
          </cell>
          <cell r="G261" t="str">
            <v>4,65</v>
          </cell>
          <cell r="H261" t="str">
            <v/>
          </cell>
          <cell r="I261" t="str">
            <v>Série Histórica</v>
          </cell>
        </row>
        <row r="262">
          <cell r="C262">
            <v>404</v>
          </cell>
          <cell r="D262" t="str">
            <v>-</v>
          </cell>
          <cell r="E262" t="str">
            <v>Rio da Várzea (baixo)</v>
          </cell>
          <cell r="F262" t="str">
            <v>S.A.I. Região Metropolitana de Curitiba</v>
          </cell>
          <cell r="G262" t="str">
            <v>5,02</v>
          </cell>
          <cell r="H262" t="str">
            <v/>
          </cell>
          <cell r="I262" t="str">
            <v>série histórica</v>
          </cell>
        </row>
        <row r="263">
          <cell r="C263">
            <v>406</v>
          </cell>
          <cell r="D263" t="str">
            <v>-</v>
          </cell>
          <cell r="E263" t="str">
            <v>Rio Capivari</v>
          </cell>
          <cell r="F263" t="str">
            <v>SAA Campina Grande do Sul</v>
          </cell>
          <cell r="G263" t="str">
            <v>8,81</v>
          </cell>
          <cell r="H263" t="str">
            <v/>
          </cell>
          <cell r="I263" t="str">
            <v>série histórica</v>
          </cell>
        </row>
        <row r="264">
          <cell r="C264">
            <v>408</v>
          </cell>
          <cell r="D264" t="str">
            <v>Ajuste Operacional</v>
          </cell>
          <cell r="E264" t="str">
            <v>Mina 01</v>
          </cell>
          <cell r="F264" t="str">
            <v>SAA Bredápolis</v>
          </cell>
          <cell r="G264" t="str">
            <v/>
          </cell>
          <cell r="H264" t="str">
            <v/>
          </cell>
          <cell r="I264" t="str">
            <v/>
          </cell>
        </row>
        <row r="265">
          <cell r="C265">
            <v>411</v>
          </cell>
          <cell r="D265" t="str">
            <v>Ajuste Operacional</v>
          </cell>
          <cell r="E265" t="str">
            <v>Mina Alto Alegre</v>
          </cell>
          <cell r="F265" t="str">
            <v>SAA Faxinal</v>
          </cell>
          <cell r="G265" t="str">
            <v/>
          </cell>
          <cell r="H265" t="str">
            <v/>
          </cell>
          <cell r="I265" t="str">
            <v/>
          </cell>
        </row>
        <row r="266">
          <cell r="C266">
            <v>412</v>
          </cell>
          <cell r="D266" t="str">
            <v>Alteração de Outorga</v>
          </cell>
          <cell r="E266" t="str">
            <v>Mina</v>
          </cell>
          <cell r="F266" t="str">
            <v>SAA Alecrim</v>
          </cell>
          <cell r="G266" t="str">
            <v/>
          </cell>
          <cell r="H266" t="str">
            <v/>
          </cell>
          <cell r="I266" t="str">
            <v/>
          </cell>
        </row>
        <row r="267">
          <cell r="C267">
            <v>413</v>
          </cell>
          <cell r="D267" t="str">
            <v>Ajuste Operacional</v>
          </cell>
          <cell r="E267" t="str">
            <v>Rio Lajeado Liso</v>
          </cell>
          <cell r="F267" t="str">
            <v>SAA Sapopema</v>
          </cell>
          <cell r="G267" t="str">
            <v>1,50</v>
          </cell>
          <cell r="H267" t="str">
            <v/>
          </cell>
          <cell r="I267" t="str">
            <v>Série histórica</v>
          </cell>
        </row>
        <row r="268">
          <cell r="C268">
            <v>414</v>
          </cell>
          <cell r="D268" t="str">
            <v>Sem dados</v>
          </cell>
          <cell r="E268" t="str">
            <v>Rio São Sebastião</v>
          </cell>
          <cell r="F268" t="str">
            <v>SAA Sete Barras</v>
          </cell>
          <cell r="G268" t="str">
            <v>7,00</v>
          </cell>
          <cell r="H268" t="str">
            <v>q 7,10</v>
          </cell>
          <cell r="I268" t="str">
            <v>Atlas</v>
          </cell>
        </row>
        <row r="269">
          <cell r="C269">
            <v>415</v>
          </cell>
          <cell r="D269" t="str">
            <v>-</v>
          </cell>
          <cell r="E269" t="str">
            <v>Mina 2</v>
          </cell>
          <cell r="F269" t="str">
            <v>SAA Antonio Paranhos</v>
          </cell>
          <cell r="G269" t="str">
            <v/>
          </cell>
          <cell r="H269" t="str">
            <v/>
          </cell>
          <cell r="I269" t="str">
            <v/>
          </cell>
        </row>
        <row r="270">
          <cell r="C270">
            <v>416</v>
          </cell>
          <cell r="D270" t="str">
            <v>-</v>
          </cell>
          <cell r="E270" t="str">
            <v>Mina 3</v>
          </cell>
          <cell r="F270" t="str">
            <v>SAA Antonio Paranhos</v>
          </cell>
          <cell r="G270" t="str">
            <v/>
          </cell>
          <cell r="H270" t="str">
            <v/>
          </cell>
          <cell r="I270" t="str">
            <v/>
          </cell>
        </row>
        <row r="271">
          <cell r="C271">
            <v>417</v>
          </cell>
          <cell r="D271" t="str">
            <v>Ajuste Operacional</v>
          </cell>
          <cell r="E271" t="str">
            <v>Mina 01</v>
          </cell>
          <cell r="F271" t="str">
            <v>SAA Mangueirinha</v>
          </cell>
          <cell r="G271" t="str">
            <v/>
          </cell>
          <cell r="H271" t="str">
            <v/>
          </cell>
          <cell r="I271" t="str">
            <v/>
          </cell>
        </row>
        <row r="272">
          <cell r="C272">
            <v>418</v>
          </cell>
          <cell r="D272" t="str">
            <v>Ajuste Operacional</v>
          </cell>
          <cell r="E272" t="str">
            <v>Rio Ivaizinho</v>
          </cell>
          <cell r="F272" t="str">
            <v>SAA Cândido de Abreu</v>
          </cell>
          <cell r="G272" t="str">
            <v>0,72</v>
          </cell>
          <cell r="H272" t="str">
            <v/>
          </cell>
          <cell r="I272" t="str">
            <v>HG171 rodada em 2014</v>
          </cell>
        </row>
        <row r="273">
          <cell r="C273">
            <v>419</v>
          </cell>
          <cell r="D273" t="str">
            <v>-</v>
          </cell>
          <cell r="E273" t="str">
            <v>Rio Jararaca</v>
          </cell>
          <cell r="F273" t="str">
            <v>SAA Bituruna</v>
          </cell>
          <cell r="G273" t="str">
            <v>6,95</v>
          </cell>
          <cell r="H273" t="str">
            <v/>
          </cell>
          <cell r="I273" t="str">
            <v>HG171</v>
          </cell>
        </row>
        <row r="274">
          <cell r="C274">
            <v>420</v>
          </cell>
          <cell r="D274" t="str">
            <v>-</v>
          </cell>
          <cell r="E274" t="str">
            <v>Arroio Monjolo Velho</v>
          </cell>
          <cell r="F274" t="str">
            <v>SAA Catanduvas</v>
          </cell>
          <cell r="G274" t="str">
            <v/>
          </cell>
          <cell r="H274" t="str">
            <v/>
          </cell>
          <cell r="I274" t="str">
            <v/>
          </cell>
        </row>
        <row r="275">
          <cell r="C275">
            <v>421</v>
          </cell>
          <cell r="D275" t="str">
            <v>-</v>
          </cell>
          <cell r="E275" t="str">
            <v>Rio Itaqui (Cavas)</v>
          </cell>
          <cell r="F275" t="str">
            <v>S.A.I.C - Iguaçú</v>
          </cell>
          <cell r="G275" t="str">
            <v/>
          </cell>
          <cell r="H275" t="str">
            <v/>
          </cell>
          <cell r="I275" t="str">
            <v/>
          </cell>
        </row>
        <row r="276">
          <cell r="C276">
            <v>422</v>
          </cell>
          <cell r="D276" t="str">
            <v>-</v>
          </cell>
          <cell r="E276" t="str">
            <v>Rio Cantagalinho</v>
          </cell>
          <cell r="F276" t="str">
            <v>SAA Cantagalo</v>
          </cell>
          <cell r="G276" t="str">
            <v>1,96</v>
          </cell>
          <cell r="H276" t="str">
            <v/>
          </cell>
          <cell r="I276" t="str">
            <v>HG171 rodado em 2014</v>
          </cell>
        </row>
        <row r="277">
          <cell r="C277">
            <v>423</v>
          </cell>
          <cell r="D277" t="str">
            <v>-</v>
          </cell>
          <cell r="E277" t="str">
            <v>Mina</v>
          </cell>
          <cell r="F277" t="str">
            <v>SAA Palmeira</v>
          </cell>
          <cell r="G277" t="str">
            <v/>
          </cell>
          <cell r="H277" t="str">
            <v/>
          </cell>
          <cell r="I277" t="str">
            <v/>
          </cell>
        </row>
        <row r="278">
          <cell r="C278">
            <v>424</v>
          </cell>
          <cell r="D278" t="str">
            <v>Ajuste Operacional</v>
          </cell>
          <cell r="E278" t="str">
            <v>Rio Iguaçu - Reservatório Salto Santiago</v>
          </cell>
          <cell r="F278" t="str">
            <v>SAA Saudade do Iguaçu</v>
          </cell>
          <cell r="G278" t="str">
            <v>6,17</v>
          </cell>
          <cell r="H278" t="str">
            <v/>
          </cell>
          <cell r="I278" t="str">
            <v>HG171</v>
          </cell>
        </row>
        <row r="279">
          <cell r="C279">
            <v>425</v>
          </cell>
          <cell r="D279" t="str">
            <v>Conforme</v>
          </cell>
          <cell r="E279" t="str">
            <v>Rio Cotegipe</v>
          </cell>
          <cell r="F279" t="str">
            <v>SAA Nova Prata do Iguaçú</v>
          </cell>
          <cell r="G279" t="str">
            <v>3,26</v>
          </cell>
          <cell r="H279" t="str">
            <v/>
          </cell>
          <cell r="I279" t="str">
            <v>HG171 rodada em 2014</v>
          </cell>
        </row>
        <row r="280">
          <cell r="C280">
            <v>426</v>
          </cell>
          <cell r="D280" t="str">
            <v>-</v>
          </cell>
          <cell r="E280" t="str">
            <v>Rio Caraçá</v>
          </cell>
          <cell r="F280" t="str">
            <v>S.A.I. Região Metropolitana de Curitiba</v>
          </cell>
          <cell r="G280" t="str">
            <v>8,40</v>
          </cell>
          <cell r="H280" t="str">
            <v/>
          </cell>
          <cell r="I280" t="str">
            <v>Atlas</v>
          </cell>
        </row>
        <row r="281">
          <cell r="C281">
            <v>427</v>
          </cell>
          <cell r="D281" t="str">
            <v>Ajuste Operacional</v>
          </cell>
          <cell r="E281" t="str">
            <v>Rio das Almas</v>
          </cell>
          <cell r="F281" t="str">
            <v>SAA Teixeira Soares</v>
          </cell>
          <cell r="G281" t="str">
            <v>3,77</v>
          </cell>
          <cell r="H281" t="str">
            <v/>
          </cell>
          <cell r="I281" t="str">
            <v>HG171</v>
          </cell>
        </row>
        <row r="282">
          <cell r="C282">
            <v>428</v>
          </cell>
          <cell r="D282" t="str">
            <v>-</v>
          </cell>
          <cell r="E282" t="str">
            <v>Rio Sarandizinho</v>
          </cell>
          <cell r="F282" t="str">
            <v>SAA Santa Izabel do Oeste</v>
          </cell>
          <cell r="G282" t="str">
            <v/>
          </cell>
          <cell r="H282" t="str">
            <v/>
          </cell>
          <cell r="I282" t="str">
            <v/>
          </cell>
        </row>
        <row r="283">
          <cell r="C283">
            <v>429</v>
          </cell>
          <cell r="D283" t="str">
            <v>-</v>
          </cell>
          <cell r="E283" t="str">
            <v>Rio Baixo Açungui</v>
          </cell>
          <cell r="F283" t="str">
            <v>S.A.I. Região Metropolitana de Curitiba</v>
          </cell>
          <cell r="G283" t="str">
            <v/>
          </cell>
          <cell r="H283" t="str">
            <v/>
          </cell>
          <cell r="I283" t="str">
            <v/>
          </cell>
        </row>
        <row r="284">
          <cell r="C284">
            <v>430</v>
          </cell>
          <cell r="D284" t="str">
            <v>-</v>
          </cell>
          <cell r="E284" t="str">
            <v>Rio Cachoeira</v>
          </cell>
          <cell r="F284" t="str">
            <v>SAA Rio Azul</v>
          </cell>
          <cell r="G284" t="str">
            <v/>
          </cell>
          <cell r="H284" t="str">
            <v/>
          </cell>
          <cell r="I284" t="str">
            <v/>
          </cell>
        </row>
        <row r="285">
          <cell r="C285">
            <v>431</v>
          </cell>
          <cell r="D285" t="str">
            <v>-</v>
          </cell>
          <cell r="E285" t="str">
            <v>Rio Ribeira</v>
          </cell>
          <cell r="F285" t="str">
            <v>S.A.I. Região Metropolitana de Curitiba</v>
          </cell>
          <cell r="G285" t="str">
            <v/>
          </cell>
          <cell r="H285" t="str">
            <v/>
          </cell>
          <cell r="I285" t="str">
            <v/>
          </cell>
        </row>
        <row r="286">
          <cell r="C286">
            <v>432</v>
          </cell>
          <cell r="D286" t="str">
            <v>Ajuste Operacional</v>
          </cell>
          <cell r="E286" t="str">
            <v>Rio Baú</v>
          </cell>
          <cell r="F286" t="str">
            <v>SAA Guaraniaçu</v>
          </cell>
          <cell r="G286" t="str">
            <v>7,10</v>
          </cell>
          <cell r="H286" t="str">
            <v/>
          </cell>
          <cell r="I286" t="str">
            <v>HG171</v>
          </cell>
        </row>
        <row r="287">
          <cell r="C287">
            <v>433</v>
          </cell>
          <cell r="D287" t="str">
            <v>Ajuste Operacional</v>
          </cell>
          <cell r="E287" t="str">
            <v>Mina 2</v>
          </cell>
          <cell r="F287" t="str">
            <v>SAA Colônia Socorro</v>
          </cell>
          <cell r="G287" t="str">
            <v/>
          </cell>
          <cell r="H287" t="str">
            <v/>
          </cell>
          <cell r="I287" t="str">
            <v/>
          </cell>
        </row>
        <row r="288">
          <cell r="C288">
            <v>435</v>
          </cell>
          <cell r="D288" t="str">
            <v>Conforme</v>
          </cell>
          <cell r="E288" t="str">
            <v>Rio Barreiros - Ponto 2</v>
          </cell>
          <cell r="F288" t="str">
            <v>SAA Bairro dos França</v>
          </cell>
          <cell r="G288" t="str">
            <v>3,22</v>
          </cell>
          <cell r="H288" t="str">
            <v/>
          </cell>
          <cell r="I288" t="str">
            <v>HG171</v>
          </cell>
        </row>
        <row r="289">
          <cell r="C289">
            <v>436</v>
          </cell>
          <cell r="D289" t="str">
            <v>Estudo Hidrológico</v>
          </cell>
          <cell r="E289" t="str">
            <v>Jusante Represa Boava</v>
          </cell>
          <cell r="F289" t="str">
            <v>SAA Briolândia</v>
          </cell>
          <cell r="G289" t="str">
            <v>4,00</v>
          </cell>
          <cell r="H289" t="str">
            <v/>
          </cell>
          <cell r="I289" t="str">
            <v/>
          </cell>
        </row>
        <row r="290">
          <cell r="C290">
            <v>437</v>
          </cell>
          <cell r="D290" t="str">
            <v>Alteração de Outorga</v>
          </cell>
          <cell r="E290" t="str">
            <v>Açude Tamanduá</v>
          </cell>
          <cell r="F290" t="str">
            <v>SAA Rio Bonito do Iguaçú</v>
          </cell>
          <cell r="G290" t="str">
            <v>5,92</v>
          </cell>
          <cell r="H290" t="str">
            <v/>
          </cell>
          <cell r="I290" t="str">
            <v>HG171</v>
          </cell>
        </row>
        <row r="291">
          <cell r="C291">
            <v>438</v>
          </cell>
          <cell r="D291" t="str">
            <v>Conforme</v>
          </cell>
          <cell r="E291" t="str">
            <v>Afluente do Rio Cantagalo</v>
          </cell>
          <cell r="F291" t="str">
            <v>SAA Cantagalo</v>
          </cell>
          <cell r="G291" t="str">
            <v>7,48</v>
          </cell>
          <cell r="H291" t="str">
            <v/>
          </cell>
          <cell r="I291" t="str">
            <v>HG171</v>
          </cell>
        </row>
        <row r="292">
          <cell r="C292">
            <v>439</v>
          </cell>
          <cell r="D292" t="str">
            <v>-</v>
          </cell>
          <cell r="E292" t="str">
            <v>Rio do Salto</v>
          </cell>
          <cell r="F292" t="str">
            <v>SAA Palmeira</v>
          </cell>
          <cell r="G292" t="str">
            <v/>
          </cell>
          <cell r="H292" t="str">
            <v/>
          </cell>
          <cell r="I292" t="str">
            <v/>
          </cell>
        </row>
        <row r="293">
          <cell r="C293">
            <v>452</v>
          </cell>
          <cell r="D293" t="str">
            <v>-</v>
          </cell>
          <cell r="E293" t="str">
            <v>Rio Gonçalves Dias</v>
          </cell>
          <cell r="F293" t="str">
            <v>SAA Santa Tereza</v>
          </cell>
          <cell r="G293" t="str">
            <v/>
          </cell>
          <cell r="H293" t="str">
            <v/>
          </cell>
          <cell r="I293" t="str">
            <v/>
          </cell>
        </row>
        <row r="294">
          <cell r="C294">
            <v>453</v>
          </cell>
          <cell r="D294" t="str">
            <v>-</v>
          </cell>
          <cell r="E294" t="str">
            <v>Afluente Rio Ligeiro</v>
          </cell>
          <cell r="F294" t="str">
            <v>SAA Pato Branco</v>
          </cell>
          <cell r="G294" t="str">
            <v>4,82</v>
          </cell>
          <cell r="H294" t="str">
            <v/>
          </cell>
          <cell r="I294" t="str">
            <v>Série Histórica</v>
          </cell>
        </row>
        <row r="295">
          <cell r="C295">
            <v>454</v>
          </cell>
          <cell r="D295" t="str">
            <v>-</v>
          </cell>
          <cell r="E295" t="str">
            <v>Córrego Nova Vitória</v>
          </cell>
          <cell r="F295" t="str">
            <v>SAA Nova Vitoria</v>
          </cell>
          <cell r="G295" t="str">
            <v>3,26</v>
          </cell>
          <cell r="H295" t="str">
            <v/>
          </cell>
          <cell r="I295" t="str">
            <v>HG171 rodada em 2014</v>
          </cell>
        </row>
        <row r="296">
          <cell r="C296">
            <v>455</v>
          </cell>
          <cell r="D296" t="str">
            <v>-</v>
          </cell>
          <cell r="E296" t="str">
            <v>Arroio do Meio</v>
          </cell>
          <cell r="F296" t="str">
            <v>SAA Irati</v>
          </cell>
          <cell r="G296" t="str">
            <v>3,39</v>
          </cell>
          <cell r="H296" t="str">
            <v/>
          </cell>
          <cell r="I296" t="str">
            <v>HG171</v>
          </cell>
        </row>
        <row r="297">
          <cell r="C297">
            <v>456</v>
          </cell>
          <cell r="D297" t="str">
            <v>-</v>
          </cell>
          <cell r="E297" t="str">
            <v>Rio Itaqui</v>
          </cell>
          <cell r="F297" t="str">
            <v>SAA Campo Largo</v>
          </cell>
          <cell r="G297" t="str">
            <v/>
          </cell>
          <cell r="H297" t="str">
            <v/>
          </cell>
          <cell r="I297" t="str">
            <v/>
          </cell>
        </row>
        <row r="298">
          <cell r="C298">
            <v>457</v>
          </cell>
          <cell r="D298" t="str">
            <v>-</v>
          </cell>
          <cell r="E298" t="str">
            <v>Rio Ouro Fino</v>
          </cell>
          <cell r="F298" t="str">
            <v>SAA Tunas do Paraná</v>
          </cell>
          <cell r="G298" t="str">
            <v/>
          </cell>
          <cell r="H298" t="str">
            <v/>
          </cell>
          <cell r="I298" t="str">
            <v/>
          </cell>
        </row>
        <row r="299">
          <cell r="C299">
            <v>458</v>
          </cell>
          <cell r="D299" t="str">
            <v>-</v>
          </cell>
          <cell r="E299" t="str">
            <v>Rio São José - Ponto A</v>
          </cell>
          <cell r="F299" t="str">
            <v>SAA Cascavel</v>
          </cell>
          <cell r="G299" t="str">
            <v/>
          </cell>
          <cell r="H299" t="str">
            <v/>
          </cell>
          <cell r="I299" t="str">
            <v/>
          </cell>
        </row>
        <row r="300">
          <cell r="C300">
            <v>459</v>
          </cell>
          <cell r="D300" t="str">
            <v>-</v>
          </cell>
          <cell r="E300" t="str">
            <v>Rio Bom</v>
          </cell>
          <cell r="F300" t="str">
            <v>SAA Apucarana</v>
          </cell>
          <cell r="G300" t="str">
            <v/>
          </cell>
          <cell r="H300" t="str">
            <v/>
          </cell>
          <cell r="I300" t="str">
            <v/>
          </cell>
        </row>
        <row r="301">
          <cell r="C301">
            <v>467</v>
          </cell>
          <cell r="D301" t="str">
            <v>-</v>
          </cell>
          <cell r="E301" t="str">
            <v>Ribeirão Jacutinga</v>
          </cell>
          <cell r="F301" t="str">
            <v>SAA Metropolitano Londrina/Cambé</v>
          </cell>
          <cell r="G301" t="str">
            <v>6,90</v>
          </cell>
          <cell r="H301" t="str">
            <v/>
          </cell>
          <cell r="I301" t="str">
            <v>Serie Histórica</v>
          </cell>
        </row>
        <row r="302">
          <cell r="C302">
            <v>468</v>
          </cell>
          <cell r="D302" t="str">
            <v>-</v>
          </cell>
          <cell r="E302" t="str">
            <v>Rio Marquinho</v>
          </cell>
          <cell r="F302" t="str">
            <v>SAA Marquinho</v>
          </cell>
          <cell r="G302" t="str">
            <v>3,55</v>
          </cell>
          <cell r="H302" t="str">
            <v/>
          </cell>
          <cell r="I302" t="str">
            <v>HG171</v>
          </cell>
        </row>
        <row r="303">
          <cell r="C303">
            <v>469</v>
          </cell>
          <cell r="D303" t="str">
            <v>-</v>
          </cell>
          <cell r="E303" t="str">
            <v>Ribeirão Caiuá</v>
          </cell>
          <cell r="F303" t="str">
            <v>SAA Paranavaí</v>
          </cell>
          <cell r="G303" t="str">
            <v/>
          </cell>
          <cell r="H303" t="str">
            <v/>
          </cell>
          <cell r="I303" t="str">
            <v/>
          </cell>
        </row>
        <row r="304">
          <cell r="C304">
            <v>470</v>
          </cell>
          <cell r="D304" t="str">
            <v>-</v>
          </cell>
          <cell r="E304" t="str">
            <v>Ribeirão dos Dourados</v>
          </cell>
          <cell r="F304" t="str">
            <v>SAA Mandaguari</v>
          </cell>
          <cell r="G304" t="str">
            <v>5,50</v>
          </cell>
          <cell r="H304" t="str">
            <v/>
          </cell>
          <cell r="I304" t="str">
            <v>ETP Regionaliz. (Gomes,J.)</v>
          </cell>
        </row>
        <row r="305">
          <cell r="C305">
            <v>471</v>
          </cell>
          <cell r="D305" t="str">
            <v>-</v>
          </cell>
          <cell r="E305" t="str">
            <v>Rio Santa Quitéria</v>
          </cell>
          <cell r="F305" t="str">
            <v>SAA Toledo</v>
          </cell>
          <cell r="G305" t="str">
            <v/>
          </cell>
          <cell r="H305" t="str">
            <v/>
          </cell>
          <cell r="I305" t="str">
            <v/>
          </cell>
        </row>
      </sheetData>
      <sheetData sheetId="4" refreshError="1">
        <row r="4">
          <cell r="T4">
            <v>4</v>
          </cell>
          <cell r="U4">
            <v>1.4200261184586687</v>
          </cell>
        </row>
        <row r="5">
          <cell r="T5">
            <v>8</v>
          </cell>
          <cell r="U5"/>
        </row>
        <row r="6">
          <cell r="T6">
            <v>9</v>
          </cell>
          <cell r="U6">
            <v>3.3615066859545659</v>
          </cell>
        </row>
        <row r="7">
          <cell r="T7">
            <v>11</v>
          </cell>
          <cell r="U7"/>
        </row>
        <row r="8">
          <cell r="T8">
            <v>14</v>
          </cell>
          <cell r="U8"/>
        </row>
        <row r="9">
          <cell r="T9">
            <v>15</v>
          </cell>
          <cell r="U9"/>
        </row>
        <row r="10">
          <cell r="T10">
            <v>16</v>
          </cell>
          <cell r="U10"/>
        </row>
        <row r="11">
          <cell r="T11">
            <v>17</v>
          </cell>
          <cell r="U11"/>
        </row>
        <row r="12">
          <cell r="T12">
            <v>18</v>
          </cell>
          <cell r="U12">
            <v>0.39790421312834368</v>
          </cell>
        </row>
        <row r="13">
          <cell r="T13">
            <v>19</v>
          </cell>
          <cell r="U13">
            <v>6.9867296292233427E-2</v>
          </cell>
        </row>
        <row r="14">
          <cell r="T14">
            <v>21</v>
          </cell>
          <cell r="U14">
            <v>1.1037006011316826</v>
          </cell>
        </row>
        <row r="15">
          <cell r="T15">
            <v>22</v>
          </cell>
          <cell r="U15">
            <v>5.6368170261665483E-2</v>
          </cell>
        </row>
        <row r="16">
          <cell r="T16">
            <v>25</v>
          </cell>
          <cell r="U16"/>
        </row>
        <row r="17">
          <cell r="T17">
            <v>26</v>
          </cell>
          <cell r="U17"/>
        </row>
        <row r="18">
          <cell r="T18">
            <v>27</v>
          </cell>
          <cell r="U18">
            <v>0.3199235906574201</v>
          </cell>
        </row>
        <row r="19">
          <cell r="T19">
            <v>28</v>
          </cell>
          <cell r="U19"/>
        </row>
        <row r="20">
          <cell r="T20">
            <v>30</v>
          </cell>
          <cell r="U20">
            <v>0.9909484954800688</v>
          </cell>
        </row>
        <row r="21">
          <cell r="T21">
            <v>31</v>
          </cell>
          <cell r="U21">
            <v>0.50945731315123466</v>
          </cell>
        </row>
        <row r="22">
          <cell r="T22">
            <v>34</v>
          </cell>
          <cell r="U22">
            <v>3.8317229881036169E-2</v>
          </cell>
        </row>
        <row r="23">
          <cell r="T23">
            <v>35</v>
          </cell>
          <cell r="U23"/>
        </row>
        <row r="24">
          <cell r="T24">
            <v>36</v>
          </cell>
          <cell r="U24">
            <v>0.27319273516707826</v>
          </cell>
        </row>
        <row r="25">
          <cell r="T25">
            <v>38</v>
          </cell>
          <cell r="U25"/>
        </row>
        <row r="26">
          <cell r="T26">
            <v>39</v>
          </cell>
          <cell r="U26"/>
        </row>
        <row r="27">
          <cell r="T27">
            <v>40</v>
          </cell>
          <cell r="U27"/>
        </row>
        <row r="28">
          <cell r="T28">
            <v>41</v>
          </cell>
          <cell r="U28">
            <v>5.9496181211846464</v>
          </cell>
        </row>
        <row r="29">
          <cell r="T29">
            <v>42</v>
          </cell>
          <cell r="U29"/>
        </row>
        <row r="30">
          <cell r="T30">
            <v>43</v>
          </cell>
          <cell r="U30"/>
        </row>
        <row r="31">
          <cell r="T31">
            <v>44</v>
          </cell>
          <cell r="U31"/>
        </row>
        <row r="32">
          <cell r="T32">
            <v>48</v>
          </cell>
          <cell r="U32"/>
        </row>
        <row r="33">
          <cell r="T33">
            <v>50</v>
          </cell>
          <cell r="U33"/>
        </row>
        <row r="34">
          <cell r="T34">
            <v>53</v>
          </cell>
          <cell r="U34">
            <v>2.1812028095353542</v>
          </cell>
        </row>
        <row r="35">
          <cell r="T35">
            <v>54</v>
          </cell>
          <cell r="U35"/>
        </row>
        <row r="36">
          <cell r="T36">
            <v>57</v>
          </cell>
          <cell r="U36"/>
        </row>
        <row r="37">
          <cell r="T37">
            <v>58</v>
          </cell>
          <cell r="U37">
            <v>2.2092785847314778E-2</v>
          </cell>
        </row>
        <row r="38">
          <cell r="T38">
            <v>59</v>
          </cell>
          <cell r="U38">
            <v>1.0711501601068929</v>
          </cell>
        </row>
        <row r="39">
          <cell r="T39">
            <v>61</v>
          </cell>
          <cell r="U39"/>
        </row>
        <row r="40">
          <cell r="T40">
            <v>62</v>
          </cell>
          <cell r="U40"/>
        </row>
        <row r="41">
          <cell r="T41">
            <v>63</v>
          </cell>
          <cell r="U41">
            <v>0.12019304537627896</v>
          </cell>
        </row>
        <row r="42">
          <cell r="T42">
            <v>65</v>
          </cell>
          <cell r="U42"/>
        </row>
        <row r="43">
          <cell r="T43">
            <v>67</v>
          </cell>
          <cell r="U43"/>
        </row>
        <row r="44">
          <cell r="T44">
            <v>69</v>
          </cell>
          <cell r="U44"/>
        </row>
        <row r="45">
          <cell r="T45">
            <v>71</v>
          </cell>
          <cell r="U45"/>
        </row>
        <row r="46">
          <cell r="T46">
            <v>72</v>
          </cell>
          <cell r="U46"/>
        </row>
        <row r="47">
          <cell r="T47">
            <v>73</v>
          </cell>
          <cell r="U47"/>
        </row>
        <row r="48">
          <cell r="T48">
            <v>75</v>
          </cell>
          <cell r="U48"/>
        </row>
        <row r="49">
          <cell r="T49">
            <v>76</v>
          </cell>
          <cell r="U49">
            <v>7.7969032923931341</v>
          </cell>
        </row>
        <row r="50">
          <cell r="T50">
            <v>77</v>
          </cell>
          <cell r="U50"/>
        </row>
        <row r="51">
          <cell r="T51">
            <v>78</v>
          </cell>
          <cell r="U51"/>
        </row>
        <row r="52">
          <cell r="T52">
            <v>80</v>
          </cell>
          <cell r="U52">
            <v>0.58316966520666746</v>
          </cell>
        </row>
        <row r="53">
          <cell r="T53">
            <v>81</v>
          </cell>
          <cell r="U53"/>
        </row>
        <row r="54">
          <cell r="T54">
            <v>82</v>
          </cell>
          <cell r="U54">
            <v>0.10202645027804406</v>
          </cell>
        </row>
        <row r="55">
          <cell r="T55">
            <v>87</v>
          </cell>
          <cell r="U55"/>
        </row>
        <row r="56">
          <cell r="T56">
            <v>88</v>
          </cell>
          <cell r="U56"/>
        </row>
        <row r="57">
          <cell r="T57">
            <v>90</v>
          </cell>
          <cell r="U57"/>
        </row>
        <row r="58">
          <cell r="T58">
            <v>91</v>
          </cell>
          <cell r="U58">
            <v>1.051146468610864E-2</v>
          </cell>
        </row>
        <row r="59">
          <cell r="T59">
            <v>92</v>
          </cell>
          <cell r="U59"/>
        </row>
        <row r="60">
          <cell r="T60">
            <v>93</v>
          </cell>
          <cell r="U60"/>
        </row>
        <row r="61">
          <cell r="T61">
            <v>95</v>
          </cell>
          <cell r="U61"/>
        </row>
        <row r="62">
          <cell r="T62">
            <v>96</v>
          </cell>
          <cell r="U62"/>
        </row>
        <row r="63">
          <cell r="T63">
            <v>97</v>
          </cell>
          <cell r="U63"/>
        </row>
        <row r="64">
          <cell r="T64">
            <v>102</v>
          </cell>
          <cell r="U64"/>
        </row>
        <row r="65">
          <cell r="T65">
            <v>103</v>
          </cell>
          <cell r="U65"/>
        </row>
        <row r="66">
          <cell r="T66">
            <v>104</v>
          </cell>
          <cell r="U66"/>
        </row>
        <row r="67">
          <cell r="T67">
            <v>105</v>
          </cell>
          <cell r="U67"/>
        </row>
        <row r="68">
          <cell r="T68">
            <v>106</v>
          </cell>
          <cell r="U68">
            <v>8.0445205563534916</v>
          </cell>
        </row>
        <row r="69">
          <cell r="T69">
            <v>108</v>
          </cell>
          <cell r="U69">
            <v>1.7486162056643713</v>
          </cell>
        </row>
        <row r="70">
          <cell r="T70">
            <v>109</v>
          </cell>
          <cell r="U70"/>
        </row>
        <row r="71">
          <cell r="T71">
            <v>110</v>
          </cell>
          <cell r="U71"/>
        </row>
        <row r="72">
          <cell r="T72">
            <v>113</v>
          </cell>
          <cell r="U72"/>
        </row>
        <row r="73">
          <cell r="T73">
            <v>114</v>
          </cell>
          <cell r="U73"/>
        </row>
        <row r="74">
          <cell r="T74">
            <v>116</v>
          </cell>
          <cell r="U74"/>
        </row>
        <row r="75">
          <cell r="T75">
            <v>119</v>
          </cell>
          <cell r="U75"/>
        </row>
        <row r="76">
          <cell r="T76">
            <v>121</v>
          </cell>
          <cell r="U76">
            <v>0.19834217787208117</v>
          </cell>
        </row>
        <row r="77">
          <cell r="T77">
            <v>124</v>
          </cell>
          <cell r="U77"/>
        </row>
        <row r="78">
          <cell r="T78">
            <v>125</v>
          </cell>
          <cell r="U78">
            <v>6.19812827709737E-2</v>
          </cell>
        </row>
        <row r="79">
          <cell r="T79">
            <v>126</v>
          </cell>
          <cell r="U79"/>
        </row>
        <row r="80">
          <cell r="T80">
            <v>130</v>
          </cell>
          <cell r="U80">
            <v>0.6815971606882022</v>
          </cell>
        </row>
        <row r="81">
          <cell r="T81">
            <v>132</v>
          </cell>
          <cell r="U81"/>
        </row>
        <row r="82">
          <cell r="T82">
            <v>133</v>
          </cell>
          <cell r="U82"/>
        </row>
        <row r="83">
          <cell r="T83">
            <v>135</v>
          </cell>
          <cell r="U83">
            <v>0.29957040244965699</v>
          </cell>
        </row>
        <row r="84">
          <cell r="T84">
            <v>136</v>
          </cell>
          <cell r="U84"/>
        </row>
        <row r="85">
          <cell r="T85">
            <v>137</v>
          </cell>
          <cell r="U85">
            <v>0.43145051802211909</v>
          </cell>
        </row>
        <row r="86">
          <cell r="T86">
            <v>139</v>
          </cell>
          <cell r="U86"/>
        </row>
        <row r="87">
          <cell r="T87">
            <v>140</v>
          </cell>
          <cell r="U87"/>
        </row>
        <row r="88">
          <cell r="T88">
            <v>141</v>
          </cell>
          <cell r="U88"/>
        </row>
        <row r="89">
          <cell r="T89">
            <v>142</v>
          </cell>
          <cell r="U89">
            <v>1.08454711293322</v>
          </cell>
        </row>
        <row r="90">
          <cell r="T90">
            <v>143</v>
          </cell>
          <cell r="U90">
            <v>9.7191183198458E-2</v>
          </cell>
        </row>
        <row r="91">
          <cell r="T91">
            <v>144</v>
          </cell>
          <cell r="U91"/>
        </row>
        <row r="92">
          <cell r="T92">
            <v>146</v>
          </cell>
          <cell r="U92"/>
        </row>
        <row r="93">
          <cell r="T93">
            <v>147</v>
          </cell>
          <cell r="U93"/>
        </row>
        <row r="94">
          <cell r="T94">
            <v>148</v>
          </cell>
          <cell r="U94">
            <v>0.29514835343508256</v>
          </cell>
        </row>
        <row r="95">
          <cell r="T95">
            <v>153</v>
          </cell>
          <cell r="U95">
            <v>2.0110456233473775</v>
          </cell>
        </row>
        <row r="96">
          <cell r="T96">
            <v>155</v>
          </cell>
          <cell r="U96"/>
        </row>
        <row r="97">
          <cell r="T97">
            <v>157</v>
          </cell>
          <cell r="U97"/>
        </row>
        <row r="98">
          <cell r="T98">
            <v>158</v>
          </cell>
          <cell r="U98">
            <v>1.2851899655492049E-2</v>
          </cell>
        </row>
        <row r="99">
          <cell r="T99">
            <v>159</v>
          </cell>
          <cell r="U99"/>
        </row>
        <row r="100">
          <cell r="T100">
            <v>160</v>
          </cell>
          <cell r="U100"/>
        </row>
        <row r="101">
          <cell r="T101">
            <v>162</v>
          </cell>
          <cell r="U101">
            <v>4.4318428374259158</v>
          </cell>
        </row>
        <row r="102">
          <cell r="T102">
            <v>165</v>
          </cell>
          <cell r="U102">
            <v>0.56925728079432769</v>
          </cell>
        </row>
        <row r="103">
          <cell r="T103">
            <v>166</v>
          </cell>
          <cell r="U103"/>
        </row>
        <row r="104">
          <cell r="T104">
            <v>167</v>
          </cell>
          <cell r="U104"/>
        </row>
        <row r="105">
          <cell r="T105">
            <v>168</v>
          </cell>
          <cell r="U105"/>
        </row>
        <row r="106">
          <cell r="T106">
            <v>169</v>
          </cell>
          <cell r="U106">
            <v>0.5485738674939401</v>
          </cell>
        </row>
        <row r="107">
          <cell r="T107">
            <v>170</v>
          </cell>
          <cell r="U107"/>
        </row>
        <row r="108">
          <cell r="T108">
            <v>172</v>
          </cell>
          <cell r="U108">
            <v>2.3578329195229359E-2</v>
          </cell>
        </row>
        <row r="109">
          <cell r="T109">
            <v>173</v>
          </cell>
          <cell r="U109">
            <v>1.6351223513092465</v>
          </cell>
        </row>
        <row r="110">
          <cell r="T110">
            <v>174</v>
          </cell>
          <cell r="U110"/>
        </row>
        <row r="111">
          <cell r="T111">
            <v>180</v>
          </cell>
          <cell r="U111"/>
        </row>
        <row r="112">
          <cell r="T112">
            <v>181</v>
          </cell>
          <cell r="U112">
            <v>5.3767707697245131</v>
          </cell>
        </row>
        <row r="113">
          <cell r="T113">
            <v>182</v>
          </cell>
          <cell r="U113">
            <v>6.4855296404088159E-2</v>
          </cell>
        </row>
        <row r="114">
          <cell r="T114">
            <v>184</v>
          </cell>
          <cell r="U114">
            <v>2.1205179158877825</v>
          </cell>
        </row>
        <row r="115">
          <cell r="T115">
            <v>187</v>
          </cell>
          <cell r="U115"/>
        </row>
        <row r="116">
          <cell r="T116">
            <v>188</v>
          </cell>
          <cell r="U116"/>
        </row>
        <row r="117">
          <cell r="T117">
            <v>189</v>
          </cell>
          <cell r="U117"/>
        </row>
        <row r="118">
          <cell r="T118">
            <v>192</v>
          </cell>
          <cell r="U118"/>
        </row>
        <row r="119">
          <cell r="T119">
            <v>194</v>
          </cell>
          <cell r="U119">
            <v>1.1091571154748856</v>
          </cell>
        </row>
        <row r="120">
          <cell r="T120">
            <v>195</v>
          </cell>
          <cell r="U120">
            <v>7.9948426054666299</v>
          </cell>
        </row>
        <row r="121">
          <cell r="T121">
            <v>196</v>
          </cell>
          <cell r="U121"/>
        </row>
        <row r="122">
          <cell r="T122">
            <v>197</v>
          </cell>
          <cell r="U122"/>
        </row>
        <row r="123">
          <cell r="T123">
            <v>200</v>
          </cell>
          <cell r="U123"/>
        </row>
        <row r="124">
          <cell r="T124">
            <v>202</v>
          </cell>
          <cell r="U124"/>
        </row>
        <row r="125">
          <cell r="T125">
            <v>204</v>
          </cell>
          <cell r="U125"/>
        </row>
        <row r="126">
          <cell r="T126">
            <v>205</v>
          </cell>
          <cell r="U126"/>
        </row>
        <row r="127">
          <cell r="T127">
            <v>206</v>
          </cell>
          <cell r="U127"/>
        </row>
        <row r="128">
          <cell r="T128">
            <v>207</v>
          </cell>
          <cell r="U128">
            <v>0.70620077393563696</v>
          </cell>
        </row>
        <row r="129">
          <cell r="T129">
            <v>208</v>
          </cell>
          <cell r="U129"/>
        </row>
        <row r="130">
          <cell r="T130">
            <v>209</v>
          </cell>
          <cell r="U130"/>
        </row>
        <row r="131">
          <cell r="T131">
            <v>210</v>
          </cell>
          <cell r="U131">
            <v>0.95281459046577099</v>
          </cell>
        </row>
        <row r="132">
          <cell r="T132">
            <v>212</v>
          </cell>
          <cell r="U132"/>
        </row>
        <row r="133">
          <cell r="T133">
            <v>213</v>
          </cell>
          <cell r="U133"/>
        </row>
        <row r="134">
          <cell r="T134">
            <v>215</v>
          </cell>
          <cell r="U134"/>
        </row>
        <row r="135">
          <cell r="T135">
            <v>216</v>
          </cell>
          <cell r="U135"/>
        </row>
        <row r="136">
          <cell r="T136">
            <v>218</v>
          </cell>
          <cell r="U136">
            <v>1.3070093815719641E-2</v>
          </cell>
        </row>
        <row r="137">
          <cell r="T137">
            <v>220</v>
          </cell>
          <cell r="U137"/>
        </row>
        <row r="138">
          <cell r="T138">
            <v>223</v>
          </cell>
          <cell r="U138">
            <v>0.59319253687700024</v>
          </cell>
        </row>
        <row r="139">
          <cell r="T139">
            <v>226</v>
          </cell>
          <cell r="U139"/>
        </row>
        <row r="140">
          <cell r="T140">
            <v>227</v>
          </cell>
          <cell r="U140">
            <v>0.16354255083333619</v>
          </cell>
        </row>
        <row r="141">
          <cell r="T141">
            <v>230</v>
          </cell>
          <cell r="U141"/>
        </row>
        <row r="142">
          <cell r="T142">
            <v>232</v>
          </cell>
          <cell r="U142"/>
        </row>
        <row r="143">
          <cell r="T143">
            <v>233</v>
          </cell>
          <cell r="U143"/>
        </row>
        <row r="144">
          <cell r="T144">
            <v>235</v>
          </cell>
          <cell r="U144"/>
        </row>
        <row r="145">
          <cell r="T145">
            <v>236</v>
          </cell>
          <cell r="U145"/>
        </row>
        <row r="146">
          <cell r="T146">
            <v>237</v>
          </cell>
          <cell r="U146"/>
        </row>
        <row r="147">
          <cell r="T147">
            <v>239</v>
          </cell>
          <cell r="U147"/>
        </row>
        <row r="148">
          <cell r="T148">
            <v>241</v>
          </cell>
          <cell r="U148">
            <v>0.2444334294930075</v>
          </cell>
        </row>
        <row r="149">
          <cell r="T149">
            <v>242</v>
          </cell>
          <cell r="U149">
            <v>4.6312424714329623</v>
          </cell>
        </row>
        <row r="150">
          <cell r="T150">
            <v>243</v>
          </cell>
          <cell r="U150"/>
        </row>
        <row r="151">
          <cell r="T151">
            <v>244</v>
          </cell>
          <cell r="U151"/>
        </row>
        <row r="152">
          <cell r="T152">
            <v>245</v>
          </cell>
          <cell r="U152"/>
        </row>
        <row r="153">
          <cell r="T153">
            <v>246</v>
          </cell>
          <cell r="U153"/>
        </row>
        <row r="154">
          <cell r="T154">
            <v>247</v>
          </cell>
          <cell r="U154"/>
        </row>
        <row r="155">
          <cell r="T155">
            <v>248</v>
          </cell>
          <cell r="U155"/>
        </row>
        <row r="156">
          <cell r="T156">
            <v>250</v>
          </cell>
          <cell r="U156"/>
        </row>
        <row r="157">
          <cell r="T157">
            <v>252</v>
          </cell>
          <cell r="U157">
            <v>0.42929563387531339</v>
          </cell>
        </row>
        <row r="158">
          <cell r="T158">
            <v>253</v>
          </cell>
          <cell r="U158"/>
        </row>
        <row r="159">
          <cell r="T159">
            <v>255</v>
          </cell>
          <cell r="U159"/>
        </row>
        <row r="160">
          <cell r="T160">
            <v>256</v>
          </cell>
          <cell r="U160">
            <v>1.2140752841992255</v>
          </cell>
        </row>
        <row r="161">
          <cell r="T161">
            <v>257</v>
          </cell>
          <cell r="U161"/>
        </row>
        <row r="162">
          <cell r="T162">
            <v>259</v>
          </cell>
          <cell r="U162"/>
        </row>
        <row r="163">
          <cell r="T163">
            <v>260</v>
          </cell>
          <cell r="U163"/>
        </row>
        <row r="164">
          <cell r="T164">
            <v>262</v>
          </cell>
          <cell r="U164">
            <v>2.632657685212306</v>
          </cell>
        </row>
        <row r="165">
          <cell r="T165">
            <v>263</v>
          </cell>
          <cell r="U165"/>
        </row>
        <row r="166">
          <cell r="T166">
            <v>264</v>
          </cell>
          <cell r="U166"/>
        </row>
        <row r="167">
          <cell r="T167">
            <v>265</v>
          </cell>
          <cell r="U167"/>
        </row>
        <row r="168">
          <cell r="T168">
            <v>266</v>
          </cell>
          <cell r="U168"/>
        </row>
        <row r="169">
          <cell r="T169">
            <v>272</v>
          </cell>
          <cell r="U169">
            <v>1.1319353109545091E-2</v>
          </cell>
        </row>
        <row r="170">
          <cell r="T170">
            <v>274</v>
          </cell>
          <cell r="U170"/>
        </row>
        <row r="171">
          <cell r="T171">
            <v>278</v>
          </cell>
          <cell r="U171">
            <v>1.2602212093926342</v>
          </cell>
        </row>
        <row r="172">
          <cell r="T172">
            <v>279</v>
          </cell>
          <cell r="U172"/>
        </row>
        <row r="173">
          <cell r="T173">
            <v>283</v>
          </cell>
          <cell r="U173"/>
        </row>
        <row r="174">
          <cell r="T174">
            <v>291</v>
          </cell>
          <cell r="U174"/>
        </row>
        <row r="175">
          <cell r="T175">
            <v>292</v>
          </cell>
          <cell r="U175"/>
        </row>
        <row r="176">
          <cell r="T176">
            <v>293</v>
          </cell>
          <cell r="U176"/>
        </row>
        <row r="177">
          <cell r="T177">
            <v>294</v>
          </cell>
          <cell r="U177"/>
        </row>
        <row r="178">
          <cell r="T178">
            <v>298</v>
          </cell>
          <cell r="U178"/>
        </row>
        <row r="179">
          <cell r="T179">
            <v>301</v>
          </cell>
          <cell r="U179"/>
        </row>
        <row r="180">
          <cell r="T180">
            <v>305</v>
          </cell>
          <cell r="U180"/>
        </row>
        <row r="181">
          <cell r="T181">
            <v>324</v>
          </cell>
          <cell r="U181"/>
        </row>
        <row r="182">
          <cell r="T182">
            <v>329</v>
          </cell>
          <cell r="U182"/>
        </row>
        <row r="183">
          <cell r="T183">
            <v>334</v>
          </cell>
          <cell r="U183"/>
        </row>
        <row r="184">
          <cell r="T184">
            <v>335</v>
          </cell>
          <cell r="U184">
            <v>0.722284765598179</v>
          </cell>
        </row>
        <row r="185">
          <cell r="T185">
            <v>337</v>
          </cell>
          <cell r="U185"/>
        </row>
        <row r="186">
          <cell r="T186">
            <v>339</v>
          </cell>
          <cell r="U186"/>
        </row>
        <row r="187">
          <cell r="T187">
            <v>342</v>
          </cell>
          <cell r="U187"/>
        </row>
        <row r="188">
          <cell r="T188">
            <v>343</v>
          </cell>
          <cell r="U188"/>
        </row>
        <row r="189">
          <cell r="T189">
            <v>347</v>
          </cell>
          <cell r="U189"/>
        </row>
        <row r="190">
          <cell r="T190">
            <v>348</v>
          </cell>
          <cell r="U190"/>
        </row>
        <row r="191">
          <cell r="T191">
            <v>353</v>
          </cell>
          <cell r="U191"/>
        </row>
        <row r="192">
          <cell r="T192">
            <v>368</v>
          </cell>
          <cell r="U192"/>
        </row>
        <row r="193">
          <cell r="T193">
            <v>370</v>
          </cell>
          <cell r="U193"/>
        </row>
        <row r="194">
          <cell r="T194">
            <v>372</v>
          </cell>
          <cell r="U194"/>
        </row>
        <row r="195">
          <cell r="T195">
            <v>375</v>
          </cell>
          <cell r="U195"/>
        </row>
        <row r="196">
          <cell r="T196">
            <v>376</v>
          </cell>
          <cell r="U196"/>
        </row>
        <row r="197">
          <cell r="T197">
            <v>377</v>
          </cell>
          <cell r="U197"/>
        </row>
        <row r="198">
          <cell r="T198">
            <v>387</v>
          </cell>
          <cell r="U198"/>
        </row>
        <row r="199">
          <cell r="T199">
            <v>388</v>
          </cell>
          <cell r="U199"/>
        </row>
        <row r="200">
          <cell r="T200">
            <v>393</v>
          </cell>
          <cell r="U200"/>
        </row>
        <row r="201">
          <cell r="T201">
            <v>402</v>
          </cell>
          <cell r="U201"/>
        </row>
        <row r="202">
          <cell r="T202">
            <v>403</v>
          </cell>
          <cell r="U202">
            <v>2.3008873367181097</v>
          </cell>
        </row>
        <row r="203">
          <cell r="T203">
            <v>408</v>
          </cell>
          <cell r="U203"/>
        </row>
        <row r="204">
          <cell r="T204">
            <v>411</v>
          </cell>
          <cell r="U204"/>
        </row>
        <row r="205">
          <cell r="T205">
            <v>412</v>
          </cell>
          <cell r="U205"/>
        </row>
        <row r="206">
          <cell r="T206">
            <v>413</v>
          </cell>
          <cell r="U206"/>
        </row>
        <row r="207">
          <cell r="T207">
            <v>414</v>
          </cell>
          <cell r="U207"/>
        </row>
        <row r="208">
          <cell r="T208">
            <v>417</v>
          </cell>
          <cell r="U208"/>
        </row>
        <row r="209">
          <cell r="T209">
            <v>418</v>
          </cell>
          <cell r="U209"/>
        </row>
        <row r="210">
          <cell r="T210">
            <v>422</v>
          </cell>
          <cell r="U210"/>
        </row>
        <row r="211">
          <cell r="T211">
            <v>424</v>
          </cell>
          <cell r="U211"/>
        </row>
        <row r="212">
          <cell r="T212">
            <v>427</v>
          </cell>
          <cell r="U212"/>
        </row>
        <row r="213">
          <cell r="T213">
            <v>432</v>
          </cell>
          <cell r="U213"/>
        </row>
        <row r="214">
          <cell r="T214">
            <v>433</v>
          </cell>
          <cell r="U214"/>
        </row>
        <row r="215">
          <cell r="T215">
            <v>435</v>
          </cell>
          <cell r="U215"/>
        </row>
        <row r="216">
          <cell r="T216">
            <v>436</v>
          </cell>
          <cell r="U216">
            <v>2.363999727451541</v>
          </cell>
        </row>
        <row r="217">
          <cell r="T217">
            <v>437</v>
          </cell>
          <cell r="U217">
            <v>2.7726211252005002</v>
          </cell>
        </row>
        <row r="218">
          <cell r="T218">
            <v>438</v>
          </cell>
          <cell r="U218">
            <v>0.30260304898647516</v>
          </cell>
        </row>
        <row r="219">
          <cell r="T219">
            <v>452</v>
          </cell>
          <cell r="U219"/>
        </row>
        <row r="220">
          <cell r="T220">
            <v>455</v>
          </cell>
          <cell r="U220">
            <v>2.8426147945482816E-2</v>
          </cell>
        </row>
        <row r="221">
          <cell r="T221" t="str">
            <v>Total Geral</v>
          </cell>
          <cell r="U221">
            <v>1.5193246244829042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208"/>
  <sheetViews>
    <sheetView tabSelected="1" topLeftCell="C111" workbookViewId="0">
      <selection activeCell="T130" sqref="T130"/>
    </sheetView>
  </sheetViews>
  <sheetFormatPr baseColWidth="10" defaultColWidth="9.1640625" defaultRowHeight="15" x14ac:dyDescent="0.2"/>
  <cols>
    <col min="1" max="1" width="9.1640625" style="11"/>
    <col min="2" max="2" width="9.5" style="11" customWidth="1"/>
    <col min="3" max="3" width="24.83203125" style="5" bestFit="1" customWidth="1"/>
    <col min="4" max="4" width="24.83203125" style="5" hidden="1" customWidth="1"/>
    <col min="5" max="5" width="36.5" style="5" hidden="1" customWidth="1"/>
    <col min="6" max="6" width="26.5" style="5" hidden="1" customWidth="1"/>
    <col min="7" max="7" width="11.83203125" style="5" hidden="1" customWidth="1"/>
    <col min="8" max="8" width="24.83203125" style="5" hidden="1" customWidth="1"/>
    <col min="9" max="9" width="10.5" style="11" hidden="1" customWidth="1"/>
    <col min="10" max="10" width="16" style="11" hidden="1" customWidth="1"/>
    <col min="11" max="11" width="15.5" style="11" hidden="1" customWidth="1"/>
    <col min="12" max="12" width="24.5" style="12" hidden="1" customWidth="1"/>
    <col min="13" max="13" width="33.5" style="12" hidden="1" customWidth="1"/>
    <col min="14" max="14" width="30.1640625" style="13" hidden="1" customWidth="1"/>
    <col min="15" max="15" width="28.5" style="13" hidden="1" customWidth="1"/>
    <col min="16" max="18" width="32.5" style="12" hidden="1" customWidth="1"/>
    <col min="19" max="19" width="27.5" style="96" bestFit="1" customWidth="1"/>
    <col min="20" max="20" width="22.83203125" style="91" bestFit="1" customWidth="1"/>
    <col min="21" max="21" width="28" style="91" bestFit="1" customWidth="1"/>
    <col min="22" max="22" width="28" style="91" customWidth="1"/>
    <col min="23" max="23" width="13.83203125" style="91" bestFit="1" customWidth="1"/>
    <col min="24" max="24" width="32.83203125" style="91" bestFit="1" customWidth="1"/>
    <col min="25" max="25" width="31.1640625" style="91" bestFit="1" customWidth="1"/>
    <col min="26" max="26" width="57" style="91" bestFit="1" customWidth="1"/>
    <col min="27" max="27" width="182.83203125" style="91" bestFit="1" customWidth="1"/>
    <col min="28" max="16384" width="9.1640625" style="5"/>
  </cols>
  <sheetData>
    <row r="2" spans="1:27" ht="26" x14ac:dyDescent="0.3">
      <c r="B2" s="14"/>
      <c r="C2" s="16" t="s">
        <v>774</v>
      </c>
      <c r="D2" s="15"/>
    </row>
    <row r="4" spans="1:27" ht="16" x14ac:dyDescent="0.2">
      <c r="S4" s="97" t="s">
        <v>999</v>
      </c>
    </row>
    <row r="5" spans="1:27" x14ac:dyDescent="0.2">
      <c r="A5" s="1" t="s">
        <v>0</v>
      </c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 t="s">
        <v>8</v>
      </c>
      <c r="J5" s="1" t="s">
        <v>9</v>
      </c>
      <c r="K5" s="1" t="s">
        <v>10</v>
      </c>
      <c r="L5" s="3" t="s">
        <v>11</v>
      </c>
      <c r="M5" s="3" t="s">
        <v>12</v>
      </c>
      <c r="N5" s="4" t="s">
        <v>13</v>
      </c>
      <c r="O5" s="4" t="s">
        <v>14</v>
      </c>
      <c r="P5" s="3" t="s">
        <v>15</v>
      </c>
      <c r="Q5" s="3" t="s">
        <v>16</v>
      </c>
      <c r="R5" s="93" t="s">
        <v>17</v>
      </c>
      <c r="S5" s="92" t="s">
        <v>1005</v>
      </c>
      <c r="T5" s="92" t="s">
        <v>905</v>
      </c>
      <c r="U5" s="92" t="s">
        <v>906</v>
      </c>
      <c r="V5" s="92" t="s">
        <v>912</v>
      </c>
      <c r="W5" s="92" t="s">
        <v>907</v>
      </c>
      <c r="X5" s="92" t="s">
        <v>911</v>
      </c>
      <c r="Y5" s="92" t="s">
        <v>908</v>
      </c>
      <c r="Z5" s="92" t="s">
        <v>909</v>
      </c>
      <c r="AA5" s="92" t="s">
        <v>910</v>
      </c>
    </row>
    <row r="6" spans="1:27" x14ac:dyDescent="0.2">
      <c r="A6" s="6">
        <v>4</v>
      </c>
      <c r="B6" s="6" t="s">
        <v>877</v>
      </c>
      <c r="C6" s="7" t="s">
        <v>19</v>
      </c>
      <c r="D6" s="7" t="s">
        <v>19</v>
      </c>
      <c r="E6" s="7" t="s">
        <v>20</v>
      </c>
      <c r="F6" s="7" t="s">
        <v>21</v>
      </c>
      <c r="G6" s="7" t="s">
        <v>22</v>
      </c>
      <c r="H6" s="7" t="s">
        <v>23</v>
      </c>
      <c r="I6" s="6" t="s">
        <v>24</v>
      </c>
      <c r="J6" s="6">
        <v>29.6</v>
      </c>
      <c r="K6" s="6">
        <v>24</v>
      </c>
      <c r="L6" s="8">
        <f>VLOOKUP($A6,'[1]Dados Disponibilidade 2016'!$A$2:$H$213,8,0)</f>
        <v>26.951499752768999</v>
      </c>
      <c r="M6" s="8" t="str">
        <f>VLOOKUP($A6,[1]Método!$C$2:$I$305,7,0)</f>
        <v>HG171</v>
      </c>
      <c r="N6" s="9">
        <v>12</v>
      </c>
      <c r="O6" s="9">
        <v>12</v>
      </c>
      <c r="P6" s="10">
        <f>N6/O6</f>
        <v>1</v>
      </c>
      <c r="Q6" s="10">
        <f>VLOOKUP(A$6:A$207,[1]Monitoramento!T$4:U$221,2,0)</f>
        <v>1.4200261184586687</v>
      </c>
      <c r="R6" s="94">
        <v>2.0851715400905348</v>
      </c>
      <c r="S6" s="92" t="s">
        <v>894</v>
      </c>
      <c r="T6" s="92"/>
      <c r="U6" s="92"/>
      <c r="V6" s="92"/>
      <c r="W6" s="92"/>
      <c r="X6" s="92"/>
      <c r="Y6" s="92"/>
      <c r="Z6" s="92"/>
      <c r="AA6" s="92"/>
    </row>
    <row r="7" spans="1:27" x14ac:dyDescent="0.2">
      <c r="A7" s="6">
        <v>9</v>
      </c>
      <c r="B7" s="6" t="s">
        <v>881</v>
      </c>
      <c r="C7" s="7" t="s">
        <v>26</v>
      </c>
      <c r="D7" s="7" t="s">
        <v>26</v>
      </c>
      <c r="E7" s="7" t="s">
        <v>27</v>
      </c>
      <c r="F7" s="7" t="s">
        <v>21</v>
      </c>
      <c r="G7" s="7" t="s">
        <v>22</v>
      </c>
      <c r="H7" s="7" t="s">
        <v>28</v>
      </c>
      <c r="I7" s="6" t="s">
        <v>29</v>
      </c>
      <c r="J7" s="6">
        <v>453.7</v>
      </c>
      <c r="K7" s="6">
        <v>24</v>
      </c>
      <c r="L7" s="8">
        <f>VLOOKUP($A7,'[1]Dados Disponibilidade 2016'!$A$2:$H$213,8,0)</f>
        <v>542.83758702703199</v>
      </c>
      <c r="M7" s="8" t="s">
        <v>30</v>
      </c>
      <c r="N7" s="9">
        <v>12</v>
      </c>
      <c r="O7" s="9">
        <v>12</v>
      </c>
      <c r="P7" s="10">
        <f t="shared" ref="P7:P70" si="0">N7/O7</f>
        <v>1</v>
      </c>
      <c r="Q7" s="10">
        <f>VLOOKUP(A$6:A$207,[1]Monitoramento!T$4:U$221,2,0)</f>
        <v>3.3615066859545659</v>
      </c>
      <c r="R7" s="94">
        <v>3.5339908690325164</v>
      </c>
      <c r="S7" s="92" t="s">
        <v>895</v>
      </c>
      <c r="T7" s="92">
        <v>64541000</v>
      </c>
      <c r="U7" s="92" t="s">
        <v>913</v>
      </c>
      <c r="V7" s="92" t="s">
        <v>914</v>
      </c>
      <c r="W7" s="92" t="s">
        <v>915</v>
      </c>
      <c r="X7" s="92" t="s">
        <v>916</v>
      </c>
      <c r="Y7" s="92" t="s">
        <v>917</v>
      </c>
      <c r="Z7" s="92" t="s">
        <v>918</v>
      </c>
      <c r="AA7" s="92"/>
    </row>
    <row r="8" spans="1:27" x14ac:dyDescent="0.2">
      <c r="A8" s="6">
        <v>10</v>
      </c>
      <c r="B8" s="6" t="s">
        <v>881</v>
      </c>
      <c r="C8" s="7" t="s">
        <v>26</v>
      </c>
      <c r="D8" s="7" t="s">
        <v>26</v>
      </c>
      <c r="E8" s="7" t="s">
        <v>31</v>
      </c>
      <c r="F8" s="7" t="s">
        <v>21</v>
      </c>
      <c r="G8" s="7" t="s">
        <v>32</v>
      </c>
      <c r="H8" s="7" t="s">
        <v>33</v>
      </c>
      <c r="I8" s="6" t="s">
        <v>34</v>
      </c>
      <c r="J8" s="6">
        <v>377.5</v>
      </c>
      <c r="K8" s="6">
        <v>24</v>
      </c>
      <c r="L8" s="8">
        <f>VLOOKUP($A8,'[1]Dados Disponibilidade 2016'!$A$2:$H$213,8,0)</f>
        <v>218.42115384905998</v>
      </c>
      <c r="M8" s="8" t="s">
        <v>30</v>
      </c>
      <c r="N8" s="9">
        <v>0</v>
      </c>
      <c r="O8" s="9">
        <v>0</v>
      </c>
      <c r="P8" s="10">
        <v>0</v>
      </c>
      <c r="Q8" s="10" t="e">
        <f>VLOOKUP(A$6:A$207,[1]Monitoramento!T$4:U$221,2,0)</f>
        <v>#N/A</v>
      </c>
      <c r="R8" s="94">
        <v>0</v>
      </c>
      <c r="S8" s="92" t="s">
        <v>895</v>
      </c>
      <c r="T8" s="92"/>
      <c r="U8" s="92"/>
      <c r="V8" s="92"/>
      <c r="W8" s="92"/>
      <c r="X8" s="92"/>
      <c r="Y8" s="92"/>
      <c r="Z8" s="92"/>
      <c r="AA8" s="92"/>
    </row>
    <row r="9" spans="1:27" x14ac:dyDescent="0.2">
      <c r="A9" s="6">
        <v>11</v>
      </c>
      <c r="B9" s="6" t="s">
        <v>882</v>
      </c>
      <c r="C9" s="7" t="s">
        <v>36</v>
      </c>
      <c r="D9" s="7" t="s">
        <v>36</v>
      </c>
      <c r="E9" s="7" t="s">
        <v>37</v>
      </c>
      <c r="F9" s="7" t="s">
        <v>21</v>
      </c>
      <c r="G9" s="7" t="s">
        <v>22</v>
      </c>
      <c r="H9" s="7" t="s">
        <v>38</v>
      </c>
      <c r="I9" s="6" t="s">
        <v>39</v>
      </c>
      <c r="J9" s="6">
        <v>1040</v>
      </c>
      <c r="K9" s="6">
        <v>24</v>
      </c>
      <c r="L9" s="8">
        <f>VLOOKUP($A9,'[1]Dados Disponibilidade 2016'!$A$2:$H$213,8,0)</f>
        <v>1025.8665016320001</v>
      </c>
      <c r="M9" s="8" t="s">
        <v>40</v>
      </c>
      <c r="N9" s="9">
        <v>0</v>
      </c>
      <c r="O9" s="9">
        <v>9</v>
      </c>
      <c r="P9" s="10">
        <f t="shared" si="0"/>
        <v>0</v>
      </c>
      <c r="Q9" s="10">
        <f>VLOOKUP(A$6:A$207,[1]Monitoramento!T$4:U$221,2,0)</f>
        <v>0</v>
      </c>
      <c r="R9" s="94">
        <v>0</v>
      </c>
      <c r="S9" s="92" t="s">
        <v>895</v>
      </c>
      <c r="T9" s="92"/>
      <c r="U9" s="92"/>
      <c r="V9" s="92"/>
      <c r="W9" s="92"/>
      <c r="X9" s="92"/>
      <c r="Y9" s="92"/>
      <c r="Z9" s="92"/>
      <c r="AA9" s="92"/>
    </row>
    <row r="10" spans="1:27" x14ac:dyDescent="0.2">
      <c r="A10" s="6">
        <v>16</v>
      </c>
      <c r="B10" s="6" t="s">
        <v>883</v>
      </c>
      <c r="C10" s="7" t="s">
        <v>42</v>
      </c>
      <c r="D10" s="7" t="s">
        <v>42</v>
      </c>
      <c r="E10" s="7" t="s">
        <v>43</v>
      </c>
      <c r="F10" s="7" t="s">
        <v>21</v>
      </c>
      <c r="G10" s="7" t="s">
        <v>32</v>
      </c>
      <c r="H10" s="7" t="s">
        <v>44</v>
      </c>
      <c r="I10" s="6" t="s">
        <v>45</v>
      </c>
      <c r="J10" s="6">
        <v>100</v>
      </c>
      <c r="K10" s="6">
        <v>24</v>
      </c>
      <c r="L10" s="8">
        <f>VLOOKUP($A10,'[1]Dados Disponibilidade 2016'!$A$2:$H$213,8,0)</f>
        <v>116.64358234908481</v>
      </c>
      <c r="M10" s="8" t="s">
        <v>30</v>
      </c>
      <c r="N10" s="9">
        <v>0</v>
      </c>
      <c r="O10" s="9">
        <v>12</v>
      </c>
      <c r="P10" s="10">
        <f t="shared" si="0"/>
        <v>0</v>
      </c>
      <c r="Q10" s="10">
        <f>VLOOKUP(A$6:A$207,[1]Monitoramento!T$4:U$221,2,0)</f>
        <v>0</v>
      </c>
      <c r="R10" s="94">
        <v>0</v>
      </c>
      <c r="S10" s="92" t="s">
        <v>895</v>
      </c>
      <c r="T10" s="92"/>
      <c r="U10" s="92"/>
      <c r="V10" s="92"/>
      <c r="W10" s="92"/>
      <c r="X10" s="92"/>
      <c r="Y10" s="92"/>
      <c r="Z10" s="92"/>
      <c r="AA10" s="92"/>
    </row>
    <row r="11" spans="1:27" x14ac:dyDescent="0.2">
      <c r="A11" s="6">
        <v>17</v>
      </c>
      <c r="B11" s="6" t="s">
        <v>891</v>
      </c>
      <c r="C11" s="7" t="s">
        <v>47</v>
      </c>
      <c r="D11" s="7" t="s">
        <v>47</v>
      </c>
      <c r="E11" s="7" t="s">
        <v>48</v>
      </c>
      <c r="F11" s="7" t="s">
        <v>49</v>
      </c>
      <c r="G11" s="7" t="s">
        <v>22</v>
      </c>
      <c r="H11" s="7" t="s">
        <v>50</v>
      </c>
      <c r="I11" s="6" t="s">
        <v>51</v>
      </c>
      <c r="J11" s="6">
        <v>300</v>
      </c>
      <c r="K11" s="6">
        <v>24</v>
      </c>
      <c r="L11" s="8">
        <f>VLOOKUP($A11,'[1]Dados Disponibilidade 2016'!$A$2:$H$213,8,0)</f>
        <v>2383.165613547576</v>
      </c>
      <c r="M11" s="8" t="s">
        <v>30</v>
      </c>
      <c r="N11" s="9">
        <v>0</v>
      </c>
      <c r="O11" s="9">
        <v>12</v>
      </c>
      <c r="P11" s="10">
        <f t="shared" si="0"/>
        <v>0</v>
      </c>
      <c r="Q11" s="10">
        <f>VLOOKUP(A$6:A$207,[1]Monitoramento!T$4:U$221,2,0)</f>
        <v>0</v>
      </c>
      <c r="R11" s="94">
        <v>0</v>
      </c>
      <c r="S11" s="92" t="s">
        <v>897</v>
      </c>
      <c r="T11" s="92"/>
      <c r="U11" s="92"/>
      <c r="V11" s="92"/>
      <c r="W11" s="92"/>
      <c r="X11" s="92"/>
      <c r="Y11" s="92"/>
      <c r="Z11" s="92"/>
      <c r="AA11" s="92"/>
    </row>
    <row r="12" spans="1:27" x14ac:dyDescent="0.2">
      <c r="A12" s="6">
        <v>18</v>
      </c>
      <c r="B12" s="6" t="s">
        <v>876</v>
      </c>
      <c r="C12" s="7" t="s">
        <v>53</v>
      </c>
      <c r="D12" s="7" t="s">
        <v>53</v>
      </c>
      <c r="E12" s="7" t="s">
        <v>54</v>
      </c>
      <c r="F12" s="7" t="s">
        <v>21</v>
      </c>
      <c r="G12" s="7" t="s">
        <v>22</v>
      </c>
      <c r="H12" s="7" t="s">
        <v>55</v>
      </c>
      <c r="I12" s="6" t="s">
        <v>56</v>
      </c>
      <c r="J12" s="6">
        <v>86</v>
      </c>
      <c r="K12" s="6">
        <v>24</v>
      </c>
      <c r="L12" s="8">
        <f>VLOOKUP($A12,'[1]Dados Disponibilidade 2016'!$A$2:$H$213,8,0)</f>
        <v>50.368257952689603</v>
      </c>
      <c r="M12" s="8" t="s">
        <v>30</v>
      </c>
      <c r="N12" s="9">
        <v>12</v>
      </c>
      <c r="O12" s="9">
        <v>12</v>
      </c>
      <c r="P12" s="10">
        <f t="shared" si="0"/>
        <v>1</v>
      </c>
      <c r="Q12" s="10">
        <f>VLOOKUP(A$6:A$207,[1]Monitoramento!T$4:U$221,2,0)</f>
        <v>0.39790421312834368</v>
      </c>
      <c r="R12" s="94">
        <v>0.5704335074343414</v>
      </c>
      <c r="S12" s="92" t="s">
        <v>894</v>
      </c>
      <c r="T12" s="92"/>
      <c r="U12" s="92"/>
      <c r="V12" s="92"/>
      <c r="W12" s="92"/>
      <c r="X12" s="92"/>
      <c r="Y12" s="92"/>
      <c r="Z12" s="92"/>
      <c r="AA12" s="92"/>
    </row>
    <row r="13" spans="1:27" x14ac:dyDescent="0.2">
      <c r="A13" s="6">
        <v>19</v>
      </c>
      <c r="B13" s="6" t="s">
        <v>900</v>
      </c>
      <c r="C13" s="7" t="s">
        <v>58</v>
      </c>
      <c r="D13" s="7" t="s">
        <v>58</v>
      </c>
      <c r="E13" s="7" t="s">
        <v>59</v>
      </c>
      <c r="F13" s="7" t="s">
        <v>21</v>
      </c>
      <c r="G13" s="7" t="s">
        <v>22</v>
      </c>
      <c r="H13" s="7" t="s">
        <v>60</v>
      </c>
      <c r="I13" s="6" t="s">
        <v>61</v>
      </c>
      <c r="J13" s="6">
        <v>54</v>
      </c>
      <c r="K13" s="6">
        <v>24</v>
      </c>
      <c r="L13" s="8">
        <f>VLOOKUP($A13,'[1]Dados Disponibilidade 2016'!$A$2:$H$213,8,0)</f>
        <v>60.18269763282175</v>
      </c>
      <c r="M13" s="8" t="s">
        <v>30</v>
      </c>
      <c r="N13" s="9">
        <v>12</v>
      </c>
      <c r="O13" s="9">
        <v>12</v>
      </c>
      <c r="P13" s="10">
        <f t="shared" si="0"/>
        <v>1</v>
      </c>
      <c r="Q13" s="10">
        <f>VLOOKUP(A$6:A$207,[1]Monitoramento!T$4:U$221,2,0)</f>
        <v>6.9867296292233427E-2</v>
      </c>
      <c r="R13" s="94">
        <v>0.11709847920367866</v>
      </c>
      <c r="S13" s="92" t="s">
        <v>898</v>
      </c>
      <c r="T13" s="92">
        <v>65028000</v>
      </c>
      <c r="U13" s="92" t="s">
        <v>919</v>
      </c>
      <c r="V13" s="92" t="s">
        <v>622</v>
      </c>
      <c r="W13" s="92" t="s">
        <v>915</v>
      </c>
      <c r="X13" s="92" t="s">
        <v>920</v>
      </c>
      <c r="Y13" s="92" t="s">
        <v>921</v>
      </c>
      <c r="Z13" s="92"/>
      <c r="AA13" s="92"/>
    </row>
    <row r="14" spans="1:27" x14ac:dyDescent="0.2">
      <c r="A14" s="6">
        <v>21</v>
      </c>
      <c r="B14" s="6" t="s">
        <v>882</v>
      </c>
      <c r="C14" s="7" t="s">
        <v>62</v>
      </c>
      <c r="D14" s="7" t="s">
        <v>63</v>
      </c>
      <c r="E14" s="7" t="s">
        <v>64</v>
      </c>
      <c r="F14" s="7" t="s">
        <v>21</v>
      </c>
      <c r="G14" s="7" t="s">
        <v>22</v>
      </c>
      <c r="H14" s="7" t="s">
        <v>65</v>
      </c>
      <c r="I14" s="6" t="s">
        <v>66</v>
      </c>
      <c r="J14" s="6">
        <v>130</v>
      </c>
      <c r="K14" s="6">
        <v>22</v>
      </c>
      <c r="L14" s="8">
        <f>VLOOKUP($A14,'[1]Dados Disponibilidade 2016'!$A$2:$H$213,8,0)</f>
        <v>57.565753912873795</v>
      </c>
      <c r="M14" s="8" t="s">
        <v>67</v>
      </c>
      <c r="N14" s="9">
        <v>9</v>
      </c>
      <c r="O14" s="9">
        <v>9</v>
      </c>
      <c r="P14" s="10">
        <f t="shared" si="0"/>
        <v>1</v>
      </c>
      <c r="Q14" s="10">
        <f>VLOOKUP(A$6:A$207,[1]Monitoramento!T$4:U$221,2,0)</f>
        <v>1.1037006011316826</v>
      </c>
      <c r="R14" s="94">
        <v>1.1247007410884797</v>
      </c>
      <c r="S14" s="92" t="s">
        <v>895</v>
      </c>
      <c r="T14" s="92"/>
      <c r="U14" s="92"/>
      <c r="V14" s="92"/>
      <c r="W14" s="92"/>
      <c r="X14" s="92"/>
      <c r="Y14" s="92"/>
      <c r="Z14" s="92"/>
      <c r="AA14" s="92"/>
    </row>
    <row r="15" spans="1:27" x14ac:dyDescent="0.2">
      <c r="A15" s="6">
        <v>22</v>
      </c>
      <c r="B15" s="6" t="s">
        <v>888</v>
      </c>
      <c r="C15" s="7" t="s">
        <v>69</v>
      </c>
      <c r="D15" s="7" t="s">
        <v>69</v>
      </c>
      <c r="E15" s="7" t="s">
        <v>70</v>
      </c>
      <c r="F15" s="7" t="s">
        <v>21</v>
      </c>
      <c r="G15" s="7" t="s">
        <v>22</v>
      </c>
      <c r="H15" s="7" t="s">
        <v>71</v>
      </c>
      <c r="I15" s="6" t="s">
        <v>72</v>
      </c>
      <c r="J15" s="6">
        <v>108</v>
      </c>
      <c r="K15" s="6">
        <v>20</v>
      </c>
      <c r="L15" s="8">
        <f>VLOOKUP($A15,'[1]Dados Disponibilidade 2016'!$A$2:$H$213,8,0)</f>
        <v>97.062119268451198</v>
      </c>
      <c r="M15" s="8" t="s">
        <v>73</v>
      </c>
      <c r="N15" s="9">
        <v>12</v>
      </c>
      <c r="O15" s="9">
        <v>12</v>
      </c>
      <c r="P15" s="10">
        <f t="shared" si="0"/>
        <v>1</v>
      </c>
      <c r="Q15" s="10">
        <f>VLOOKUP(A$6:A$207,[1]Monitoramento!T$4:U$221,2,0)</f>
        <v>5.6368170261665483E-2</v>
      </c>
      <c r="R15" s="94">
        <v>0.11268949013257346</v>
      </c>
      <c r="S15" s="92" t="s">
        <v>896</v>
      </c>
      <c r="T15" s="92"/>
      <c r="U15" s="92"/>
      <c r="V15" s="92"/>
      <c r="W15" s="92"/>
      <c r="X15" s="92"/>
      <c r="Y15" s="92"/>
      <c r="Z15" s="92"/>
      <c r="AA15" s="92"/>
    </row>
    <row r="16" spans="1:27" x14ac:dyDescent="0.2">
      <c r="A16" s="6">
        <v>25</v>
      </c>
      <c r="B16" s="6" t="s">
        <v>889</v>
      </c>
      <c r="C16" s="7" t="s">
        <v>75</v>
      </c>
      <c r="D16" s="7" t="s">
        <v>76</v>
      </c>
      <c r="E16" s="7" t="s">
        <v>77</v>
      </c>
      <c r="F16" s="7" t="s">
        <v>21</v>
      </c>
      <c r="G16" s="7" t="s">
        <v>22</v>
      </c>
      <c r="H16" s="7" t="s">
        <v>78</v>
      </c>
      <c r="I16" s="6" t="s">
        <v>79</v>
      </c>
      <c r="J16" s="6">
        <v>72</v>
      </c>
      <c r="K16" s="6">
        <v>15</v>
      </c>
      <c r="L16" s="8">
        <f>VLOOKUP($A16,'[1]Dados Disponibilidade 2016'!$A$2:$H$213,8,0)</f>
        <v>217.42101934091102</v>
      </c>
      <c r="M16" s="8" t="s">
        <v>30</v>
      </c>
      <c r="N16" s="9">
        <v>0</v>
      </c>
      <c r="O16" s="9">
        <v>12</v>
      </c>
      <c r="P16" s="10">
        <f t="shared" si="0"/>
        <v>0</v>
      </c>
      <c r="Q16" s="10">
        <f>VLOOKUP(A$6:A$207,[1]Monitoramento!T$4:U$221,2,0)</f>
        <v>0</v>
      </c>
      <c r="R16" s="94">
        <v>0</v>
      </c>
      <c r="S16" s="92" t="s">
        <v>897</v>
      </c>
      <c r="T16" s="92"/>
      <c r="U16" s="92"/>
      <c r="V16" s="92"/>
      <c r="W16" s="92"/>
      <c r="X16" s="92"/>
      <c r="Y16" s="92"/>
      <c r="Z16" s="92"/>
      <c r="AA16" s="92"/>
    </row>
    <row r="17" spans="1:27" x14ac:dyDescent="0.2">
      <c r="A17" s="6">
        <v>27</v>
      </c>
      <c r="B17" s="6" t="s">
        <v>881</v>
      </c>
      <c r="C17" s="7" t="s">
        <v>80</v>
      </c>
      <c r="D17" s="7" t="s">
        <v>80</v>
      </c>
      <c r="E17" s="7" t="s">
        <v>81</v>
      </c>
      <c r="F17" s="7" t="s">
        <v>21</v>
      </c>
      <c r="G17" s="7" t="s">
        <v>22</v>
      </c>
      <c r="H17" s="7" t="s">
        <v>82</v>
      </c>
      <c r="I17" s="6" t="s">
        <v>83</v>
      </c>
      <c r="J17" s="6">
        <v>70.3</v>
      </c>
      <c r="K17" s="6">
        <v>20</v>
      </c>
      <c r="L17" s="8">
        <f>VLOOKUP($A17,'[1]Dados Disponibilidade 2016'!$A$2:$H$213,8,0)</f>
        <v>59.9788507155696</v>
      </c>
      <c r="M17" s="8" t="s">
        <v>30</v>
      </c>
      <c r="N17" s="9">
        <v>12</v>
      </c>
      <c r="O17" s="9">
        <v>12</v>
      </c>
      <c r="P17" s="10">
        <f t="shared" si="0"/>
        <v>1</v>
      </c>
      <c r="Q17" s="10">
        <f>VLOOKUP(A$6:A$207,[1]Monitoramento!T$4:U$221,2,0)</f>
        <v>0.3199235906574201</v>
      </c>
      <c r="R17" s="94">
        <v>0.35364380996590694</v>
      </c>
      <c r="S17" s="92" t="s">
        <v>895</v>
      </c>
      <c r="T17" s="92"/>
      <c r="U17" s="92"/>
      <c r="V17" s="92"/>
      <c r="W17" s="92"/>
      <c r="X17" s="92"/>
      <c r="Y17" s="92"/>
      <c r="Z17" s="92" t="s">
        <v>922</v>
      </c>
      <c r="AA17" s="92" t="s">
        <v>923</v>
      </c>
    </row>
    <row r="18" spans="1:27" x14ac:dyDescent="0.2">
      <c r="A18" s="6">
        <v>30</v>
      </c>
      <c r="B18" s="6" t="s">
        <v>881</v>
      </c>
      <c r="C18" s="7" t="s">
        <v>84</v>
      </c>
      <c r="D18" s="7" t="s">
        <v>84</v>
      </c>
      <c r="E18" s="7" t="s">
        <v>85</v>
      </c>
      <c r="F18" s="7" t="s">
        <v>21</v>
      </c>
      <c r="G18" s="7" t="s">
        <v>22</v>
      </c>
      <c r="H18" s="7" t="s">
        <v>86</v>
      </c>
      <c r="I18" s="6" t="s">
        <v>24</v>
      </c>
      <c r="J18" s="6">
        <v>70</v>
      </c>
      <c r="K18" s="6">
        <v>24</v>
      </c>
      <c r="L18" s="8">
        <f>VLOOKUP($A18,'[1]Dados Disponibilidade 2016'!$A$2:$H$213,8,0)</f>
        <v>32.829411114879839</v>
      </c>
      <c r="M18" s="8" t="s">
        <v>30</v>
      </c>
      <c r="N18" s="9">
        <v>12</v>
      </c>
      <c r="O18" s="9">
        <v>12</v>
      </c>
      <c r="P18" s="10">
        <f t="shared" si="0"/>
        <v>1</v>
      </c>
      <c r="Q18" s="10">
        <f>VLOOKUP(A$6:A$207,[1]Monitoramento!T$4:U$221,2,0)</f>
        <v>0.9909484954800688</v>
      </c>
      <c r="R18" s="94">
        <v>1.0423759587210437</v>
      </c>
      <c r="S18" s="92" t="s">
        <v>895</v>
      </c>
      <c r="T18" s="92"/>
      <c r="U18" s="92"/>
      <c r="V18" s="92"/>
      <c r="W18" s="92"/>
      <c r="X18" s="92"/>
      <c r="Y18" s="92"/>
      <c r="Z18" s="92"/>
      <c r="AA18" s="92"/>
    </row>
    <row r="19" spans="1:27" x14ac:dyDescent="0.2">
      <c r="A19" s="6">
        <v>31</v>
      </c>
      <c r="B19" s="6" t="s">
        <v>884</v>
      </c>
      <c r="C19" s="7" t="s">
        <v>88</v>
      </c>
      <c r="D19" s="7" t="s">
        <v>88</v>
      </c>
      <c r="E19" s="7" t="s">
        <v>89</v>
      </c>
      <c r="F19" s="7" t="s">
        <v>21</v>
      </c>
      <c r="G19" s="7" t="s">
        <v>22</v>
      </c>
      <c r="H19" s="7" t="s">
        <v>90</v>
      </c>
      <c r="I19" s="6" t="s">
        <v>91</v>
      </c>
      <c r="J19" s="6">
        <v>110</v>
      </c>
      <c r="K19" s="6">
        <v>16</v>
      </c>
      <c r="L19" s="8">
        <f>VLOOKUP($A19,'[1]Dados Disponibilidade 2016'!$A$2:$H$213,8,0)</f>
        <v>58.328910153936</v>
      </c>
      <c r="M19" s="8" t="s">
        <v>30</v>
      </c>
      <c r="N19" s="9">
        <v>12</v>
      </c>
      <c r="O19" s="9">
        <v>12</v>
      </c>
      <c r="P19" s="10">
        <f t="shared" si="0"/>
        <v>1</v>
      </c>
      <c r="Q19" s="10">
        <f>VLOOKUP(A$6:A$207,[1]Monitoramento!T$4:U$221,2,0)</f>
        <v>0.50945731315123466</v>
      </c>
      <c r="R19" s="94">
        <v>0.84505418866870197</v>
      </c>
      <c r="S19" s="92" t="s">
        <v>895</v>
      </c>
      <c r="T19" s="92"/>
      <c r="U19" s="92"/>
      <c r="V19" s="92"/>
      <c r="W19" s="92"/>
      <c r="X19" s="92"/>
      <c r="Y19" s="92"/>
      <c r="Z19" s="92"/>
      <c r="AA19" s="92"/>
    </row>
    <row r="20" spans="1:27" x14ac:dyDescent="0.2">
      <c r="A20" s="6">
        <v>34</v>
      </c>
      <c r="B20" s="6" t="s">
        <v>881</v>
      </c>
      <c r="C20" s="7" t="s">
        <v>92</v>
      </c>
      <c r="D20" s="7" t="s">
        <v>92</v>
      </c>
      <c r="E20" s="7" t="s">
        <v>93</v>
      </c>
      <c r="F20" s="7" t="s">
        <v>21</v>
      </c>
      <c r="G20" s="7" t="s">
        <v>22</v>
      </c>
      <c r="H20" s="7" t="s">
        <v>94</v>
      </c>
      <c r="I20" s="6" t="s">
        <v>95</v>
      </c>
      <c r="J20" s="6">
        <v>54</v>
      </c>
      <c r="K20" s="6">
        <v>20</v>
      </c>
      <c r="L20" s="8">
        <f>VLOOKUP($A20,'[1]Dados Disponibilidade 2016'!$A$2:$H$213,8,0)</f>
        <v>47.965430891520008</v>
      </c>
      <c r="M20" s="8" t="s">
        <v>30</v>
      </c>
      <c r="N20" s="9">
        <v>9</v>
      </c>
      <c r="O20" s="9">
        <v>12</v>
      </c>
      <c r="P20" s="10">
        <f t="shared" si="0"/>
        <v>0.75</v>
      </c>
      <c r="Q20" s="10">
        <f>VLOOKUP(A$6:A$207,[1]Monitoramento!T$4:U$221,2,0)</f>
        <v>3.8317229881036169E-2</v>
      </c>
      <c r="R20" s="94">
        <v>9.0368605637738852E-2</v>
      </c>
      <c r="S20" s="92" t="s">
        <v>895</v>
      </c>
      <c r="T20" s="92"/>
      <c r="U20" s="92"/>
      <c r="V20" s="92"/>
      <c r="W20" s="92"/>
      <c r="X20" s="92"/>
      <c r="Y20" s="92"/>
      <c r="Z20" s="92"/>
      <c r="AA20" s="92"/>
    </row>
    <row r="21" spans="1:27" x14ac:dyDescent="0.2">
      <c r="A21" s="6">
        <v>36</v>
      </c>
      <c r="B21" s="6" t="s">
        <v>878</v>
      </c>
      <c r="C21" s="7" t="s">
        <v>97</v>
      </c>
      <c r="D21" s="7" t="s">
        <v>97</v>
      </c>
      <c r="E21" s="7" t="s">
        <v>98</v>
      </c>
      <c r="F21" s="7" t="s">
        <v>49</v>
      </c>
      <c r="G21" s="7" t="s">
        <v>22</v>
      </c>
      <c r="H21" s="7" t="s">
        <v>99</v>
      </c>
      <c r="I21" s="6" t="s">
        <v>100</v>
      </c>
      <c r="J21" s="6">
        <v>65</v>
      </c>
      <c r="K21" s="6">
        <v>12</v>
      </c>
      <c r="L21" s="8">
        <f>VLOOKUP($A21,'[1]Dados Disponibilidade 2016'!$A$2:$H$213,8,0)</f>
        <v>54.869932941325196</v>
      </c>
      <c r="M21" s="8" t="s">
        <v>101</v>
      </c>
      <c r="N21" s="9">
        <v>12</v>
      </c>
      <c r="O21" s="9">
        <v>12</v>
      </c>
      <c r="P21" s="10">
        <f t="shared" si="0"/>
        <v>1</v>
      </c>
      <c r="Q21" s="10">
        <f>VLOOKUP(A$6:A$207,[1]Monitoramento!T$4:U$221,2,0)</f>
        <v>0.27319273516707826</v>
      </c>
      <c r="R21" s="94">
        <v>0.36121908659646551</v>
      </c>
      <c r="S21" s="92" t="s">
        <v>894</v>
      </c>
      <c r="T21" s="92"/>
      <c r="U21" s="92"/>
      <c r="V21" s="92"/>
      <c r="W21" s="92"/>
      <c r="X21" s="92"/>
      <c r="Y21" s="92"/>
      <c r="Z21" s="92"/>
      <c r="AA21" s="92"/>
    </row>
    <row r="22" spans="1:27" x14ac:dyDescent="0.2">
      <c r="A22" s="6">
        <v>38</v>
      </c>
      <c r="B22" s="6" t="s">
        <v>900</v>
      </c>
      <c r="C22" s="7" t="s">
        <v>102</v>
      </c>
      <c r="D22" s="7" t="s">
        <v>103</v>
      </c>
      <c r="E22" s="7" t="s">
        <v>104</v>
      </c>
      <c r="F22" s="7" t="s">
        <v>21</v>
      </c>
      <c r="G22" s="7" t="s">
        <v>22</v>
      </c>
      <c r="H22" s="7" t="s">
        <v>105</v>
      </c>
      <c r="I22" s="6" t="s">
        <v>79</v>
      </c>
      <c r="J22" s="6">
        <v>220</v>
      </c>
      <c r="K22" s="6">
        <v>24</v>
      </c>
      <c r="L22" s="8">
        <f>VLOOKUP($A22,'[1]Dados Disponibilidade 2016'!$A$2:$H$213,8,0)</f>
        <v>363.67665495742807</v>
      </c>
      <c r="M22" s="8" t="s">
        <v>30</v>
      </c>
      <c r="N22" s="9">
        <v>0</v>
      </c>
      <c r="O22" s="9">
        <v>12</v>
      </c>
      <c r="P22" s="10">
        <f t="shared" si="0"/>
        <v>0</v>
      </c>
      <c r="Q22" s="10">
        <f>VLOOKUP(A$6:A$207,[1]Monitoramento!T$4:U$221,2,0)</f>
        <v>0</v>
      </c>
      <c r="R22" s="94">
        <v>0</v>
      </c>
      <c r="S22" s="92" t="s">
        <v>898</v>
      </c>
      <c r="T22" s="92"/>
      <c r="U22" s="92"/>
      <c r="V22" s="92"/>
      <c r="W22" s="92"/>
      <c r="X22" s="92"/>
      <c r="Y22" s="92"/>
      <c r="Z22" s="92"/>
      <c r="AA22" s="92"/>
    </row>
    <row r="23" spans="1:27" x14ac:dyDescent="0.2">
      <c r="A23" s="6">
        <v>40</v>
      </c>
      <c r="B23" s="6" t="s">
        <v>878</v>
      </c>
      <c r="C23" s="7" t="s">
        <v>106</v>
      </c>
      <c r="D23" s="7" t="s">
        <v>106</v>
      </c>
      <c r="E23" s="7" t="s">
        <v>107</v>
      </c>
      <c r="F23" s="7" t="s">
        <v>108</v>
      </c>
      <c r="G23" s="7" t="s">
        <v>22</v>
      </c>
      <c r="H23" s="7" t="s">
        <v>109</v>
      </c>
      <c r="I23" s="6" t="s">
        <v>110</v>
      </c>
      <c r="J23" s="6">
        <v>1100</v>
      </c>
      <c r="K23" s="6">
        <v>22</v>
      </c>
      <c r="L23" s="8">
        <f>VLOOKUP($A23,'[1]Dados Disponibilidade 2016'!$A$2:$H$213,8,0)</f>
        <v>1184.44078639296</v>
      </c>
      <c r="M23" s="8" t="s">
        <v>111</v>
      </c>
      <c r="N23" s="9">
        <v>0</v>
      </c>
      <c r="O23" s="9">
        <v>12</v>
      </c>
      <c r="P23" s="10">
        <f t="shared" si="0"/>
        <v>0</v>
      </c>
      <c r="Q23" s="10">
        <f>VLOOKUP(A$6:A$207,[1]Monitoramento!T$4:U$221,2,0)</f>
        <v>0</v>
      </c>
      <c r="R23" s="94">
        <v>0</v>
      </c>
      <c r="S23" s="92" t="s">
        <v>894</v>
      </c>
      <c r="T23" s="92"/>
      <c r="U23" s="92"/>
      <c r="V23" s="92"/>
      <c r="W23" s="92"/>
      <c r="X23" s="92"/>
      <c r="Y23" s="92"/>
      <c r="Z23" s="92"/>
      <c r="AA23" s="92"/>
    </row>
    <row r="24" spans="1:27" x14ac:dyDescent="0.2">
      <c r="A24" s="6">
        <v>41</v>
      </c>
      <c r="B24" s="6" t="s">
        <v>887</v>
      </c>
      <c r="C24" s="7" t="s">
        <v>113</v>
      </c>
      <c r="D24" s="7" t="s">
        <v>113</v>
      </c>
      <c r="E24" s="7" t="s">
        <v>114</v>
      </c>
      <c r="F24" s="7" t="s">
        <v>21</v>
      </c>
      <c r="G24" s="7" t="s">
        <v>22</v>
      </c>
      <c r="H24" s="7" t="s">
        <v>115</v>
      </c>
      <c r="I24" s="6" t="s">
        <v>116</v>
      </c>
      <c r="J24" s="6">
        <v>33</v>
      </c>
      <c r="K24" s="6">
        <v>20</v>
      </c>
      <c r="L24" s="8">
        <f>VLOOKUP($A24,'[1]Dados Disponibilidade 2016'!$A$2:$H$213,8,0)</f>
        <v>11.012115869606159</v>
      </c>
      <c r="M24" s="8" t="s">
        <v>30</v>
      </c>
      <c r="N24" s="9">
        <v>12</v>
      </c>
      <c r="O24" s="9">
        <v>12</v>
      </c>
      <c r="P24" s="10">
        <f t="shared" si="0"/>
        <v>1</v>
      </c>
      <c r="Q24" s="10">
        <f>VLOOKUP(A$6:A$207,[1]Monitoramento!T$4:U$221,2,0)</f>
        <v>5.9496181211846464</v>
      </c>
      <c r="R24" s="94">
        <v>6.3164867636723772</v>
      </c>
      <c r="S24" s="92" t="s">
        <v>896</v>
      </c>
      <c r="T24" s="92"/>
      <c r="U24" s="92"/>
      <c r="V24" s="92"/>
      <c r="W24" s="92"/>
      <c r="X24" s="92"/>
      <c r="Y24" s="92"/>
      <c r="Z24" s="92"/>
      <c r="AA24" s="92"/>
    </row>
    <row r="25" spans="1:27" x14ac:dyDescent="0.2">
      <c r="A25" s="6">
        <v>42</v>
      </c>
      <c r="B25" s="6" t="s">
        <v>886</v>
      </c>
      <c r="C25" s="7" t="s">
        <v>118</v>
      </c>
      <c r="D25" s="7" t="s">
        <v>118</v>
      </c>
      <c r="E25" s="7" t="s">
        <v>119</v>
      </c>
      <c r="F25" s="7" t="s">
        <v>49</v>
      </c>
      <c r="G25" s="7" t="s">
        <v>22</v>
      </c>
      <c r="H25" s="7" t="s">
        <v>120</v>
      </c>
      <c r="I25" s="6" t="s">
        <v>121</v>
      </c>
      <c r="J25" s="6">
        <v>66</v>
      </c>
      <c r="K25" s="6">
        <v>24</v>
      </c>
      <c r="L25" s="8">
        <f>VLOOKUP($A25,'[1]Dados Disponibilidade 2016'!$A$2:$H$213,8,0)</f>
        <v>206.51233537430102</v>
      </c>
      <c r="M25" s="8" t="s">
        <v>30</v>
      </c>
      <c r="N25" s="9">
        <v>0</v>
      </c>
      <c r="O25" s="9">
        <v>12</v>
      </c>
      <c r="P25" s="10">
        <f t="shared" si="0"/>
        <v>0</v>
      </c>
      <c r="Q25" s="10">
        <f>VLOOKUP(A$6:A$207,[1]Monitoramento!T$4:U$221,2,0)</f>
        <v>0</v>
      </c>
      <c r="R25" s="94">
        <v>0</v>
      </c>
      <c r="S25" s="92" t="s">
        <v>896</v>
      </c>
      <c r="T25" s="92"/>
      <c r="U25" s="92"/>
      <c r="V25" s="92"/>
      <c r="W25" s="92"/>
      <c r="X25" s="92"/>
      <c r="Y25" s="92"/>
      <c r="Z25" s="92"/>
      <c r="AA25" s="92"/>
    </row>
    <row r="26" spans="1:27" x14ac:dyDescent="0.2">
      <c r="A26" s="6">
        <v>43</v>
      </c>
      <c r="B26" s="6" t="s">
        <v>886</v>
      </c>
      <c r="C26" s="7" t="s">
        <v>122</v>
      </c>
      <c r="D26" s="7" t="s">
        <v>123</v>
      </c>
      <c r="E26" s="7" t="s">
        <v>124</v>
      </c>
      <c r="F26" s="7" t="s">
        <v>21</v>
      </c>
      <c r="G26" s="7" t="s">
        <v>22</v>
      </c>
      <c r="H26" s="7" t="s">
        <v>125</v>
      </c>
      <c r="I26" s="6" t="s">
        <v>126</v>
      </c>
      <c r="J26" s="6">
        <v>70</v>
      </c>
      <c r="K26" s="6">
        <v>8</v>
      </c>
      <c r="L26" s="8">
        <f>VLOOKUP($A26,'[1]Dados Disponibilidade 2016'!$A$2:$H$213,8,0)</f>
        <v>770.66591846722372</v>
      </c>
      <c r="M26" s="8" t="s">
        <v>30</v>
      </c>
      <c r="N26" s="9">
        <v>0</v>
      </c>
      <c r="O26" s="9">
        <v>12</v>
      </c>
      <c r="P26" s="10">
        <f t="shared" si="0"/>
        <v>0</v>
      </c>
      <c r="Q26" s="10">
        <f>VLOOKUP(A$6:A$207,[1]Monitoramento!T$4:U$221,2,0)</f>
        <v>0</v>
      </c>
      <c r="R26" s="94">
        <v>0</v>
      </c>
      <c r="S26" s="92" t="s">
        <v>896</v>
      </c>
      <c r="T26" s="92"/>
      <c r="U26" s="92"/>
      <c r="V26" s="92"/>
      <c r="W26" s="92"/>
      <c r="X26" s="92"/>
      <c r="Y26" s="92"/>
      <c r="Z26" s="92"/>
      <c r="AA26" s="92"/>
    </row>
    <row r="27" spans="1:27" x14ac:dyDescent="0.2">
      <c r="A27" s="6">
        <v>44</v>
      </c>
      <c r="B27" s="6" t="s">
        <v>893</v>
      </c>
      <c r="C27" s="7" t="s">
        <v>128</v>
      </c>
      <c r="D27" s="7" t="s">
        <v>128</v>
      </c>
      <c r="E27" s="7" t="s">
        <v>129</v>
      </c>
      <c r="F27" s="7" t="s">
        <v>21</v>
      </c>
      <c r="G27" s="7" t="s">
        <v>22</v>
      </c>
      <c r="H27" s="7" t="s">
        <v>130</v>
      </c>
      <c r="I27" s="6" t="s">
        <v>131</v>
      </c>
      <c r="J27" s="6">
        <v>230</v>
      </c>
      <c r="K27" s="6">
        <v>22</v>
      </c>
      <c r="L27" s="8">
        <f>VLOOKUP($A27,'[1]Dados Disponibilidade 2016'!$A$2:$H$213,8,0)</f>
        <v>633.36352479927837</v>
      </c>
      <c r="M27" s="8" t="s">
        <v>30</v>
      </c>
      <c r="N27" s="9">
        <v>0</v>
      </c>
      <c r="O27" s="9">
        <v>12</v>
      </c>
      <c r="P27" s="10">
        <f t="shared" si="0"/>
        <v>0</v>
      </c>
      <c r="Q27" s="10">
        <f>VLOOKUP(A$6:A$207,[1]Monitoramento!T$4:U$221,2,0)</f>
        <v>0</v>
      </c>
      <c r="R27" s="94">
        <v>0</v>
      </c>
      <c r="S27" s="92" t="s">
        <v>897</v>
      </c>
      <c r="T27" s="92">
        <v>65981500</v>
      </c>
      <c r="U27" s="92" t="s">
        <v>924</v>
      </c>
      <c r="V27" s="92" t="s">
        <v>925</v>
      </c>
      <c r="W27" s="92" t="s">
        <v>915</v>
      </c>
      <c r="X27" s="92" t="s">
        <v>926</v>
      </c>
      <c r="Y27" s="92" t="s">
        <v>927</v>
      </c>
      <c r="Z27" s="92"/>
      <c r="AA27" s="92" t="s">
        <v>928</v>
      </c>
    </row>
    <row r="28" spans="1:27" x14ac:dyDescent="0.2">
      <c r="A28" s="6">
        <v>48</v>
      </c>
      <c r="B28" s="6" t="s">
        <v>887</v>
      </c>
      <c r="C28" s="7" t="s">
        <v>132</v>
      </c>
      <c r="D28" s="7" t="s">
        <v>132</v>
      </c>
      <c r="E28" s="7" t="s">
        <v>133</v>
      </c>
      <c r="F28" s="7" t="s">
        <v>21</v>
      </c>
      <c r="G28" s="7" t="s">
        <v>22</v>
      </c>
      <c r="H28" s="7" t="s">
        <v>134</v>
      </c>
      <c r="I28" s="6" t="s">
        <v>91</v>
      </c>
      <c r="J28" s="6">
        <v>80</v>
      </c>
      <c r="K28" s="6">
        <v>20</v>
      </c>
      <c r="L28" s="8">
        <f>VLOOKUP($A28,'[1]Dados Disponibilidade 2016'!$A$2:$H$213,8,0)</f>
        <v>544.09896985687203</v>
      </c>
      <c r="M28" s="8" t="s">
        <v>30</v>
      </c>
      <c r="N28" s="9">
        <v>0</v>
      </c>
      <c r="O28" s="9">
        <v>12</v>
      </c>
      <c r="P28" s="10">
        <f t="shared" si="0"/>
        <v>0</v>
      </c>
      <c r="Q28" s="10">
        <f>VLOOKUP(A$6:A$207,[1]Monitoramento!T$4:U$221,2,0)</f>
        <v>0</v>
      </c>
      <c r="R28" s="94">
        <v>0</v>
      </c>
      <c r="S28" s="92" t="s">
        <v>896</v>
      </c>
      <c r="T28" s="92"/>
      <c r="U28" s="92"/>
      <c r="V28" s="92"/>
      <c r="W28" s="92"/>
      <c r="X28" s="92"/>
      <c r="Y28" s="92"/>
      <c r="Z28" s="92"/>
      <c r="AA28" s="92"/>
    </row>
    <row r="29" spans="1:27" x14ac:dyDescent="0.2">
      <c r="A29" s="6">
        <v>50</v>
      </c>
      <c r="B29" s="6" t="s">
        <v>884</v>
      </c>
      <c r="C29" s="7" t="s">
        <v>135</v>
      </c>
      <c r="D29" s="7" t="s">
        <v>135</v>
      </c>
      <c r="E29" s="7" t="s">
        <v>136</v>
      </c>
      <c r="F29" s="7" t="s">
        <v>49</v>
      </c>
      <c r="G29" s="7" t="s">
        <v>22</v>
      </c>
      <c r="H29" s="7" t="s">
        <v>137</v>
      </c>
      <c r="I29" s="6" t="s">
        <v>138</v>
      </c>
      <c r="J29" s="6">
        <v>76.2</v>
      </c>
      <c r="K29" s="6">
        <v>24</v>
      </c>
      <c r="L29" s="8">
        <f>VLOOKUP($A29,'[1]Dados Disponibilidade 2016'!$A$2:$H$213,8,0)</f>
        <v>124.80262253329501</v>
      </c>
      <c r="M29" s="8" t="s">
        <v>139</v>
      </c>
      <c r="N29" s="9">
        <v>0</v>
      </c>
      <c r="O29" s="9">
        <v>12</v>
      </c>
      <c r="P29" s="10">
        <f t="shared" si="0"/>
        <v>0</v>
      </c>
      <c r="Q29" s="10">
        <f>VLOOKUP(A$6:A$207,[1]Monitoramento!T$4:U$221,2,0)</f>
        <v>0</v>
      </c>
      <c r="R29" s="94">
        <v>0</v>
      </c>
      <c r="S29" s="92" t="s">
        <v>895</v>
      </c>
      <c r="T29" s="92"/>
      <c r="U29" s="92"/>
      <c r="V29" s="92"/>
      <c r="W29" s="92"/>
      <c r="X29" s="92"/>
      <c r="Y29" s="92"/>
      <c r="Z29" s="92"/>
      <c r="AA29" s="92"/>
    </row>
    <row r="30" spans="1:27" x14ac:dyDescent="0.2">
      <c r="A30" s="6">
        <v>52</v>
      </c>
      <c r="B30" s="6" t="s">
        <v>889</v>
      </c>
      <c r="C30" s="7" t="s">
        <v>140</v>
      </c>
      <c r="D30" s="7" t="s">
        <v>140</v>
      </c>
      <c r="E30" s="7" t="s">
        <v>141</v>
      </c>
      <c r="F30" s="7" t="s">
        <v>49</v>
      </c>
      <c r="G30" s="7" t="s">
        <v>22</v>
      </c>
      <c r="H30" s="7" t="s">
        <v>142</v>
      </c>
      <c r="I30" s="6" t="s">
        <v>143</v>
      </c>
      <c r="J30" s="6">
        <v>226.7</v>
      </c>
      <c r="K30" s="6">
        <v>24</v>
      </c>
      <c r="L30" s="8">
        <f>VLOOKUP($A30,'[1]Dados Disponibilidade 2016'!$A$2:$H$213,8,0)</f>
        <v>188.47021314870901</v>
      </c>
      <c r="M30" s="8" t="s">
        <v>30</v>
      </c>
      <c r="N30" s="9" t="s">
        <v>144</v>
      </c>
      <c r="O30" s="9" t="s">
        <v>144</v>
      </c>
      <c r="P30" s="9" t="s">
        <v>144</v>
      </c>
      <c r="Q30" s="10" t="e">
        <f>VLOOKUP(A$6:A$207,[1]Monitoramento!T$4:U$221,2,0)</f>
        <v>#N/A</v>
      </c>
      <c r="R30" s="95" t="s">
        <v>144</v>
      </c>
      <c r="S30" s="92" t="s">
        <v>897</v>
      </c>
      <c r="T30" s="92">
        <v>64863100</v>
      </c>
      <c r="U30" s="92" t="s">
        <v>929</v>
      </c>
      <c r="V30" s="92" t="s">
        <v>930</v>
      </c>
      <c r="W30" s="92" t="s">
        <v>915</v>
      </c>
      <c r="X30" s="92" t="s">
        <v>931</v>
      </c>
      <c r="Y30" s="92" t="s">
        <v>932</v>
      </c>
      <c r="Z30" s="92" t="s">
        <v>933</v>
      </c>
      <c r="AA30" s="92" t="s">
        <v>934</v>
      </c>
    </row>
    <row r="31" spans="1:27" x14ac:dyDescent="0.2">
      <c r="A31" s="6">
        <v>53</v>
      </c>
      <c r="B31" s="6" t="s">
        <v>889</v>
      </c>
      <c r="C31" s="7" t="s">
        <v>140</v>
      </c>
      <c r="D31" s="7" t="s">
        <v>140</v>
      </c>
      <c r="E31" s="7" t="s">
        <v>145</v>
      </c>
      <c r="F31" s="7" t="s">
        <v>49</v>
      </c>
      <c r="G31" s="7" t="s">
        <v>22</v>
      </c>
      <c r="H31" s="7" t="s">
        <v>146</v>
      </c>
      <c r="I31" s="6" t="s">
        <v>147</v>
      </c>
      <c r="J31" s="6">
        <v>453</v>
      </c>
      <c r="K31" s="6">
        <v>24</v>
      </c>
      <c r="L31" s="8">
        <f>VLOOKUP($A31,'[1]Dados Disponibilidade 2016'!$A$2:$H$213,8,0)</f>
        <v>570.99393754107848</v>
      </c>
      <c r="M31" s="8" t="s">
        <v>30</v>
      </c>
      <c r="N31" s="9">
        <v>12</v>
      </c>
      <c r="O31" s="9">
        <v>12</v>
      </c>
      <c r="P31" s="10">
        <f t="shared" si="0"/>
        <v>1</v>
      </c>
      <c r="Q31" s="10">
        <f>VLOOKUP(A$6:A$207,[1]Monitoramento!T$4:U$221,2,0)</f>
        <v>2.1812028095353542</v>
      </c>
      <c r="R31" s="94">
        <v>2.4570070191997289</v>
      </c>
      <c r="S31" s="92" t="s">
        <v>897</v>
      </c>
      <c r="T31" s="92"/>
      <c r="U31" s="92"/>
      <c r="V31" s="92"/>
      <c r="W31" s="92"/>
      <c r="X31" s="92"/>
      <c r="Y31" s="92"/>
      <c r="Z31" s="92"/>
      <c r="AA31" s="92"/>
    </row>
    <row r="32" spans="1:27" x14ac:dyDescent="0.2">
      <c r="A32" s="6">
        <v>54</v>
      </c>
      <c r="B32" s="6" t="s">
        <v>889</v>
      </c>
      <c r="C32" s="7" t="s">
        <v>140</v>
      </c>
      <c r="D32" s="7" t="s">
        <v>140</v>
      </c>
      <c r="E32" s="7" t="s">
        <v>148</v>
      </c>
      <c r="F32" s="7" t="s">
        <v>49</v>
      </c>
      <c r="G32" s="7" t="s">
        <v>22</v>
      </c>
      <c r="H32" s="7" t="s">
        <v>149</v>
      </c>
      <c r="I32" s="6" t="s">
        <v>143</v>
      </c>
      <c r="J32" s="6">
        <v>376.7</v>
      </c>
      <c r="K32" s="6">
        <v>24</v>
      </c>
      <c r="L32" s="8">
        <f>VLOOKUP($A32,'[1]Dados Disponibilidade 2016'!$A$2:$H$213,8,0)</f>
        <v>456.43980874637873</v>
      </c>
      <c r="M32" s="8" t="s">
        <v>30</v>
      </c>
      <c r="N32" s="9">
        <v>0</v>
      </c>
      <c r="O32" s="9">
        <v>1</v>
      </c>
      <c r="P32" s="10">
        <f t="shared" si="0"/>
        <v>0</v>
      </c>
      <c r="Q32" s="10">
        <f>VLOOKUP(A$6:A$207,[1]Monitoramento!T$4:U$221,2,0)</f>
        <v>0</v>
      </c>
      <c r="R32" s="94">
        <v>0</v>
      </c>
      <c r="S32" s="92" t="s">
        <v>897</v>
      </c>
      <c r="T32" s="92"/>
      <c r="U32" s="92"/>
      <c r="V32" s="92"/>
      <c r="W32" s="92"/>
      <c r="X32" s="92"/>
      <c r="Y32" s="92"/>
      <c r="Z32" s="92"/>
      <c r="AA32" s="92"/>
    </row>
    <row r="33" spans="1:27" x14ac:dyDescent="0.2">
      <c r="A33" s="6">
        <v>57</v>
      </c>
      <c r="B33" s="6" t="s">
        <v>887</v>
      </c>
      <c r="C33" s="7" t="s">
        <v>150</v>
      </c>
      <c r="D33" s="7" t="s">
        <v>150</v>
      </c>
      <c r="E33" s="7" t="s">
        <v>151</v>
      </c>
      <c r="F33" s="7" t="s">
        <v>152</v>
      </c>
      <c r="G33" s="7" t="s">
        <v>22</v>
      </c>
      <c r="H33" s="7" t="s">
        <v>153</v>
      </c>
      <c r="I33" s="6" t="s">
        <v>91</v>
      </c>
      <c r="J33" s="6">
        <v>300</v>
      </c>
      <c r="K33" s="6">
        <v>12</v>
      </c>
      <c r="L33" s="8">
        <f>VLOOKUP($A33,'[1]Dados Disponibilidade 2016'!$A$2:$H$213,8,0)</f>
        <v>9607.8666947104812</v>
      </c>
      <c r="M33" s="8" t="s">
        <v>154</v>
      </c>
      <c r="N33" s="9">
        <v>0</v>
      </c>
      <c r="O33" s="9">
        <v>12</v>
      </c>
      <c r="P33" s="10">
        <f t="shared" si="0"/>
        <v>0</v>
      </c>
      <c r="Q33" s="10">
        <f>VLOOKUP(A$6:A$207,[1]Monitoramento!T$4:U$221,2,0)</f>
        <v>0</v>
      </c>
      <c r="R33" s="94">
        <v>0</v>
      </c>
      <c r="S33" s="92" t="s">
        <v>896</v>
      </c>
      <c r="T33" s="92"/>
      <c r="U33" s="92"/>
      <c r="V33" s="92"/>
      <c r="W33" s="92"/>
      <c r="X33" s="92"/>
      <c r="Y33" s="92"/>
      <c r="Z33" s="92"/>
      <c r="AA33" s="92"/>
    </row>
    <row r="34" spans="1:27" x14ac:dyDescent="0.2">
      <c r="A34" s="6">
        <v>58</v>
      </c>
      <c r="B34" s="6" t="s">
        <v>887</v>
      </c>
      <c r="C34" s="7" t="s">
        <v>150</v>
      </c>
      <c r="D34" s="7" t="s">
        <v>150</v>
      </c>
      <c r="E34" s="7" t="s">
        <v>155</v>
      </c>
      <c r="F34" s="7" t="s">
        <v>21</v>
      </c>
      <c r="G34" s="7" t="s">
        <v>22</v>
      </c>
      <c r="H34" s="7" t="s">
        <v>156</v>
      </c>
      <c r="I34" s="6" t="s">
        <v>91</v>
      </c>
      <c r="J34" s="6">
        <v>240</v>
      </c>
      <c r="K34" s="6">
        <v>21</v>
      </c>
      <c r="L34" s="8">
        <f>VLOOKUP($A34,'[1]Dados Disponibilidade 2016'!$A$2:$H$213,8,0)</f>
        <v>243.12861164947321</v>
      </c>
      <c r="M34" s="8" t="s">
        <v>154</v>
      </c>
      <c r="N34" s="9">
        <v>1</v>
      </c>
      <c r="O34" s="9">
        <v>12</v>
      </c>
      <c r="P34" s="10">
        <f t="shared" si="0"/>
        <v>8.3333333333333329E-2</v>
      </c>
      <c r="Q34" s="10">
        <f>VLOOKUP(A$6:A$207,[1]Monitoramento!T$4:U$221,2,0)</f>
        <v>2.2092785847314778E-2</v>
      </c>
      <c r="R34" s="94">
        <v>2.2092785847314778E-2</v>
      </c>
      <c r="S34" s="92" t="s">
        <v>896</v>
      </c>
      <c r="T34" s="92"/>
      <c r="U34" s="92"/>
      <c r="V34" s="92"/>
      <c r="W34" s="92"/>
      <c r="X34" s="92"/>
      <c r="Y34" s="92"/>
      <c r="Z34" s="92"/>
      <c r="AA34" s="92"/>
    </row>
    <row r="35" spans="1:27" x14ac:dyDescent="0.2">
      <c r="A35" s="6">
        <v>59</v>
      </c>
      <c r="B35" s="6" t="s">
        <v>889</v>
      </c>
      <c r="C35" s="7" t="s">
        <v>157</v>
      </c>
      <c r="D35" s="7" t="s">
        <v>157</v>
      </c>
      <c r="E35" s="7" t="s">
        <v>158</v>
      </c>
      <c r="F35" s="7" t="s">
        <v>49</v>
      </c>
      <c r="G35" s="7" t="s">
        <v>22</v>
      </c>
      <c r="H35" s="7" t="s">
        <v>159</v>
      </c>
      <c r="I35" s="6" t="s">
        <v>160</v>
      </c>
      <c r="J35" s="6">
        <v>64</v>
      </c>
      <c r="K35" s="6">
        <v>13</v>
      </c>
      <c r="L35" s="8">
        <f>VLOOKUP($A35,'[1]Dados Disponibilidade 2016'!$A$2:$H$213,8,0)</f>
        <v>25.5384669923064</v>
      </c>
      <c r="M35" s="8" t="s">
        <v>30</v>
      </c>
      <c r="N35" s="9">
        <v>10</v>
      </c>
      <c r="O35" s="9">
        <v>10</v>
      </c>
      <c r="P35" s="10">
        <f t="shared" si="0"/>
        <v>1</v>
      </c>
      <c r="Q35" s="10">
        <f>VLOOKUP(A$6:A$207,[1]Monitoramento!T$4:U$221,2,0)</f>
        <v>1.0711501601068929</v>
      </c>
      <c r="R35" s="94">
        <v>1.2374091607461688</v>
      </c>
      <c r="S35" s="92" t="s">
        <v>897</v>
      </c>
      <c r="T35" s="92"/>
      <c r="U35" s="92"/>
      <c r="V35" s="92"/>
      <c r="W35" s="92"/>
      <c r="X35" s="92"/>
      <c r="Y35" s="92"/>
      <c r="Z35" s="92"/>
      <c r="AA35" s="92" t="s">
        <v>935</v>
      </c>
    </row>
    <row r="36" spans="1:27" x14ac:dyDescent="0.2">
      <c r="A36" s="6">
        <v>61</v>
      </c>
      <c r="B36" s="6" t="s">
        <v>900</v>
      </c>
      <c r="C36" s="7" t="s">
        <v>161</v>
      </c>
      <c r="D36" s="7" t="s">
        <v>161</v>
      </c>
      <c r="E36" s="7" t="s">
        <v>162</v>
      </c>
      <c r="F36" s="7" t="s">
        <v>21</v>
      </c>
      <c r="G36" s="7" t="s">
        <v>22</v>
      </c>
      <c r="H36" s="7" t="s">
        <v>163</v>
      </c>
      <c r="I36" s="6" t="s">
        <v>164</v>
      </c>
      <c r="J36" s="6">
        <v>90</v>
      </c>
      <c r="K36" s="6">
        <v>24</v>
      </c>
      <c r="L36" s="8">
        <f>VLOOKUP($A36,'[1]Dados Disponibilidade 2016'!$A$2:$H$213,8,0)</f>
        <v>96.043125333238194</v>
      </c>
      <c r="M36" s="8" t="s">
        <v>40</v>
      </c>
      <c r="N36" s="9">
        <v>0</v>
      </c>
      <c r="O36" s="9">
        <v>11</v>
      </c>
      <c r="P36" s="10">
        <f t="shared" si="0"/>
        <v>0</v>
      </c>
      <c r="Q36" s="10">
        <f>VLOOKUP(A$6:A$207,[1]Monitoramento!T$4:U$221,2,0)</f>
        <v>0</v>
      </c>
      <c r="R36" s="94">
        <v>0</v>
      </c>
      <c r="S36" s="92" t="s">
        <v>898</v>
      </c>
      <c r="T36" s="92">
        <v>81139500</v>
      </c>
      <c r="U36" s="92" t="s">
        <v>936</v>
      </c>
      <c r="V36" s="92" t="s">
        <v>937</v>
      </c>
      <c r="W36" s="92" t="s">
        <v>915</v>
      </c>
      <c r="X36" s="92" t="s">
        <v>938</v>
      </c>
      <c r="Y36" s="92" t="s">
        <v>939</v>
      </c>
      <c r="Z36" s="92" t="s">
        <v>940</v>
      </c>
      <c r="AA36" s="92" t="s">
        <v>941</v>
      </c>
    </row>
    <row r="37" spans="1:27" x14ac:dyDescent="0.2">
      <c r="A37" s="6">
        <v>62</v>
      </c>
      <c r="B37" s="6" t="s">
        <v>892</v>
      </c>
      <c r="C37" s="7" t="s">
        <v>166</v>
      </c>
      <c r="D37" s="7" t="s">
        <v>166</v>
      </c>
      <c r="E37" s="7" t="s">
        <v>167</v>
      </c>
      <c r="F37" s="7" t="s">
        <v>21</v>
      </c>
      <c r="G37" s="7" t="s">
        <v>22</v>
      </c>
      <c r="H37" s="7" t="s">
        <v>168</v>
      </c>
      <c r="I37" s="6" t="s">
        <v>169</v>
      </c>
      <c r="J37" s="6">
        <v>115</v>
      </c>
      <c r="K37" s="6">
        <v>24</v>
      </c>
      <c r="L37" s="8">
        <f>VLOOKUP($A37,'[1]Dados Disponibilidade 2016'!$A$2:$H$213,8,0)</f>
        <v>335.39784957878402</v>
      </c>
      <c r="M37" s="8" t="s">
        <v>30</v>
      </c>
      <c r="N37" s="9">
        <v>0</v>
      </c>
      <c r="O37" s="9">
        <v>12</v>
      </c>
      <c r="P37" s="10">
        <f t="shared" si="0"/>
        <v>0</v>
      </c>
      <c r="Q37" s="10">
        <f>VLOOKUP(A$6:A$207,[1]Monitoramento!T$4:U$221,2,0)</f>
        <v>0</v>
      </c>
      <c r="R37" s="94">
        <v>0</v>
      </c>
      <c r="S37" s="92" t="s">
        <v>897</v>
      </c>
      <c r="T37" s="92"/>
      <c r="U37" s="92"/>
      <c r="V37" s="92"/>
      <c r="W37" s="92"/>
      <c r="X37" s="92"/>
      <c r="Y37" s="92"/>
      <c r="Z37" s="92"/>
      <c r="AA37" s="92"/>
    </row>
    <row r="38" spans="1:27" x14ac:dyDescent="0.2">
      <c r="A38" s="6">
        <v>63</v>
      </c>
      <c r="B38" s="6" t="s">
        <v>877</v>
      </c>
      <c r="C38" s="7" t="s">
        <v>170</v>
      </c>
      <c r="D38" s="7" t="s">
        <v>170</v>
      </c>
      <c r="E38" s="7" t="s">
        <v>171</v>
      </c>
      <c r="F38" s="7" t="s">
        <v>49</v>
      </c>
      <c r="G38" s="7" t="s">
        <v>22</v>
      </c>
      <c r="H38" s="7" t="s">
        <v>172</v>
      </c>
      <c r="I38" s="6" t="s">
        <v>173</v>
      </c>
      <c r="J38" s="6">
        <v>128.69999999999999</v>
      </c>
      <c r="K38" s="6">
        <v>24</v>
      </c>
      <c r="L38" s="8">
        <f>VLOOKUP($A38,'[1]Dados Disponibilidade 2016'!$A$2:$H$213,8,0)</f>
        <v>381.41640118510202</v>
      </c>
      <c r="M38" s="8" t="s">
        <v>111</v>
      </c>
      <c r="N38" s="9">
        <v>12</v>
      </c>
      <c r="O38" s="9">
        <v>12</v>
      </c>
      <c r="P38" s="10">
        <f t="shared" si="0"/>
        <v>1</v>
      </c>
      <c r="Q38" s="10">
        <f>VLOOKUP(A$6:A$207,[1]Monitoramento!T$4:U$221,2,0)</f>
        <v>0.12019304537627896</v>
      </c>
      <c r="R38" s="94">
        <v>0.24095347900442543</v>
      </c>
      <c r="S38" s="92" t="s">
        <v>894</v>
      </c>
      <c r="T38" s="92"/>
      <c r="U38" s="92"/>
      <c r="V38" s="92"/>
      <c r="W38" s="92"/>
      <c r="X38" s="92"/>
      <c r="Y38" s="92"/>
      <c r="Z38" s="92"/>
      <c r="AA38" s="92"/>
    </row>
    <row r="39" spans="1:27" x14ac:dyDescent="0.2">
      <c r="A39" s="6">
        <v>65</v>
      </c>
      <c r="B39" s="6" t="s">
        <v>892</v>
      </c>
      <c r="C39" s="7" t="s">
        <v>174</v>
      </c>
      <c r="D39" s="7" t="s">
        <v>174</v>
      </c>
      <c r="E39" s="7" t="s">
        <v>175</v>
      </c>
      <c r="F39" s="7" t="s">
        <v>21</v>
      </c>
      <c r="G39" s="7" t="s">
        <v>22</v>
      </c>
      <c r="H39" s="7" t="s">
        <v>176</v>
      </c>
      <c r="I39" s="6" t="s">
        <v>91</v>
      </c>
      <c r="J39" s="6">
        <v>40</v>
      </c>
      <c r="K39" s="6">
        <v>10</v>
      </c>
      <c r="L39" s="8">
        <f>VLOOKUP($A39,'[1]Dados Disponibilidade 2016'!$A$2:$H$213,8,0)</f>
        <v>185.12190114061499</v>
      </c>
      <c r="M39" s="8" t="s">
        <v>30</v>
      </c>
      <c r="N39" s="9">
        <v>0</v>
      </c>
      <c r="O39" s="9">
        <v>12</v>
      </c>
      <c r="P39" s="10">
        <f t="shared" si="0"/>
        <v>0</v>
      </c>
      <c r="Q39" s="10">
        <f>VLOOKUP(A$6:A$207,[1]Monitoramento!T$4:U$221,2,0)</f>
        <v>0</v>
      </c>
      <c r="R39" s="94">
        <v>0</v>
      </c>
      <c r="S39" s="92" t="s">
        <v>897</v>
      </c>
      <c r="T39" s="92"/>
      <c r="U39" s="92"/>
      <c r="V39" s="92"/>
      <c r="W39" s="92"/>
      <c r="X39" s="92"/>
      <c r="Y39" s="92"/>
      <c r="Z39" s="92"/>
      <c r="AA39" s="92"/>
    </row>
    <row r="40" spans="1:27" x14ac:dyDescent="0.2">
      <c r="A40" s="6">
        <v>67</v>
      </c>
      <c r="B40" s="6" t="s">
        <v>883</v>
      </c>
      <c r="C40" s="7" t="s">
        <v>177</v>
      </c>
      <c r="D40" s="7" t="s">
        <v>177</v>
      </c>
      <c r="E40" s="7" t="s">
        <v>178</v>
      </c>
      <c r="F40" s="7" t="s">
        <v>21</v>
      </c>
      <c r="G40" s="7" t="s">
        <v>22</v>
      </c>
      <c r="H40" s="7" t="s">
        <v>179</v>
      </c>
      <c r="I40" s="6" t="s">
        <v>34</v>
      </c>
      <c r="J40" s="6">
        <v>54</v>
      </c>
      <c r="K40" s="6">
        <v>18</v>
      </c>
      <c r="L40" s="8">
        <f>VLOOKUP($A40,'[1]Dados Disponibilidade 2016'!$A$2:$H$213,8,0)</f>
        <v>242.80804432179002</v>
      </c>
      <c r="M40" s="8" t="s">
        <v>30</v>
      </c>
      <c r="N40" s="9">
        <v>0</v>
      </c>
      <c r="O40" s="9">
        <v>12</v>
      </c>
      <c r="P40" s="10">
        <f t="shared" si="0"/>
        <v>0</v>
      </c>
      <c r="Q40" s="10">
        <f>VLOOKUP(A$6:A$207,[1]Monitoramento!T$4:U$221,2,0)</f>
        <v>0</v>
      </c>
      <c r="R40" s="94">
        <v>0</v>
      </c>
      <c r="S40" s="92" t="s">
        <v>895</v>
      </c>
      <c r="T40" s="92"/>
      <c r="U40" s="92"/>
      <c r="V40" s="92"/>
      <c r="W40" s="92"/>
      <c r="X40" s="92"/>
      <c r="Y40" s="92"/>
      <c r="Z40" s="92"/>
      <c r="AA40" s="92"/>
    </row>
    <row r="41" spans="1:27" x14ac:dyDescent="0.2">
      <c r="A41" s="6">
        <v>69</v>
      </c>
      <c r="B41" s="6" t="s">
        <v>884</v>
      </c>
      <c r="C41" s="7" t="s">
        <v>180</v>
      </c>
      <c r="D41" s="7" t="s">
        <v>180</v>
      </c>
      <c r="E41" s="7" t="s">
        <v>181</v>
      </c>
      <c r="F41" s="7" t="s">
        <v>21</v>
      </c>
      <c r="G41" s="7" t="s">
        <v>22</v>
      </c>
      <c r="H41" s="7" t="s">
        <v>182</v>
      </c>
      <c r="I41" s="6" t="s">
        <v>72</v>
      </c>
      <c r="J41" s="6">
        <v>40</v>
      </c>
      <c r="K41" s="6">
        <v>18</v>
      </c>
      <c r="L41" s="8">
        <f>VLOOKUP($A41,'[1]Dados Disponibilidade 2016'!$A$2:$H$213,8,0)</f>
        <v>41.191229396871002</v>
      </c>
      <c r="M41" s="8" t="s">
        <v>30</v>
      </c>
      <c r="N41" s="9">
        <v>0</v>
      </c>
      <c r="O41" s="9">
        <v>12</v>
      </c>
      <c r="P41" s="10">
        <f t="shared" si="0"/>
        <v>0</v>
      </c>
      <c r="Q41" s="10">
        <f>VLOOKUP(A$6:A$207,[1]Monitoramento!T$4:U$221,2,0)</f>
        <v>0</v>
      </c>
      <c r="R41" s="94">
        <v>0</v>
      </c>
      <c r="S41" s="92" t="s">
        <v>895</v>
      </c>
      <c r="T41" s="92"/>
      <c r="U41" s="92"/>
      <c r="V41" s="92"/>
      <c r="W41" s="92"/>
      <c r="X41" s="92"/>
      <c r="Y41" s="92"/>
      <c r="Z41" s="92"/>
      <c r="AA41" s="92"/>
    </row>
    <row r="42" spans="1:27" x14ac:dyDescent="0.2">
      <c r="A42" s="6">
        <v>71</v>
      </c>
      <c r="B42" s="6" t="s">
        <v>883</v>
      </c>
      <c r="C42" s="7" t="s">
        <v>183</v>
      </c>
      <c r="D42" s="7" t="s">
        <v>183</v>
      </c>
      <c r="E42" s="7" t="s">
        <v>184</v>
      </c>
      <c r="F42" s="7" t="s">
        <v>21</v>
      </c>
      <c r="G42" s="7" t="s">
        <v>22</v>
      </c>
      <c r="H42" s="7" t="s">
        <v>185</v>
      </c>
      <c r="I42" s="6" t="s">
        <v>79</v>
      </c>
      <c r="J42" s="6">
        <v>560</v>
      </c>
      <c r="K42" s="6">
        <v>24</v>
      </c>
      <c r="L42" s="8">
        <f>VLOOKUP($A42,'[1]Dados Disponibilidade 2016'!$A$2:$H$213,8,0)</f>
        <v>3328.4336248558079</v>
      </c>
      <c r="M42" s="8" t="s">
        <v>30</v>
      </c>
      <c r="N42" s="9">
        <v>0</v>
      </c>
      <c r="O42" s="9">
        <v>12</v>
      </c>
      <c r="P42" s="10">
        <f t="shared" si="0"/>
        <v>0</v>
      </c>
      <c r="Q42" s="10">
        <f>VLOOKUP(A$6:A$207,[1]Monitoramento!T$4:U$221,2,0)</f>
        <v>0</v>
      </c>
      <c r="R42" s="94">
        <v>0</v>
      </c>
      <c r="S42" s="92" t="s">
        <v>895</v>
      </c>
      <c r="T42" s="92"/>
      <c r="U42" s="92"/>
      <c r="V42" s="92"/>
      <c r="W42" s="92"/>
      <c r="X42" s="92"/>
      <c r="Y42" s="92"/>
      <c r="Z42" s="92"/>
      <c r="AA42" s="92"/>
    </row>
    <row r="43" spans="1:27" x14ac:dyDescent="0.2">
      <c r="A43" s="6">
        <v>72</v>
      </c>
      <c r="B43" s="6" t="s">
        <v>892</v>
      </c>
      <c r="C43" s="7" t="s">
        <v>186</v>
      </c>
      <c r="D43" s="7" t="s">
        <v>186</v>
      </c>
      <c r="E43" s="7" t="s">
        <v>187</v>
      </c>
      <c r="F43" s="7" t="s">
        <v>21</v>
      </c>
      <c r="G43" s="7" t="s">
        <v>22</v>
      </c>
      <c r="H43" s="7" t="s">
        <v>188</v>
      </c>
      <c r="I43" s="6" t="s">
        <v>91</v>
      </c>
      <c r="J43" s="6">
        <v>50</v>
      </c>
      <c r="K43" s="6">
        <v>18</v>
      </c>
      <c r="L43" s="8">
        <f>VLOOKUP($A43,'[1]Dados Disponibilidade 2016'!$A$2:$H$213,8,0)</f>
        <v>101.1757800545856</v>
      </c>
      <c r="M43" s="8" t="s">
        <v>30</v>
      </c>
      <c r="N43" s="9">
        <v>0</v>
      </c>
      <c r="O43" s="9">
        <v>12</v>
      </c>
      <c r="P43" s="10">
        <f t="shared" si="0"/>
        <v>0</v>
      </c>
      <c r="Q43" s="10">
        <f>VLOOKUP(A$6:A$207,[1]Monitoramento!T$4:U$221,2,0)</f>
        <v>0</v>
      </c>
      <c r="R43" s="94">
        <v>0</v>
      </c>
      <c r="S43" s="92" t="s">
        <v>897</v>
      </c>
      <c r="T43" s="92"/>
      <c r="U43" s="92"/>
      <c r="V43" s="92"/>
      <c r="W43" s="92"/>
      <c r="X43" s="92"/>
      <c r="Y43" s="92"/>
      <c r="Z43" s="92"/>
      <c r="AA43" s="92"/>
    </row>
    <row r="44" spans="1:27" x14ac:dyDescent="0.2">
      <c r="A44" s="6">
        <v>73</v>
      </c>
      <c r="B44" s="6" t="s">
        <v>892</v>
      </c>
      <c r="C44" s="7" t="s">
        <v>186</v>
      </c>
      <c r="D44" s="7" t="s">
        <v>186</v>
      </c>
      <c r="E44" s="7" t="s">
        <v>77</v>
      </c>
      <c r="F44" s="7" t="s">
        <v>21</v>
      </c>
      <c r="G44" s="7" t="s">
        <v>22</v>
      </c>
      <c r="H44" s="7" t="s">
        <v>189</v>
      </c>
      <c r="I44" s="6" t="s">
        <v>190</v>
      </c>
      <c r="J44" s="6">
        <v>216</v>
      </c>
      <c r="K44" s="6">
        <v>15</v>
      </c>
      <c r="L44" s="8">
        <f>VLOOKUP($A44,'[1]Dados Disponibilidade 2016'!$A$2:$H$213,8,0)</f>
        <v>1998.0303302519999</v>
      </c>
      <c r="M44" s="8" t="s">
        <v>30</v>
      </c>
      <c r="N44" s="9">
        <v>0</v>
      </c>
      <c r="O44" s="9">
        <v>12</v>
      </c>
      <c r="P44" s="10">
        <f t="shared" si="0"/>
        <v>0</v>
      </c>
      <c r="Q44" s="10">
        <f>VLOOKUP(A$6:A$207,[1]Monitoramento!T$4:U$221,2,0)</f>
        <v>0</v>
      </c>
      <c r="R44" s="94">
        <v>0</v>
      </c>
      <c r="S44" s="92" t="s">
        <v>897</v>
      </c>
      <c r="T44" s="92"/>
      <c r="U44" s="92"/>
      <c r="V44" s="92"/>
      <c r="W44" s="92"/>
      <c r="X44" s="92"/>
      <c r="Y44" s="92"/>
      <c r="Z44" s="92"/>
      <c r="AA44" s="92"/>
    </row>
    <row r="45" spans="1:27" x14ac:dyDescent="0.2">
      <c r="A45" s="6">
        <v>75</v>
      </c>
      <c r="B45" s="6" t="s">
        <v>893</v>
      </c>
      <c r="C45" s="7" t="s">
        <v>191</v>
      </c>
      <c r="D45" s="7" t="s">
        <v>191</v>
      </c>
      <c r="E45" s="7" t="s">
        <v>192</v>
      </c>
      <c r="F45" s="7" t="s">
        <v>21</v>
      </c>
      <c r="G45" s="7" t="s">
        <v>22</v>
      </c>
      <c r="H45" s="7" t="s">
        <v>193</v>
      </c>
      <c r="I45" s="6" t="s">
        <v>194</v>
      </c>
      <c r="J45" s="6">
        <v>11</v>
      </c>
      <c r="K45" s="6">
        <v>12</v>
      </c>
      <c r="L45" s="8">
        <f>VLOOKUP($A45,'[1]Dados Disponibilidade 2016'!$A$2:$H$213,8,0)</f>
        <v>45.786365290866598</v>
      </c>
      <c r="M45" s="8" t="s">
        <v>30</v>
      </c>
      <c r="N45" s="9">
        <v>0</v>
      </c>
      <c r="O45" s="9">
        <v>12</v>
      </c>
      <c r="P45" s="10">
        <f t="shared" si="0"/>
        <v>0</v>
      </c>
      <c r="Q45" s="10">
        <f>VLOOKUP(A$6:A$207,[1]Monitoramento!T$4:U$221,2,0)</f>
        <v>0</v>
      </c>
      <c r="R45" s="94">
        <v>0</v>
      </c>
      <c r="S45" s="92" t="s">
        <v>897</v>
      </c>
      <c r="T45" s="92"/>
      <c r="U45" s="92"/>
      <c r="V45" s="92"/>
      <c r="W45" s="92"/>
      <c r="X45" s="92"/>
      <c r="Y45" s="92"/>
      <c r="Z45" s="92"/>
      <c r="AA45" s="92" t="s">
        <v>942</v>
      </c>
    </row>
    <row r="46" spans="1:27" x14ac:dyDescent="0.2">
      <c r="A46" s="6">
        <v>76</v>
      </c>
      <c r="B46" s="6" t="s">
        <v>900</v>
      </c>
      <c r="C46" s="7" t="s">
        <v>195</v>
      </c>
      <c r="D46" s="7" t="s">
        <v>195</v>
      </c>
      <c r="E46" s="7" t="s">
        <v>196</v>
      </c>
      <c r="F46" s="7" t="s">
        <v>21</v>
      </c>
      <c r="G46" s="7" t="s">
        <v>22</v>
      </c>
      <c r="H46" s="7" t="s">
        <v>197</v>
      </c>
      <c r="I46" s="6" t="s">
        <v>198</v>
      </c>
      <c r="J46" s="6">
        <v>8280</v>
      </c>
      <c r="K46" s="6">
        <v>24</v>
      </c>
      <c r="L46" s="8">
        <f>VLOOKUP($A46,'[1]Dados Disponibilidade 2016'!$A$2:$H$213,8,0)</f>
        <v>7199.9835038279107</v>
      </c>
      <c r="M46" s="8" t="s">
        <v>40</v>
      </c>
      <c r="N46" s="9">
        <v>1</v>
      </c>
      <c r="O46" s="9">
        <v>8</v>
      </c>
      <c r="P46" s="10">
        <f t="shared" si="0"/>
        <v>0.125</v>
      </c>
      <c r="Q46" s="10">
        <f>VLOOKUP(A$6:A$207,[1]Monitoramento!T$4:U$221,2,0)</f>
        <v>7.7969032923931341</v>
      </c>
      <c r="R46" s="94">
        <v>7.7969032923931341</v>
      </c>
      <c r="S46" s="92" t="s">
        <v>898</v>
      </c>
      <c r="T46" s="92">
        <v>25424938</v>
      </c>
      <c r="U46" s="92" t="s">
        <v>943</v>
      </c>
      <c r="V46" s="92" t="s">
        <v>944</v>
      </c>
      <c r="W46" s="92" t="s">
        <v>945</v>
      </c>
      <c r="X46" s="92" t="s">
        <v>946</v>
      </c>
      <c r="Y46" s="92"/>
      <c r="Z46" s="92" t="s">
        <v>947</v>
      </c>
      <c r="AA46" s="92" t="s">
        <v>948</v>
      </c>
    </row>
    <row r="47" spans="1:27" x14ac:dyDescent="0.2">
      <c r="A47" s="6">
        <v>77</v>
      </c>
      <c r="B47" s="6" t="s">
        <v>900</v>
      </c>
      <c r="C47" s="7" t="s">
        <v>195</v>
      </c>
      <c r="D47" s="7" t="s">
        <v>195</v>
      </c>
      <c r="E47" s="7" t="s">
        <v>199</v>
      </c>
      <c r="F47" s="7" t="s">
        <v>49</v>
      </c>
      <c r="G47" s="7" t="s">
        <v>22</v>
      </c>
      <c r="H47" s="7" t="s">
        <v>200</v>
      </c>
      <c r="I47" s="6" t="s">
        <v>201</v>
      </c>
      <c r="J47" s="6">
        <v>12600</v>
      </c>
      <c r="K47" s="6">
        <v>24</v>
      </c>
      <c r="L47" s="8">
        <f>VLOOKUP($A47,'[1]Dados Disponibilidade 2016'!$A$2:$H$213,8,0)</f>
        <v>12596.999347862064</v>
      </c>
      <c r="M47" s="8" t="s">
        <v>202</v>
      </c>
      <c r="N47" s="9">
        <v>0</v>
      </c>
      <c r="O47" s="9">
        <v>8</v>
      </c>
      <c r="P47" s="10">
        <f t="shared" si="0"/>
        <v>0</v>
      </c>
      <c r="Q47" s="10">
        <f>VLOOKUP(A$6:A$207,[1]Monitoramento!T$4:U$221,2,0)</f>
        <v>0</v>
      </c>
      <c r="R47" s="94">
        <v>0</v>
      </c>
      <c r="S47" s="92" t="s">
        <v>898</v>
      </c>
      <c r="T47" s="92">
        <v>65010000</v>
      </c>
      <c r="U47" s="92" t="s">
        <v>949</v>
      </c>
      <c r="V47" s="92" t="s">
        <v>695</v>
      </c>
      <c r="W47" s="92" t="s">
        <v>915</v>
      </c>
      <c r="X47" s="92" t="s">
        <v>950</v>
      </c>
      <c r="Y47" s="92" t="s">
        <v>951</v>
      </c>
      <c r="Z47" s="92" t="s">
        <v>947</v>
      </c>
      <c r="AA47" s="92" t="s">
        <v>952</v>
      </c>
    </row>
    <row r="48" spans="1:27" x14ac:dyDescent="0.2">
      <c r="A48" s="6">
        <v>78</v>
      </c>
      <c r="B48" s="6" t="s">
        <v>900</v>
      </c>
      <c r="C48" s="7" t="s">
        <v>203</v>
      </c>
      <c r="D48" s="7" t="s">
        <v>203</v>
      </c>
      <c r="E48" s="7" t="s">
        <v>204</v>
      </c>
      <c r="F48" s="7" t="s">
        <v>49</v>
      </c>
      <c r="G48" s="7" t="s">
        <v>22</v>
      </c>
      <c r="H48" s="7" t="s">
        <v>205</v>
      </c>
      <c r="I48" s="6" t="s">
        <v>201</v>
      </c>
      <c r="J48" s="6">
        <v>12600</v>
      </c>
      <c r="K48" s="6">
        <v>24</v>
      </c>
      <c r="L48" s="8">
        <f>VLOOKUP($A48,'[1]Dados Disponibilidade 2016'!$A$2:$H$213,8,0)</f>
        <v>11468.667994723297</v>
      </c>
      <c r="M48" s="8" t="s">
        <v>40</v>
      </c>
      <c r="N48" s="9">
        <v>0</v>
      </c>
      <c r="O48" s="9">
        <v>8</v>
      </c>
      <c r="P48" s="10">
        <f t="shared" si="0"/>
        <v>0</v>
      </c>
      <c r="Q48" s="10">
        <f>VLOOKUP(A$6:A$207,[1]Monitoramento!T$4:U$221,2,0)</f>
        <v>0</v>
      </c>
      <c r="R48" s="94">
        <v>0</v>
      </c>
      <c r="S48" s="92" t="s">
        <v>898</v>
      </c>
      <c r="T48" s="92">
        <v>65010000</v>
      </c>
      <c r="U48" s="92" t="s">
        <v>949</v>
      </c>
      <c r="V48" s="92" t="s">
        <v>695</v>
      </c>
      <c r="W48" s="92" t="s">
        <v>915</v>
      </c>
      <c r="X48" s="92" t="s">
        <v>950</v>
      </c>
      <c r="Y48" s="92" t="s">
        <v>951</v>
      </c>
      <c r="Z48" s="92" t="s">
        <v>947</v>
      </c>
      <c r="AA48" s="92" t="s">
        <v>953</v>
      </c>
    </row>
    <row r="49" spans="1:27" x14ac:dyDescent="0.2">
      <c r="A49" s="6">
        <v>80</v>
      </c>
      <c r="B49" s="6" t="s">
        <v>883</v>
      </c>
      <c r="C49" s="7" t="s">
        <v>206</v>
      </c>
      <c r="D49" s="7" t="s">
        <v>206</v>
      </c>
      <c r="E49" s="7" t="s">
        <v>207</v>
      </c>
      <c r="F49" s="7" t="s">
        <v>21</v>
      </c>
      <c r="G49" s="7" t="s">
        <v>22</v>
      </c>
      <c r="H49" s="7" t="s">
        <v>208</v>
      </c>
      <c r="I49" s="6" t="s">
        <v>79</v>
      </c>
      <c r="J49" s="6">
        <v>22</v>
      </c>
      <c r="K49" s="6">
        <v>24</v>
      </c>
      <c r="L49" s="8">
        <f>VLOOKUP($A49,'[1]Dados Disponibilidade 2016'!$A$2:$H$213,8,0)</f>
        <v>20.037334403990702</v>
      </c>
      <c r="M49" s="8" t="s">
        <v>30</v>
      </c>
      <c r="N49" s="9">
        <v>12</v>
      </c>
      <c r="O49" s="9">
        <v>12</v>
      </c>
      <c r="P49" s="10">
        <f t="shared" si="0"/>
        <v>1</v>
      </c>
      <c r="Q49" s="10">
        <f>VLOOKUP(A$6:A$207,[1]Monitoramento!T$4:U$221,2,0)</f>
        <v>0.58316966520666746</v>
      </c>
      <c r="R49" s="94">
        <v>0.7796778394284738</v>
      </c>
      <c r="S49" s="92" t="s">
        <v>895</v>
      </c>
      <c r="T49" s="92"/>
      <c r="U49" s="92"/>
      <c r="V49" s="92"/>
      <c r="W49" s="92"/>
      <c r="X49" s="92"/>
      <c r="Y49" s="92"/>
      <c r="Z49" s="92"/>
      <c r="AA49" s="92"/>
    </row>
    <row r="50" spans="1:27" x14ac:dyDescent="0.2">
      <c r="A50" s="6">
        <v>82</v>
      </c>
      <c r="B50" s="6" t="s">
        <v>893</v>
      </c>
      <c r="C50" s="7" t="s">
        <v>209</v>
      </c>
      <c r="D50" s="7" t="s">
        <v>209</v>
      </c>
      <c r="E50" s="7" t="s">
        <v>210</v>
      </c>
      <c r="F50" s="7" t="s">
        <v>21</v>
      </c>
      <c r="G50" s="7" t="s">
        <v>22</v>
      </c>
      <c r="H50" s="7" t="s">
        <v>211</v>
      </c>
      <c r="I50" s="6" t="s">
        <v>212</v>
      </c>
      <c r="J50" s="6">
        <v>180</v>
      </c>
      <c r="K50" s="6">
        <v>20</v>
      </c>
      <c r="L50" s="8">
        <f>VLOOKUP($A50,'[1]Dados Disponibilidade 2016'!$A$2:$H$213,8,0)</f>
        <v>186.90567494821198</v>
      </c>
      <c r="M50" s="8" t="s">
        <v>213</v>
      </c>
      <c r="N50" s="9">
        <v>12</v>
      </c>
      <c r="O50" s="9">
        <v>12</v>
      </c>
      <c r="P50" s="10">
        <f t="shared" si="0"/>
        <v>1</v>
      </c>
      <c r="Q50" s="10">
        <f>VLOOKUP(A$6:A$207,[1]Monitoramento!T$4:U$221,2,0)</f>
        <v>0.10202645027804406</v>
      </c>
      <c r="R50" s="94">
        <v>0.13447593316121753</v>
      </c>
      <c r="S50" s="92" t="s">
        <v>897</v>
      </c>
      <c r="T50" s="92"/>
      <c r="U50" s="92"/>
      <c r="V50" s="92"/>
      <c r="W50" s="92"/>
      <c r="X50" s="92"/>
      <c r="Y50" s="92"/>
      <c r="Z50" s="92"/>
      <c r="AA50" s="92" t="s">
        <v>942</v>
      </c>
    </row>
    <row r="51" spans="1:27" x14ac:dyDescent="0.2">
      <c r="A51" s="6">
        <v>86</v>
      </c>
      <c r="B51" s="6" t="s">
        <v>881</v>
      </c>
      <c r="C51" s="7" t="s">
        <v>214</v>
      </c>
      <c r="D51" s="7" t="s">
        <v>214</v>
      </c>
      <c r="E51" s="7" t="s">
        <v>215</v>
      </c>
      <c r="F51" s="7" t="s">
        <v>21</v>
      </c>
      <c r="G51" s="7" t="s">
        <v>32</v>
      </c>
      <c r="H51" s="7" t="s">
        <v>216</v>
      </c>
      <c r="I51" s="6" t="s">
        <v>217</v>
      </c>
      <c r="J51" s="6">
        <v>131</v>
      </c>
      <c r="K51" s="6">
        <v>20</v>
      </c>
      <c r="L51" s="8">
        <f>VLOOKUP($A51,'[1]Dados Disponibilidade 2016'!$A$2:$H$213,8,0)</f>
        <v>147.6802507413492</v>
      </c>
      <c r="M51" s="8" t="s">
        <v>30</v>
      </c>
      <c r="N51" s="9">
        <v>0</v>
      </c>
      <c r="O51" s="9">
        <v>0</v>
      </c>
      <c r="P51" s="10">
        <v>0</v>
      </c>
      <c r="Q51" s="10" t="e">
        <f>VLOOKUP(A$6:A$207,[1]Monitoramento!T$4:U$221,2,0)</f>
        <v>#N/A</v>
      </c>
      <c r="R51" s="94">
        <v>0</v>
      </c>
      <c r="S51" s="92" t="s">
        <v>895</v>
      </c>
      <c r="T51" s="92"/>
      <c r="U51" s="92"/>
      <c r="V51" s="92"/>
      <c r="W51" s="92"/>
      <c r="X51" s="92"/>
      <c r="Y51" s="92"/>
      <c r="Z51" s="92"/>
      <c r="AA51" s="92"/>
    </row>
    <row r="52" spans="1:27" x14ac:dyDescent="0.2">
      <c r="A52" s="6">
        <v>87</v>
      </c>
      <c r="B52" s="6" t="s">
        <v>900</v>
      </c>
      <c r="C52" s="7" t="s">
        <v>218</v>
      </c>
      <c r="D52" s="7" t="s">
        <v>218</v>
      </c>
      <c r="E52" s="7" t="s">
        <v>219</v>
      </c>
      <c r="F52" s="7" t="s">
        <v>21</v>
      </c>
      <c r="G52" s="7" t="s">
        <v>22</v>
      </c>
      <c r="H52" s="7" t="s">
        <v>220</v>
      </c>
      <c r="I52" s="6" t="s">
        <v>221</v>
      </c>
      <c r="J52" s="6">
        <v>500</v>
      </c>
      <c r="K52" s="6">
        <v>24</v>
      </c>
      <c r="L52" s="8">
        <f>VLOOKUP($A52,'[1]Dados Disponibilidade 2016'!$A$2:$H$213,8,0)</f>
        <v>570.78130674061094</v>
      </c>
      <c r="M52" s="8" t="s">
        <v>30</v>
      </c>
      <c r="N52" s="9">
        <v>0</v>
      </c>
      <c r="O52" s="9">
        <v>12</v>
      </c>
      <c r="P52" s="10">
        <f t="shared" si="0"/>
        <v>0</v>
      </c>
      <c r="Q52" s="10">
        <f>VLOOKUP(A$6:A$207,[1]Monitoramento!T$4:U$221,2,0)</f>
        <v>0</v>
      </c>
      <c r="R52" s="94">
        <v>0</v>
      </c>
      <c r="S52" s="92" t="s">
        <v>898</v>
      </c>
      <c r="T52" s="92">
        <v>25594922</v>
      </c>
      <c r="U52" s="92" t="s">
        <v>954</v>
      </c>
      <c r="V52" s="92" t="s">
        <v>955</v>
      </c>
      <c r="W52" s="92" t="s">
        <v>945</v>
      </c>
      <c r="X52" s="92" t="s">
        <v>920</v>
      </c>
      <c r="Y52" s="92" t="s">
        <v>956</v>
      </c>
      <c r="Z52" s="92" t="s">
        <v>947</v>
      </c>
      <c r="AA52" s="92" t="s">
        <v>957</v>
      </c>
    </row>
    <row r="53" spans="1:27" x14ac:dyDescent="0.2">
      <c r="A53" s="6">
        <v>88</v>
      </c>
      <c r="B53" s="6" t="s">
        <v>883</v>
      </c>
      <c r="C53" s="7" t="s">
        <v>222</v>
      </c>
      <c r="D53" s="7" t="s">
        <v>222</v>
      </c>
      <c r="E53" s="7" t="s">
        <v>223</v>
      </c>
      <c r="F53" s="7" t="s">
        <v>49</v>
      </c>
      <c r="G53" s="7" t="s">
        <v>22</v>
      </c>
      <c r="H53" s="7" t="s">
        <v>224</v>
      </c>
      <c r="I53" s="6" t="s">
        <v>225</v>
      </c>
      <c r="J53" s="6">
        <v>108</v>
      </c>
      <c r="K53" s="6">
        <v>10</v>
      </c>
      <c r="L53" s="8">
        <f>VLOOKUP($A53,'[1]Dados Disponibilidade 2016'!$A$2:$H$213,8,0)</f>
        <v>3696.0656835600003</v>
      </c>
      <c r="M53" s="8" t="s">
        <v>30</v>
      </c>
      <c r="N53" s="9">
        <v>0</v>
      </c>
      <c r="O53" s="9">
        <v>12</v>
      </c>
      <c r="P53" s="10">
        <f t="shared" si="0"/>
        <v>0</v>
      </c>
      <c r="Q53" s="10">
        <f>VLOOKUP(A$6:A$207,[1]Monitoramento!T$4:U$221,2,0)</f>
        <v>0</v>
      </c>
      <c r="R53" s="94">
        <v>0</v>
      </c>
      <c r="S53" s="92" t="s">
        <v>895</v>
      </c>
      <c r="T53" s="92"/>
      <c r="U53" s="92"/>
      <c r="V53" s="92"/>
      <c r="W53" s="92"/>
      <c r="X53" s="92"/>
      <c r="Y53" s="92"/>
      <c r="Z53" s="92"/>
      <c r="AA53" s="92"/>
    </row>
    <row r="54" spans="1:27" x14ac:dyDescent="0.2">
      <c r="A54" s="6">
        <v>90</v>
      </c>
      <c r="B54" s="6" t="s">
        <v>893</v>
      </c>
      <c r="C54" s="7" t="s">
        <v>191</v>
      </c>
      <c r="D54" s="7" t="s">
        <v>226</v>
      </c>
      <c r="E54" s="7" t="s">
        <v>227</v>
      </c>
      <c r="F54" s="7" t="s">
        <v>21</v>
      </c>
      <c r="G54" s="7" t="s">
        <v>22</v>
      </c>
      <c r="H54" s="7" t="s">
        <v>228</v>
      </c>
      <c r="I54" s="6" t="s">
        <v>229</v>
      </c>
      <c r="J54" s="6">
        <v>45</v>
      </c>
      <c r="K54" s="6">
        <v>14</v>
      </c>
      <c r="L54" s="8">
        <f>VLOOKUP($A54,'[1]Dados Disponibilidade 2016'!$A$2:$H$213,8,0)</f>
        <v>90559.944012212276</v>
      </c>
      <c r="M54" s="8" t="s">
        <v>30</v>
      </c>
      <c r="N54" s="9">
        <v>0</v>
      </c>
      <c r="O54" s="9">
        <v>12</v>
      </c>
      <c r="P54" s="10">
        <f t="shared" si="0"/>
        <v>0</v>
      </c>
      <c r="Q54" s="10">
        <f>VLOOKUP(A$6:A$207,[1]Monitoramento!T$4:U$221,2,0)</f>
        <v>0</v>
      </c>
      <c r="R54" s="94">
        <v>0</v>
      </c>
      <c r="S54" s="92" t="s">
        <v>897</v>
      </c>
      <c r="T54" s="92">
        <v>65962000</v>
      </c>
      <c r="U54" s="92" t="s">
        <v>958</v>
      </c>
      <c r="V54" s="92" t="s">
        <v>227</v>
      </c>
      <c r="W54" s="92" t="s">
        <v>915</v>
      </c>
      <c r="X54" s="92" t="s">
        <v>959</v>
      </c>
      <c r="Y54" s="92" t="s">
        <v>960</v>
      </c>
      <c r="Z54" s="92"/>
      <c r="AA54" s="92" t="s">
        <v>961</v>
      </c>
    </row>
    <row r="55" spans="1:27" x14ac:dyDescent="0.2">
      <c r="A55" s="6">
        <v>91</v>
      </c>
      <c r="B55" s="6" t="s">
        <v>890</v>
      </c>
      <c r="C55" s="7" t="s">
        <v>231</v>
      </c>
      <c r="D55" s="7" t="s">
        <v>231</v>
      </c>
      <c r="E55" s="7" t="s">
        <v>232</v>
      </c>
      <c r="F55" s="7" t="s">
        <v>21</v>
      </c>
      <c r="G55" s="7" t="s">
        <v>22</v>
      </c>
      <c r="H55" s="7" t="s">
        <v>233</v>
      </c>
      <c r="I55" s="6" t="s">
        <v>234</v>
      </c>
      <c r="J55" s="6">
        <v>900</v>
      </c>
      <c r="K55" s="6">
        <v>24</v>
      </c>
      <c r="L55" s="8">
        <f>VLOOKUP($A55,'[1]Dados Disponibilidade 2016'!$A$2:$H$213,8,0)</f>
        <v>948.14855989547402</v>
      </c>
      <c r="M55" s="8" t="s">
        <v>235</v>
      </c>
      <c r="N55" s="9">
        <v>2</v>
      </c>
      <c r="O55" s="9">
        <v>12</v>
      </c>
      <c r="P55" s="10">
        <f t="shared" si="0"/>
        <v>0.16666666666666666</v>
      </c>
      <c r="Q55" s="10">
        <f>VLOOKUP(A$6:A$207,[1]Monitoramento!T$4:U$221,2,0)</f>
        <v>1.051146468610864E-2</v>
      </c>
      <c r="R55" s="94">
        <v>1.4271423990790844E-2</v>
      </c>
      <c r="S55" s="92" t="s">
        <v>897</v>
      </c>
      <c r="T55" s="92"/>
      <c r="U55" s="92"/>
      <c r="V55" s="92"/>
      <c r="W55" s="92"/>
      <c r="X55" s="92"/>
      <c r="Y55" s="92"/>
      <c r="Z55" s="92"/>
      <c r="AA55" s="92"/>
    </row>
    <row r="56" spans="1:27" x14ac:dyDescent="0.2">
      <c r="A56" s="6">
        <v>92</v>
      </c>
      <c r="B56" s="6" t="s">
        <v>886</v>
      </c>
      <c r="C56" s="7" t="s">
        <v>236</v>
      </c>
      <c r="D56" s="7" t="s">
        <v>236</v>
      </c>
      <c r="E56" s="7" t="s">
        <v>237</v>
      </c>
      <c r="F56" s="7" t="s">
        <v>49</v>
      </c>
      <c r="G56" s="7" t="s">
        <v>22</v>
      </c>
      <c r="H56" s="7" t="s">
        <v>238</v>
      </c>
      <c r="I56" s="6" t="s">
        <v>121</v>
      </c>
      <c r="J56" s="6">
        <v>47</v>
      </c>
      <c r="K56" s="6">
        <v>18</v>
      </c>
      <c r="L56" s="8">
        <f>VLOOKUP($A56,'[1]Dados Disponibilidade 2016'!$A$2:$H$213,8,0)</f>
        <v>663.75581473315799</v>
      </c>
      <c r="M56" s="8" t="s">
        <v>30</v>
      </c>
      <c r="N56" s="9">
        <v>0</v>
      </c>
      <c r="O56" s="9">
        <v>12</v>
      </c>
      <c r="P56" s="10">
        <f t="shared" si="0"/>
        <v>0</v>
      </c>
      <c r="Q56" s="10">
        <f>VLOOKUP(A$6:A$207,[1]Monitoramento!T$4:U$221,2,0)</f>
        <v>0</v>
      </c>
      <c r="R56" s="94">
        <v>0</v>
      </c>
      <c r="S56" s="92" t="s">
        <v>896</v>
      </c>
      <c r="T56" s="92"/>
      <c r="U56" s="92"/>
      <c r="V56" s="92"/>
      <c r="W56" s="92"/>
      <c r="X56" s="92"/>
      <c r="Y56" s="92"/>
      <c r="Z56" s="92"/>
      <c r="AA56" s="92"/>
    </row>
    <row r="57" spans="1:27" x14ac:dyDescent="0.2">
      <c r="A57" s="6">
        <v>93</v>
      </c>
      <c r="B57" s="6" t="s">
        <v>893</v>
      </c>
      <c r="C57" s="7" t="s">
        <v>239</v>
      </c>
      <c r="D57" s="7" t="s">
        <v>239</v>
      </c>
      <c r="E57" s="7" t="s">
        <v>240</v>
      </c>
      <c r="F57" s="7" t="s">
        <v>21</v>
      </c>
      <c r="G57" s="7" t="s">
        <v>22</v>
      </c>
      <c r="H57" s="7" t="s">
        <v>241</v>
      </c>
      <c r="I57" s="6" t="s">
        <v>242</v>
      </c>
      <c r="J57" s="6">
        <v>837.2</v>
      </c>
      <c r="K57" s="6">
        <v>24</v>
      </c>
      <c r="L57" s="8">
        <f>VLOOKUP($A57,'[1]Dados Disponibilidade 2016'!$A$2:$H$213,8,0)</f>
        <v>3511.5061685381997</v>
      </c>
      <c r="M57" s="8" t="s">
        <v>30</v>
      </c>
      <c r="N57" s="9">
        <v>0</v>
      </c>
      <c r="O57" s="9">
        <v>12</v>
      </c>
      <c r="P57" s="10">
        <f t="shared" si="0"/>
        <v>0</v>
      </c>
      <c r="Q57" s="10">
        <f>VLOOKUP(A$6:A$207,[1]Monitoramento!T$4:U$221,2,0)</f>
        <v>0</v>
      </c>
      <c r="R57" s="94">
        <v>0</v>
      </c>
      <c r="S57" s="92" t="s">
        <v>897</v>
      </c>
      <c r="T57" s="92">
        <v>26075306</v>
      </c>
      <c r="U57" s="92" t="s">
        <v>962</v>
      </c>
      <c r="V57" s="92" t="s">
        <v>240</v>
      </c>
      <c r="W57" s="92" t="s">
        <v>945</v>
      </c>
      <c r="X57" s="92" t="s">
        <v>963</v>
      </c>
      <c r="Y57" s="92" t="s">
        <v>964</v>
      </c>
      <c r="Z57" s="92" t="s">
        <v>965</v>
      </c>
      <c r="AA57" s="92" t="s">
        <v>966</v>
      </c>
    </row>
    <row r="58" spans="1:27" x14ac:dyDescent="0.2">
      <c r="A58" s="6">
        <v>95</v>
      </c>
      <c r="B58" s="6" t="s">
        <v>888</v>
      </c>
      <c r="C58" s="7" t="s">
        <v>243</v>
      </c>
      <c r="D58" s="7" t="s">
        <v>243</v>
      </c>
      <c r="E58" s="7" t="s">
        <v>244</v>
      </c>
      <c r="F58" s="7" t="s">
        <v>21</v>
      </c>
      <c r="G58" s="7" t="s">
        <v>22</v>
      </c>
      <c r="H58" s="7" t="s">
        <v>245</v>
      </c>
      <c r="I58" s="6" t="s">
        <v>72</v>
      </c>
      <c r="J58" s="6">
        <v>62.4</v>
      </c>
      <c r="K58" s="6">
        <v>20</v>
      </c>
      <c r="L58" s="8">
        <f>VLOOKUP($A58,'[1]Dados Disponibilidade 2016'!$A$2:$H$213,8,0)</f>
        <v>102.16731435473285</v>
      </c>
      <c r="M58" s="8" t="s">
        <v>30</v>
      </c>
      <c r="N58" s="9">
        <v>0</v>
      </c>
      <c r="O58" s="9">
        <v>12</v>
      </c>
      <c r="P58" s="10">
        <f t="shared" si="0"/>
        <v>0</v>
      </c>
      <c r="Q58" s="10">
        <f>VLOOKUP(A$6:A$207,[1]Monitoramento!T$4:U$221,2,0)</f>
        <v>0</v>
      </c>
      <c r="R58" s="94">
        <v>0</v>
      </c>
      <c r="S58" s="92" t="s">
        <v>896</v>
      </c>
      <c r="T58" s="92"/>
      <c r="U58" s="92"/>
      <c r="V58" s="92"/>
      <c r="W58" s="92"/>
      <c r="X58" s="92"/>
      <c r="Y58" s="92"/>
      <c r="Z58" s="92"/>
      <c r="AA58" s="92"/>
    </row>
    <row r="59" spans="1:27" x14ac:dyDescent="0.2">
      <c r="A59" s="6">
        <v>97</v>
      </c>
      <c r="B59" s="6" t="s">
        <v>881</v>
      </c>
      <c r="C59" s="7" t="s">
        <v>246</v>
      </c>
      <c r="D59" s="7" t="s">
        <v>246</v>
      </c>
      <c r="E59" s="7" t="s">
        <v>247</v>
      </c>
      <c r="F59" s="7" t="s">
        <v>21</v>
      </c>
      <c r="G59" s="7" t="s">
        <v>22</v>
      </c>
      <c r="H59" s="7" t="s">
        <v>248</v>
      </c>
      <c r="I59" s="6" t="s">
        <v>249</v>
      </c>
      <c r="J59" s="6">
        <v>26</v>
      </c>
      <c r="K59" s="6">
        <v>24</v>
      </c>
      <c r="L59" s="8">
        <f>VLOOKUP($A59,'[1]Dados Disponibilidade 2016'!$A$2:$H$213,8,0)</f>
        <v>102.672832962375</v>
      </c>
      <c r="M59" s="8" t="s">
        <v>30</v>
      </c>
      <c r="N59" s="9">
        <v>0</v>
      </c>
      <c r="O59" s="9">
        <v>12</v>
      </c>
      <c r="P59" s="10">
        <f t="shared" si="0"/>
        <v>0</v>
      </c>
      <c r="Q59" s="10">
        <f>VLOOKUP(A$6:A$207,[1]Monitoramento!T$4:U$221,2,0)</f>
        <v>0</v>
      </c>
      <c r="R59" s="94">
        <v>0</v>
      </c>
      <c r="S59" s="92" t="s">
        <v>895</v>
      </c>
      <c r="T59" s="92"/>
      <c r="U59" s="92"/>
      <c r="V59" s="92"/>
      <c r="W59" s="92"/>
      <c r="X59" s="92"/>
      <c r="Y59" s="92"/>
      <c r="Z59" s="92"/>
      <c r="AA59" s="92"/>
    </row>
    <row r="60" spans="1:27" x14ac:dyDescent="0.2">
      <c r="A60" s="6">
        <v>102</v>
      </c>
      <c r="B60" s="6" t="s">
        <v>886</v>
      </c>
      <c r="C60" s="7" t="s">
        <v>250</v>
      </c>
      <c r="D60" s="7" t="s">
        <v>250</v>
      </c>
      <c r="E60" s="7" t="s">
        <v>251</v>
      </c>
      <c r="F60" s="7" t="s">
        <v>152</v>
      </c>
      <c r="G60" s="7" t="s">
        <v>22</v>
      </c>
      <c r="H60" s="7" t="s">
        <v>252</v>
      </c>
      <c r="I60" s="6" t="s">
        <v>253</v>
      </c>
      <c r="J60" s="6">
        <v>1500</v>
      </c>
      <c r="K60" s="6">
        <v>24</v>
      </c>
      <c r="L60" s="8">
        <f>VLOOKUP($A60,'[1]Dados Disponibilidade 2016'!$A$2:$H$213,8,0)</f>
        <v>3205.2927365314204</v>
      </c>
      <c r="M60" s="8" t="s">
        <v>254</v>
      </c>
      <c r="N60" s="9">
        <v>0</v>
      </c>
      <c r="O60" s="9">
        <v>12</v>
      </c>
      <c r="P60" s="10">
        <f t="shared" si="0"/>
        <v>0</v>
      </c>
      <c r="Q60" s="10">
        <f>VLOOKUP(A$6:A$207,[1]Monitoramento!T$4:U$221,2,0)</f>
        <v>0</v>
      </c>
      <c r="R60" s="94">
        <v>0</v>
      </c>
      <c r="S60" s="92" t="s">
        <v>896</v>
      </c>
      <c r="T60" s="92"/>
      <c r="U60" s="92"/>
      <c r="V60" s="92"/>
      <c r="W60" s="92"/>
      <c r="X60" s="92"/>
      <c r="Y60" s="92"/>
      <c r="Z60" s="92"/>
      <c r="AA60" s="92"/>
    </row>
    <row r="61" spans="1:27" x14ac:dyDescent="0.2">
      <c r="A61" s="6">
        <v>105</v>
      </c>
      <c r="B61" s="6" t="s">
        <v>901</v>
      </c>
      <c r="C61" s="7" t="s">
        <v>256</v>
      </c>
      <c r="D61" s="7" t="s">
        <v>256</v>
      </c>
      <c r="E61" s="7" t="s">
        <v>257</v>
      </c>
      <c r="F61" s="7" t="s">
        <v>21</v>
      </c>
      <c r="G61" s="7" t="s">
        <v>22</v>
      </c>
      <c r="H61" s="7" t="s">
        <v>258</v>
      </c>
      <c r="I61" s="6" t="s">
        <v>259</v>
      </c>
      <c r="J61" s="6">
        <v>550</v>
      </c>
      <c r="K61" s="6">
        <v>24</v>
      </c>
      <c r="L61" s="8">
        <f>VLOOKUP($A61,'[1]Dados Disponibilidade 2016'!$A$2:$H$213,8,0)</f>
        <v>840.89559630923998</v>
      </c>
      <c r="M61" s="8" t="s">
        <v>260</v>
      </c>
      <c r="N61" s="9">
        <v>0</v>
      </c>
      <c r="O61" s="9">
        <v>3</v>
      </c>
      <c r="P61" s="10">
        <f t="shared" si="0"/>
        <v>0</v>
      </c>
      <c r="Q61" s="10">
        <f>VLOOKUP(A$6:A$207,[1]Monitoramento!T$4:U$221,2,0)</f>
        <v>0</v>
      </c>
      <c r="R61" s="94">
        <v>0</v>
      </c>
      <c r="S61" s="92" t="s">
        <v>898</v>
      </c>
      <c r="T61" s="92"/>
      <c r="U61" s="92"/>
      <c r="V61" s="92"/>
      <c r="W61" s="92"/>
      <c r="X61" s="92"/>
      <c r="Y61" s="92"/>
      <c r="Z61" s="92"/>
      <c r="AA61" s="92"/>
    </row>
    <row r="62" spans="1:27" x14ac:dyDescent="0.2">
      <c r="A62" s="6">
        <v>106</v>
      </c>
      <c r="B62" s="6" t="s">
        <v>884</v>
      </c>
      <c r="C62" s="7" t="s">
        <v>261</v>
      </c>
      <c r="D62" s="7" t="s">
        <v>261</v>
      </c>
      <c r="E62" s="7" t="s">
        <v>262</v>
      </c>
      <c r="F62" s="7" t="s">
        <v>21</v>
      </c>
      <c r="G62" s="7" t="s">
        <v>22</v>
      </c>
      <c r="H62" s="7" t="s">
        <v>263</v>
      </c>
      <c r="I62" s="6" t="s">
        <v>264</v>
      </c>
      <c r="J62" s="6">
        <v>92</v>
      </c>
      <c r="K62" s="6">
        <v>20</v>
      </c>
      <c r="L62" s="8">
        <f>VLOOKUP($A62,'[1]Dados Disponibilidade 2016'!$A$2:$H$213,8,0)</f>
        <v>20.0685042436176</v>
      </c>
      <c r="M62" s="8" t="s">
        <v>30</v>
      </c>
      <c r="N62" s="9">
        <v>12</v>
      </c>
      <c r="O62" s="9">
        <v>12</v>
      </c>
      <c r="P62" s="10">
        <f t="shared" si="0"/>
        <v>1</v>
      </c>
      <c r="Q62" s="10">
        <f>VLOOKUP(A$6:A$207,[1]Monitoramento!T$4:U$221,2,0)</f>
        <v>8.0445205563534916</v>
      </c>
      <c r="R62" s="94">
        <v>8.3016399096792064</v>
      </c>
      <c r="S62" s="92" t="s">
        <v>895</v>
      </c>
      <c r="T62" s="92"/>
      <c r="U62" s="92"/>
      <c r="V62" s="92"/>
      <c r="W62" s="92"/>
      <c r="X62" s="92"/>
      <c r="Y62" s="92"/>
      <c r="Z62" s="92"/>
      <c r="AA62" s="92" t="s">
        <v>967</v>
      </c>
    </row>
    <row r="63" spans="1:27" x14ac:dyDescent="0.2">
      <c r="A63" s="6">
        <v>108</v>
      </c>
      <c r="B63" s="6" t="s">
        <v>887</v>
      </c>
      <c r="C63" s="7" t="s">
        <v>265</v>
      </c>
      <c r="D63" s="7" t="s">
        <v>265</v>
      </c>
      <c r="E63" s="7" t="s">
        <v>266</v>
      </c>
      <c r="F63" s="7" t="s">
        <v>49</v>
      </c>
      <c r="G63" s="7" t="s">
        <v>22</v>
      </c>
      <c r="H63" s="7" t="s">
        <v>267</v>
      </c>
      <c r="I63" s="6" t="s">
        <v>268</v>
      </c>
      <c r="J63" s="6">
        <v>22</v>
      </c>
      <c r="K63" s="6">
        <v>12</v>
      </c>
      <c r="L63" s="8">
        <f>VLOOKUP($A63,'[1]Dados Disponibilidade 2016'!$A$2:$H$213,8,0)</f>
        <v>30.5186902754184</v>
      </c>
      <c r="M63" s="8" t="s">
        <v>30</v>
      </c>
      <c r="N63" s="9">
        <v>12</v>
      </c>
      <c r="O63" s="9">
        <v>12</v>
      </c>
      <c r="P63" s="10">
        <f t="shared" si="0"/>
        <v>1</v>
      </c>
      <c r="Q63" s="10">
        <f>VLOOKUP(A$6:A$207,[1]Monitoramento!T$4:U$221,2,0)</f>
        <v>1.7486162056643713</v>
      </c>
      <c r="R63" s="94">
        <v>2.2111469763476426</v>
      </c>
      <c r="S63" s="92" t="s">
        <v>896</v>
      </c>
      <c r="T63" s="92"/>
      <c r="U63" s="92"/>
      <c r="V63" s="92"/>
      <c r="W63" s="92"/>
      <c r="X63" s="92"/>
      <c r="Y63" s="92"/>
      <c r="Z63" s="92"/>
      <c r="AA63" s="92"/>
    </row>
    <row r="64" spans="1:27" x14ac:dyDescent="0.2">
      <c r="A64" s="6">
        <v>109</v>
      </c>
      <c r="B64" s="6" t="s">
        <v>885</v>
      </c>
      <c r="C64" s="7" t="s">
        <v>270</v>
      </c>
      <c r="D64" s="7" t="s">
        <v>270</v>
      </c>
      <c r="E64" s="7" t="s">
        <v>271</v>
      </c>
      <c r="F64" s="7" t="s">
        <v>21</v>
      </c>
      <c r="G64" s="7" t="s">
        <v>22</v>
      </c>
      <c r="H64" s="7" t="s">
        <v>272</v>
      </c>
      <c r="I64" s="6" t="s">
        <v>273</v>
      </c>
      <c r="J64" s="6">
        <v>180</v>
      </c>
      <c r="K64" s="6">
        <v>24</v>
      </c>
      <c r="L64" s="8">
        <f>VLOOKUP($A64,'[1]Dados Disponibilidade 2016'!$A$2:$H$213,8,0)</f>
        <v>1631.1151116255601</v>
      </c>
      <c r="M64" s="8" t="s">
        <v>30</v>
      </c>
      <c r="N64" s="9">
        <v>0</v>
      </c>
      <c r="O64" s="9">
        <v>12</v>
      </c>
      <c r="P64" s="10">
        <f t="shared" si="0"/>
        <v>0</v>
      </c>
      <c r="Q64" s="10">
        <f>VLOOKUP(A$6:A$207,[1]Monitoramento!T$4:U$221,2,0)</f>
        <v>0</v>
      </c>
      <c r="R64" s="94">
        <v>0</v>
      </c>
      <c r="S64" s="92" t="s">
        <v>896</v>
      </c>
      <c r="T64" s="92"/>
      <c r="U64" s="92"/>
      <c r="V64" s="92"/>
      <c r="W64" s="92"/>
      <c r="X64" s="92"/>
      <c r="Y64" s="92"/>
      <c r="Z64" s="92"/>
      <c r="AA64" s="92"/>
    </row>
    <row r="65" spans="1:27" x14ac:dyDescent="0.2">
      <c r="A65" s="6">
        <v>110</v>
      </c>
      <c r="B65" s="6" t="s">
        <v>877</v>
      </c>
      <c r="C65" s="7" t="s">
        <v>274</v>
      </c>
      <c r="D65" s="7" t="s">
        <v>274</v>
      </c>
      <c r="E65" s="7" t="s">
        <v>275</v>
      </c>
      <c r="F65" s="7" t="s">
        <v>21</v>
      </c>
      <c r="G65" s="7" t="s">
        <v>22</v>
      </c>
      <c r="H65" s="7" t="s">
        <v>276</v>
      </c>
      <c r="I65" s="6" t="s">
        <v>212</v>
      </c>
      <c r="J65" s="6">
        <v>144</v>
      </c>
      <c r="K65" s="6">
        <v>21</v>
      </c>
      <c r="L65" s="8">
        <f>VLOOKUP($A65,'[1]Dados Disponibilidade 2016'!$A$2:$H$213,8,0)</f>
        <v>10293.03965360736</v>
      </c>
      <c r="M65" s="8" t="s">
        <v>30</v>
      </c>
      <c r="N65" s="9">
        <v>0</v>
      </c>
      <c r="O65" s="9">
        <v>12</v>
      </c>
      <c r="P65" s="10">
        <f t="shared" si="0"/>
        <v>0</v>
      </c>
      <c r="Q65" s="10">
        <f>VLOOKUP(A$6:A$207,[1]Monitoramento!T$4:U$221,2,0)</f>
        <v>0</v>
      </c>
      <c r="R65" s="94">
        <v>0</v>
      </c>
      <c r="S65" s="92" t="s">
        <v>894</v>
      </c>
      <c r="T65" s="92"/>
      <c r="U65" s="92"/>
      <c r="V65" s="92"/>
      <c r="W65" s="92"/>
      <c r="X65" s="92"/>
      <c r="Y65" s="92"/>
      <c r="Z65" s="92"/>
      <c r="AA65" s="92"/>
    </row>
    <row r="66" spans="1:27" ht="15.75" customHeight="1" x14ac:dyDescent="0.2">
      <c r="A66" s="6">
        <v>113</v>
      </c>
      <c r="B66" s="6" t="s">
        <v>885</v>
      </c>
      <c r="C66" s="7" t="s">
        <v>277</v>
      </c>
      <c r="D66" s="7" t="s">
        <v>277</v>
      </c>
      <c r="E66" s="7" t="s">
        <v>278</v>
      </c>
      <c r="F66" s="7" t="s">
        <v>49</v>
      </c>
      <c r="G66" s="7" t="s">
        <v>22</v>
      </c>
      <c r="H66" s="7" t="s">
        <v>279</v>
      </c>
      <c r="I66" s="6" t="s">
        <v>280</v>
      </c>
      <c r="J66" s="6">
        <v>475</v>
      </c>
      <c r="K66" s="6">
        <v>24</v>
      </c>
      <c r="L66" s="8">
        <f>VLOOKUP($A66,'[1]Dados Disponibilidade 2016'!$A$2:$H$213,8,0)</f>
        <v>1652.2436513293922</v>
      </c>
      <c r="M66" s="8" t="s">
        <v>30</v>
      </c>
      <c r="N66" s="9">
        <v>0</v>
      </c>
      <c r="O66" s="9">
        <v>12</v>
      </c>
      <c r="P66" s="10">
        <f t="shared" si="0"/>
        <v>0</v>
      </c>
      <c r="Q66" s="10">
        <f>VLOOKUP(A$6:A$207,[1]Monitoramento!T$4:U$221,2,0)</f>
        <v>0</v>
      </c>
      <c r="R66" s="94">
        <v>0</v>
      </c>
      <c r="S66" s="92" t="s">
        <v>896</v>
      </c>
      <c r="T66" s="92"/>
      <c r="U66" s="92"/>
      <c r="V66" s="92"/>
      <c r="W66" s="92"/>
      <c r="X66" s="92"/>
      <c r="Y66" s="92"/>
      <c r="Z66" s="92"/>
      <c r="AA66" s="92"/>
    </row>
    <row r="67" spans="1:27" x14ac:dyDescent="0.2">
      <c r="A67" s="6">
        <v>114</v>
      </c>
      <c r="B67" s="6" t="s">
        <v>885</v>
      </c>
      <c r="C67" s="7" t="s">
        <v>277</v>
      </c>
      <c r="D67" s="7" t="s">
        <v>277</v>
      </c>
      <c r="E67" s="7" t="s">
        <v>281</v>
      </c>
      <c r="F67" s="7" t="s">
        <v>282</v>
      </c>
      <c r="G67" s="7" t="s">
        <v>22</v>
      </c>
      <c r="H67" s="7" t="s">
        <v>282</v>
      </c>
      <c r="I67" s="6" t="s">
        <v>283</v>
      </c>
      <c r="J67" s="6">
        <v>35</v>
      </c>
      <c r="K67" s="6">
        <v>24</v>
      </c>
      <c r="L67" s="8">
        <f>VLOOKUP($A67,'[1]Dados Disponibilidade 2016'!$A$2:$H$213,8,0)</f>
        <v>22.410786220113959</v>
      </c>
      <c r="M67" s="8" t="s">
        <v>30</v>
      </c>
      <c r="N67" s="9">
        <v>0</v>
      </c>
      <c r="O67" s="9">
        <v>6</v>
      </c>
      <c r="P67" s="10">
        <f t="shared" si="0"/>
        <v>0</v>
      </c>
      <c r="Q67" s="10">
        <f>VLOOKUP(A$6:A$207,[1]Monitoramento!T$4:U$221,2,0)</f>
        <v>0</v>
      </c>
      <c r="R67" s="94">
        <v>0</v>
      </c>
      <c r="S67" s="92" t="s">
        <v>896</v>
      </c>
      <c r="T67" s="92"/>
      <c r="U67" s="92"/>
      <c r="V67" s="92"/>
      <c r="W67" s="92"/>
      <c r="X67" s="92"/>
      <c r="Y67" s="92"/>
      <c r="Z67" s="92"/>
      <c r="AA67" s="92"/>
    </row>
    <row r="68" spans="1:27" x14ac:dyDescent="0.2">
      <c r="A68" s="6">
        <v>116</v>
      </c>
      <c r="B68" s="6" t="s">
        <v>892</v>
      </c>
      <c r="C68" s="7" t="s">
        <v>284</v>
      </c>
      <c r="D68" s="7" t="s">
        <v>284</v>
      </c>
      <c r="E68" s="7" t="s">
        <v>285</v>
      </c>
      <c r="F68" s="7" t="s">
        <v>49</v>
      </c>
      <c r="G68" s="7" t="s">
        <v>22</v>
      </c>
      <c r="H68" s="7" t="s">
        <v>286</v>
      </c>
      <c r="I68" s="6" t="s">
        <v>287</v>
      </c>
      <c r="J68" s="6">
        <v>36</v>
      </c>
      <c r="K68" s="6">
        <v>24</v>
      </c>
      <c r="L68" s="8">
        <f>VLOOKUP($A68,'[1]Dados Disponibilidade 2016'!$A$2:$H$213,8,0)</f>
        <v>7434.0377556265448</v>
      </c>
      <c r="M68" s="8" t="s">
        <v>30</v>
      </c>
      <c r="N68" s="9">
        <v>0</v>
      </c>
      <c r="O68" s="9">
        <v>12</v>
      </c>
      <c r="P68" s="10">
        <f t="shared" si="0"/>
        <v>0</v>
      </c>
      <c r="Q68" s="10">
        <f>VLOOKUP(A$6:A$207,[1]Monitoramento!T$4:U$221,2,0)</f>
        <v>0</v>
      </c>
      <c r="R68" s="94">
        <v>0</v>
      </c>
      <c r="S68" s="92" t="s">
        <v>897</v>
      </c>
      <c r="T68" s="92"/>
      <c r="U68" s="92"/>
      <c r="V68" s="92"/>
      <c r="W68" s="92"/>
      <c r="X68" s="92"/>
      <c r="Y68" s="92"/>
      <c r="Z68" s="92"/>
      <c r="AA68" s="92"/>
    </row>
    <row r="69" spans="1:27" x14ac:dyDescent="0.2">
      <c r="A69" s="6">
        <v>119</v>
      </c>
      <c r="B69" s="6" t="s">
        <v>885</v>
      </c>
      <c r="C69" s="7" t="s">
        <v>288</v>
      </c>
      <c r="D69" s="7" t="s">
        <v>288</v>
      </c>
      <c r="E69" s="7" t="s">
        <v>289</v>
      </c>
      <c r="F69" s="7" t="s">
        <v>21</v>
      </c>
      <c r="G69" s="7" t="s">
        <v>32</v>
      </c>
      <c r="H69" s="7" t="s">
        <v>290</v>
      </c>
      <c r="I69" s="6" t="s">
        <v>291</v>
      </c>
      <c r="J69" s="6">
        <v>18</v>
      </c>
      <c r="K69" s="6">
        <v>14</v>
      </c>
      <c r="L69" s="8">
        <f>VLOOKUP($A69,'[1]Dados Disponibilidade 2016'!$A$2:$H$213,8,0)</f>
        <v>59.299151985838812</v>
      </c>
      <c r="M69" s="8" t="s">
        <v>30</v>
      </c>
      <c r="N69" s="9">
        <v>0</v>
      </c>
      <c r="O69" s="9">
        <v>12</v>
      </c>
      <c r="P69" s="10">
        <f t="shared" si="0"/>
        <v>0</v>
      </c>
      <c r="Q69" s="10">
        <f>VLOOKUP(A$6:A$207,[1]Monitoramento!T$4:U$221,2,0)</f>
        <v>0</v>
      </c>
      <c r="R69" s="94">
        <v>0</v>
      </c>
      <c r="S69" s="92" t="s">
        <v>896</v>
      </c>
      <c r="T69" s="92"/>
      <c r="U69" s="92"/>
      <c r="V69" s="92"/>
      <c r="W69" s="92"/>
      <c r="X69" s="92"/>
      <c r="Y69" s="92"/>
      <c r="Z69" s="92"/>
      <c r="AA69" s="92"/>
    </row>
    <row r="70" spans="1:27" x14ac:dyDescent="0.2">
      <c r="A70" s="6">
        <v>121</v>
      </c>
      <c r="B70" s="6" t="s">
        <v>881</v>
      </c>
      <c r="C70" s="7" t="s">
        <v>292</v>
      </c>
      <c r="D70" s="7" t="s">
        <v>292</v>
      </c>
      <c r="E70" s="7" t="s">
        <v>293</v>
      </c>
      <c r="F70" s="7" t="s">
        <v>21</v>
      </c>
      <c r="G70" s="7" t="s">
        <v>22</v>
      </c>
      <c r="H70" s="7" t="s">
        <v>294</v>
      </c>
      <c r="I70" s="6" t="s">
        <v>295</v>
      </c>
      <c r="J70" s="6">
        <v>243.4</v>
      </c>
      <c r="K70" s="6">
        <v>22</v>
      </c>
      <c r="L70" s="8">
        <f>VLOOKUP($A70,'[1]Dados Disponibilidade 2016'!$A$2:$H$213,8,0)</f>
        <v>279.83799023258882</v>
      </c>
      <c r="M70" s="8" t="s">
        <v>30</v>
      </c>
      <c r="N70" s="9">
        <v>12</v>
      </c>
      <c r="O70" s="9">
        <v>12</v>
      </c>
      <c r="P70" s="10">
        <f t="shared" si="0"/>
        <v>1</v>
      </c>
      <c r="Q70" s="10">
        <f>VLOOKUP(A$6:A$207,[1]Monitoramento!T$4:U$221,2,0)</f>
        <v>0.19834217787208117</v>
      </c>
      <c r="R70" s="94">
        <v>0.23657266732221394</v>
      </c>
      <c r="S70" s="92" t="s">
        <v>895</v>
      </c>
      <c r="T70" s="92"/>
      <c r="U70" s="92"/>
      <c r="V70" s="92"/>
      <c r="W70" s="92"/>
      <c r="X70" s="92"/>
      <c r="Y70" s="92"/>
      <c r="Z70" s="92"/>
      <c r="AA70" s="92"/>
    </row>
    <row r="71" spans="1:27" x14ac:dyDescent="0.2">
      <c r="A71" s="6">
        <v>124</v>
      </c>
      <c r="B71" s="6" t="s">
        <v>884</v>
      </c>
      <c r="C71" s="7" t="s">
        <v>296</v>
      </c>
      <c r="D71" s="7" t="s">
        <v>296</v>
      </c>
      <c r="E71" s="7" t="s">
        <v>297</v>
      </c>
      <c r="F71" s="7" t="s">
        <v>21</v>
      </c>
      <c r="G71" s="7" t="s">
        <v>22</v>
      </c>
      <c r="H71" s="7" t="s">
        <v>298</v>
      </c>
      <c r="I71" s="6" t="s">
        <v>299</v>
      </c>
      <c r="J71" s="6">
        <v>565</v>
      </c>
      <c r="K71" s="6">
        <v>20</v>
      </c>
      <c r="L71" s="8">
        <f>VLOOKUP($A71,'[1]Dados Disponibilidade 2016'!$A$2:$H$213,8,0)</f>
        <v>2609.6024479613761</v>
      </c>
      <c r="M71" s="8" t="s">
        <v>300</v>
      </c>
      <c r="N71" s="9">
        <v>0</v>
      </c>
      <c r="O71" s="9">
        <v>12</v>
      </c>
      <c r="P71" s="10">
        <f t="shared" ref="P71:P134" si="1">N71/O71</f>
        <v>0</v>
      </c>
      <c r="Q71" s="10">
        <f>VLOOKUP(A$6:A$207,[1]Monitoramento!T$4:U$221,2,0)</f>
        <v>0</v>
      </c>
      <c r="R71" s="94">
        <v>0</v>
      </c>
      <c r="S71" s="92" t="s">
        <v>895</v>
      </c>
      <c r="T71" s="92"/>
      <c r="U71" s="92"/>
      <c r="V71" s="92"/>
      <c r="W71" s="92"/>
      <c r="X71" s="92"/>
      <c r="Y71" s="92"/>
      <c r="Z71" s="92"/>
      <c r="AA71" s="92"/>
    </row>
    <row r="72" spans="1:27" x14ac:dyDescent="0.2">
      <c r="A72" s="6">
        <v>125</v>
      </c>
      <c r="B72" s="6" t="s">
        <v>881</v>
      </c>
      <c r="C72" s="7" t="s">
        <v>301</v>
      </c>
      <c r="D72" s="7" t="s">
        <v>301</v>
      </c>
      <c r="E72" s="7" t="s">
        <v>302</v>
      </c>
      <c r="F72" s="7" t="s">
        <v>21</v>
      </c>
      <c r="G72" s="7" t="s">
        <v>22</v>
      </c>
      <c r="H72" s="7" t="s">
        <v>303</v>
      </c>
      <c r="I72" s="6" t="s">
        <v>304</v>
      </c>
      <c r="J72" s="6">
        <v>133.19999999999999</v>
      </c>
      <c r="K72" s="6">
        <v>24</v>
      </c>
      <c r="L72" s="8">
        <f>VLOOKUP($A72,'[1]Dados Disponibilidade 2016'!$A$2:$H$213,8,0)</f>
        <v>174.4977403774368</v>
      </c>
      <c r="M72" s="8" t="s">
        <v>30</v>
      </c>
      <c r="N72" s="9">
        <v>12</v>
      </c>
      <c r="O72" s="9">
        <v>12</v>
      </c>
      <c r="P72" s="10">
        <f t="shared" si="1"/>
        <v>1</v>
      </c>
      <c r="Q72" s="10">
        <f>VLOOKUP(A$6:A$207,[1]Monitoramento!T$4:U$221,2,0)</f>
        <v>6.19812827709737E-2</v>
      </c>
      <c r="R72" s="94">
        <v>0.11313768063621277</v>
      </c>
      <c r="S72" s="92" t="s">
        <v>895</v>
      </c>
      <c r="T72" s="92">
        <v>64541000</v>
      </c>
      <c r="U72" s="92" t="s">
        <v>913</v>
      </c>
      <c r="V72" s="92" t="s">
        <v>914</v>
      </c>
      <c r="W72" s="92" t="s">
        <v>915</v>
      </c>
      <c r="X72" s="92" t="s">
        <v>968</v>
      </c>
      <c r="Y72" s="92" t="s">
        <v>917</v>
      </c>
      <c r="Z72" s="92" t="s">
        <v>947</v>
      </c>
      <c r="AA72" s="92" t="s">
        <v>969</v>
      </c>
    </row>
    <row r="73" spans="1:27" x14ac:dyDescent="0.2">
      <c r="A73" s="6">
        <v>126</v>
      </c>
      <c r="B73" s="6" t="s">
        <v>884</v>
      </c>
      <c r="C73" s="7" t="s">
        <v>305</v>
      </c>
      <c r="D73" s="7" t="s">
        <v>305</v>
      </c>
      <c r="E73" s="7" t="s">
        <v>297</v>
      </c>
      <c r="F73" s="7" t="s">
        <v>21</v>
      </c>
      <c r="G73" s="7" t="s">
        <v>22</v>
      </c>
      <c r="H73" s="7" t="s">
        <v>306</v>
      </c>
      <c r="I73" s="6" t="s">
        <v>72</v>
      </c>
      <c r="J73" s="6">
        <v>160</v>
      </c>
      <c r="K73" s="6">
        <v>16</v>
      </c>
      <c r="L73" s="8">
        <f>VLOOKUP($A73,'[1]Dados Disponibilidade 2016'!$A$2:$H$213,8,0)</f>
        <v>308.448189988038</v>
      </c>
      <c r="M73" s="8" t="s">
        <v>30</v>
      </c>
      <c r="N73" s="9">
        <v>0</v>
      </c>
      <c r="O73" s="9">
        <v>12</v>
      </c>
      <c r="P73" s="10">
        <f t="shared" si="1"/>
        <v>0</v>
      </c>
      <c r="Q73" s="10">
        <f>VLOOKUP(A$6:A$207,[1]Monitoramento!T$4:U$221,2,0)</f>
        <v>0</v>
      </c>
      <c r="R73" s="94">
        <v>0</v>
      </c>
      <c r="S73" s="92" t="s">
        <v>895</v>
      </c>
      <c r="T73" s="92"/>
      <c r="U73" s="92"/>
      <c r="V73" s="92"/>
      <c r="W73" s="92"/>
      <c r="X73" s="92"/>
      <c r="Y73" s="92"/>
      <c r="Z73" s="92"/>
      <c r="AA73" s="92"/>
    </row>
    <row r="74" spans="1:27" x14ac:dyDescent="0.2">
      <c r="A74" s="6">
        <v>129</v>
      </c>
      <c r="B74" s="6" t="s">
        <v>900</v>
      </c>
      <c r="C74" s="7" t="s">
        <v>307</v>
      </c>
      <c r="D74" s="7" t="s">
        <v>307</v>
      </c>
      <c r="E74" s="7" t="s">
        <v>308</v>
      </c>
      <c r="F74" s="7" t="s">
        <v>49</v>
      </c>
      <c r="G74" s="7" t="s">
        <v>32</v>
      </c>
      <c r="H74" s="7" t="s">
        <v>309</v>
      </c>
      <c r="I74" s="6" t="s">
        <v>310</v>
      </c>
      <c r="J74" s="6">
        <v>50</v>
      </c>
      <c r="K74" s="6">
        <v>16</v>
      </c>
      <c r="L74" s="8">
        <f>VLOOKUP($A74,'[1]Dados Disponibilidade 2016'!$A$2:$H$213,8,0)</f>
        <v>29.237190430432321</v>
      </c>
      <c r="M74" s="8" t="s">
        <v>30</v>
      </c>
      <c r="N74" s="9" t="s">
        <v>311</v>
      </c>
      <c r="O74" s="9" t="s">
        <v>311</v>
      </c>
      <c r="P74" s="10">
        <v>0</v>
      </c>
      <c r="Q74" s="10" t="e">
        <f>VLOOKUP(A$6:A$207,[1]Monitoramento!T$4:U$221,2,0)</f>
        <v>#N/A</v>
      </c>
      <c r="R74" s="94">
        <v>0</v>
      </c>
      <c r="S74" s="92" t="s">
        <v>898</v>
      </c>
      <c r="T74" s="92"/>
      <c r="U74" s="92"/>
      <c r="V74" s="92"/>
      <c r="W74" s="92"/>
      <c r="X74" s="92"/>
      <c r="Y74" s="92"/>
      <c r="Z74" s="92"/>
      <c r="AA74" s="92"/>
    </row>
    <row r="75" spans="1:27" x14ac:dyDescent="0.2">
      <c r="A75" s="6">
        <v>130</v>
      </c>
      <c r="B75" s="6" t="s">
        <v>900</v>
      </c>
      <c r="C75" s="7" t="s">
        <v>307</v>
      </c>
      <c r="D75" s="7" t="s">
        <v>307</v>
      </c>
      <c r="E75" s="7" t="s">
        <v>312</v>
      </c>
      <c r="F75" s="7" t="s">
        <v>49</v>
      </c>
      <c r="G75" s="7" t="s">
        <v>22</v>
      </c>
      <c r="H75" s="7" t="s">
        <v>313</v>
      </c>
      <c r="I75" s="6" t="s">
        <v>314</v>
      </c>
      <c r="J75" s="6">
        <v>110</v>
      </c>
      <c r="K75" s="6">
        <v>16</v>
      </c>
      <c r="L75" s="8">
        <f>VLOOKUP($A75,'[1]Dados Disponibilidade 2016'!$A$2:$H$213,8,0)</f>
        <v>43.650466185349444</v>
      </c>
      <c r="M75" s="8" t="s">
        <v>30</v>
      </c>
      <c r="N75" s="9">
        <v>12</v>
      </c>
      <c r="O75" s="9">
        <v>12</v>
      </c>
      <c r="P75" s="10">
        <f t="shared" si="1"/>
        <v>1</v>
      </c>
      <c r="Q75" s="10">
        <f>VLOOKUP(A$6:A$207,[1]Monitoramento!T$4:U$221,2,0)</f>
        <v>0.6815971606882022</v>
      </c>
      <c r="R75" s="94">
        <v>0.82861735453332352</v>
      </c>
      <c r="S75" s="92" t="s">
        <v>898</v>
      </c>
      <c r="T75" s="92"/>
      <c r="U75" s="92"/>
      <c r="V75" s="92"/>
      <c r="W75" s="92"/>
      <c r="X75" s="92"/>
      <c r="Y75" s="92"/>
      <c r="Z75" s="92"/>
      <c r="AA75" s="92"/>
    </row>
    <row r="76" spans="1:27" x14ac:dyDescent="0.2">
      <c r="A76" s="6">
        <v>132</v>
      </c>
      <c r="B76" s="6" t="s">
        <v>886</v>
      </c>
      <c r="C76" s="7" t="s">
        <v>315</v>
      </c>
      <c r="D76" s="7" t="s">
        <v>315</v>
      </c>
      <c r="E76" s="7" t="s">
        <v>316</v>
      </c>
      <c r="F76" s="7" t="s">
        <v>21</v>
      </c>
      <c r="G76" s="7" t="s">
        <v>22</v>
      </c>
      <c r="H76" s="7" t="s">
        <v>317</v>
      </c>
      <c r="I76" s="6" t="s">
        <v>318</v>
      </c>
      <c r="J76" s="6">
        <v>107.8</v>
      </c>
      <c r="K76" s="6">
        <v>24</v>
      </c>
      <c r="L76" s="8">
        <f>VLOOKUP($A76,'[1]Dados Disponibilidade 2016'!$A$2:$H$213,8,0)</f>
        <v>208.81227907061282</v>
      </c>
      <c r="M76" s="8" t="s">
        <v>30</v>
      </c>
      <c r="N76" s="9">
        <v>0</v>
      </c>
      <c r="O76" s="9">
        <v>12</v>
      </c>
      <c r="P76" s="10">
        <f t="shared" si="1"/>
        <v>0</v>
      </c>
      <c r="Q76" s="10">
        <f>VLOOKUP(A$6:A$207,[1]Monitoramento!T$4:U$221,2,0)</f>
        <v>0</v>
      </c>
      <c r="R76" s="94">
        <v>0</v>
      </c>
      <c r="S76" s="92" t="s">
        <v>896</v>
      </c>
      <c r="T76" s="92"/>
      <c r="U76" s="92"/>
      <c r="V76" s="92"/>
      <c r="W76" s="92"/>
      <c r="X76" s="92"/>
      <c r="Y76" s="92"/>
      <c r="Z76" s="92" t="s">
        <v>970</v>
      </c>
      <c r="AA76" s="92" t="s">
        <v>971</v>
      </c>
    </row>
    <row r="77" spans="1:27" x14ac:dyDescent="0.2">
      <c r="A77" s="6">
        <v>135</v>
      </c>
      <c r="B77" s="6" t="s">
        <v>319</v>
      </c>
      <c r="C77" s="7" t="s">
        <v>320</v>
      </c>
      <c r="D77" s="7" t="s">
        <v>320</v>
      </c>
      <c r="E77" s="7" t="s">
        <v>321</v>
      </c>
      <c r="F77" s="7" t="s">
        <v>49</v>
      </c>
      <c r="G77" s="7" t="s">
        <v>22</v>
      </c>
      <c r="H77" s="7" t="s">
        <v>322</v>
      </c>
      <c r="I77" s="6" t="s">
        <v>323</v>
      </c>
      <c r="J77" s="6">
        <v>1285</v>
      </c>
      <c r="K77" s="6">
        <v>24</v>
      </c>
      <c r="L77" s="8">
        <f>VLOOKUP($A77,'[1]Dados Disponibilidade 2016'!$A$2:$H$213,8,0)</f>
        <v>1758.08097483084</v>
      </c>
      <c r="M77" s="8" t="s">
        <v>111</v>
      </c>
      <c r="N77" s="9">
        <v>12</v>
      </c>
      <c r="O77" s="9">
        <v>12</v>
      </c>
      <c r="P77" s="10">
        <f t="shared" si="1"/>
        <v>1</v>
      </c>
      <c r="Q77" s="10">
        <f>VLOOKUP(A$6:A$207,[1]Monitoramento!T$4:U$221,2,0)</f>
        <v>0.29957040244965699</v>
      </c>
      <c r="R77" s="94">
        <v>0.39754654943377044</v>
      </c>
      <c r="S77" s="92" t="s">
        <v>895</v>
      </c>
      <c r="T77" s="92"/>
      <c r="U77" s="92"/>
      <c r="V77" s="92"/>
      <c r="W77" s="92"/>
      <c r="X77" s="92"/>
      <c r="Y77" s="92"/>
      <c r="Z77" s="92"/>
      <c r="AA77" s="92"/>
    </row>
    <row r="78" spans="1:27" x14ac:dyDescent="0.2">
      <c r="A78" s="6">
        <v>136</v>
      </c>
      <c r="B78" s="6" t="s">
        <v>319</v>
      </c>
      <c r="C78" s="7" t="s">
        <v>320</v>
      </c>
      <c r="D78" s="7" t="s">
        <v>320</v>
      </c>
      <c r="E78" s="7" t="s">
        <v>324</v>
      </c>
      <c r="F78" s="7" t="s">
        <v>49</v>
      </c>
      <c r="G78" s="7" t="s">
        <v>22</v>
      </c>
      <c r="H78" s="7" t="s">
        <v>325</v>
      </c>
      <c r="I78" s="6" t="s">
        <v>323</v>
      </c>
      <c r="J78" s="6">
        <v>8640</v>
      </c>
      <c r="K78" s="6">
        <v>24</v>
      </c>
      <c r="L78" s="8">
        <f>VLOOKUP($A78,'[1]Dados Disponibilidade 2016'!$A$2:$H$213,8,0)</f>
        <v>94819.409383552207</v>
      </c>
      <c r="M78" s="8" t="s">
        <v>30</v>
      </c>
      <c r="N78" s="9">
        <v>0</v>
      </c>
      <c r="O78" s="9">
        <v>12</v>
      </c>
      <c r="P78" s="10">
        <f t="shared" si="1"/>
        <v>0</v>
      </c>
      <c r="Q78" s="10">
        <f>VLOOKUP(A$6:A$207,[1]Monitoramento!T$4:U$221,2,0)</f>
        <v>0</v>
      </c>
      <c r="R78" s="94">
        <v>0</v>
      </c>
      <c r="S78" s="92" t="s">
        <v>895</v>
      </c>
      <c r="T78" s="92"/>
      <c r="U78" s="92"/>
      <c r="V78" s="92"/>
      <c r="W78" s="92"/>
      <c r="X78" s="92"/>
      <c r="Y78" s="92"/>
      <c r="Z78" s="92"/>
      <c r="AA78" s="92"/>
    </row>
    <row r="79" spans="1:27" x14ac:dyDescent="0.2">
      <c r="A79" s="6">
        <v>137</v>
      </c>
      <c r="B79" s="6" t="s">
        <v>881</v>
      </c>
      <c r="C79" s="7" t="s">
        <v>326</v>
      </c>
      <c r="D79" s="7" t="s">
        <v>326</v>
      </c>
      <c r="E79" s="7" t="s">
        <v>327</v>
      </c>
      <c r="F79" s="7" t="s">
        <v>49</v>
      </c>
      <c r="G79" s="7" t="s">
        <v>22</v>
      </c>
      <c r="H79" s="7" t="s">
        <v>328</v>
      </c>
      <c r="I79" s="6" t="s">
        <v>51</v>
      </c>
      <c r="J79" s="6">
        <v>21.39</v>
      </c>
      <c r="K79" s="6">
        <v>24</v>
      </c>
      <c r="L79" s="8">
        <f>VLOOKUP($A79,'[1]Dados Disponibilidade 2016'!$A$2:$H$213,8,0)</f>
        <v>19.725065023182481</v>
      </c>
      <c r="M79" s="8" t="s">
        <v>30</v>
      </c>
      <c r="N79" s="9">
        <v>11</v>
      </c>
      <c r="O79" s="9">
        <v>12</v>
      </c>
      <c r="P79" s="10">
        <f t="shared" si="1"/>
        <v>0.91666666666666663</v>
      </c>
      <c r="Q79" s="10">
        <f>VLOOKUP(A$6:A$207,[1]Monitoramento!T$4:U$221,2,0)</f>
        <v>0.43145051802211909</v>
      </c>
      <c r="R79" s="94">
        <v>0.46057820170124519</v>
      </c>
      <c r="S79" s="92" t="s">
        <v>895</v>
      </c>
      <c r="T79" s="92"/>
      <c r="U79" s="92"/>
      <c r="V79" s="92"/>
      <c r="W79" s="92"/>
      <c r="X79" s="92"/>
      <c r="Y79" s="92"/>
      <c r="Z79" s="92"/>
      <c r="AA79" s="92" t="s">
        <v>972</v>
      </c>
    </row>
    <row r="80" spans="1:27" x14ac:dyDescent="0.2">
      <c r="A80" s="6">
        <v>139</v>
      </c>
      <c r="B80" s="6" t="s">
        <v>888</v>
      </c>
      <c r="C80" s="7" t="s">
        <v>329</v>
      </c>
      <c r="D80" s="7" t="s">
        <v>329</v>
      </c>
      <c r="E80" s="7" t="s">
        <v>330</v>
      </c>
      <c r="F80" s="7" t="s">
        <v>49</v>
      </c>
      <c r="G80" s="7" t="s">
        <v>22</v>
      </c>
      <c r="H80" s="7" t="s">
        <v>331</v>
      </c>
      <c r="I80" s="6" t="s">
        <v>332</v>
      </c>
      <c r="J80" s="6">
        <v>87.8</v>
      </c>
      <c r="K80" s="6">
        <v>15</v>
      </c>
      <c r="L80" s="8">
        <f>VLOOKUP($A80,'[1]Dados Disponibilidade 2016'!$A$2:$H$213,8,0)</f>
        <v>551.22720690895198</v>
      </c>
      <c r="M80" s="8" t="s">
        <v>30</v>
      </c>
      <c r="N80" s="9">
        <v>0</v>
      </c>
      <c r="O80" s="9">
        <v>12</v>
      </c>
      <c r="P80" s="10">
        <f t="shared" si="1"/>
        <v>0</v>
      </c>
      <c r="Q80" s="10">
        <f>VLOOKUP(A$6:A$207,[1]Monitoramento!T$4:U$221,2,0)</f>
        <v>0</v>
      </c>
      <c r="R80" s="94">
        <v>0</v>
      </c>
      <c r="S80" s="92" t="s">
        <v>896</v>
      </c>
      <c r="T80" s="92"/>
      <c r="U80" s="92"/>
      <c r="V80" s="92"/>
      <c r="W80" s="92"/>
      <c r="X80" s="92"/>
      <c r="Y80" s="92"/>
      <c r="Z80" s="92"/>
      <c r="AA80" s="92"/>
    </row>
    <row r="81" spans="1:27" x14ac:dyDescent="0.2">
      <c r="A81" s="6">
        <v>140</v>
      </c>
      <c r="B81" s="6" t="s">
        <v>888</v>
      </c>
      <c r="C81" s="7" t="s">
        <v>329</v>
      </c>
      <c r="D81" s="7" t="s">
        <v>333</v>
      </c>
      <c r="E81" s="7" t="s">
        <v>334</v>
      </c>
      <c r="F81" s="7" t="s">
        <v>49</v>
      </c>
      <c r="G81" s="7" t="s">
        <v>22</v>
      </c>
      <c r="H81" s="7" t="s">
        <v>335</v>
      </c>
      <c r="I81" s="6" t="s">
        <v>336</v>
      </c>
      <c r="J81" s="6">
        <v>6.5</v>
      </c>
      <c r="K81" s="6">
        <v>16</v>
      </c>
      <c r="L81" s="8">
        <f>VLOOKUP($A81,'[1]Dados Disponibilidade 2016'!$A$2:$H$213,8,0)</f>
        <v>114.4003823059806</v>
      </c>
      <c r="M81" s="8" t="s">
        <v>30</v>
      </c>
      <c r="N81" s="9">
        <v>0</v>
      </c>
      <c r="O81" s="9">
        <v>12</v>
      </c>
      <c r="P81" s="10">
        <f t="shared" si="1"/>
        <v>0</v>
      </c>
      <c r="Q81" s="10">
        <f>VLOOKUP(A$6:A$207,[1]Monitoramento!T$4:U$221,2,0)</f>
        <v>0</v>
      </c>
      <c r="R81" s="94">
        <v>0</v>
      </c>
      <c r="S81" s="92" t="s">
        <v>896</v>
      </c>
      <c r="T81" s="92"/>
      <c r="U81" s="92"/>
      <c r="V81" s="92"/>
      <c r="W81" s="92"/>
      <c r="X81" s="92"/>
      <c r="Y81" s="92"/>
      <c r="Z81" s="92"/>
      <c r="AA81" s="92"/>
    </row>
    <row r="82" spans="1:27" x14ac:dyDescent="0.2">
      <c r="A82" s="6">
        <v>141</v>
      </c>
      <c r="B82" s="6" t="s">
        <v>876</v>
      </c>
      <c r="C82" s="7" t="s">
        <v>337</v>
      </c>
      <c r="D82" s="7" t="s">
        <v>337</v>
      </c>
      <c r="E82" s="7" t="s">
        <v>338</v>
      </c>
      <c r="F82" s="7" t="s">
        <v>21</v>
      </c>
      <c r="G82" s="7" t="s">
        <v>22</v>
      </c>
      <c r="H82" s="7" t="s">
        <v>339</v>
      </c>
      <c r="I82" s="6" t="s">
        <v>340</v>
      </c>
      <c r="J82" s="6">
        <v>126</v>
      </c>
      <c r="K82" s="6">
        <v>24</v>
      </c>
      <c r="L82" s="8">
        <f>VLOOKUP($A82,'[1]Dados Disponibilidade 2016'!$A$2:$H$213,8,0)</f>
        <v>164.051597757861</v>
      </c>
      <c r="M82" s="8" t="s">
        <v>111</v>
      </c>
      <c r="N82" s="9">
        <v>0</v>
      </c>
      <c r="O82" s="9">
        <v>12</v>
      </c>
      <c r="P82" s="10">
        <f t="shared" si="1"/>
        <v>0</v>
      </c>
      <c r="Q82" s="10">
        <f>VLOOKUP(A$6:A$207,[1]Monitoramento!T$4:U$221,2,0)</f>
        <v>0</v>
      </c>
      <c r="R82" s="94">
        <v>0</v>
      </c>
      <c r="S82" s="92" t="s">
        <v>894</v>
      </c>
      <c r="T82" s="92"/>
      <c r="U82" s="92"/>
      <c r="V82" s="92"/>
      <c r="W82" s="92"/>
      <c r="X82" s="92"/>
      <c r="Y82" s="92"/>
      <c r="Z82" s="92"/>
      <c r="AA82" s="92"/>
    </row>
    <row r="83" spans="1:27" x14ac:dyDescent="0.2">
      <c r="A83" s="6">
        <v>142</v>
      </c>
      <c r="B83" s="6" t="s">
        <v>876</v>
      </c>
      <c r="C83" s="7" t="s">
        <v>337</v>
      </c>
      <c r="D83" s="7" t="s">
        <v>337</v>
      </c>
      <c r="E83" s="7" t="s">
        <v>341</v>
      </c>
      <c r="F83" s="7" t="s">
        <v>21</v>
      </c>
      <c r="G83" s="7" t="s">
        <v>22</v>
      </c>
      <c r="H83" s="7" t="s">
        <v>342</v>
      </c>
      <c r="I83" s="6" t="s">
        <v>343</v>
      </c>
      <c r="J83" s="6">
        <v>49.2</v>
      </c>
      <c r="K83" s="6">
        <v>24</v>
      </c>
      <c r="L83" s="8">
        <f>VLOOKUP($A83,'[1]Dados Disponibilidade 2016'!$A$2:$H$213,8,0)</f>
        <v>104.55628242432961</v>
      </c>
      <c r="M83" s="8" t="s">
        <v>111</v>
      </c>
      <c r="N83" s="9">
        <v>12</v>
      </c>
      <c r="O83" s="9">
        <v>12</v>
      </c>
      <c r="P83" s="10">
        <f t="shared" si="1"/>
        <v>1</v>
      </c>
      <c r="Q83" s="10">
        <f>VLOOKUP(A$6:A$207,[1]Monitoramento!T$4:U$221,2,0)</f>
        <v>1.08454711293322</v>
      </c>
      <c r="R83" s="94">
        <v>1.2334382457506097</v>
      </c>
      <c r="S83" s="92" t="s">
        <v>894</v>
      </c>
      <c r="T83" s="92"/>
      <c r="U83" s="92"/>
      <c r="V83" s="92"/>
      <c r="W83" s="92"/>
      <c r="X83" s="92"/>
      <c r="Y83" s="92"/>
      <c r="Z83" s="92"/>
      <c r="AA83" s="92"/>
    </row>
    <row r="84" spans="1:27" x14ac:dyDescent="0.2">
      <c r="A84" s="6">
        <v>143</v>
      </c>
      <c r="B84" s="6" t="s">
        <v>900</v>
      </c>
      <c r="C84" s="7" t="s">
        <v>344</v>
      </c>
      <c r="D84" s="7" t="s">
        <v>344</v>
      </c>
      <c r="E84" s="7" t="s">
        <v>345</v>
      </c>
      <c r="F84" s="7" t="s">
        <v>49</v>
      </c>
      <c r="G84" s="7" t="s">
        <v>22</v>
      </c>
      <c r="H84" s="7" t="s">
        <v>346</v>
      </c>
      <c r="I84" s="6" t="s">
        <v>347</v>
      </c>
      <c r="J84" s="6">
        <v>36</v>
      </c>
      <c r="K84" s="6">
        <v>12</v>
      </c>
      <c r="L84" s="8">
        <f>VLOOKUP($A84,'[1]Dados Disponibilidade 2016'!$A$2:$H$213,8,0)</f>
        <v>31.799380576766044</v>
      </c>
      <c r="M84" s="8" t="s">
        <v>30</v>
      </c>
      <c r="N84" s="9">
        <v>11</v>
      </c>
      <c r="O84" s="9">
        <v>12</v>
      </c>
      <c r="P84" s="10">
        <f t="shared" si="1"/>
        <v>0.91666666666666663</v>
      </c>
      <c r="Q84" s="10">
        <f>VLOOKUP(A$6:A$207,[1]Monitoramento!T$4:U$221,2,0)</f>
        <v>9.7191183198458E-2</v>
      </c>
      <c r="R84" s="94">
        <v>0.32109491562531445</v>
      </c>
      <c r="S84" s="92" t="s">
        <v>898</v>
      </c>
      <c r="T84" s="92"/>
      <c r="U84" s="92"/>
      <c r="V84" s="92"/>
      <c r="W84" s="92"/>
      <c r="X84" s="92"/>
      <c r="Y84" s="92"/>
      <c r="Z84" s="92"/>
      <c r="AA84" s="92"/>
    </row>
    <row r="85" spans="1:27" x14ac:dyDescent="0.2">
      <c r="A85" s="6">
        <v>144</v>
      </c>
      <c r="B85" s="6" t="s">
        <v>892</v>
      </c>
      <c r="C85" s="7" t="s">
        <v>348</v>
      </c>
      <c r="D85" s="7" t="s">
        <v>348</v>
      </c>
      <c r="E85" s="7" t="s">
        <v>349</v>
      </c>
      <c r="F85" s="7" t="s">
        <v>49</v>
      </c>
      <c r="G85" s="7" t="s">
        <v>22</v>
      </c>
      <c r="H85" s="7" t="s">
        <v>350</v>
      </c>
      <c r="I85" s="6" t="s">
        <v>351</v>
      </c>
      <c r="J85" s="6">
        <v>108</v>
      </c>
      <c r="K85" s="6">
        <v>24</v>
      </c>
      <c r="L85" s="8">
        <f>VLOOKUP($A85,'[1]Dados Disponibilidade 2016'!$A$2:$H$213,8,0)</f>
        <v>301.66458745507202</v>
      </c>
      <c r="M85" s="8" t="s">
        <v>352</v>
      </c>
      <c r="N85" s="9">
        <v>0</v>
      </c>
      <c r="O85" s="9">
        <v>12</v>
      </c>
      <c r="P85" s="10">
        <f t="shared" si="1"/>
        <v>0</v>
      </c>
      <c r="Q85" s="10">
        <f>VLOOKUP(A$6:A$207,[1]Monitoramento!T$4:U$221,2,0)</f>
        <v>0</v>
      </c>
      <c r="R85" s="94">
        <v>0</v>
      </c>
      <c r="S85" s="92" t="s">
        <v>897</v>
      </c>
      <c r="T85" s="92"/>
      <c r="U85" s="92"/>
      <c r="V85" s="92"/>
      <c r="W85" s="92"/>
      <c r="X85" s="92"/>
      <c r="Y85" s="92"/>
      <c r="Z85" s="92"/>
      <c r="AA85" s="92"/>
    </row>
    <row r="86" spans="1:27" x14ac:dyDescent="0.2">
      <c r="A86" s="6">
        <v>145</v>
      </c>
      <c r="B86" s="6" t="s">
        <v>881</v>
      </c>
      <c r="C86" s="7" t="s">
        <v>353</v>
      </c>
      <c r="D86" s="7" t="s">
        <v>354</v>
      </c>
      <c r="E86" s="7" t="s">
        <v>355</v>
      </c>
      <c r="F86" s="7" t="s">
        <v>21</v>
      </c>
      <c r="G86" s="7" t="s">
        <v>32</v>
      </c>
      <c r="H86" s="7" t="s">
        <v>356</v>
      </c>
      <c r="I86" s="6" t="s">
        <v>357</v>
      </c>
      <c r="J86" s="6">
        <v>26</v>
      </c>
      <c r="K86" s="6">
        <v>10</v>
      </c>
      <c r="L86" s="8">
        <f>VLOOKUP($A86,'[1]Dados Disponibilidade 2016'!$A$2:$H$213,8,0)</f>
        <v>68.4356136957432</v>
      </c>
      <c r="M86" s="8" t="s">
        <v>30</v>
      </c>
      <c r="N86" s="9">
        <v>0</v>
      </c>
      <c r="O86" s="9">
        <v>0</v>
      </c>
      <c r="P86" s="10">
        <v>0</v>
      </c>
      <c r="Q86" s="10" t="e">
        <f>VLOOKUP(A$6:A$207,[1]Monitoramento!T$4:U$221,2,0)</f>
        <v>#N/A</v>
      </c>
      <c r="R86" s="94">
        <v>0</v>
      </c>
      <c r="S86" s="92" t="s">
        <v>895</v>
      </c>
      <c r="T86" s="92"/>
      <c r="U86" s="92"/>
      <c r="V86" s="92"/>
      <c r="W86" s="92"/>
      <c r="X86" s="92"/>
      <c r="Y86" s="92"/>
      <c r="Z86" s="92"/>
      <c r="AA86" s="92"/>
    </row>
    <row r="87" spans="1:27" x14ac:dyDescent="0.2">
      <c r="A87" s="6">
        <v>146</v>
      </c>
      <c r="B87" s="6" t="s">
        <v>876</v>
      </c>
      <c r="C87" s="7" t="s">
        <v>358</v>
      </c>
      <c r="D87" s="7" t="s">
        <v>358</v>
      </c>
      <c r="E87" s="7" t="s">
        <v>31</v>
      </c>
      <c r="F87" s="7" t="s">
        <v>21</v>
      </c>
      <c r="G87" s="7" t="s">
        <v>22</v>
      </c>
      <c r="H87" s="7" t="s">
        <v>359</v>
      </c>
      <c r="I87" s="6" t="s">
        <v>360</v>
      </c>
      <c r="J87" s="6">
        <v>5184</v>
      </c>
      <c r="K87" s="6">
        <v>24</v>
      </c>
      <c r="L87" s="8">
        <f>VLOOKUP($A87,'[1]Dados Disponibilidade 2016'!$A$2:$H$213,8,0)</f>
        <v>6297.0070655232003</v>
      </c>
      <c r="M87" s="8" t="s">
        <v>30</v>
      </c>
      <c r="N87" s="9">
        <v>0</v>
      </c>
      <c r="O87" s="9">
        <v>12</v>
      </c>
      <c r="P87" s="10">
        <f t="shared" si="1"/>
        <v>0</v>
      </c>
      <c r="Q87" s="10">
        <f>VLOOKUP(A$6:A$207,[1]Monitoramento!T$4:U$221,2,0)</f>
        <v>0</v>
      </c>
      <c r="R87" s="94">
        <v>0</v>
      </c>
      <c r="S87" s="92" t="s">
        <v>894</v>
      </c>
      <c r="T87" s="92"/>
      <c r="U87" s="92"/>
      <c r="V87" s="92"/>
      <c r="W87" s="92"/>
      <c r="X87" s="92"/>
      <c r="Y87" s="92"/>
      <c r="Z87" s="92"/>
      <c r="AA87" s="92"/>
    </row>
    <row r="88" spans="1:27" x14ac:dyDescent="0.2">
      <c r="A88" s="6">
        <v>147</v>
      </c>
      <c r="B88" s="6" t="s">
        <v>893</v>
      </c>
      <c r="C88" s="7" t="s">
        <v>361</v>
      </c>
      <c r="D88" s="7" t="s">
        <v>361</v>
      </c>
      <c r="E88" s="7" t="s">
        <v>362</v>
      </c>
      <c r="F88" s="7" t="s">
        <v>21</v>
      </c>
      <c r="G88" s="7" t="s">
        <v>22</v>
      </c>
      <c r="H88" s="7" t="s">
        <v>363</v>
      </c>
      <c r="I88" s="6" t="s">
        <v>364</v>
      </c>
      <c r="J88" s="6">
        <v>120</v>
      </c>
      <c r="K88" s="6">
        <v>20</v>
      </c>
      <c r="L88" s="8">
        <f>VLOOKUP($A88,'[1]Dados Disponibilidade 2016'!$A$2:$H$213,8,0)</f>
        <v>2865.4122533586483</v>
      </c>
      <c r="M88" s="8" t="s">
        <v>30</v>
      </c>
      <c r="N88" s="9">
        <v>0</v>
      </c>
      <c r="O88" s="9">
        <v>12</v>
      </c>
      <c r="P88" s="10">
        <f t="shared" si="1"/>
        <v>0</v>
      </c>
      <c r="Q88" s="10">
        <f>VLOOKUP(A$6:A$207,[1]Monitoramento!T$4:U$221,2,0)</f>
        <v>0</v>
      </c>
      <c r="R88" s="94">
        <v>0</v>
      </c>
      <c r="S88" s="92" t="s">
        <v>897</v>
      </c>
      <c r="T88" s="92">
        <v>65948000</v>
      </c>
      <c r="U88" s="92" t="s">
        <v>973</v>
      </c>
      <c r="V88" s="92" t="s">
        <v>362</v>
      </c>
      <c r="W88" s="92" t="s">
        <v>915</v>
      </c>
      <c r="X88" s="92" t="s">
        <v>974</v>
      </c>
      <c r="Y88" s="92" t="s">
        <v>975</v>
      </c>
      <c r="Z88" s="92"/>
      <c r="AA88" s="92"/>
    </row>
    <row r="89" spans="1:27" x14ac:dyDescent="0.2">
      <c r="A89" s="6">
        <v>148</v>
      </c>
      <c r="B89" s="6" t="s">
        <v>886</v>
      </c>
      <c r="C89" s="7" t="s">
        <v>365</v>
      </c>
      <c r="D89" s="7" t="s">
        <v>365</v>
      </c>
      <c r="E89" s="7" t="s">
        <v>366</v>
      </c>
      <c r="F89" s="7" t="s">
        <v>21</v>
      </c>
      <c r="G89" s="7" t="s">
        <v>22</v>
      </c>
      <c r="H89" s="7" t="s">
        <v>367</v>
      </c>
      <c r="I89" s="6" t="s">
        <v>368</v>
      </c>
      <c r="J89" s="6">
        <v>8</v>
      </c>
      <c r="K89" s="6">
        <v>15</v>
      </c>
      <c r="L89" s="8">
        <f>VLOOKUP($A89,'[1]Dados Disponibilidade 2016'!$A$2:$H$213,8,0)</f>
        <v>5.9735756495747694</v>
      </c>
      <c r="M89" s="8" t="s">
        <v>30</v>
      </c>
      <c r="N89" s="9">
        <v>12</v>
      </c>
      <c r="O89" s="9">
        <v>12</v>
      </c>
      <c r="P89" s="10">
        <f t="shared" si="1"/>
        <v>1</v>
      </c>
      <c r="Q89" s="10">
        <f>VLOOKUP(A$6:A$207,[1]Monitoramento!T$4:U$221,2,0)</f>
        <v>0.29514835343508256</v>
      </c>
      <c r="R89" s="94">
        <v>0.70752001788511532</v>
      </c>
      <c r="S89" s="92" t="s">
        <v>896</v>
      </c>
      <c r="T89" s="92"/>
      <c r="U89" s="92"/>
      <c r="V89" s="92"/>
      <c r="W89" s="92"/>
      <c r="X89" s="92"/>
      <c r="Y89" s="92"/>
      <c r="Z89" s="92"/>
      <c r="AA89" s="92" t="s">
        <v>967</v>
      </c>
    </row>
    <row r="90" spans="1:27" x14ac:dyDescent="0.2">
      <c r="A90" s="6">
        <v>149</v>
      </c>
      <c r="B90" s="6" t="s">
        <v>901</v>
      </c>
      <c r="C90" s="7" t="s">
        <v>369</v>
      </c>
      <c r="D90" s="7" t="s">
        <v>369</v>
      </c>
      <c r="E90" s="7" t="s">
        <v>370</v>
      </c>
      <c r="F90" s="7" t="s">
        <v>49</v>
      </c>
      <c r="G90" s="7" t="s">
        <v>22</v>
      </c>
      <c r="H90" s="7" t="s">
        <v>371</v>
      </c>
      <c r="I90" s="6" t="s">
        <v>372</v>
      </c>
      <c r="J90" s="6">
        <v>122.5</v>
      </c>
      <c r="K90" s="6">
        <v>24</v>
      </c>
      <c r="L90" s="8">
        <f>VLOOKUP($A90,'[1]Dados Disponibilidade 2016'!$A$2:$H$213,8,0)</f>
        <v>328.43664420093</v>
      </c>
      <c r="M90" s="8" t="s">
        <v>260</v>
      </c>
      <c r="N90" s="9" t="s">
        <v>144</v>
      </c>
      <c r="O90" s="9" t="s">
        <v>144</v>
      </c>
      <c r="P90" s="9" t="s">
        <v>144</v>
      </c>
      <c r="Q90" s="10" t="e">
        <f>VLOOKUP(A$6:A$207,[1]Monitoramento!T$4:U$221,2,0)</f>
        <v>#N/A</v>
      </c>
      <c r="R90" s="95" t="s">
        <v>144</v>
      </c>
      <c r="S90" s="92" t="s">
        <v>898</v>
      </c>
      <c r="T90" s="92"/>
      <c r="U90" s="92"/>
      <c r="V90" s="92"/>
      <c r="W90" s="92"/>
      <c r="X90" s="92"/>
      <c r="Y90" s="92"/>
      <c r="Z90" s="92"/>
      <c r="AA90" s="92"/>
    </row>
    <row r="91" spans="1:27" x14ac:dyDescent="0.2">
      <c r="A91" s="6">
        <v>150</v>
      </c>
      <c r="B91" s="6" t="s">
        <v>901</v>
      </c>
      <c r="C91" s="7" t="s">
        <v>369</v>
      </c>
      <c r="D91" s="7" t="s">
        <v>369</v>
      </c>
      <c r="E91" s="7" t="s">
        <v>373</v>
      </c>
      <c r="F91" s="7" t="s">
        <v>282</v>
      </c>
      <c r="G91" s="7" t="s">
        <v>22</v>
      </c>
      <c r="H91" s="7" t="s">
        <v>374</v>
      </c>
      <c r="I91" s="6" t="s">
        <v>375</v>
      </c>
      <c r="J91" s="6">
        <v>14.9</v>
      </c>
      <c r="K91" s="6">
        <v>24</v>
      </c>
      <c r="L91" s="8">
        <f>VLOOKUP($A91,'[1]Dados Disponibilidade 2016'!$A$2:$H$213,8,0)</f>
        <v>18.9989453547396</v>
      </c>
      <c r="M91" s="8" t="s">
        <v>260</v>
      </c>
      <c r="N91" s="9" t="s">
        <v>144</v>
      </c>
      <c r="O91" s="9" t="s">
        <v>144</v>
      </c>
      <c r="P91" s="9" t="s">
        <v>144</v>
      </c>
      <c r="Q91" s="10" t="e">
        <f>VLOOKUP(A$6:A$207,[1]Monitoramento!T$4:U$221,2,0)</f>
        <v>#N/A</v>
      </c>
      <c r="R91" s="95" t="s">
        <v>144</v>
      </c>
      <c r="S91" s="92" t="s">
        <v>898</v>
      </c>
      <c r="T91" s="92"/>
      <c r="U91" s="92"/>
      <c r="V91" s="92"/>
      <c r="W91" s="92"/>
      <c r="X91" s="92"/>
      <c r="Y91" s="92"/>
      <c r="Z91" s="92"/>
      <c r="AA91" s="92"/>
    </row>
    <row r="92" spans="1:27" x14ac:dyDescent="0.2">
      <c r="A92" s="6">
        <v>151</v>
      </c>
      <c r="B92" s="6" t="s">
        <v>901</v>
      </c>
      <c r="C92" s="7" t="s">
        <v>369</v>
      </c>
      <c r="D92" s="7" t="s">
        <v>369</v>
      </c>
      <c r="E92" s="7" t="s">
        <v>376</v>
      </c>
      <c r="F92" s="7" t="s">
        <v>282</v>
      </c>
      <c r="G92" s="7" t="s">
        <v>22</v>
      </c>
      <c r="H92" s="7" t="s">
        <v>377</v>
      </c>
      <c r="I92" s="6" t="s">
        <v>375</v>
      </c>
      <c r="J92" s="6">
        <v>35.799999999999997</v>
      </c>
      <c r="K92" s="6">
        <v>24</v>
      </c>
      <c r="L92" s="8">
        <f>VLOOKUP($A92,'[1]Dados Disponibilidade 2016'!$A$2:$H$213,8,0)</f>
        <v>31.738550413311</v>
      </c>
      <c r="M92" s="8" t="s">
        <v>260</v>
      </c>
      <c r="N92" s="9" t="s">
        <v>144</v>
      </c>
      <c r="O92" s="9" t="s">
        <v>144</v>
      </c>
      <c r="P92" s="9" t="s">
        <v>144</v>
      </c>
      <c r="Q92" s="10" t="e">
        <f>VLOOKUP(A$6:A$207,[1]Monitoramento!T$4:U$221,2,0)</f>
        <v>#N/A</v>
      </c>
      <c r="R92" s="95" t="s">
        <v>144</v>
      </c>
      <c r="S92" s="92" t="s">
        <v>898</v>
      </c>
      <c r="T92" s="92"/>
      <c r="U92" s="92"/>
      <c r="V92" s="92"/>
      <c r="W92" s="92"/>
      <c r="X92" s="92"/>
      <c r="Y92" s="92"/>
      <c r="Z92" s="92"/>
      <c r="AA92" s="92"/>
    </row>
    <row r="93" spans="1:27" x14ac:dyDescent="0.2">
      <c r="A93" s="6">
        <v>152</v>
      </c>
      <c r="B93" s="6" t="s">
        <v>901</v>
      </c>
      <c r="C93" s="7" t="s">
        <v>369</v>
      </c>
      <c r="D93" s="7" t="s">
        <v>369</v>
      </c>
      <c r="E93" s="7" t="s">
        <v>378</v>
      </c>
      <c r="F93" s="7" t="s">
        <v>282</v>
      </c>
      <c r="G93" s="7" t="s">
        <v>22</v>
      </c>
      <c r="H93" s="7" t="s">
        <v>379</v>
      </c>
      <c r="I93" s="6" t="s">
        <v>375</v>
      </c>
      <c r="J93" s="6">
        <v>43.3</v>
      </c>
      <c r="K93" s="6">
        <v>24</v>
      </c>
      <c r="L93" s="8">
        <f>VLOOKUP($A93,'[1]Dados Disponibilidade 2016'!$A$2:$H$213,8,0)</f>
        <v>9.5495003323704015</v>
      </c>
      <c r="M93" s="8" t="s">
        <v>260</v>
      </c>
      <c r="N93" s="9" t="s">
        <v>144</v>
      </c>
      <c r="O93" s="9" t="s">
        <v>144</v>
      </c>
      <c r="P93" s="9" t="s">
        <v>144</v>
      </c>
      <c r="Q93" s="10" t="e">
        <f>VLOOKUP(A$6:A$207,[1]Monitoramento!T$4:U$221,2,0)</f>
        <v>#N/A</v>
      </c>
      <c r="R93" s="95" t="s">
        <v>144</v>
      </c>
      <c r="S93" s="92" t="s">
        <v>898</v>
      </c>
      <c r="T93" s="92"/>
      <c r="U93" s="92"/>
      <c r="V93" s="92"/>
      <c r="W93" s="92"/>
      <c r="X93" s="92"/>
      <c r="Y93" s="92"/>
      <c r="Z93" s="92"/>
      <c r="AA93" s="92"/>
    </row>
    <row r="94" spans="1:27" x14ac:dyDescent="0.2">
      <c r="A94" s="6">
        <v>153</v>
      </c>
      <c r="B94" s="6" t="s">
        <v>890</v>
      </c>
      <c r="C94" s="7" t="s">
        <v>380</v>
      </c>
      <c r="D94" s="7" t="s">
        <v>380</v>
      </c>
      <c r="E94" s="7" t="s">
        <v>381</v>
      </c>
      <c r="F94" s="7" t="s">
        <v>282</v>
      </c>
      <c r="G94" s="7" t="s">
        <v>22</v>
      </c>
      <c r="H94" s="7" t="s">
        <v>282</v>
      </c>
      <c r="I94" s="6" t="s">
        <v>382</v>
      </c>
      <c r="J94" s="6">
        <v>500</v>
      </c>
      <c r="K94" s="6">
        <v>24</v>
      </c>
      <c r="L94" s="8">
        <f>VLOOKUP($A94,'[1]Dados Disponibilidade 2016'!$A$2:$H$213,8,0)</f>
        <v>164.942978716656</v>
      </c>
      <c r="M94" s="8" t="s">
        <v>254</v>
      </c>
      <c r="N94" s="9">
        <v>12</v>
      </c>
      <c r="O94" s="9">
        <v>12</v>
      </c>
      <c r="P94" s="10">
        <f t="shared" si="1"/>
        <v>1</v>
      </c>
      <c r="Q94" s="10">
        <f>VLOOKUP(A$6:A$207,[1]Monitoramento!T$4:U$221,2,0)</f>
        <v>2.0110456233473775</v>
      </c>
      <c r="R94" s="94">
        <v>2.0649380406087596</v>
      </c>
      <c r="S94" s="92" t="s">
        <v>897</v>
      </c>
      <c r="T94" s="92"/>
      <c r="U94" s="92"/>
      <c r="V94" s="92"/>
      <c r="W94" s="92"/>
      <c r="X94" s="92"/>
      <c r="Y94" s="92"/>
      <c r="Z94" s="92" t="s">
        <v>976</v>
      </c>
      <c r="AA94" s="92" t="s">
        <v>977</v>
      </c>
    </row>
    <row r="95" spans="1:27" x14ac:dyDescent="0.2">
      <c r="A95" s="6">
        <v>154</v>
      </c>
      <c r="B95" s="6" t="s">
        <v>890</v>
      </c>
      <c r="C95" s="7" t="s">
        <v>383</v>
      </c>
      <c r="D95" s="7" t="s">
        <v>383</v>
      </c>
      <c r="E95" s="7" t="s">
        <v>384</v>
      </c>
      <c r="F95" s="7" t="s">
        <v>49</v>
      </c>
      <c r="G95" s="7" t="s">
        <v>32</v>
      </c>
      <c r="H95" s="7" t="s">
        <v>385</v>
      </c>
      <c r="I95" s="6" t="s">
        <v>386</v>
      </c>
      <c r="J95" s="6">
        <v>63</v>
      </c>
      <c r="K95" s="6">
        <v>12</v>
      </c>
      <c r="L95" s="8">
        <f>VLOOKUP($A95,'[1]Dados Disponibilidade 2016'!$A$2:$H$213,8,0)</f>
        <v>673.92813900869999</v>
      </c>
      <c r="M95" s="8" t="s">
        <v>67</v>
      </c>
      <c r="N95" s="9">
        <v>0</v>
      </c>
      <c r="O95" s="9">
        <v>0</v>
      </c>
      <c r="P95" s="10">
        <v>0</v>
      </c>
      <c r="Q95" s="10" t="e">
        <f>VLOOKUP(A$6:A$207,[1]Monitoramento!T$4:U$221,2,0)</f>
        <v>#N/A</v>
      </c>
      <c r="R95" s="94">
        <v>0</v>
      </c>
      <c r="S95" s="92" t="s">
        <v>897</v>
      </c>
      <c r="T95" s="92"/>
      <c r="U95" s="92"/>
      <c r="V95" s="92"/>
      <c r="W95" s="92"/>
      <c r="X95" s="92"/>
      <c r="Y95" s="92"/>
      <c r="Z95" s="92"/>
      <c r="AA95" s="92"/>
    </row>
    <row r="96" spans="1:27" x14ac:dyDescent="0.2">
      <c r="A96" s="6">
        <v>155</v>
      </c>
      <c r="B96" s="6" t="s">
        <v>901</v>
      </c>
      <c r="C96" s="7" t="s">
        <v>387</v>
      </c>
      <c r="D96" s="7" t="s">
        <v>387</v>
      </c>
      <c r="E96" s="7" t="s">
        <v>388</v>
      </c>
      <c r="F96" s="7" t="s">
        <v>21</v>
      </c>
      <c r="G96" s="7" t="s">
        <v>22</v>
      </c>
      <c r="H96" s="7" t="s">
        <v>389</v>
      </c>
      <c r="I96" s="6" t="s">
        <v>390</v>
      </c>
      <c r="J96" s="6">
        <v>175</v>
      </c>
      <c r="K96" s="6">
        <v>24</v>
      </c>
      <c r="L96" s="8">
        <f>VLOOKUP($A96,'[1]Dados Disponibilidade 2016'!$A$2:$H$213,8,0)</f>
        <v>208.54080773265602</v>
      </c>
      <c r="M96" s="8" t="s">
        <v>260</v>
      </c>
      <c r="N96" s="9">
        <v>0</v>
      </c>
      <c r="O96" s="9">
        <v>3</v>
      </c>
      <c r="P96" s="10">
        <f t="shared" si="1"/>
        <v>0</v>
      </c>
      <c r="Q96" s="10">
        <f>VLOOKUP(A$6:A$207,[1]Monitoramento!T$4:U$221,2,0)</f>
        <v>0</v>
      </c>
      <c r="R96" s="94">
        <v>0</v>
      </c>
      <c r="S96" s="92" t="s">
        <v>898</v>
      </c>
      <c r="T96" s="92"/>
      <c r="U96" s="92"/>
      <c r="V96" s="92"/>
      <c r="W96" s="92"/>
      <c r="X96" s="92"/>
      <c r="Y96" s="92"/>
      <c r="Z96" s="92"/>
      <c r="AA96" s="92"/>
    </row>
    <row r="97" spans="1:27" x14ac:dyDescent="0.2">
      <c r="A97" s="6">
        <v>157</v>
      </c>
      <c r="B97" s="6" t="s">
        <v>901</v>
      </c>
      <c r="C97" s="7" t="s">
        <v>387</v>
      </c>
      <c r="D97" s="7" t="s">
        <v>391</v>
      </c>
      <c r="E97" s="7" t="s">
        <v>392</v>
      </c>
      <c r="F97" s="7" t="s">
        <v>21</v>
      </c>
      <c r="G97" s="7" t="s">
        <v>22</v>
      </c>
      <c r="H97" s="7" t="s">
        <v>393</v>
      </c>
      <c r="I97" s="6" t="s">
        <v>394</v>
      </c>
      <c r="J97" s="6">
        <v>10</v>
      </c>
      <c r="K97" s="6">
        <v>24</v>
      </c>
      <c r="L97" s="8">
        <f>VLOOKUP($A97,'[1]Dados Disponibilidade 2016'!$A$2:$H$213,8,0)</f>
        <v>31.536000000000001</v>
      </c>
      <c r="M97" s="8"/>
      <c r="N97" s="9">
        <v>0</v>
      </c>
      <c r="O97" s="9">
        <v>3</v>
      </c>
      <c r="P97" s="10">
        <f t="shared" si="1"/>
        <v>0</v>
      </c>
      <c r="Q97" s="10">
        <f>VLOOKUP(A$6:A$207,[1]Monitoramento!T$4:U$221,2,0)</f>
        <v>0</v>
      </c>
      <c r="R97" s="94">
        <v>0</v>
      </c>
      <c r="S97" s="92" t="s">
        <v>898</v>
      </c>
      <c r="T97" s="92"/>
      <c r="U97" s="92"/>
      <c r="V97" s="92"/>
      <c r="W97" s="92"/>
      <c r="X97" s="92"/>
      <c r="Y97" s="92"/>
      <c r="Z97" s="92"/>
      <c r="AA97" s="92"/>
    </row>
    <row r="98" spans="1:27" x14ac:dyDescent="0.2">
      <c r="A98" s="6">
        <v>158</v>
      </c>
      <c r="B98" s="6" t="s">
        <v>876</v>
      </c>
      <c r="C98" s="7" t="s">
        <v>395</v>
      </c>
      <c r="D98" s="7" t="s">
        <v>395</v>
      </c>
      <c r="E98" s="7" t="s">
        <v>396</v>
      </c>
      <c r="F98" s="7" t="s">
        <v>21</v>
      </c>
      <c r="G98" s="7" t="s">
        <v>22</v>
      </c>
      <c r="H98" s="7" t="s">
        <v>397</v>
      </c>
      <c r="I98" s="6" t="s">
        <v>110</v>
      </c>
      <c r="J98" s="6">
        <v>205</v>
      </c>
      <c r="K98" s="6">
        <v>20</v>
      </c>
      <c r="L98" s="8">
        <f>VLOOKUP($A98,'[1]Dados Disponibilidade 2016'!$A$2:$H$213,8,0)</f>
        <v>201.993993464976</v>
      </c>
      <c r="M98" s="8" t="s">
        <v>30</v>
      </c>
      <c r="N98" s="9">
        <v>1</v>
      </c>
      <c r="O98" s="9">
        <v>12</v>
      </c>
      <c r="P98" s="10">
        <f t="shared" si="1"/>
        <v>8.3333333333333329E-2</v>
      </c>
      <c r="Q98" s="10">
        <f>VLOOKUP(A$6:A$207,[1]Monitoramento!T$4:U$221,2,0)</f>
        <v>1.2851899655492049E-2</v>
      </c>
      <c r="R98" s="94">
        <v>1.2851899655492049E-2</v>
      </c>
      <c r="S98" s="92" t="s">
        <v>894</v>
      </c>
      <c r="T98" s="92"/>
      <c r="U98" s="92"/>
      <c r="V98" s="92"/>
      <c r="W98" s="92"/>
      <c r="X98" s="92"/>
      <c r="Y98" s="92"/>
      <c r="Z98" s="92"/>
      <c r="AA98" s="92"/>
    </row>
    <row r="99" spans="1:27" x14ac:dyDescent="0.2">
      <c r="A99" s="6">
        <v>159</v>
      </c>
      <c r="B99" s="6" t="s">
        <v>886</v>
      </c>
      <c r="C99" s="7" t="s">
        <v>398</v>
      </c>
      <c r="D99" s="7" t="s">
        <v>398</v>
      </c>
      <c r="E99" s="7" t="s">
        <v>399</v>
      </c>
      <c r="F99" s="7" t="s">
        <v>49</v>
      </c>
      <c r="G99" s="7" t="s">
        <v>22</v>
      </c>
      <c r="H99" s="7" t="s">
        <v>400</v>
      </c>
      <c r="I99" s="6" t="s">
        <v>51</v>
      </c>
      <c r="J99" s="6">
        <v>18</v>
      </c>
      <c r="K99" s="6">
        <v>16</v>
      </c>
      <c r="L99" s="8">
        <f>VLOOKUP($A99,'[1]Dados Disponibilidade 2016'!$A$2:$H$213,8,0)</f>
        <v>351.379936705788</v>
      </c>
      <c r="M99" s="8" t="s">
        <v>401</v>
      </c>
      <c r="N99" s="9">
        <v>0</v>
      </c>
      <c r="O99" s="9">
        <v>12</v>
      </c>
      <c r="P99" s="10">
        <f t="shared" si="1"/>
        <v>0</v>
      </c>
      <c r="Q99" s="10">
        <f>VLOOKUP(A$6:A$207,[1]Monitoramento!T$4:U$221,2,0)</f>
        <v>0</v>
      </c>
      <c r="R99" s="94">
        <v>0</v>
      </c>
      <c r="S99" s="92" t="s">
        <v>896</v>
      </c>
      <c r="T99" s="92"/>
      <c r="U99" s="92"/>
      <c r="V99" s="92"/>
      <c r="W99" s="92"/>
      <c r="X99" s="92"/>
      <c r="Y99" s="92"/>
      <c r="Z99" s="92"/>
      <c r="AA99" s="92"/>
    </row>
    <row r="100" spans="1:27" x14ac:dyDescent="0.2">
      <c r="A100" s="6">
        <v>160</v>
      </c>
      <c r="B100" s="6" t="s">
        <v>893</v>
      </c>
      <c r="C100" s="7" t="s">
        <v>402</v>
      </c>
      <c r="D100" s="7" t="s">
        <v>402</v>
      </c>
      <c r="E100" s="7" t="s">
        <v>403</v>
      </c>
      <c r="F100" s="7" t="s">
        <v>21</v>
      </c>
      <c r="G100" s="7" t="s">
        <v>22</v>
      </c>
      <c r="H100" s="7" t="s">
        <v>404</v>
      </c>
      <c r="I100" s="6" t="s">
        <v>405</v>
      </c>
      <c r="J100" s="6">
        <v>80</v>
      </c>
      <c r="K100" s="6">
        <v>20</v>
      </c>
      <c r="L100" s="8">
        <f>VLOOKUP($A100,'[1]Dados Disponibilidade 2016'!$A$2:$H$213,8,0)</f>
        <v>108.29583006578281</v>
      </c>
      <c r="M100" s="8" t="s">
        <v>406</v>
      </c>
      <c r="N100" s="9">
        <v>0</v>
      </c>
      <c r="O100" s="9">
        <v>12</v>
      </c>
      <c r="P100" s="10">
        <f t="shared" si="1"/>
        <v>0</v>
      </c>
      <c r="Q100" s="10">
        <f>VLOOKUP(A$6:A$207,[1]Monitoramento!T$4:U$221,2,0)</f>
        <v>0</v>
      </c>
      <c r="R100" s="94">
        <v>0</v>
      </c>
      <c r="S100" s="92" t="s">
        <v>897</v>
      </c>
      <c r="T100" s="92"/>
      <c r="U100" s="92"/>
      <c r="V100" s="92"/>
      <c r="W100" s="92"/>
      <c r="X100" s="92"/>
      <c r="Y100" s="92"/>
      <c r="Z100" s="92"/>
      <c r="AA100" s="92" t="s">
        <v>972</v>
      </c>
    </row>
    <row r="101" spans="1:27" x14ac:dyDescent="0.2">
      <c r="A101" s="6">
        <v>162</v>
      </c>
      <c r="B101" s="6" t="s">
        <v>887</v>
      </c>
      <c r="C101" s="7" t="s">
        <v>407</v>
      </c>
      <c r="D101" s="7" t="s">
        <v>408</v>
      </c>
      <c r="E101" s="7" t="s">
        <v>409</v>
      </c>
      <c r="F101" s="7" t="s">
        <v>49</v>
      </c>
      <c r="G101" s="7" t="s">
        <v>22</v>
      </c>
      <c r="H101" s="7" t="s">
        <v>410</v>
      </c>
      <c r="I101" s="6" t="s">
        <v>411</v>
      </c>
      <c r="J101" s="6">
        <v>16.600000000000001</v>
      </c>
      <c r="K101" s="6">
        <v>20</v>
      </c>
      <c r="L101" s="8">
        <f>VLOOKUP($A101,'[1]Dados Disponibilidade 2016'!$A$2:$H$213,8,0)</f>
        <v>2.5428754869030001</v>
      </c>
      <c r="M101" s="8" t="s">
        <v>30</v>
      </c>
      <c r="N101" s="9">
        <v>12</v>
      </c>
      <c r="O101" s="9">
        <v>12</v>
      </c>
      <c r="P101" s="10">
        <f t="shared" si="1"/>
        <v>1</v>
      </c>
      <c r="Q101" s="10">
        <f>VLOOKUP(A$6:A$207,[1]Monitoramento!T$4:U$221,2,0)</f>
        <v>4.4318428374259158</v>
      </c>
      <c r="R101" s="94">
        <v>4.6235549375703604</v>
      </c>
      <c r="S101" s="92" t="s">
        <v>896</v>
      </c>
      <c r="T101" s="92"/>
      <c r="U101" s="92"/>
      <c r="V101" s="92"/>
      <c r="W101" s="92"/>
      <c r="X101" s="92"/>
      <c r="Y101" s="92"/>
      <c r="Z101" s="92"/>
      <c r="AA101" s="92"/>
    </row>
    <row r="102" spans="1:27" x14ac:dyDescent="0.2">
      <c r="A102" s="6">
        <v>165</v>
      </c>
      <c r="B102" s="6" t="s">
        <v>887</v>
      </c>
      <c r="C102" s="7" t="s">
        <v>407</v>
      </c>
      <c r="D102" s="7" t="s">
        <v>412</v>
      </c>
      <c r="E102" s="7" t="s">
        <v>413</v>
      </c>
      <c r="F102" s="7" t="s">
        <v>49</v>
      </c>
      <c r="G102" s="7" t="s">
        <v>22</v>
      </c>
      <c r="H102" s="7" t="s">
        <v>414</v>
      </c>
      <c r="I102" s="6" t="s">
        <v>415</v>
      </c>
      <c r="J102" s="6">
        <v>10.8</v>
      </c>
      <c r="K102" s="6">
        <v>4</v>
      </c>
      <c r="L102" s="8">
        <f>VLOOKUP($A102,'[1]Dados Disponibilidade 2016'!$A$2:$H$213,8,0)</f>
        <v>6.9034781395755003</v>
      </c>
      <c r="M102" s="8" t="s">
        <v>30</v>
      </c>
      <c r="N102" s="9">
        <v>12</v>
      </c>
      <c r="O102" s="9">
        <v>12</v>
      </c>
      <c r="P102" s="10">
        <f t="shared" si="1"/>
        <v>1</v>
      </c>
      <c r="Q102" s="10">
        <f>VLOOKUP(A$6:A$207,[1]Monitoramento!T$4:U$221,2,0)</f>
        <v>0.56925728079432769</v>
      </c>
      <c r="R102" s="94">
        <v>0.73825421872602437</v>
      </c>
      <c r="S102" s="92" t="s">
        <v>896</v>
      </c>
      <c r="T102" s="92"/>
      <c r="U102" s="92"/>
      <c r="V102" s="92"/>
      <c r="W102" s="92"/>
      <c r="X102" s="92"/>
      <c r="Y102" s="92"/>
      <c r="Z102" s="92"/>
      <c r="AA102" s="92"/>
    </row>
    <row r="103" spans="1:27" x14ac:dyDescent="0.2">
      <c r="A103" s="6">
        <v>166</v>
      </c>
      <c r="B103" s="6" t="s">
        <v>887</v>
      </c>
      <c r="C103" s="7" t="s">
        <v>407</v>
      </c>
      <c r="D103" s="7" t="s">
        <v>407</v>
      </c>
      <c r="E103" s="7" t="s">
        <v>416</v>
      </c>
      <c r="F103" s="7" t="s">
        <v>49</v>
      </c>
      <c r="G103" s="7" t="s">
        <v>22</v>
      </c>
      <c r="H103" s="7" t="s">
        <v>417</v>
      </c>
      <c r="I103" s="6" t="s">
        <v>268</v>
      </c>
      <c r="J103" s="6">
        <v>54</v>
      </c>
      <c r="K103" s="6">
        <v>9.5</v>
      </c>
      <c r="L103" s="8">
        <f>VLOOKUP($A103,'[1]Dados Disponibilidade 2016'!$A$2:$H$213,8,0)</f>
        <v>111.51011538162</v>
      </c>
      <c r="M103" s="8" t="s">
        <v>418</v>
      </c>
      <c r="N103" s="9">
        <v>0</v>
      </c>
      <c r="O103" s="9">
        <v>12</v>
      </c>
      <c r="P103" s="10">
        <f t="shared" si="1"/>
        <v>0</v>
      </c>
      <c r="Q103" s="10">
        <f>VLOOKUP(A$6:A$207,[1]Monitoramento!T$4:U$221,2,0)</f>
        <v>0</v>
      </c>
      <c r="R103" s="94">
        <v>0</v>
      </c>
      <c r="S103" s="92" t="s">
        <v>896</v>
      </c>
      <c r="T103" s="92"/>
      <c r="U103" s="92"/>
      <c r="V103" s="92"/>
      <c r="W103" s="92"/>
      <c r="X103" s="92"/>
      <c r="Y103" s="92"/>
      <c r="Z103" s="92"/>
      <c r="AA103" s="92"/>
    </row>
    <row r="104" spans="1:27" x14ac:dyDescent="0.2">
      <c r="A104" s="6">
        <v>167</v>
      </c>
      <c r="B104" s="6" t="s">
        <v>892</v>
      </c>
      <c r="C104" s="7" t="s">
        <v>419</v>
      </c>
      <c r="D104" s="7" t="s">
        <v>419</v>
      </c>
      <c r="E104" s="7" t="s">
        <v>420</v>
      </c>
      <c r="F104" s="7" t="s">
        <v>21</v>
      </c>
      <c r="G104" s="7" t="s">
        <v>22</v>
      </c>
      <c r="H104" s="7" t="s">
        <v>421</v>
      </c>
      <c r="I104" s="6" t="s">
        <v>422</v>
      </c>
      <c r="J104" s="6">
        <v>415</v>
      </c>
      <c r="K104" s="6">
        <v>24</v>
      </c>
      <c r="L104" s="8">
        <f>VLOOKUP($A104,'[1]Dados Disponibilidade 2016'!$A$2:$H$213,8,0)</f>
        <v>881.08176459053516</v>
      </c>
      <c r="M104" s="8" t="s">
        <v>30</v>
      </c>
      <c r="N104" s="9">
        <v>0</v>
      </c>
      <c r="O104" s="9">
        <v>12</v>
      </c>
      <c r="P104" s="10">
        <f t="shared" si="1"/>
        <v>0</v>
      </c>
      <c r="Q104" s="10">
        <f>VLOOKUP(A$6:A$207,[1]Monitoramento!T$4:U$221,2,0)</f>
        <v>0</v>
      </c>
      <c r="R104" s="94">
        <v>0</v>
      </c>
      <c r="S104" s="92" t="s">
        <v>897</v>
      </c>
      <c r="T104" s="92"/>
      <c r="U104" s="92"/>
      <c r="V104" s="92"/>
      <c r="W104" s="92"/>
      <c r="X104" s="92"/>
      <c r="Y104" s="92"/>
      <c r="Z104" s="92"/>
      <c r="AA104" s="92"/>
    </row>
    <row r="105" spans="1:27" x14ac:dyDescent="0.2">
      <c r="A105" s="6">
        <v>168</v>
      </c>
      <c r="B105" s="6" t="s">
        <v>885</v>
      </c>
      <c r="C105" s="7" t="s">
        <v>423</v>
      </c>
      <c r="D105" s="7" t="s">
        <v>423</v>
      </c>
      <c r="E105" s="7" t="s">
        <v>424</v>
      </c>
      <c r="F105" s="7" t="s">
        <v>49</v>
      </c>
      <c r="G105" s="7" t="s">
        <v>22</v>
      </c>
      <c r="H105" s="7" t="s">
        <v>425</v>
      </c>
      <c r="I105" s="6" t="s">
        <v>426</v>
      </c>
      <c r="J105" s="6">
        <v>109.2</v>
      </c>
      <c r="K105" s="6">
        <v>24</v>
      </c>
      <c r="L105" s="8">
        <f>VLOOKUP($A105,'[1]Dados Disponibilidade 2016'!$A$2:$H$213,8,0)</f>
        <v>289.57540417331398</v>
      </c>
      <c r="M105" s="8" t="s">
        <v>30</v>
      </c>
      <c r="N105" s="9">
        <v>0</v>
      </c>
      <c r="O105" s="9">
        <v>12</v>
      </c>
      <c r="P105" s="10">
        <f t="shared" si="1"/>
        <v>0</v>
      </c>
      <c r="Q105" s="10">
        <f>VLOOKUP(A$6:A$207,[1]Monitoramento!T$4:U$221,2,0)</f>
        <v>0</v>
      </c>
      <c r="R105" s="94">
        <v>0</v>
      </c>
      <c r="S105" s="92" t="s">
        <v>896</v>
      </c>
      <c r="T105" s="92"/>
      <c r="U105" s="92"/>
      <c r="V105" s="92"/>
      <c r="W105" s="92"/>
      <c r="X105" s="92"/>
      <c r="Y105" s="92"/>
      <c r="Z105" s="92" t="s">
        <v>978</v>
      </c>
      <c r="AA105" s="92"/>
    </row>
    <row r="106" spans="1:27" x14ac:dyDescent="0.2">
      <c r="A106" s="6">
        <v>169</v>
      </c>
      <c r="B106" s="6" t="s">
        <v>886</v>
      </c>
      <c r="C106" s="7" t="s">
        <v>427</v>
      </c>
      <c r="D106" s="7" t="s">
        <v>427</v>
      </c>
      <c r="E106" s="7" t="s">
        <v>428</v>
      </c>
      <c r="F106" s="7" t="s">
        <v>282</v>
      </c>
      <c r="G106" s="7" t="s">
        <v>22</v>
      </c>
      <c r="H106" s="7" t="s">
        <v>429</v>
      </c>
      <c r="I106" s="6" t="s">
        <v>430</v>
      </c>
      <c r="J106" s="6">
        <v>72</v>
      </c>
      <c r="K106" s="6">
        <v>18</v>
      </c>
      <c r="L106" s="8">
        <f>VLOOKUP($A106,'[1]Dados Disponibilidade 2016'!$A$2:$H$213,8,0)</f>
        <v>69.938004857292015</v>
      </c>
      <c r="M106" s="8" t="s">
        <v>30</v>
      </c>
      <c r="N106" s="9">
        <v>12</v>
      </c>
      <c r="O106" s="9">
        <v>12</v>
      </c>
      <c r="P106" s="10">
        <f t="shared" si="1"/>
        <v>1</v>
      </c>
      <c r="Q106" s="10">
        <f>VLOOKUP(A$6:A$207,[1]Monitoramento!T$4:U$221,2,0)</f>
        <v>0.5485738674939401</v>
      </c>
      <c r="R106" s="94">
        <v>0.78744018012927297</v>
      </c>
      <c r="S106" s="92" t="s">
        <v>896</v>
      </c>
      <c r="T106" s="92"/>
      <c r="U106" s="92"/>
      <c r="V106" s="92"/>
      <c r="W106" s="92"/>
      <c r="X106" s="92"/>
      <c r="Y106" s="92"/>
      <c r="Z106" s="92"/>
      <c r="AA106" s="92"/>
    </row>
    <row r="107" spans="1:27" x14ac:dyDescent="0.2">
      <c r="A107" s="6">
        <v>172</v>
      </c>
      <c r="B107" s="6" t="s">
        <v>879</v>
      </c>
      <c r="C107" s="7" t="s">
        <v>432</v>
      </c>
      <c r="D107" s="7" t="s">
        <v>432</v>
      </c>
      <c r="E107" s="7" t="s">
        <v>433</v>
      </c>
      <c r="F107" s="7" t="s">
        <v>49</v>
      </c>
      <c r="G107" s="7" t="s">
        <v>22</v>
      </c>
      <c r="H107" s="7" t="s">
        <v>434</v>
      </c>
      <c r="I107" s="6" t="s">
        <v>435</v>
      </c>
      <c r="J107" s="6">
        <v>87</v>
      </c>
      <c r="K107" s="6">
        <v>20</v>
      </c>
      <c r="L107" s="8">
        <f>VLOOKUP($A107,'[1]Dados Disponibilidade 2016'!$A$2:$H$213,8,0)</f>
        <v>110.1169594142856</v>
      </c>
      <c r="M107" s="8" t="s">
        <v>30</v>
      </c>
      <c r="N107" s="9">
        <v>6</v>
      </c>
      <c r="O107" s="9">
        <v>12</v>
      </c>
      <c r="P107" s="10">
        <f t="shared" si="1"/>
        <v>0.5</v>
      </c>
      <c r="Q107" s="10">
        <f>VLOOKUP(A$6:A$207,[1]Monitoramento!T$4:U$221,2,0)</f>
        <v>2.3578329195229359E-2</v>
      </c>
      <c r="R107" s="94">
        <v>3.9621876674778456E-2</v>
      </c>
      <c r="S107" s="92" t="s">
        <v>894</v>
      </c>
      <c r="T107" s="92"/>
      <c r="U107" s="92"/>
      <c r="V107" s="92"/>
      <c r="W107" s="92"/>
      <c r="X107" s="92"/>
      <c r="Y107" s="92"/>
      <c r="Z107" s="92"/>
      <c r="AA107" s="92"/>
    </row>
    <row r="108" spans="1:27" x14ac:dyDescent="0.2">
      <c r="A108" s="6">
        <v>173</v>
      </c>
      <c r="B108" s="6" t="s">
        <v>879</v>
      </c>
      <c r="C108" s="7" t="s">
        <v>436</v>
      </c>
      <c r="D108" s="7" t="s">
        <v>436</v>
      </c>
      <c r="E108" s="7" t="s">
        <v>437</v>
      </c>
      <c r="F108" s="7" t="s">
        <v>21</v>
      </c>
      <c r="G108" s="7" t="s">
        <v>22</v>
      </c>
      <c r="H108" s="7" t="s">
        <v>438</v>
      </c>
      <c r="I108" s="6" t="s">
        <v>439</v>
      </c>
      <c r="J108" s="6">
        <v>409.7</v>
      </c>
      <c r="K108" s="6">
        <v>24</v>
      </c>
      <c r="L108" s="8">
        <f>VLOOKUP($A108,'[1]Dados Disponibilidade 2016'!$A$2:$H$213,8,0)</f>
        <v>263.705339142252</v>
      </c>
      <c r="M108" s="8" t="s">
        <v>111</v>
      </c>
      <c r="N108" s="9">
        <v>12</v>
      </c>
      <c r="O108" s="9">
        <v>12</v>
      </c>
      <c r="P108" s="10">
        <f t="shared" si="1"/>
        <v>1</v>
      </c>
      <c r="Q108" s="10">
        <f>VLOOKUP(A$6:A$207,[1]Monitoramento!T$4:U$221,2,0)</f>
        <v>1.6351223513092465</v>
      </c>
      <c r="R108" s="94">
        <v>1.9317950198306235</v>
      </c>
      <c r="S108" s="92" t="s">
        <v>894</v>
      </c>
      <c r="T108" s="92"/>
      <c r="U108" s="92"/>
      <c r="V108" s="92"/>
      <c r="W108" s="92"/>
      <c r="X108" s="92"/>
      <c r="Y108" s="92"/>
      <c r="Z108" s="92" t="s">
        <v>979</v>
      </c>
      <c r="AA108" s="92" t="s">
        <v>980</v>
      </c>
    </row>
    <row r="109" spans="1:27" x14ac:dyDescent="0.2">
      <c r="A109" s="6">
        <v>174</v>
      </c>
      <c r="B109" s="6" t="s">
        <v>892</v>
      </c>
      <c r="C109" s="7" t="s">
        <v>440</v>
      </c>
      <c r="D109" s="7" t="s">
        <v>440</v>
      </c>
      <c r="E109" s="7" t="s">
        <v>441</v>
      </c>
      <c r="F109" s="7" t="s">
        <v>21</v>
      </c>
      <c r="G109" s="7" t="s">
        <v>22</v>
      </c>
      <c r="H109" s="7" t="s">
        <v>442</v>
      </c>
      <c r="I109" s="6" t="s">
        <v>443</v>
      </c>
      <c r="J109" s="6">
        <v>954</v>
      </c>
      <c r="K109" s="6">
        <v>20</v>
      </c>
      <c r="L109" s="8">
        <f>VLOOKUP($A109,'[1]Dados Disponibilidade 2016'!$A$2:$H$213,8,0)</f>
        <v>1326.115367807472</v>
      </c>
      <c r="M109" s="8" t="s">
        <v>444</v>
      </c>
      <c r="N109" s="9">
        <v>0</v>
      </c>
      <c r="O109" s="9">
        <v>12</v>
      </c>
      <c r="P109" s="10">
        <f t="shared" si="1"/>
        <v>0</v>
      </c>
      <c r="Q109" s="10">
        <f>VLOOKUP(A$6:A$207,[1]Monitoramento!T$4:U$221,2,0)</f>
        <v>0</v>
      </c>
      <c r="R109" s="94">
        <v>0</v>
      </c>
      <c r="S109" s="92" t="s">
        <v>897</v>
      </c>
      <c r="T109" s="92"/>
      <c r="U109" s="92"/>
      <c r="V109" s="92"/>
      <c r="W109" s="92"/>
      <c r="X109" s="92"/>
      <c r="Y109" s="92"/>
      <c r="Z109" s="92"/>
      <c r="AA109" s="92"/>
    </row>
    <row r="110" spans="1:27" x14ac:dyDescent="0.2">
      <c r="A110" s="6">
        <v>180</v>
      </c>
      <c r="B110" s="6" t="s">
        <v>886</v>
      </c>
      <c r="C110" s="7" t="s">
        <v>122</v>
      </c>
      <c r="D110" s="7" t="s">
        <v>122</v>
      </c>
      <c r="E110" s="7" t="s">
        <v>445</v>
      </c>
      <c r="F110" s="7" t="s">
        <v>49</v>
      </c>
      <c r="G110" s="7" t="s">
        <v>32</v>
      </c>
      <c r="H110" s="7" t="s">
        <v>446</v>
      </c>
      <c r="I110" s="6" t="s">
        <v>447</v>
      </c>
      <c r="J110" s="6">
        <v>72</v>
      </c>
      <c r="K110" s="6">
        <v>24</v>
      </c>
      <c r="L110" s="8">
        <f>VLOOKUP($A110,'[1]Dados Disponibilidade 2016'!$A$2:$H$213,8,0)</f>
        <v>65.187840557953791</v>
      </c>
      <c r="M110" s="8" t="s">
        <v>202</v>
      </c>
      <c r="N110" s="9">
        <v>0</v>
      </c>
      <c r="O110" s="9">
        <v>12</v>
      </c>
      <c r="P110" s="10">
        <f t="shared" si="1"/>
        <v>0</v>
      </c>
      <c r="Q110" s="10">
        <f>VLOOKUP(A$6:A$207,[1]Monitoramento!T$4:U$221,2,0)</f>
        <v>0</v>
      </c>
      <c r="R110" s="94">
        <v>0</v>
      </c>
      <c r="S110" s="92" t="s">
        <v>896</v>
      </c>
      <c r="T110" s="92"/>
      <c r="U110" s="92"/>
      <c r="V110" s="92"/>
      <c r="W110" s="92"/>
      <c r="X110" s="92"/>
      <c r="Y110" s="92"/>
      <c r="Z110" s="92"/>
      <c r="AA110" s="92"/>
    </row>
    <row r="111" spans="1:27" x14ac:dyDescent="0.2">
      <c r="A111" s="6">
        <v>181</v>
      </c>
      <c r="B111" s="6" t="s">
        <v>887</v>
      </c>
      <c r="C111" s="7" t="s">
        <v>448</v>
      </c>
      <c r="D111" s="7" t="s">
        <v>448</v>
      </c>
      <c r="E111" s="7" t="s">
        <v>449</v>
      </c>
      <c r="F111" s="7" t="s">
        <v>21</v>
      </c>
      <c r="G111" s="7" t="s">
        <v>22</v>
      </c>
      <c r="H111" s="7" t="s">
        <v>450</v>
      </c>
      <c r="I111" s="6" t="s">
        <v>451</v>
      </c>
      <c r="J111" s="6">
        <v>56.4</v>
      </c>
      <c r="K111" s="6">
        <v>24</v>
      </c>
      <c r="L111" s="8">
        <f>VLOOKUP($A111,'[1]Dados Disponibilidade 2016'!$A$2:$H$213,8,0)</f>
        <v>12.802587644246401</v>
      </c>
      <c r="M111" s="8" t="s">
        <v>30</v>
      </c>
      <c r="N111" s="9">
        <v>12</v>
      </c>
      <c r="O111" s="9">
        <v>12</v>
      </c>
      <c r="P111" s="10">
        <f t="shared" si="1"/>
        <v>1</v>
      </c>
      <c r="Q111" s="10">
        <f>VLOOKUP(A$6:A$207,[1]Monitoramento!T$4:U$221,2,0)</f>
        <v>5.3767707697245131</v>
      </c>
      <c r="R111" s="94">
        <v>7.0452485749073652</v>
      </c>
      <c r="S111" s="92" t="s">
        <v>896</v>
      </c>
      <c r="T111" s="92"/>
      <c r="U111" s="92"/>
      <c r="V111" s="92"/>
      <c r="W111" s="92"/>
      <c r="X111" s="92"/>
      <c r="Y111" s="92"/>
      <c r="Z111" s="92"/>
      <c r="AA111" s="92"/>
    </row>
    <row r="112" spans="1:27" x14ac:dyDescent="0.2">
      <c r="A112" s="6">
        <v>182</v>
      </c>
      <c r="B112" s="6" t="s">
        <v>887</v>
      </c>
      <c r="C112" s="7" t="s">
        <v>448</v>
      </c>
      <c r="D112" s="7" t="s">
        <v>448</v>
      </c>
      <c r="E112" s="7" t="s">
        <v>452</v>
      </c>
      <c r="F112" s="7" t="s">
        <v>21</v>
      </c>
      <c r="G112" s="7" t="s">
        <v>22</v>
      </c>
      <c r="H112" s="7" t="s">
        <v>453</v>
      </c>
      <c r="I112" s="6" t="s">
        <v>451</v>
      </c>
      <c r="J112" s="6">
        <v>16.5</v>
      </c>
      <c r="K112" s="6">
        <v>24</v>
      </c>
      <c r="L112" s="8">
        <f>VLOOKUP($A112,'[1]Dados Disponibilidade 2016'!$A$2:$H$213,8,0)</f>
        <v>59.413393425672005</v>
      </c>
      <c r="M112" s="8" t="s">
        <v>30</v>
      </c>
      <c r="N112" s="9">
        <v>12</v>
      </c>
      <c r="O112" s="9">
        <v>12</v>
      </c>
      <c r="P112" s="10">
        <f t="shared" si="1"/>
        <v>1</v>
      </c>
      <c r="Q112" s="10">
        <f>VLOOKUP(A$6:A$207,[1]Monitoramento!T$4:U$221,2,0)</f>
        <v>6.4855296404088159E-2</v>
      </c>
      <c r="R112" s="94">
        <v>0.37864537400093035</v>
      </c>
      <c r="S112" s="92" t="s">
        <v>896</v>
      </c>
      <c r="T112" s="92"/>
      <c r="U112" s="92"/>
      <c r="V112" s="92"/>
      <c r="W112" s="92"/>
      <c r="X112" s="92"/>
      <c r="Y112" s="92"/>
      <c r="Z112" s="92"/>
      <c r="AA112" s="92"/>
    </row>
    <row r="113" spans="1:27" x14ac:dyDescent="0.2">
      <c r="A113" s="6">
        <v>184</v>
      </c>
      <c r="B113" s="6" t="s">
        <v>886</v>
      </c>
      <c r="C113" s="7" t="s">
        <v>454</v>
      </c>
      <c r="D113" s="7" t="s">
        <v>454</v>
      </c>
      <c r="E113" s="7" t="s">
        <v>455</v>
      </c>
      <c r="F113" s="7" t="s">
        <v>282</v>
      </c>
      <c r="G113" s="7" t="s">
        <v>22</v>
      </c>
      <c r="H113" s="7" t="s">
        <v>282</v>
      </c>
      <c r="I113" s="6" t="s">
        <v>456</v>
      </c>
      <c r="J113" s="6">
        <v>170</v>
      </c>
      <c r="K113" s="6">
        <v>20</v>
      </c>
      <c r="L113" s="8">
        <f>VLOOKUP($A113,'[1]Dados Disponibilidade 2016'!$A$2:$H$213,8,0)</f>
        <v>44.435198334873597</v>
      </c>
      <c r="M113" s="8" t="s">
        <v>30</v>
      </c>
      <c r="N113" s="9">
        <v>12</v>
      </c>
      <c r="O113" s="9">
        <v>12</v>
      </c>
      <c r="P113" s="10">
        <f t="shared" si="1"/>
        <v>1</v>
      </c>
      <c r="Q113" s="10">
        <f>VLOOKUP(A$6:A$207,[1]Monitoramento!T$4:U$221,2,0)</f>
        <v>2.1205179158877825</v>
      </c>
      <c r="R113" s="94">
        <v>2.277131766186236</v>
      </c>
      <c r="S113" s="92" t="s">
        <v>896</v>
      </c>
      <c r="T113" s="92"/>
      <c r="U113" s="92"/>
      <c r="V113" s="92"/>
      <c r="W113" s="92"/>
      <c r="X113" s="92"/>
      <c r="Y113" s="92"/>
      <c r="Z113" s="92"/>
      <c r="AA113" s="92"/>
    </row>
    <row r="114" spans="1:27" x14ac:dyDescent="0.2">
      <c r="A114" s="6">
        <v>187</v>
      </c>
      <c r="B114" s="6" t="s">
        <v>885</v>
      </c>
      <c r="C114" s="7" t="s">
        <v>457</v>
      </c>
      <c r="D114" s="7" t="s">
        <v>457</v>
      </c>
      <c r="E114" s="7" t="s">
        <v>458</v>
      </c>
      <c r="F114" s="7" t="s">
        <v>21</v>
      </c>
      <c r="G114" s="7" t="s">
        <v>22</v>
      </c>
      <c r="H114" s="7" t="s">
        <v>459</v>
      </c>
      <c r="I114" s="6" t="s">
        <v>460</v>
      </c>
      <c r="J114" s="6">
        <v>2900</v>
      </c>
      <c r="K114" s="6">
        <v>24</v>
      </c>
      <c r="L114" s="8">
        <f>VLOOKUP($A114,'[1]Dados Disponibilidade 2016'!$A$2:$H$213,8,0)</f>
        <v>3356.5406478976802</v>
      </c>
      <c r="M114" s="8" t="s">
        <v>30</v>
      </c>
      <c r="N114" s="9">
        <v>0</v>
      </c>
      <c r="O114" s="9">
        <v>12</v>
      </c>
      <c r="P114" s="10">
        <f t="shared" si="1"/>
        <v>0</v>
      </c>
      <c r="Q114" s="10">
        <f>VLOOKUP(A$6:A$207,[1]Monitoramento!T$4:U$221,2,0)</f>
        <v>0</v>
      </c>
      <c r="R114" s="94">
        <v>0</v>
      </c>
      <c r="S114" s="92" t="s">
        <v>896</v>
      </c>
      <c r="T114" s="92"/>
      <c r="U114" s="92"/>
      <c r="V114" s="92"/>
      <c r="W114" s="92"/>
      <c r="X114" s="92"/>
      <c r="Y114" s="92"/>
      <c r="Z114" s="92"/>
      <c r="AA114" s="92"/>
    </row>
    <row r="115" spans="1:27" x14ac:dyDescent="0.2">
      <c r="A115" s="6">
        <v>188</v>
      </c>
      <c r="B115" s="6" t="s">
        <v>885</v>
      </c>
      <c r="C115" s="7" t="s">
        <v>457</v>
      </c>
      <c r="D115" s="7" t="s">
        <v>457</v>
      </c>
      <c r="E115" s="7" t="s">
        <v>461</v>
      </c>
      <c r="F115" s="7" t="s">
        <v>108</v>
      </c>
      <c r="G115" s="7" t="s">
        <v>22</v>
      </c>
      <c r="H115" s="7" t="s">
        <v>462</v>
      </c>
      <c r="I115" s="6" t="s">
        <v>463</v>
      </c>
      <c r="J115" s="6">
        <v>1440</v>
      </c>
      <c r="K115" s="6">
        <v>12</v>
      </c>
      <c r="L115" s="8">
        <f>VLOOKUP($A115,'[1]Dados Disponibilidade 2016'!$A$2:$H$213,8,0)</f>
        <v>2795.1704904120484</v>
      </c>
      <c r="M115" s="8" t="s">
        <v>30</v>
      </c>
      <c r="N115" s="9">
        <v>0</v>
      </c>
      <c r="O115" s="9">
        <v>12</v>
      </c>
      <c r="P115" s="10">
        <f t="shared" si="1"/>
        <v>0</v>
      </c>
      <c r="Q115" s="10">
        <f>VLOOKUP(A$6:A$207,[1]Monitoramento!T$4:U$221,2,0)</f>
        <v>0</v>
      </c>
      <c r="R115" s="94">
        <v>0</v>
      </c>
      <c r="S115" s="92" t="s">
        <v>896</v>
      </c>
      <c r="T115" s="92"/>
      <c r="U115" s="92"/>
      <c r="V115" s="92"/>
      <c r="W115" s="92"/>
      <c r="X115" s="92"/>
      <c r="Y115" s="92"/>
      <c r="Z115" s="92"/>
      <c r="AA115" s="92"/>
    </row>
    <row r="116" spans="1:27" x14ac:dyDescent="0.2">
      <c r="A116" s="6">
        <v>189</v>
      </c>
      <c r="B116" s="6" t="s">
        <v>901</v>
      </c>
      <c r="C116" s="7" t="s">
        <v>464</v>
      </c>
      <c r="D116" s="7" t="s">
        <v>464</v>
      </c>
      <c r="E116" s="7" t="s">
        <v>465</v>
      </c>
      <c r="F116" s="7" t="s">
        <v>21</v>
      </c>
      <c r="G116" s="7" t="s">
        <v>22</v>
      </c>
      <c r="H116" s="7" t="s">
        <v>466</v>
      </c>
      <c r="I116" s="6" t="s">
        <v>467</v>
      </c>
      <c r="J116" s="6">
        <v>2555.3000000000002</v>
      </c>
      <c r="K116" s="6">
        <v>24</v>
      </c>
      <c r="L116" s="8">
        <f>VLOOKUP($A116,'[1]Dados Disponibilidade 2016'!$A$2:$H$213,8,0)</f>
        <v>2652.0749915184001</v>
      </c>
      <c r="M116" s="8" t="s">
        <v>260</v>
      </c>
      <c r="N116" s="9">
        <v>0</v>
      </c>
      <c r="O116" s="9">
        <v>2</v>
      </c>
      <c r="P116" s="10">
        <f t="shared" si="1"/>
        <v>0</v>
      </c>
      <c r="Q116" s="10">
        <f>VLOOKUP(A$6:A$207,[1]Monitoramento!T$4:U$221,2,0)</f>
        <v>0</v>
      </c>
      <c r="R116" s="94">
        <v>0</v>
      </c>
      <c r="S116" s="92" t="s">
        <v>898</v>
      </c>
      <c r="T116" s="92"/>
      <c r="U116" s="92"/>
      <c r="V116" s="92"/>
      <c r="W116" s="92"/>
      <c r="X116" s="92"/>
      <c r="Y116" s="92"/>
      <c r="Z116" s="92"/>
      <c r="AA116" s="92"/>
    </row>
    <row r="117" spans="1:27" x14ac:dyDescent="0.2">
      <c r="A117" s="6">
        <v>192</v>
      </c>
      <c r="B117" s="6" t="s">
        <v>885</v>
      </c>
      <c r="C117" s="7" t="s">
        <v>468</v>
      </c>
      <c r="D117" s="7" t="s">
        <v>468</v>
      </c>
      <c r="E117" s="7" t="s">
        <v>469</v>
      </c>
      <c r="F117" s="7" t="s">
        <v>49</v>
      </c>
      <c r="G117" s="7" t="s">
        <v>22</v>
      </c>
      <c r="H117" s="7" t="s">
        <v>470</v>
      </c>
      <c r="I117" s="6" t="s">
        <v>471</v>
      </c>
      <c r="J117" s="6">
        <v>360</v>
      </c>
      <c r="K117" s="6">
        <v>20</v>
      </c>
      <c r="L117" s="8">
        <f>VLOOKUP($A117,'[1]Dados Disponibilidade 2016'!$A$2:$H$213,8,0)</f>
        <v>8168.089268066401</v>
      </c>
      <c r="M117" s="8" t="s">
        <v>30</v>
      </c>
      <c r="N117" s="9">
        <v>0</v>
      </c>
      <c r="O117" s="9">
        <v>12</v>
      </c>
      <c r="P117" s="10">
        <f t="shared" si="1"/>
        <v>0</v>
      </c>
      <c r="Q117" s="10">
        <f>VLOOKUP(A$6:A$207,[1]Monitoramento!T$4:U$221,2,0)</f>
        <v>0</v>
      </c>
      <c r="R117" s="94">
        <v>0</v>
      </c>
      <c r="S117" s="92" t="s">
        <v>896</v>
      </c>
      <c r="T117" s="92"/>
      <c r="U117" s="92"/>
      <c r="V117" s="92"/>
      <c r="W117" s="92"/>
      <c r="X117" s="92"/>
      <c r="Y117" s="92"/>
      <c r="Z117" s="92"/>
      <c r="AA117" s="92"/>
    </row>
    <row r="118" spans="1:27" x14ac:dyDescent="0.2">
      <c r="A118" s="6">
        <v>194</v>
      </c>
      <c r="B118" s="6" t="s">
        <v>884</v>
      </c>
      <c r="C118" s="7" t="s">
        <v>472</v>
      </c>
      <c r="D118" s="7" t="s">
        <v>472</v>
      </c>
      <c r="E118" s="7" t="s">
        <v>473</v>
      </c>
      <c r="F118" s="7" t="s">
        <v>21</v>
      </c>
      <c r="G118" s="7" t="s">
        <v>22</v>
      </c>
      <c r="H118" s="7" t="s">
        <v>474</v>
      </c>
      <c r="I118" s="6" t="s">
        <v>475</v>
      </c>
      <c r="J118" s="6">
        <v>62</v>
      </c>
      <c r="K118" s="6">
        <v>24</v>
      </c>
      <c r="L118" s="8">
        <f>VLOOKUP($A118,'[1]Dados Disponibilidade 2016'!$A$2:$H$213,8,0)</f>
        <v>46.902227406796804</v>
      </c>
      <c r="M118" s="8" t="s">
        <v>30</v>
      </c>
      <c r="N118" s="9">
        <v>12</v>
      </c>
      <c r="O118" s="9">
        <v>12</v>
      </c>
      <c r="P118" s="10">
        <f t="shared" si="1"/>
        <v>1</v>
      </c>
      <c r="Q118" s="10">
        <f>VLOOKUP(A$6:A$207,[1]Monitoramento!T$4:U$221,2,0)</f>
        <v>1.1091571154748856</v>
      </c>
      <c r="R118" s="94">
        <v>1.4233390669102643</v>
      </c>
      <c r="S118" s="92" t="s">
        <v>895</v>
      </c>
      <c r="T118" s="92"/>
      <c r="U118" s="92"/>
      <c r="V118" s="92"/>
      <c r="W118" s="92"/>
      <c r="X118" s="92"/>
      <c r="Y118" s="92"/>
      <c r="Z118" s="92" t="s">
        <v>981</v>
      </c>
      <c r="AA118" s="92" t="s">
        <v>982</v>
      </c>
    </row>
    <row r="119" spans="1:27" x14ac:dyDescent="0.2">
      <c r="A119" s="6">
        <v>195</v>
      </c>
      <c r="B119" s="6" t="s">
        <v>900</v>
      </c>
      <c r="C119" s="7" t="s">
        <v>476</v>
      </c>
      <c r="D119" s="7" t="s">
        <v>477</v>
      </c>
      <c r="E119" s="7" t="s">
        <v>478</v>
      </c>
      <c r="F119" s="7" t="s">
        <v>49</v>
      </c>
      <c r="G119" s="7" t="s">
        <v>22</v>
      </c>
      <c r="H119" s="7" t="s">
        <v>479</v>
      </c>
      <c r="I119" s="6" t="s">
        <v>480</v>
      </c>
      <c r="J119" s="6">
        <v>20.3</v>
      </c>
      <c r="K119" s="6">
        <v>24</v>
      </c>
      <c r="L119" s="8">
        <f>VLOOKUP($A119,'[1]Dados Disponibilidade 2016'!$A$2:$H$213,8,0)</f>
        <v>20.12097464496</v>
      </c>
      <c r="M119" s="8" t="str">
        <f>[1]Método!I142</f>
        <v>Vazão captada no período de seca (2006)</v>
      </c>
      <c r="N119" s="9">
        <v>12</v>
      </c>
      <c r="O119" s="9">
        <v>12</v>
      </c>
      <c r="P119" s="10">
        <f t="shared" si="1"/>
        <v>1</v>
      </c>
      <c r="Q119" s="10">
        <v>3.4973999999999998</v>
      </c>
      <c r="R119" s="94">
        <v>3.9887999999999999</v>
      </c>
      <c r="S119" s="92" t="s">
        <v>898</v>
      </c>
      <c r="T119" s="92"/>
      <c r="U119" s="92"/>
      <c r="V119" s="92"/>
      <c r="W119" s="92"/>
      <c r="X119" s="92"/>
      <c r="Y119" s="92"/>
      <c r="Z119" s="92"/>
      <c r="AA119" s="92"/>
    </row>
    <row r="120" spans="1:27" x14ac:dyDescent="0.2">
      <c r="A120" s="6">
        <v>196</v>
      </c>
      <c r="B120" s="6" t="s">
        <v>886</v>
      </c>
      <c r="C120" s="7" t="s">
        <v>481</v>
      </c>
      <c r="D120" s="7" t="s">
        <v>481</v>
      </c>
      <c r="E120" s="7" t="s">
        <v>482</v>
      </c>
      <c r="F120" s="7" t="s">
        <v>49</v>
      </c>
      <c r="G120" s="7" t="s">
        <v>22</v>
      </c>
      <c r="H120" s="7" t="s">
        <v>483</v>
      </c>
      <c r="I120" s="6" t="s">
        <v>160</v>
      </c>
      <c r="J120" s="6">
        <v>177</v>
      </c>
      <c r="K120" s="6">
        <v>17</v>
      </c>
      <c r="L120" s="8">
        <f>VLOOKUP($A120,'[1]Dados Disponibilidade 2016'!$A$2:$H$213,8,0)</f>
        <v>232.06999576247821</v>
      </c>
      <c r="M120" s="8" t="s">
        <v>30</v>
      </c>
      <c r="N120" s="9">
        <v>0</v>
      </c>
      <c r="O120" s="9">
        <v>12</v>
      </c>
      <c r="P120" s="10">
        <f t="shared" si="1"/>
        <v>0</v>
      </c>
      <c r="Q120" s="10">
        <f>VLOOKUP(A$6:A$207,[1]Monitoramento!T$4:U$221,2,0)</f>
        <v>0</v>
      </c>
      <c r="R120" s="94">
        <v>0</v>
      </c>
      <c r="S120" s="92" t="s">
        <v>896</v>
      </c>
      <c r="T120" s="92"/>
      <c r="U120" s="92"/>
      <c r="V120" s="92"/>
      <c r="W120" s="92"/>
      <c r="X120" s="92"/>
      <c r="Y120" s="92"/>
      <c r="Z120" s="92"/>
      <c r="AA120" s="92"/>
    </row>
    <row r="121" spans="1:27" x14ac:dyDescent="0.2">
      <c r="A121" s="6">
        <v>197</v>
      </c>
      <c r="B121" s="6" t="s">
        <v>889</v>
      </c>
      <c r="C121" s="7" t="s">
        <v>484</v>
      </c>
      <c r="D121" s="7" t="s">
        <v>484</v>
      </c>
      <c r="E121" s="7" t="s">
        <v>485</v>
      </c>
      <c r="F121" s="7" t="s">
        <v>49</v>
      </c>
      <c r="G121" s="7" t="s">
        <v>22</v>
      </c>
      <c r="H121" s="7" t="s">
        <v>486</v>
      </c>
      <c r="I121" s="6" t="s">
        <v>487</v>
      </c>
      <c r="J121" s="6">
        <v>27</v>
      </c>
      <c r="K121" s="6">
        <v>24</v>
      </c>
      <c r="L121" s="8">
        <f>VLOOKUP($A121,'[1]Dados Disponibilidade 2016'!$A$2:$H$213,8,0)</f>
        <v>48.21705868817844</v>
      </c>
      <c r="M121" s="8" t="s">
        <v>30</v>
      </c>
      <c r="N121" s="9">
        <v>0</v>
      </c>
      <c r="O121" s="9">
        <v>5</v>
      </c>
      <c r="P121" s="10">
        <f t="shared" si="1"/>
        <v>0</v>
      </c>
      <c r="Q121" s="10">
        <f>VLOOKUP(A$6:A$207,[1]Monitoramento!T$4:U$221,2,0)</f>
        <v>0</v>
      </c>
      <c r="R121" s="94">
        <v>0</v>
      </c>
      <c r="S121" s="92" t="s">
        <v>897</v>
      </c>
      <c r="T121" s="92"/>
      <c r="U121" s="92"/>
      <c r="V121" s="92"/>
      <c r="W121" s="92"/>
      <c r="X121" s="92"/>
      <c r="Y121" s="92"/>
      <c r="Z121" s="92"/>
      <c r="AA121" s="92"/>
    </row>
    <row r="122" spans="1:27" x14ac:dyDescent="0.2">
      <c r="A122" s="6">
        <v>200</v>
      </c>
      <c r="B122" s="6" t="s">
        <v>893</v>
      </c>
      <c r="C122" s="7" t="s">
        <v>488</v>
      </c>
      <c r="D122" s="7" t="s">
        <v>488</v>
      </c>
      <c r="E122" s="7" t="s">
        <v>489</v>
      </c>
      <c r="F122" s="7" t="s">
        <v>21</v>
      </c>
      <c r="G122" s="7" t="s">
        <v>22</v>
      </c>
      <c r="H122" s="7" t="s">
        <v>490</v>
      </c>
      <c r="I122" s="6" t="s">
        <v>491</v>
      </c>
      <c r="J122" s="6">
        <v>185.4</v>
      </c>
      <c r="K122" s="6">
        <v>24</v>
      </c>
      <c r="L122" s="8">
        <f>VLOOKUP($A122,'[1]Dados Disponibilidade 2016'!$A$2:$H$213,8,0)</f>
        <v>1023.2633645081102</v>
      </c>
      <c r="M122" s="8" t="s">
        <v>492</v>
      </c>
      <c r="N122" s="9">
        <v>0</v>
      </c>
      <c r="O122" s="9">
        <v>12</v>
      </c>
      <c r="P122" s="10">
        <f t="shared" si="1"/>
        <v>0</v>
      </c>
      <c r="Q122" s="10">
        <f>VLOOKUP(A$6:A$207,[1]Monitoramento!T$4:U$221,2,0)</f>
        <v>0</v>
      </c>
      <c r="R122" s="94">
        <v>0</v>
      </c>
      <c r="S122" s="92" t="s">
        <v>897</v>
      </c>
      <c r="T122" s="92">
        <v>65981500</v>
      </c>
      <c r="U122" s="92" t="s">
        <v>924</v>
      </c>
      <c r="V122" s="92" t="s">
        <v>925</v>
      </c>
      <c r="W122" s="92" t="s">
        <v>915</v>
      </c>
      <c r="X122" s="92" t="s">
        <v>926</v>
      </c>
      <c r="Y122" s="92" t="s">
        <v>927</v>
      </c>
      <c r="Z122" s="92" t="s">
        <v>983</v>
      </c>
      <c r="AA122" s="92" t="s">
        <v>984</v>
      </c>
    </row>
    <row r="123" spans="1:27" x14ac:dyDescent="0.2">
      <c r="A123" s="6">
        <v>201</v>
      </c>
      <c r="B123" s="6" t="s">
        <v>888</v>
      </c>
      <c r="C123" s="7" t="s">
        <v>493</v>
      </c>
      <c r="D123" s="7" t="s">
        <v>493</v>
      </c>
      <c r="E123" s="7" t="s">
        <v>494</v>
      </c>
      <c r="F123" s="7" t="s">
        <v>282</v>
      </c>
      <c r="G123" s="7" t="s">
        <v>32</v>
      </c>
      <c r="H123" s="7" t="s">
        <v>282</v>
      </c>
      <c r="I123" s="6" t="s">
        <v>495</v>
      </c>
      <c r="J123" s="6">
        <v>25</v>
      </c>
      <c r="K123" s="6">
        <v>24</v>
      </c>
      <c r="L123" s="8">
        <f>VLOOKUP($A123,'[1]Dados Disponibilidade 2016'!$A$2:$H$213,8,0)</f>
        <v>102.72530274355621</v>
      </c>
      <c r="M123" s="8" t="s">
        <v>30</v>
      </c>
      <c r="N123" s="9">
        <v>0</v>
      </c>
      <c r="O123" s="9">
        <v>0</v>
      </c>
      <c r="P123" s="10">
        <v>0</v>
      </c>
      <c r="Q123" s="10" t="e">
        <f>VLOOKUP(A$6:A$207,[1]Monitoramento!T$4:U$221,2,0)</f>
        <v>#N/A</v>
      </c>
      <c r="R123" s="94">
        <v>0</v>
      </c>
      <c r="S123" s="92" t="s">
        <v>896</v>
      </c>
      <c r="T123" s="92"/>
      <c r="U123" s="92"/>
      <c r="V123" s="92"/>
      <c r="W123" s="92"/>
      <c r="X123" s="92"/>
      <c r="Y123" s="92"/>
      <c r="Z123" s="92"/>
      <c r="AA123" s="92"/>
    </row>
    <row r="124" spans="1:27" x14ac:dyDescent="0.2">
      <c r="A124" s="6">
        <v>202</v>
      </c>
      <c r="B124" s="6" t="s">
        <v>888</v>
      </c>
      <c r="C124" s="7" t="s">
        <v>493</v>
      </c>
      <c r="D124" s="7" t="s">
        <v>493</v>
      </c>
      <c r="E124" s="7" t="s">
        <v>496</v>
      </c>
      <c r="F124" s="7" t="s">
        <v>49</v>
      </c>
      <c r="G124" s="7" t="s">
        <v>22</v>
      </c>
      <c r="H124" s="7" t="s">
        <v>497</v>
      </c>
      <c r="I124" s="6" t="s">
        <v>498</v>
      </c>
      <c r="J124" s="6">
        <v>70</v>
      </c>
      <c r="K124" s="6">
        <v>14</v>
      </c>
      <c r="L124" s="8">
        <f>VLOOKUP($A124,'[1]Dados Disponibilidade 2016'!$A$2:$H$213,8,0)</f>
        <v>4582.1031106566597</v>
      </c>
      <c r="M124" s="8" t="s">
        <v>30</v>
      </c>
      <c r="N124" s="9">
        <v>0</v>
      </c>
      <c r="O124" s="9">
        <v>12</v>
      </c>
      <c r="P124" s="10">
        <f t="shared" si="1"/>
        <v>0</v>
      </c>
      <c r="Q124" s="10">
        <f>VLOOKUP(A$6:A$207,[1]Monitoramento!T$4:U$221,2,0)</f>
        <v>0</v>
      </c>
      <c r="R124" s="94">
        <v>0</v>
      </c>
      <c r="S124" s="92" t="s">
        <v>896</v>
      </c>
      <c r="T124" s="92"/>
      <c r="U124" s="92"/>
      <c r="V124" s="92"/>
      <c r="W124" s="92"/>
      <c r="X124" s="92"/>
      <c r="Y124" s="92"/>
      <c r="Z124" s="92"/>
      <c r="AA124" s="92"/>
    </row>
    <row r="125" spans="1:27" x14ac:dyDescent="0.2">
      <c r="A125" s="6">
        <v>204</v>
      </c>
      <c r="B125" s="6" t="s">
        <v>887</v>
      </c>
      <c r="C125" s="7" t="s">
        <v>499</v>
      </c>
      <c r="D125" s="7" t="s">
        <v>499</v>
      </c>
      <c r="E125" s="7" t="s">
        <v>500</v>
      </c>
      <c r="F125" s="7" t="s">
        <v>49</v>
      </c>
      <c r="G125" s="7" t="s">
        <v>22</v>
      </c>
      <c r="H125" s="7" t="s">
        <v>501</v>
      </c>
      <c r="I125" s="6" t="s">
        <v>502</v>
      </c>
      <c r="J125" s="6">
        <v>70</v>
      </c>
      <c r="K125" s="6">
        <v>18</v>
      </c>
      <c r="L125" s="8">
        <f>VLOOKUP($A125,'[1]Dados Disponibilidade 2016'!$A$2:$H$213,8,0)</f>
        <v>236.38267102586403</v>
      </c>
      <c r="M125" s="8" t="s">
        <v>503</v>
      </c>
      <c r="N125" s="9">
        <v>0</v>
      </c>
      <c r="O125" s="9">
        <v>12</v>
      </c>
      <c r="P125" s="10">
        <f t="shared" si="1"/>
        <v>0</v>
      </c>
      <c r="Q125" s="10">
        <f>VLOOKUP(A$6:A$207,[1]Monitoramento!T$4:U$221,2,0)</f>
        <v>0</v>
      </c>
      <c r="R125" s="94">
        <v>0</v>
      </c>
      <c r="S125" s="92" t="s">
        <v>896</v>
      </c>
      <c r="T125" s="92"/>
      <c r="U125" s="92"/>
      <c r="V125" s="92"/>
      <c r="W125" s="92"/>
      <c r="X125" s="92"/>
      <c r="Y125" s="92"/>
      <c r="Z125" s="92"/>
      <c r="AA125" s="92"/>
    </row>
    <row r="126" spans="1:27" x14ac:dyDescent="0.2">
      <c r="A126" s="6">
        <v>205</v>
      </c>
      <c r="B126" s="6" t="s">
        <v>886</v>
      </c>
      <c r="C126" s="7" t="s">
        <v>504</v>
      </c>
      <c r="D126" s="7" t="s">
        <v>504</v>
      </c>
      <c r="E126" s="7" t="s">
        <v>505</v>
      </c>
      <c r="F126" s="7" t="s">
        <v>470</v>
      </c>
      <c r="G126" s="7" t="s">
        <v>22</v>
      </c>
      <c r="H126" s="7" t="s">
        <v>470</v>
      </c>
      <c r="I126" s="6" t="s">
        <v>506</v>
      </c>
      <c r="J126" s="6">
        <v>70</v>
      </c>
      <c r="K126" s="6">
        <v>14</v>
      </c>
      <c r="L126" s="8">
        <f>VLOOKUP($A126,'[1]Dados Disponibilidade 2016'!$A$2:$H$213,8,0)</f>
        <v>58987.968733895759</v>
      </c>
      <c r="M126" s="8" t="s">
        <v>30</v>
      </c>
      <c r="N126" s="9">
        <v>0</v>
      </c>
      <c r="O126" s="9">
        <v>12</v>
      </c>
      <c r="P126" s="10">
        <f t="shared" si="1"/>
        <v>0</v>
      </c>
      <c r="Q126" s="10">
        <f>VLOOKUP(A$6:A$207,[1]Monitoramento!T$4:U$221,2,0)</f>
        <v>0</v>
      </c>
      <c r="R126" s="94">
        <v>0</v>
      </c>
      <c r="S126" s="92" t="s">
        <v>896</v>
      </c>
      <c r="T126" s="92"/>
      <c r="U126" s="92"/>
      <c r="V126" s="92"/>
      <c r="W126" s="92"/>
      <c r="X126" s="92"/>
      <c r="Y126" s="92"/>
      <c r="Z126" s="92"/>
      <c r="AA126" s="92"/>
    </row>
    <row r="127" spans="1:27" x14ac:dyDescent="0.2">
      <c r="A127" s="6">
        <v>206</v>
      </c>
      <c r="B127" s="6" t="s">
        <v>888</v>
      </c>
      <c r="C127" s="7" t="s">
        <v>507</v>
      </c>
      <c r="D127" s="7" t="s">
        <v>507</v>
      </c>
      <c r="E127" s="7" t="s">
        <v>508</v>
      </c>
      <c r="F127" s="7" t="s">
        <v>49</v>
      </c>
      <c r="G127" s="7" t="s">
        <v>22</v>
      </c>
      <c r="H127" s="7" t="s">
        <v>509</v>
      </c>
      <c r="I127" s="6" t="s">
        <v>510</v>
      </c>
      <c r="J127" s="6">
        <v>45</v>
      </c>
      <c r="K127" s="6">
        <v>20</v>
      </c>
      <c r="L127" s="8">
        <f>VLOOKUP($A127,'[1]Dados Disponibilidade 2016'!$A$2:$H$213,8,0)</f>
        <v>96.744470273010009</v>
      </c>
      <c r="M127" s="8" t="s">
        <v>30</v>
      </c>
      <c r="N127" s="9">
        <v>0</v>
      </c>
      <c r="O127" s="9">
        <v>12</v>
      </c>
      <c r="P127" s="10">
        <f t="shared" si="1"/>
        <v>0</v>
      </c>
      <c r="Q127" s="10">
        <f>VLOOKUP(A$6:A$207,[1]Monitoramento!T$4:U$221,2,0)</f>
        <v>0</v>
      </c>
      <c r="R127" s="94">
        <v>0</v>
      </c>
      <c r="S127" s="92" t="s">
        <v>896</v>
      </c>
      <c r="T127" s="92"/>
      <c r="U127" s="92"/>
      <c r="V127" s="92"/>
      <c r="W127" s="92"/>
      <c r="X127" s="92"/>
      <c r="Y127" s="92"/>
      <c r="Z127" s="92"/>
      <c r="AA127" s="92"/>
    </row>
    <row r="128" spans="1:27" x14ac:dyDescent="0.2">
      <c r="A128" s="6">
        <v>207</v>
      </c>
      <c r="B128" s="6" t="s">
        <v>886</v>
      </c>
      <c r="C128" s="7" t="s">
        <v>511</v>
      </c>
      <c r="D128" s="7" t="s">
        <v>511</v>
      </c>
      <c r="E128" s="7" t="s">
        <v>512</v>
      </c>
      <c r="F128" s="7" t="s">
        <v>282</v>
      </c>
      <c r="G128" s="7" t="s">
        <v>22</v>
      </c>
      <c r="H128" s="7" t="s">
        <v>282</v>
      </c>
      <c r="I128" s="6" t="s">
        <v>513</v>
      </c>
      <c r="J128" s="6">
        <v>30</v>
      </c>
      <c r="K128" s="6">
        <v>20</v>
      </c>
      <c r="L128" s="8">
        <f>VLOOKUP($A128,'[1]Dados Disponibilidade 2016'!$A$2:$H$213,8,0)</f>
        <v>14.816056265380801</v>
      </c>
      <c r="M128" s="8" t="s">
        <v>30</v>
      </c>
      <c r="N128" s="9">
        <v>12</v>
      </c>
      <c r="O128" s="9">
        <v>12</v>
      </c>
      <c r="P128" s="10">
        <f t="shared" si="1"/>
        <v>1</v>
      </c>
      <c r="Q128" s="10">
        <f>VLOOKUP(A$6:A$207,[1]Monitoramento!T$4:U$221,2,0)</f>
        <v>0.70620077393563696</v>
      </c>
      <c r="R128" s="94">
        <v>0.93843756297734604</v>
      </c>
      <c r="S128" s="92" t="s">
        <v>896</v>
      </c>
      <c r="T128" s="92"/>
      <c r="U128" s="92"/>
      <c r="V128" s="92"/>
      <c r="W128" s="92"/>
      <c r="X128" s="92"/>
      <c r="Y128" s="92"/>
      <c r="Z128" s="92"/>
      <c r="AA128" s="92"/>
    </row>
    <row r="129" spans="1:27" x14ac:dyDescent="0.2">
      <c r="A129" s="6">
        <v>208</v>
      </c>
      <c r="B129" s="6" t="s">
        <v>881</v>
      </c>
      <c r="C129" s="7" t="s">
        <v>514</v>
      </c>
      <c r="D129" s="7" t="s">
        <v>514</v>
      </c>
      <c r="E129" s="7" t="s">
        <v>515</v>
      </c>
      <c r="F129" s="7" t="s">
        <v>49</v>
      </c>
      <c r="G129" s="7" t="s">
        <v>22</v>
      </c>
      <c r="H129" s="7" t="s">
        <v>516</v>
      </c>
      <c r="I129" s="6" t="s">
        <v>517</v>
      </c>
      <c r="J129" s="6">
        <v>20</v>
      </c>
      <c r="K129" s="6">
        <v>12</v>
      </c>
      <c r="L129" s="8">
        <f>VLOOKUP($A129,'[1]Dados Disponibilidade 2016'!$A$2:$H$213,8,0)</f>
        <v>614.47275441882005</v>
      </c>
      <c r="M129" s="8" t="s">
        <v>30</v>
      </c>
      <c r="N129" s="9">
        <v>0</v>
      </c>
      <c r="O129" s="9">
        <v>12</v>
      </c>
      <c r="P129" s="10">
        <f t="shared" si="1"/>
        <v>0</v>
      </c>
      <c r="Q129" s="10">
        <f>VLOOKUP(A$6:A$207,[1]Monitoramento!T$4:U$221,2,0)</f>
        <v>0</v>
      </c>
      <c r="R129" s="94">
        <v>0</v>
      </c>
      <c r="S129" s="92" t="s">
        <v>895</v>
      </c>
      <c r="T129" s="92"/>
      <c r="U129" s="92"/>
      <c r="V129" s="92"/>
      <c r="W129" s="92"/>
      <c r="X129" s="92"/>
      <c r="Y129" s="92"/>
      <c r="Z129" s="92"/>
      <c r="AA129" s="92"/>
    </row>
    <row r="130" spans="1:27" x14ac:dyDescent="0.2">
      <c r="A130" s="6">
        <v>209</v>
      </c>
      <c r="B130" s="6" t="s">
        <v>900</v>
      </c>
      <c r="C130" s="7" t="s">
        <v>518</v>
      </c>
      <c r="D130" s="7" t="s">
        <v>518</v>
      </c>
      <c r="E130" s="7" t="s">
        <v>518</v>
      </c>
      <c r="F130" s="7" t="s">
        <v>21</v>
      </c>
      <c r="G130" s="7" t="s">
        <v>22</v>
      </c>
      <c r="H130" s="7" t="s">
        <v>519</v>
      </c>
      <c r="I130" s="6" t="s">
        <v>520</v>
      </c>
      <c r="J130" s="6">
        <v>442.5</v>
      </c>
      <c r="K130" s="6">
        <v>20</v>
      </c>
      <c r="L130" s="8">
        <f>VLOOKUP($A130,'[1]Dados Disponibilidade 2016'!$A$2:$H$213,8,0)</f>
        <v>34181.855972275502</v>
      </c>
      <c r="M130" s="8" t="s">
        <v>444</v>
      </c>
      <c r="N130" s="9">
        <v>0</v>
      </c>
      <c r="O130" s="9">
        <v>12</v>
      </c>
      <c r="P130" s="10">
        <f t="shared" si="1"/>
        <v>0</v>
      </c>
      <c r="Q130" s="10">
        <f>VLOOKUP(A$6:A$207,[1]Monitoramento!T$4:U$221,2,0)</f>
        <v>0</v>
      </c>
      <c r="R130" s="94">
        <v>0</v>
      </c>
      <c r="S130" s="92" t="s">
        <v>898</v>
      </c>
      <c r="T130" s="92">
        <v>26064948</v>
      </c>
      <c r="U130" s="92" t="s">
        <v>518</v>
      </c>
      <c r="V130" s="92" t="s">
        <v>518</v>
      </c>
      <c r="W130" s="92" t="s">
        <v>945</v>
      </c>
      <c r="X130" s="92" t="s">
        <v>985</v>
      </c>
      <c r="Y130" s="92" t="s">
        <v>986</v>
      </c>
      <c r="Z130" s="92"/>
      <c r="AA130" s="92" t="s">
        <v>987</v>
      </c>
    </row>
    <row r="131" spans="1:27" x14ac:dyDescent="0.2">
      <c r="A131" s="6">
        <v>210</v>
      </c>
      <c r="B131" s="6" t="s">
        <v>882</v>
      </c>
      <c r="C131" s="7" t="s">
        <v>521</v>
      </c>
      <c r="D131" s="7" t="s">
        <v>521</v>
      </c>
      <c r="E131" s="7" t="s">
        <v>522</v>
      </c>
      <c r="F131" s="7" t="s">
        <v>49</v>
      </c>
      <c r="G131" s="7" t="s">
        <v>22</v>
      </c>
      <c r="H131" s="7" t="s">
        <v>523</v>
      </c>
      <c r="I131" s="6" t="s">
        <v>66</v>
      </c>
      <c r="J131" s="6">
        <v>225</v>
      </c>
      <c r="K131" s="6">
        <v>24</v>
      </c>
      <c r="L131" s="8">
        <f>VLOOKUP($A131,'[1]Dados Disponibilidade 2016'!$A$2:$H$213,8,0)</f>
        <v>269.00147174934602</v>
      </c>
      <c r="M131" s="8" t="s">
        <v>111</v>
      </c>
      <c r="N131" s="9">
        <v>9</v>
      </c>
      <c r="O131" s="9">
        <v>9</v>
      </c>
      <c r="P131" s="10">
        <f t="shared" si="1"/>
        <v>1</v>
      </c>
      <c r="Q131" s="10">
        <f>VLOOKUP(A$6:A$207,[1]Monitoramento!T$4:U$221,2,0)</f>
        <v>0.95281459046577099</v>
      </c>
      <c r="R131" s="94">
        <v>1.2030362739137717</v>
      </c>
      <c r="S131" s="92" t="s">
        <v>895</v>
      </c>
      <c r="T131" s="92"/>
      <c r="U131" s="92"/>
      <c r="V131" s="92"/>
      <c r="W131" s="92"/>
      <c r="X131" s="92"/>
      <c r="Y131" s="92"/>
      <c r="Z131" s="92"/>
      <c r="AA131" s="92"/>
    </row>
    <row r="132" spans="1:27" x14ac:dyDescent="0.2">
      <c r="A132" s="6">
        <v>212</v>
      </c>
      <c r="B132" s="6" t="s">
        <v>881</v>
      </c>
      <c r="C132" s="7" t="s">
        <v>524</v>
      </c>
      <c r="D132" s="7" t="s">
        <v>524</v>
      </c>
      <c r="E132" s="7" t="s">
        <v>525</v>
      </c>
      <c r="F132" s="7" t="s">
        <v>49</v>
      </c>
      <c r="G132" s="7" t="s">
        <v>22</v>
      </c>
      <c r="H132" s="7" t="s">
        <v>526</v>
      </c>
      <c r="I132" s="6" t="s">
        <v>527</v>
      </c>
      <c r="J132" s="6">
        <v>33.1</v>
      </c>
      <c r="K132" s="6">
        <v>24</v>
      </c>
      <c r="L132" s="8">
        <f>VLOOKUP($A132,'[1]Dados Disponibilidade 2016'!$A$2:$H$213,8,0)</f>
        <v>142.16503578666479</v>
      </c>
      <c r="M132" s="8" t="s">
        <v>30</v>
      </c>
      <c r="N132" s="9">
        <v>0</v>
      </c>
      <c r="O132" s="9">
        <v>12</v>
      </c>
      <c r="P132" s="10">
        <f t="shared" si="1"/>
        <v>0</v>
      </c>
      <c r="Q132" s="10">
        <f>VLOOKUP(A$6:A$207,[1]Monitoramento!T$4:U$221,2,0)</f>
        <v>0</v>
      </c>
      <c r="R132" s="94">
        <v>0</v>
      </c>
      <c r="S132" s="92" t="s">
        <v>895</v>
      </c>
      <c r="T132" s="92"/>
      <c r="U132" s="92"/>
      <c r="V132" s="92"/>
      <c r="W132" s="92"/>
      <c r="X132" s="92"/>
      <c r="Y132" s="92"/>
      <c r="Z132" s="92"/>
      <c r="AA132" s="92"/>
    </row>
    <row r="133" spans="1:27" x14ac:dyDescent="0.2">
      <c r="A133" s="6">
        <v>213</v>
      </c>
      <c r="B133" s="6" t="s">
        <v>893</v>
      </c>
      <c r="C133" s="7" t="s">
        <v>528</v>
      </c>
      <c r="D133" s="7" t="s">
        <v>528</v>
      </c>
      <c r="E133" s="7" t="s">
        <v>529</v>
      </c>
      <c r="F133" s="7" t="s">
        <v>21</v>
      </c>
      <c r="G133" s="7" t="s">
        <v>22</v>
      </c>
      <c r="H133" s="7" t="s">
        <v>530</v>
      </c>
      <c r="I133" s="6" t="s">
        <v>531</v>
      </c>
      <c r="J133" s="6">
        <v>36</v>
      </c>
      <c r="K133" s="6">
        <v>6</v>
      </c>
      <c r="L133" s="8">
        <f>VLOOKUP($A133,'[1]Dados Disponibilidade 2016'!$A$2:$H$213,8,0)</f>
        <v>550.41641776618928</v>
      </c>
      <c r="M133" s="8" t="s">
        <v>30</v>
      </c>
      <c r="N133" s="9">
        <v>0</v>
      </c>
      <c r="O133" s="9">
        <v>12</v>
      </c>
      <c r="P133" s="10">
        <f t="shared" si="1"/>
        <v>0</v>
      </c>
      <c r="Q133" s="10">
        <f>VLOOKUP(A$6:A$207,[1]Monitoramento!T$4:U$221,2,0)</f>
        <v>0</v>
      </c>
      <c r="R133" s="94">
        <v>0</v>
      </c>
      <c r="S133" s="92" t="s">
        <v>897</v>
      </c>
      <c r="T133" s="92">
        <v>65981500</v>
      </c>
      <c r="U133" s="92" t="s">
        <v>924</v>
      </c>
      <c r="V133" s="92" t="s">
        <v>925</v>
      </c>
      <c r="W133" s="92" t="s">
        <v>915</v>
      </c>
      <c r="X133" s="92" t="s">
        <v>926</v>
      </c>
      <c r="Y133" s="92" t="s">
        <v>927</v>
      </c>
      <c r="Z133" s="92"/>
      <c r="AA133" s="92" t="s">
        <v>988</v>
      </c>
    </row>
    <row r="134" spans="1:27" x14ac:dyDescent="0.2">
      <c r="A134" s="6">
        <v>215</v>
      </c>
      <c r="B134" s="6" t="s">
        <v>893</v>
      </c>
      <c r="C134" s="7" t="s">
        <v>532</v>
      </c>
      <c r="D134" s="7" t="s">
        <v>532</v>
      </c>
      <c r="E134" s="7" t="s">
        <v>533</v>
      </c>
      <c r="F134" s="7" t="s">
        <v>49</v>
      </c>
      <c r="G134" s="7" t="s">
        <v>22</v>
      </c>
      <c r="H134" s="7" t="s">
        <v>534</v>
      </c>
      <c r="I134" s="6" t="s">
        <v>535</v>
      </c>
      <c r="J134" s="6">
        <v>82.1</v>
      </c>
      <c r="K134" s="6">
        <v>14</v>
      </c>
      <c r="L134" s="8">
        <f>VLOOKUP($A134,'[1]Dados Disponibilidade 2016'!$A$2:$H$213,8,0)</f>
        <v>420.1486080876</v>
      </c>
      <c r="M134" s="8" t="s">
        <v>444</v>
      </c>
      <c r="N134" s="9">
        <v>0</v>
      </c>
      <c r="O134" s="9">
        <v>12</v>
      </c>
      <c r="P134" s="10">
        <f t="shared" si="1"/>
        <v>0</v>
      </c>
      <c r="Q134" s="10">
        <f>VLOOKUP(A$6:A$207,[1]Monitoramento!T$4:U$221,2,0)</f>
        <v>0</v>
      </c>
      <c r="R134" s="94">
        <v>0</v>
      </c>
      <c r="S134" s="92" t="s">
        <v>897</v>
      </c>
      <c r="T134" s="92"/>
      <c r="U134" s="92"/>
      <c r="V134" s="92"/>
      <c r="W134" s="92"/>
      <c r="X134" s="92"/>
      <c r="Y134" s="92"/>
      <c r="Z134" s="92" t="s">
        <v>989</v>
      </c>
      <c r="AA134" s="92" t="s">
        <v>990</v>
      </c>
    </row>
    <row r="135" spans="1:27" x14ac:dyDescent="0.2">
      <c r="A135" s="6">
        <v>216</v>
      </c>
      <c r="B135" s="6" t="s">
        <v>893</v>
      </c>
      <c r="C135" s="7" t="s">
        <v>536</v>
      </c>
      <c r="D135" s="7" t="s">
        <v>536</v>
      </c>
      <c r="E135" s="7" t="s">
        <v>537</v>
      </c>
      <c r="F135" s="7" t="s">
        <v>108</v>
      </c>
      <c r="G135" s="7" t="s">
        <v>22</v>
      </c>
      <c r="H135" s="7" t="s">
        <v>538</v>
      </c>
      <c r="I135" s="6" t="s">
        <v>539</v>
      </c>
      <c r="J135" s="6">
        <v>60</v>
      </c>
      <c r="K135" s="6">
        <v>24</v>
      </c>
      <c r="L135" s="8">
        <f>VLOOKUP($A135,'[1]Dados Disponibilidade 2016'!$A$2:$H$213,8,0)</f>
        <v>109.2281489834544</v>
      </c>
      <c r="M135" s="8" t="s">
        <v>444</v>
      </c>
      <c r="N135" s="9">
        <v>0</v>
      </c>
      <c r="O135" s="9">
        <v>12</v>
      </c>
      <c r="P135" s="10">
        <f t="shared" ref="P135:P197" si="2">N135/O135</f>
        <v>0</v>
      </c>
      <c r="Q135" s="10">
        <f>VLOOKUP(A$6:A$207,[1]Monitoramento!T$4:U$221,2,0)</f>
        <v>0</v>
      </c>
      <c r="R135" s="94">
        <v>0</v>
      </c>
      <c r="S135" s="92" t="s">
        <v>897</v>
      </c>
      <c r="T135" s="92">
        <v>65981500</v>
      </c>
      <c r="U135" s="92" t="s">
        <v>924</v>
      </c>
      <c r="V135" s="92" t="s">
        <v>925</v>
      </c>
      <c r="W135" s="92" t="s">
        <v>915</v>
      </c>
      <c r="X135" s="92" t="s">
        <v>926</v>
      </c>
      <c r="Y135" s="92" t="s">
        <v>927</v>
      </c>
      <c r="Z135" s="92" t="s">
        <v>983</v>
      </c>
      <c r="AA135" s="92" t="s">
        <v>984</v>
      </c>
    </row>
    <row r="136" spans="1:27" x14ac:dyDescent="0.2">
      <c r="A136" s="6">
        <v>218</v>
      </c>
      <c r="B136" s="6" t="s">
        <v>883</v>
      </c>
      <c r="C136" s="7" t="s">
        <v>540</v>
      </c>
      <c r="D136" s="7" t="s">
        <v>540</v>
      </c>
      <c r="E136" s="7" t="s">
        <v>437</v>
      </c>
      <c r="F136" s="7" t="s">
        <v>49</v>
      </c>
      <c r="G136" s="7" t="s">
        <v>22</v>
      </c>
      <c r="H136" s="7" t="s">
        <v>541</v>
      </c>
      <c r="I136" s="6" t="s">
        <v>542</v>
      </c>
      <c r="J136" s="6">
        <v>61.7</v>
      </c>
      <c r="K136" s="6">
        <v>24</v>
      </c>
      <c r="L136" s="8">
        <f>VLOOKUP($A136,'[1]Dados Disponibilidade 2016'!$A$2:$H$213,8,0)</f>
        <v>139.55599011663</v>
      </c>
      <c r="M136" s="8" t="s">
        <v>30</v>
      </c>
      <c r="N136" s="9">
        <v>5</v>
      </c>
      <c r="O136" s="9">
        <v>12</v>
      </c>
      <c r="P136" s="10">
        <f t="shared" si="2"/>
        <v>0.41666666666666669</v>
      </c>
      <c r="Q136" s="10">
        <f>VLOOKUP(A$6:A$207,[1]Monitoramento!T$4:U$221,2,0)</f>
        <v>1.3070093815719641E-2</v>
      </c>
      <c r="R136" s="94">
        <v>3.2560550640445163E-2</v>
      </c>
      <c r="S136" s="92" t="s">
        <v>895</v>
      </c>
      <c r="T136" s="92"/>
      <c r="U136" s="92"/>
      <c r="V136" s="92"/>
      <c r="W136" s="92"/>
      <c r="X136" s="92"/>
      <c r="Y136" s="92"/>
      <c r="Z136" s="92"/>
      <c r="AA136" s="92"/>
    </row>
    <row r="137" spans="1:27" x14ac:dyDescent="0.2">
      <c r="A137" s="6">
        <v>220</v>
      </c>
      <c r="B137" s="6" t="s">
        <v>890</v>
      </c>
      <c r="C137" s="7" t="s">
        <v>543</v>
      </c>
      <c r="D137" s="7" t="s">
        <v>543</v>
      </c>
      <c r="E137" s="7" t="s">
        <v>544</v>
      </c>
      <c r="F137" s="7" t="s">
        <v>21</v>
      </c>
      <c r="G137" s="7" t="s">
        <v>22</v>
      </c>
      <c r="H137" s="7" t="s">
        <v>545</v>
      </c>
      <c r="I137" s="6" t="s">
        <v>546</v>
      </c>
      <c r="J137" s="6">
        <v>162</v>
      </c>
      <c r="K137" s="6">
        <v>24</v>
      </c>
      <c r="L137" s="8">
        <f>VLOOKUP($A137,'[1]Dados Disponibilidade 2016'!$A$2:$H$213,8,0)</f>
        <v>315.20214058159803</v>
      </c>
      <c r="M137" s="8" t="s">
        <v>30</v>
      </c>
      <c r="N137" s="9">
        <v>0</v>
      </c>
      <c r="O137" s="9">
        <v>10</v>
      </c>
      <c r="P137" s="10">
        <f t="shared" si="2"/>
        <v>0</v>
      </c>
      <c r="Q137" s="10">
        <f>VLOOKUP(A$6:A$207,[1]Monitoramento!T$4:U$221,2,0)</f>
        <v>0</v>
      </c>
      <c r="R137" s="94">
        <v>0</v>
      </c>
      <c r="S137" s="92" t="s">
        <v>897</v>
      </c>
      <c r="T137" s="92"/>
      <c r="U137" s="92"/>
      <c r="V137" s="92"/>
      <c r="W137" s="92"/>
      <c r="X137" s="92"/>
      <c r="Y137" s="92"/>
      <c r="Z137" s="92"/>
      <c r="AA137" s="92" t="s">
        <v>991</v>
      </c>
    </row>
    <row r="138" spans="1:27" x14ac:dyDescent="0.2">
      <c r="A138" s="6">
        <v>223</v>
      </c>
      <c r="B138" s="6" t="s">
        <v>884</v>
      </c>
      <c r="C138" s="7" t="s">
        <v>547</v>
      </c>
      <c r="D138" s="7" t="s">
        <v>547</v>
      </c>
      <c r="E138" s="7" t="s">
        <v>548</v>
      </c>
      <c r="F138" s="7" t="s">
        <v>21</v>
      </c>
      <c r="G138" s="7" t="s">
        <v>22</v>
      </c>
      <c r="H138" s="7" t="s">
        <v>549</v>
      </c>
      <c r="I138" s="6" t="s">
        <v>550</v>
      </c>
      <c r="J138" s="6">
        <v>131.19999999999999</v>
      </c>
      <c r="K138" s="6">
        <v>15</v>
      </c>
      <c r="L138" s="8">
        <f>VLOOKUP($A138,'[1]Dados Disponibilidade 2016'!$A$2:$H$213,8,0)</f>
        <v>138.2705876624004</v>
      </c>
      <c r="M138" s="8" t="s">
        <v>551</v>
      </c>
      <c r="N138" s="9">
        <v>12</v>
      </c>
      <c r="O138" s="9">
        <v>12</v>
      </c>
      <c r="P138" s="10">
        <f t="shared" si="2"/>
        <v>1</v>
      </c>
      <c r="Q138" s="10">
        <f>VLOOKUP(A$6:A$207,[1]Monitoramento!T$4:U$221,2,0)</f>
        <v>0.59319253687700024</v>
      </c>
      <c r="R138" s="94">
        <v>0.64749426361153106</v>
      </c>
      <c r="S138" s="92" t="s">
        <v>895</v>
      </c>
      <c r="T138" s="92"/>
      <c r="U138" s="92"/>
      <c r="V138" s="92"/>
      <c r="W138" s="92"/>
      <c r="X138" s="92"/>
      <c r="Y138" s="92"/>
      <c r="Z138" s="92"/>
      <c r="AA138" s="92"/>
    </row>
    <row r="139" spans="1:27" x14ac:dyDescent="0.2">
      <c r="A139" s="6">
        <v>226</v>
      </c>
      <c r="B139" s="6" t="s">
        <v>892</v>
      </c>
      <c r="C139" s="7" t="s">
        <v>552</v>
      </c>
      <c r="D139" s="7" t="s">
        <v>552</v>
      </c>
      <c r="E139" s="7" t="s">
        <v>553</v>
      </c>
      <c r="F139" s="7" t="s">
        <v>49</v>
      </c>
      <c r="G139" s="7" t="s">
        <v>22</v>
      </c>
      <c r="H139" s="7" t="s">
        <v>554</v>
      </c>
      <c r="I139" s="6" t="s">
        <v>555</v>
      </c>
      <c r="J139" s="6">
        <v>72</v>
      </c>
      <c r="K139" s="6">
        <v>24</v>
      </c>
      <c r="L139" s="8">
        <f>VLOOKUP($A139,'[1]Dados Disponibilidade 2016'!$A$2:$H$213,8,0)</f>
        <v>646.93152554654876</v>
      </c>
      <c r="M139" s="8" t="s">
        <v>30</v>
      </c>
      <c r="N139" s="9">
        <v>0</v>
      </c>
      <c r="O139" s="9">
        <v>12</v>
      </c>
      <c r="P139" s="10">
        <f t="shared" si="2"/>
        <v>0</v>
      </c>
      <c r="Q139" s="10">
        <f>VLOOKUP(A$6:A$207,[1]Monitoramento!T$4:U$221,2,0)</f>
        <v>0</v>
      </c>
      <c r="R139" s="94">
        <v>0</v>
      </c>
      <c r="S139" s="92" t="s">
        <v>897</v>
      </c>
      <c r="T139" s="92"/>
      <c r="U139" s="92"/>
      <c r="V139" s="92"/>
      <c r="W139" s="92"/>
      <c r="X139" s="92"/>
      <c r="Y139" s="92"/>
      <c r="Z139" s="92"/>
      <c r="AA139" s="92"/>
    </row>
    <row r="140" spans="1:27" x14ac:dyDescent="0.2">
      <c r="A140" s="6">
        <v>227</v>
      </c>
      <c r="B140" s="6" t="s">
        <v>881</v>
      </c>
      <c r="C140" s="7" t="s">
        <v>556</v>
      </c>
      <c r="D140" s="7" t="s">
        <v>556</v>
      </c>
      <c r="E140" s="7" t="s">
        <v>557</v>
      </c>
      <c r="F140" s="7" t="s">
        <v>21</v>
      </c>
      <c r="G140" s="7" t="s">
        <v>22</v>
      </c>
      <c r="H140" s="7" t="s">
        <v>558</v>
      </c>
      <c r="I140" s="6" t="s">
        <v>559</v>
      </c>
      <c r="J140" s="6">
        <v>108</v>
      </c>
      <c r="K140" s="6">
        <v>24</v>
      </c>
      <c r="L140" s="8">
        <f>VLOOKUP($A140,'[1]Dados Disponibilidade 2016'!$A$2:$H$213,8,0)</f>
        <v>77.980245130141199</v>
      </c>
      <c r="M140" s="8" t="s">
        <v>30</v>
      </c>
      <c r="N140" s="9">
        <v>12</v>
      </c>
      <c r="O140" s="9">
        <v>12</v>
      </c>
      <c r="P140" s="10">
        <f t="shared" si="2"/>
        <v>1</v>
      </c>
      <c r="Q140" s="10">
        <f>VLOOKUP(A$6:A$207,[1]Monitoramento!T$4:U$221,2,0)</f>
        <v>0.16354255083333619</v>
      </c>
      <c r="R140" s="94">
        <v>0.21697488692965039</v>
      </c>
      <c r="S140" s="92" t="s">
        <v>895</v>
      </c>
      <c r="T140" s="92"/>
      <c r="U140" s="92"/>
      <c r="V140" s="92"/>
      <c r="W140" s="92"/>
      <c r="X140" s="92"/>
      <c r="Y140" s="92"/>
      <c r="Z140" s="92"/>
      <c r="AA140" s="92"/>
    </row>
    <row r="141" spans="1:27" x14ac:dyDescent="0.2">
      <c r="A141" s="6">
        <v>230</v>
      </c>
      <c r="B141" s="6" t="s">
        <v>887</v>
      </c>
      <c r="C141" s="7" t="s">
        <v>560</v>
      </c>
      <c r="D141" s="7" t="s">
        <v>560</v>
      </c>
      <c r="E141" s="7" t="s">
        <v>561</v>
      </c>
      <c r="F141" s="7" t="s">
        <v>49</v>
      </c>
      <c r="G141" s="7" t="s">
        <v>22</v>
      </c>
      <c r="H141" s="7" t="s">
        <v>562</v>
      </c>
      <c r="I141" s="6" t="s">
        <v>563</v>
      </c>
      <c r="J141" s="6">
        <v>54</v>
      </c>
      <c r="K141" s="6">
        <v>20</v>
      </c>
      <c r="L141" s="8">
        <f>VLOOKUP($A141,'[1]Dados Disponibilidade 2016'!$A$2:$H$213,8,0)</f>
        <v>1750.13721393588</v>
      </c>
      <c r="M141" s="8" t="s">
        <v>30</v>
      </c>
      <c r="N141" s="9">
        <v>0</v>
      </c>
      <c r="O141" s="9">
        <v>11</v>
      </c>
      <c r="P141" s="10">
        <f t="shared" si="2"/>
        <v>0</v>
      </c>
      <c r="Q141" s="10">
        <f>VLOOKUP(A$6:A$207,[1]Monitoramento!T$4:U$221,2,0)</f>
        <v>0</v>
      </c>
      <c r="R141" s="94">
        <v>0</v>
      </c>
      <c r="S141" s="92" t="s">
        <v>896</v>
      </c>
      <c r="T141" s="92"/>
      <c r="U141" s="92"/>
      <c r="V141" s="92"/>
      <c r="W141" s="92"/>
      <c r="X141" s="92"/>
      <c r="Y141" s="92"/>
      <c r="Z141" s="92"/>
      <c r="AA141" s="92"/>
    </row>
    <row r="142" spans="1:27" x14ac:dyDescent="0.2">
      <c r="A142" s="6">
        <v>233</v>
      </c>
      <c r="B142" s="6" t="s">
        <v>900</v>
      </c>
      <c r="C142" s="7" t="s">
        <v>564</v>
      </c>
      <c r="D142" s="7" t="s">
        <v>564</v>
      </c>
      <c r="E142" s="7" t="s">
        <v>565</v>
      </c>
      <c r="F142" s="7" t="s">
        <v>21</v>
      </c>
      <c r="G142" s="7" t="s">
        <v>22</v>
      </c>
      <c r="H142" s="7" t="s">
        <v>566</v>
      </c>
      <c r="I142" s="6" t="s">
        <v>304</v>
      </c>
      <c r="J142" s="6">
        <v>215</v>
      </c>
      <c r="K142" s="6">
        <v>24</v>
      </c>
      <c r="L142" s="8">
        <f>VLOOKUP($A142,'[1]Dados Disponibilidade 2016'!$A$2:$H$213,8,0)</f>
        <v>454.92002208833043</v>
      </c>
      <c r="M142" s="8" t="s">
        <v>30</v>
      </c>
      <c r="N142" s="9">
        <v>0</v>
      </c>
      <c r="O142" s="9">
        <v>12</v>
      </c>
      <c r="P142" s="10">
        <f t="shared" si="2"/>
        <v>0</v>
      </c>
      <c r="Q142" s="10">
        <f>VLOOKUP(A$6:A$207,[1]Monitoramento!T$4:U$221,2,0)</f>
        <v>0</v>
      </c>
      <c r="R142" s="94">
        <v>0</v>
      </c>
      <c r="S142" s="92" t="s">
        <v>898</v>
      </c>
      <c r="T142" s="92">
        <v>25594922</v>
      </c>
      <c r="U142" s="92" t="s">
        <v>954</v>
      </c>
      <c r="V142" s="92" t="s">
        <v>955</v>
      </c>
      <c r="W142" s="92" t="s">
        <v>945</v>
      </c>
      <c r="X142" s="92" t="s">
        <v>920</v>
      </c>
      <c r="Y142" s="92" t="s">
        <v>956</v>
      </c>
      <c r="Z142" s="92" t="s">
        <v>947</v>
      </c>
      <c r="AA142" s="92" t="s">
        <v>992</v>
      </c>
    </row>
    <row r="143" spans="1:27" x14ac:dyDescent="0.2">
      <c r="A143" s="6">
        <v>235</v>
      </c>
      <c r="B143" s="6" t="s">
        <v>888</v>
      </c>
      <c r="C143" s="7" t="s">
        <v>567</v>
      </c>
      <c r="D143" s="7" t="s">
        <v>567</v>
      </c>
      <c r="E143" s="7" t="s">
        <v>568</v>
      </c>
      <c r="F143" s="7" t="s">
        <v>21</v>
      </c>
      <c r="G143" s="7" t="s">
        <v>22</v>
      </c>
      <c r="H143" s="7" t="s">
        <v>569</v>
      </c>
      <c r="I143" s="6" t="s">
        <v>570</v>
      </c>
      <c r="J143" s="6">
        <v>380</v>
      </c>
      <c r="K143" s="6">
        <v>24</v>
      </c>
      <c r="L143" s="8">
        <f>VLOOKUP($A143,'[1]Dados Disponibilidade 2016'!$A$2:$H$213,8,0)</f>
        <v>755.30617649881208</v>
      </c>
      <c r="M143" s="8" t="s">
        <v>30</v>
      </c>
      <c r="N143" s="9">
        <v>0</v>
      </c>
      <c r="O143" s="9">
        <v>12</v>
      </c>
      <c r="P143" s="10">
        <f t="shared" si="2"/>
        <v>0</v>
      </c>
      <c r="Q143" s="10">
        <f>VLOOKUP(A$6:A$207,[1]Monitoramento!T$4:U$221,2,0)</f>
        <v>0</v>
      </c>
      <c r="R143" s="94">
        <v>0</v>
      </c>
      <c r="S143" s="92" t="s">
        <v>896</v>
      </c>
      <c r="T143" s="92"/>
      <c r="U143" s="92"/>
      <c r="V143" s="92"/>
      <c r="W143" s="92"/>
      <c r="X143" s="92"/>
      <c r="Y143" s="92"/>
      <c r="Z143" s="92"/>
      <c r="AA143" s="92"/>
    </row>
    <row r="144" spans="1:27" x14ac:dyDescent="0.2">
      <c r="A144" s="6">
        <v>236</v>
      </c>
      <c r="B144" s="6" t="s">
        <v>881</v>
      </c>
      <c r="C144" s="7" t="s">
        <v>571</v>
      </c>
      <c r="D144" s="7" t="s">
        <v>571</v>
      </c>
      <c r="E144" s="7" t="s">
        <v>572</v>
      </c>
      <c r="F144" s="7" t="s">
        <v>49</v>
      </c>
      <c r="G144" s="7" t="s">
        <v>22</v>
      </c>
      <c r="H144" s="7" t="s">
        <v>573</v>
      </c>
      <c r="I144" s="6" t="s">
        <v>574</v>
      </c>
      <c r="J144" s="6">
        <v>108</v>
      </c>
      <c r="K144" s="6">
        <v>24</v>
      </c>
      <c r="L144" s="8">
        <f>VLOOKUP($A144,'[1]Dados Disponibilidade 2016'!$A$2:$H$213,8,0)</f>
        <v>1035.45528066981</v>
      </c>
      <c r="M144" s="8" t="s">
        <v>30</v>
      </c>
      <c r="N144" s="9">
        <v>0</v>
      </c>
      <c r="O144" s="9">
        <v>12</v>
      </c>
      <c r="P144" s="10">
        <f t="shared" si="2"/>
        <v>0</v>
      </c>
      <c r="Q144" s="10">
        <f>VLOOKUP(A$6:A$207,[1]Monitoramento!T$4:U$221,2,0)</f>
        <v>0</v>
      </c>
      <c r="R144" s="94">
        <v>0</v>
      </c>
      <c r="S144" s="92" t="s">
        <v>895</v>
      </c>
      <c r="T144" s="92"/>
      <c r="U144" s="92"/>
      <c r="V144" s="92"/>
      <c r="W144" s="92"/>
      <c r="X144" s="92"/>
      <c r="Y144" s="92"/>
      <c r="Z144" s="92"/>
      <c r="AA144" s="92"/>
    </row>
    <row r="145" spans="1:27" x14ac:dyDescent="0.2">
      <c r="A145" s="6">
        <v>239</v>
      </c>
      <c r="B145" s="6" t="s">
        <v>892</v>
      </c>
      <c r="C145" s="7" t="s">
        <v>575</v>
      </c>
      <c r="D145" s="7" t="s">
        <v>575</v>
      </c>
      <c r="E145" s="7" t="s">
        <v>576</v>
      </c>
      <c r="F145" s="7" t="s">
        <v>21</v>
      </c>
      <c r="G145" s="7" t="s">
        <v>22</v>
      </c>
      <c r="H145" s="7" t="s">
        <v>577</v>
      </c>
      <c r="I145" s="6" t="s">
        <v>578</v>
      </c>
      <c r="J145" s="6">
        <v>55</v>
      </c>
      <c r="K145" s="6">
        <v>16</v>
      </c>
      <c r="L145" s="8">
        <f>VLOOKUP($A145,'[1]Dados Disponibilidade 2016'!$A$2:$H$213,8,0)</f>
        <v>64.436927451355444</v>
      </c>
      <c r="M145" s="8" t="s">
        <v>30</v>
      </c>
      <c r="N145" s="9">
        <v>0</v>
      </c>
      <c r="O145" s="9">
        <v>12</v>
      </c>
      <c r="P145" s="10">
        <f t="shared" si="2"/>
        <v>0</v>
      </c>
      <c r="Q145" s="10">
        <f>VLOOKUP(A$6:A$207,[1]Monitoramento!T$4:U$221,2,0)</f>
        <v>0</v>
      </c>
      <c r="R145" s="94">
        <v>0</v>
      </c>
      <c r="S145" s="92" t="s">
        <v>897</v>
      </c>
      <c r="T145" s="92"/>
      <c r="U145" s="92"/>
      <c r="V145" s="92"/>
      <c r="W145" s="92"/>
      <c r="X145" s="92"/>
      <c r="Y145" s="92"/>
      <c r="Z145" s="92"/>
      <c r="AA145" s="92"/>
    </row>
    <row r="146" spans="1:27" x14ac:dyDescent="0.2">
      <c r="A146" s="6">
        <v>241</v>
      </c>
      <c r="B146" s="6" t="s">
        <v>884</v>
      </c>
      <c r="C146" s="7" t="s">
        <v>579</v>
      </c>
      <c r="D146" s="7" t="s">
        <v>579</v>
      </c>
      <c r="E146" s="7" t="s">
        <v>580</v>
      </c>
      <c r="F146" s="7" t="s">
        <v>21</v>
      </c>
      <c r="G146" s="7" t="s">
        <v>22</v>
      </c>
      <c r="H146" s="7" t="s">
        <v>581</v>
      </c>
      <c r="I146" s="6" t="s">
        <v>582</v>
      </c>
      <c r="J146" s="6">
        <v>140</v>
      </c>
      <c r="K146" s="6">
        <v>24</v>
      </c>
      <c r="L146" s="8">
        <f>VLOOKUP($A146,'[1]Dados Disponibilidade 2016'!$A$2:$H$213,8,0)</f>
        <v>77.720777215650003</v>
      </c>
      <c r="M146" s="8" t="s">
        <v>30</v>
      </c>
      <c r="N146" s="9">
        <v>12</v>
      </c>
      <c r="O146" s="9">
        <v>12</v>
      </c>
      <c r="P146" s="10">
        <f t="shared" si="2"/>
        <v>1</v>
      </c>
      <c r="Q146" s="10">
        <f>VLOOKUP(A$6:A$207,[1]Monitoramento!T$4:U$221,2,0)</f>
        <v>0.2444334294930075</v>
      </c>
      <c r="R146" s="94">
        <v>0.52854879037517155</v>
      </c>
      <c r="S146" s="92" t="s">
        <v>895</v>
      </c>
      <c r="T146" s="92"/>
      <c r="U146" s="92"/>
      <c r="V146" s="92"/>
      <c r="W146" s="92"/>
      <c r="X146" s="92"/>
      <c r="Y146" s="92"/>
      <c r="Z146" s="92" t="s">
        <v>981</v>
      </c>
      <c r="AA146" s="92" t="s">
        <v>982</v>
      </c>
    </row>
    <row r="147" spans="1:27" x14ac:dyDescent="0.2">
      <c r="A147" s="6">
        <v>242</v>
      </c>
      <c r="B147" s="6" t="s">
        <v>884</v>
      </c>
      <c r="C147" s="7" t="s">
        <v>579</v>
      </c>
      <c r="D147" s="7" t="s">
        <v>579</v>
      </c>
      <c r="E147" s="7" t="s">
        <v>583</v>
      </c>
      <c r="F147" s="7" t="s">
        <v>21</v>
      </c>
      <c r="G147" s="7" t="s">
        <v>22</v>
      </c>
      <c r="H147" s="7" t="s">
        <v>584</v>
      </c>
      <c r="I147" s="6" t="s">
        <v>582</v>
      </c>
      <c r="J147" s="6">
        <v>20</v>
      </c>
      <c r="K147" s="6">
        <v>24</v>
      </c>
      <c r="L147" s="8">
        <f>VLOOKUP($A147,'[1]Dados Disponibilidade 2016'!$A$2:$H$213,8,0)</f>
        <v>4.18853686132692</v>
      </c>
      <c r="M147" s="8" t="s">
        <v>30</v>
      </c>
      <c r="N147" s="9">
        <v>12</v>
      </c>
      <c r="O147" s="9">
        <v>12</v>
      </c>
      <c r="P147" s="10">
        <f t="shared" si="2"/>
        <v>1</v>
      </c>
      <c r="Q147" s="10">
        <f>VLOOKUP(A$6:A$207,[1]Monitoramento!T$4:U$221,2,0)</f>
        <v>4.6312424714329623</v>
      </c>
      <c r="R147" s="94">
        <v>7.0123444322197663</v>
      </c>
      <c r="S147" s="92" t="s">
        <v>895</v>
      </c>
      <c r="T147" s="92"/>
      <c r="U147" s="92"/>
      <c r="V147" s="92"/>
      <c r="W147" s="92"/>
      <c r="X147" s="92"/>
      <c r="Y147" s="92"/>
      <c r="Z147" s="92"/>
      <c r="AA147" s="92"/>
    </row>
    <row r="148" spans="1:27" x14ac:dyDescent="0.2">
      <c r="A148" s="6">
        <v>243</v>
      </c>
      <c r="B148" s="6" t="s">
        <v>892</v>
      </c>
      <c r="C148" s="7" t="s">
        <v>585</v>
      </c>
      <c r="D148" s="7" t="s">
        <v>585</v>
      </c>
      <c r="E148" s="7" t="s">
        <v>553</v>
      </c>
      <c r="F148" s="7" t="s">
        <v>49</v>
      </c>
      <c r="G148" s="7" t="s">
        <v>22</v>
      </c>
      <c r="H148" s="7" t="s">
        <v>586</v>
      </c>
      <c r="I148" s="6" t="s">
        <v>517</v>
      </c>
      <c r="J148" s="6">
        <v>30</v>
      </c>
      <c r="K148" s="6">
        <v>8</v>
      </c>
      <c r="L148" s="8">
        <f>VLOOKUP($A148,'[1]Dados Disponibilidade 2016'!$A$2:$H$213,8,0)</f>
        <v>1802.9390080225498</v>
      </c>
      <c r="M148" s="8" t="s">
        <v>587</v>
      </c>
      <c r="N148" s="9">
        <v>0</v>
      </c>
      <c r="O148" s="9">
        <v>12</v>
      </c>
      <c r="P148" s="10">
        <f t="shared" si="2"/>
        <v>0</v>
      </c>
      <c r="Q148" s="10">
        <f>VLOOKUP(A$6:A$207,[1]Monitoramento!T$4:U$221,2,0)</f>
        <v>0</v>
      </c>
      <c r="R148" s="94">
        <v>0</v>
      </c>
      <c r="S148" s="92" t="s">
        <v>897</v>
      </c>
      <c r="T148" s="92"/>
      <c r="U148" s="92"/>
      <c r="V148" s="92"/>
      <c r="W148" s="92"/>
      <c r="X148" s="92"/>
      <c r="Y148" s="92"/>
      <c r="Z148" s="92"/>
      <c r="AA148" s="92"/>
    </row>
    <row r="149" spans="1:27" x14ac:dyDescent="0.2">
      <c r="A149" s="6">
        <v>244</v>
      </c>
      <c r="B149" s="6" t="s">
        <v>887</v>
      </c>
      <c r="C149" s="7" t="s">
        <v>588</v>
      </c>
      <c r="D149" s="7" t="s">
        <v>588</v>
      </c>
      <c r="E149" s="7" t="s">
        <v>324</v>
      </c>
      <c r="F149" s="7" t="s">
        <v>49</v>
      </c>
      <c r="G149" s="7" t="s">
        <v>22</v>
      </c>
      <c r="H149" s="7" t="s">
        <v>589</v>
      </c>
      <c r="I149" s="6" t="s">
        <v>590</v>
      </c>
      <c r="J149" s="6">
        <v>1152</v>
      </c>
      <c r="K149" s="6">
        <v>24</v>
      </c>
      <c r="L149" s="8">
        <f>VLOOKUP($A149,'[1]Dados Disponibilidade 2016'!$A$2:$H$213,8,0)</f>
        <v>58551.645426381001</v>
      </c>
      <c r="M149" s="8" t="s">
        <v>30</v>
      </c>
      <c r="N149" s="9">
        <v>0</v>
      </c>
      <c r="O149" s="9">
        <v>12</v>
      </c>
      <c r="P149" s="10">
        <f t="shared" si="2"/>
        <v>0</v>
      </c>
      <c r="Q149" s="10">
        <f>VLOOKUP(A$6:A$207,[1]Monitoramento!T$4:U$221,2,0)</f>
        <v>0</v>
      </c>
      <c r="R149" s="94">
        <v>0</v>
      </c>
      <c r="S149" s="92" t="s">
        <v>896</v>
      </c>
      <c r="T149" s="92"/>
      <c r="U149" s="92"/>
      <c r="V149" s="92"/>
      <c r="W149" s="92"/>
      <c r="X149" s="92"/>
      <c r="Y149" s="92"/>
      <c r="Z149" s="92"/>
      <c r="AA149" s="92"/>
    </row>
    <row r="150" spans="1:27" x14ac:dyDescent="0.2">
      <c r="A150" s="6">
        <v>245</v>
      </c>
      <c r="B150" s="6" t="s">
        <v>887</v>
      </c>
      <c r="C150" s="7" t="s">
        <v>591</v>
      </c>
      <c r="D150" s="7" t="s">
        <v>591</v>
      </c>
      <c r="E150" s="7" t="s">
        <v>324</v>
      </c>
      <c r="F150" s="7" t="s">
        <v>21</v>
      </c>
      <c r="G150" s="7" t="s">
        <v>22</v>
      </c>
      <c r="H150" s="7" t="s">
        <v>592</v>
      </c>
      <c r="I150" s="6" t="s">
        <v>593</v>
      </c>
      <c r="J150" s="6">
        <v>108</v>
      </c>
      <c r="K150" s="6">
        <v>8</v>
      </c>
      <c r="L150" s="8">
        <f>VLOOKUP($A150,'[1]Dados Disponibilidade 2016'!$A$2:$H$213,8,0)</f>
        <v>39800.921619779998</v>
      </c>
      <c r="M150" s="8" t="s">
        <v>30</v>
      </c>
      <c r="N150" s="9">
        <v>0</v>
      </c>
      <c r="O150" s="9">
        <v>12</v>
      </c>
      <c r="P150" s="10">
        <f t="shared" si="2"/>
        <v>0</v>
      </c>
      <c r="Q150" s="10">
        <f>VLOOKUP(A$6:A$207,[1]Monitoramento!T$4:U$221,2,0)</f>
        <v>0</v>
      </c>
      <c r="R150" s="94">
        <v>0</v>
      </c>
      <c r="S150" s="92" t="s">
        <v>896</v>
      </c>
      <c r="T150" s="92"/>
      <c r="U150" s="92"/>
      <c r="V150" s="92"/>
      <c r="W150" s="92"/>
      <c r="X150" s="92"/>
      <c r="Y150" s="92"/>
      <c r="Z150" s="92"/>
      <c r="AA150" s="92"/>
    </row>
    <row r="151" spans="1:27" x14ac:dyDescent="0.2">
      <c r="A151" s="6">
        <v>247</v>
      </c>
      <c r="B151" s="6" t="s">
        <v>900</v>
      </c>
      <c r="C151" s="7" t="s">
        <v>594</v>
      </c>
      <c r="D151" s="7" t="s">
        <v>595</v>
      </c>
      <c r="E151" s="7" t="s">
        <v>596</v>
      </c>
      <c r="F151" s="7" t="s">
        <v>49</v>
      </c>
      <c r="G151" s="7" t="s">
        <v>22</v>
      </c>
      <c r="H151" s="7" t="s">
        <v>597</v>
      </c>
      <c r="I151" s="6" t="s">
        <v>347</v>
      </c>
      <c r="J151" s="6">
        <v>10.8</v>
      </c>
      <c r="K151" s="6">
        <v>3</v>
      </c>
      <c r="L151" s="8">
        <f>VLOOKUP($A151,'[1]Dados Disponibilidade 2016'!$A$2:$H$213,8,0)</f>
        <v>131.87104822641243</v>
      </c>
      <c r="M151" s="8" t="s">
        <v>30</v>
      </c>
      <c r="N151" s="9">
        <v>0</v>
      </c>
      <c r="O151" s="9">
        <v>12</v>
      </c>
      <c r="P151" s="10">
        <f t="shared" si="2"/>
        <v>0</v>
      </c>
      <c r="Q151" s="10">
        <f>VLOOKUP(A$6:A$207,[1]Monitoramento!T$4:U$221,2,0)</f>
        <v>0</v>
      </c>
      <c r="R151" s="94">
        <v>0</v>
      </c>
      <c r="S151" s="92" t="s">
        <v>898</v>
      </c>
      <c r="T151" s="92">
        <v>65136550</v>
      </c>
      <c r="U151" s="92" t="s">
        <v>993</v>
      </c>
      <c r="V151" s="92" t="s">
        <v>994</v>
      </c>
      <c r="W151" s="92" t="s">
        <v>915</v>
      </c>
      <c r="X151" s="92" t="s">
        <v>995</v>
      </c>
      <c r="Y151" s="92" t="s">
        <v>996</v>
      </c>
      <c r="Z151" s="92"/>
      <c r="AA151" s="92"/>
    </row>
    <row r="152" spans="1:27" x14ac:dyDescent="0.2">
      <c r="A152" s="6">
        <v>248</v>
      </c>
      <c r="B152" s="6" t="s">
        <v>891</v>
      </c>
      <c r="C152" s="7" t="s">
        <v>598</v>
      </c>
      <c r="D152" s="7" t="s">
        <v>598</v>
      </c>
      <c r="E152" s="7" t="s">
        <v>599</v>
      </c>
      <c r="F152" s="7" t="s">
        <v>49</v>
      </c>
      <c r="G152" s="7" t="s">
        <v>22</v>
      </c>
      <c r="H152" s="7" t="s">
        <v>600</v>
      </c>
      <c r="I152" s="6" t="s">
        <v>601</v>
      </c>
      <c r="J152" s="6">
        <v>432</v>
      </c>
      <c r="K152" s="6">
        <v>24</v>
      </c>
      <c r="L152" s="8">
        <f>VLOOKUP($A152,'[1]Dados Disponibilidade 2016'!$A$2:$H$213,8,0)</f>
        <v>752.31948596104439</v>
      </c>
      <c r="M152" s="8" t="s">
        <v>202</v>
      </c>
      <c r="N152" s="9">
        <v>0</v>
      </c>
      <c r="O152" s="9">
        <v>12</v>
      </c>
      <c r="P152" s="10">
        <f t="shared" si="2"/>
        <v>0</v>
      </c>
      <c r="Q152" s="10">
        <f>VLOOKUP(A$6:A$207,[1]Monitoramento!T$4:U$221,2,0)</f>
        <v>0</v>
      </c>
      <c r="R152" s="94">
        <v>0</v>
      </c>
      <c r="S152" s="92" t="s">
        <v>897</v>
      </c>
      <c r="T152" s="92"/>
      <c r="U152" s="92"/>
      <c r="V152" s="92"/>
      <c r="W152" s="92"/>
      <c r="X152" s="92"/>
      <c r="Y152" s="92"/>
      <c r="Z152" s="92"/>
      <c r="AA152" s="92"/>
    </row>
    <row r="153" spans="1:27" x14ac:dyDescent="0.2">
      <c r="A153" s="6">
        <v>250</v>
      </c>
      <c r="B153" s="6" t="s">
        <v>884</v>
      </c>
      <c r="C153" s="7" t="s">
        <v>602</v>
      </c>
      <c r="D153" s="7" t="s">
        <v>602</v>
      </c>
      <c r="E153" s="7" t="s">
        <v>603</v>
      </c>
      <c r="F153" s="7" t="s">
        <v>49</v>
      </c>
      <c r="G153" s="7" t="s">
        <v>22</v>
      </c>
      <c r="H153" s="7" t="s">
        <v>604</v>
      </c>
      <c r="I153" s="6" t="s">
        <v>605</v>
      </c>
      <c r="J153" s="6">
        <v>42</v>
      </c>
      <c r="K153" s="6">
        <v>12</v>
      </c>
      <c r="L153" s="8">
        <f>VLOOKUP($A153,'[1]Dados Disponibilidade 2016'!$A$2:$H$213,8,0)</f>
        <v>12787.0504286094</v>
      </c>
      <c r="M153" s="8" t="s">
        <v>30</v>
      </c>
      <c r="N153" s="9">
        <v>0</v>
      </c>
      <c r="O153" s="9">
        <v>12</v>
      </c>
      <c r="P153" s="10">
        <f t="shared" si="2"/>
        <v>0</v>
      </c>
      <c r="Q153" s="10">
        <f>VLOOKUP(A$6:A$207,[1]Monitoramento!T$4:U$221,2,0)</f>
        <v>0</v>
      </c>
      <c r="R153" s="94">
        <v>0</v>
      </c>
      <c r="S153" s="92" t="s">
        <v>895</v>
      </c>
      <c r="T153" s="92"/>
      <c r="U153" s="92"/>
      <c r="V153" s="92"/>
      <c r="W153" s="92"/>
      <c r="X153" s="92"/>
      <c r="Y153" s="92"/>
      <c r="Z153" s="92"/>
      <c r="AA153" s="92"/>
    </row>
    <row r="154" spans="1:27" x14ac:dyDescent="0.2">
      <c r="A154" s="6">
        <v>252</v>
      </c>
      <c r="B154" s="6" t="s">
        <v>889</v>
      </c>
      <c r="C154" s="7" t="s">
        <v>606</v>
      </c>
      <c r="D154" s="7" t="s">
        <v>606</v>
      </c>
      <c r="E154" s="7" t="s">
        <v>607</v>
      </c>
      <c r="F154" s="7" t="s">
        <v>282</v>
      </c>
      <c r="G154" s="7" t="s">
        <v>22</v>
      </c>
      <c r="H154" s="7" t="s">
        <v>282</v>
      </c>
      <c r="I154" s="6" t="s">
        <v>608</v>
      </c>
      <c r="J154" s="6">
        <v>72</v>
      </c>
      <c r="K154" s="6">
        <v>20</v>
      </c>
      <c r="L154" s="8">
        <f>VLOOKUP($A154,'[1]Dados Disponibilidade 2016'!$A$2:$H$213,8,0)</f>
        <v>49.731788782354499</v>
      </c>
      <c r="M154" s="8" t="s">
        <v>444</v>
      </c>
      <c r="N154" s="9">
        <v>7</v>
      </c>
      <c r="O154" s="9">
        <v>7</v>
      </c>
      <c r="P154" s="10">
        <f t="shared" si="2"/>
        <v>1</v>
      </c>
      <c r="Q154" s="10">
        <f>VLOOKUP(A$6:A$207,[1]Monitoramento!T$4:U$221,2,0)</f>
        <v>0.42929563387531339</v>
      </c>
      <c r="R154" s="94">
        <v>0.49823687875142642</v>
      </c>
      <c r="S154" s="92" t="s">
        <v>897</v>
      </c>
      <c r="T154" s="92"/>
      <c r="U154" s="92"/>
      <c r="V154" s="92"/>
      <c r="W154" s="92"/>
      <c r="X154" s="92"/>
      <c r="Y154" s="92"/>
      <c r="Z154" s="92"/>
      <c r="AA154" s="92"/>
    </row>
    <row r="155" spans="1:27" x14ac:dyDescent="0.2">
      <c r="A155" s="6">
        <v>253</v>
      </c>
      <c r="B155" s="6" t="s">
        <v>886</v>
      </c>
      <c r="C155" s="7" t="s">
        <v>609</v>
      </c>
      <c r="D155" s="7" t="s">
        <v>609</v>
      </c>
      <c r="E155" s="7" t="s">
        <v>610</v>
      </c>
      <c r="F155" s="7" t="s">
        <v>49</v>
      </c>
      <c r="G155" s="7" t="s">
        <v>22</v>
      </c>
      <c r="H155" s="7" t="s">
        <v>611</v>
      </c>
      <c r="I155" s="6" t="s">
        <v>612</v>
      </c>
      <c r="J155" s="6">
        <v>45.7</v>
      </c>
      <c r="K155" s="6">
        <v>24</v>
      </c>
      <c r="L155" s="8">
        <f>VLOOKUP($A155,'[1]Dados Disponibilidade 2016'!$A$2:$H$213,8,0)</f>
        <v>186.49663831050296</v>
      </c>
      <c r="M155" s="8" t="s">
        <v>30</v>
      </c>
      <c r="N155" s="9">
        <v>0</v>
      </c>
      <c r="O155" s="9">
        <v>12</v>
      </c>
      <c r="P155" s="10">
        <f t="shared" si="2"/>
        <v>0</v>
      </c>
      <c r="Q155" s="10">
        <f>VLOOKUP(A$6:A$207,[1]Monitoramento!T$4:U$221,2,0)</f>
        <v>0</v>
      </c>
      <c r="R155" s="94">
        <v>0</v>
      </c>
      <c r="S155" s="92" t="s">
        <v>896</v>
      </c>
      <c r="T155" s="92"/>
      <c r="U155" s="92"/>
      <c r="V155" s="92"/>
      <c r="W155" s="92"/>
      <c r="X155" s="92"/>
      <c r="Y155" s="92"/>
      <c r="Z155" s="92"/>
      <c r="AA155" s="92"/>
    </row>
    <row r="156" spans="1:27" x14ac:dyDescent="0.2">
      <c r="A156" s="6">
        <v>255</v>
      </c>
      <c r="B156" s="6" t="s">
        <v>878</v>
      </c>
      <c r="C156" s="7" t="s">
        <v>613</v>
      </c>
      <c r="D156" s="7" t="s">
        <v>613</v>
      </c>
      <c r="E156" s="7" t="s">
        <v>614</v>
      </c>
      <c r="F156" s="7" t="s">
        <v>49</v>
      </c>
      <c r="G156" s="7" t="s">
        <v>22</v>
      </c>
      <c r="H156" s="7" t="s">
        <v>615</v>
      </c>
      <c r="I156" s="6" t="s">
        <v>616</v>
      </c>
      <c r="J156" s="6">
        <v>302.39999999999998</v>
      </c>
      <c r="K156" s="6">
        <v>24</v>
      </c>
      <c r="L156" s="8">
        <f>VLOOKUP($A156,'[1]Dados Disponibilidade 2016'!$A$2:$H$213,8,0)</f>
        <v>587.42477962444798</v>
      </c>
      <c r="M156" s="8" t="s">
        <v>300</v>
      </c>
      <c r="N156" s="9">
        <v>0</v>
      </c>
      <c r="O156" s="9">
        <v>12</v>
      </c>
      <c r="P156" s="10">
        <f t="shared" si="2"/>
        <v>0</v>
      </c>
      <c r="Q156" s="10">
        <f>VLOOKUP(A$6:A$207,[1]Monitoramento!T$4:U$221,2,0)</f>
        <v>0</v>
      </c>
      <c r="R156" s="94">
        <v>0</v>
      </c>
      <c r="S156" s="92" t="s">
        <v>894</v>
      </c>
      <c r="T156" s="92"/>
      <c r="U156" s="92"/>
      <c r="V156" s="92"/>
      <c r="W156" s="92"/>
      <c r="X156" s="92"/>
      <c r="Y156" s="92"/>
      <c r="Z156" s="92"/>
      <c r="AA156" s="92"/>
    </row>
    <row r="157" spans="1:27" x14ac:dyDescent="0.2">
      <c r="A157" s="6">
        <v>256</v>
      </c>
      <c r="B157" s="6" t="s">
        <v>877</v>
      </c>
      <c r="C157" s="7" t="s">
        <v>617</v>
      </c>
      <c r="D157" s="7" t="s">
        <v>617</v>
      </c>
      <c r="E157" s="7" t="s">
        <v>618</v>
      </c>
      <c r="F157" s="7" t="s">
        <v>282</v>
      </c>
      <c r="G157" s="7" t="s">
        <v>22</v>
      </c>
      <c r="H157" s="7" t="s">
        <v>282</v>
      </c>
      <c r="I157" s="6" t="s">
        <v>619</v>
      </c>
      <c r="J157" s="6">
        <v>418</v>
      </c>
      <c r="K157" s="6">
        <v>16</v>
      </c>
      <c r="L157" s="8">
        <f>VLOOKUP($A157,'[1]Dados Disponibilidade 2016'!$A$2:$H$213,8,0)</f>
        <v>418.26378109583339</v>
      </c>
      <c r="M157" s="8" t="s">
        <v>620</v>
      </c>
      <c r="N157" s="9">
        <v>12</v>
      </c>
      <c r="O157" s="9">
        <v>12</v>
      </c>
      <c r="P157" s="10">
        <f t="shared" si="2"/>
        <v>1</v>
      </c>
      <c r="Q157" s="10">
        <f>VLOOKUP(A$6:A$207,[1]Monitoramento!T$4:U$221,2,0)</f>
        <v>1.2140752841992255</v>
      </c>
      <c r="R157" s="94">
        <v>1.3020879251779705</v>
      </c>
      <c r="S157" s="92" t="s">
        <v>894</v>
      </c>
      <c r="T157" s="92"/>
      <c r="U157" s="92"/>
      <c r="V157" s="92"/>
      <c r="W157" s="92"/>
      <c r="X157" s="92"/>
      <c r="Y157" s="92"/>
      <c r="Z157" s="92"/>
      <c r="AA157" s="92"/>
    </row>
    <row r="158" spans="1:27" x14ac:dyDescent="0.2">
      <c r="A158" s="6">
        <v>257</v>
      </c>
      <c r="B158" s="6" t="s">
        <v>888</v>
      </c>
      <c r="C158" s="7" t="s">
        <v>621</v>
      </c>
      <c r="D158" s="7" t="s">
        <v>621</v>
      </c>
      <c r="E158" s="7" t="s">
        <v>622</v>
      </c>
      <c r="F158" s="7" t="s">
        <v>108</v>
      </c>
      <c r="G158" s="7" t="s">
        <v>22</v>
      </c>
      <c r="H158" s="7" t="s">
        <v>623</v>
      </c>
      <c r="I158" s="6" t="s">
        <v>624</v>
      </c>
      <c r="J158" s="6">
        <v>823</v>
      </c>
      <c r="K158" s="6">
        <v>24</v>
      </c>
      <c r="L158" s="8">
        <f>VLOOKUP($A158,'[1]Dados Disponibilidade 2016'!$A$2:$H$213,8,0)</f>
        <v>174483.58736898541</v>
      </c>
      <c r="M158" s="8" t="s">
        <v>300</v>
      </c>
      <c r="N158" s="9">
        <v>0</v>
      </c>
      <c r="O158" s="9">
        <v>12</v>
      </c>
      <c r="P158" s="10">
        <f t="shared" si="2"/>
        <v>0</v>
      </c>
      <c r="Q158" s="10">
        <f>VLOOKUP(A$6:A$207,[1]Monitoramento!T$4:U$221,2,0)</f>
        <v>0</v>
      </c>
      <c r="R158" s="94">
        <v>0</v>
      </c>
      <c r="S158" s="92" t="s">
        <v>896</v>
      </c>
      <c r="T158" s="92"/>
      <c r="U158" s="92"/>
      <c r="V158" s="92"/>
      <c r="W158" s="92"/>
      <c r="X158" s="92"/>
      <c r="Y158" s="92"/>
      <c r="Z158" s="92"/>
      <c r="AA158" s="92"/>
    </row>
    <row r="159" spans="1:27" x14ac:dyDescent="0.2">
      <c r="A159" s="6">
        <v>259</v>
      </c>
      <c r="B159" s="6" t="s">
        <v>883</v>
      </c>
      <c r="C159" s="7" t="s">
        <v>625</v>
      </c>
      <c r="D159" s="7" t="s">
        <v>625</v>
      </c>
      <c r="E159" s="7" t="s">
        <v>184</v>
      </c>
      <c r="F159" s="7" t="s">
        <v>21</v>
      </c>
      <c r="G159" s="7" t="s">
        <v>22</v>
      </c>
      <c r="H159" s="7" t="s">
        <v>626</v>
      </c>
      <c r="I159" s="6" t="s">
        <v>299</v>
      </c>
      <c r="J159" s="6">
        <v>100</v>
      </c>
      <c r="K159" s="6">
        <v>24</v>
      </c>
      <c r="L159" s="8">
        <f>VLOOKUP($A159,'[1]Dados Disponibilidade 2016'!$A$2:$H$213,8,0)</f>
        <v>3478.8318838043401</v>
      </c>
      <c r="M159" s="8" t="s">
        <v>30</v>
      </c>
      <c r="N159" s="9">
        <v>0</v>
      </c>
      <c r="O159" s="9">
        <v>12</v>
      </c>
      <c r="P159" s="10">
        <f t="shared" si="2"/>
        <v>0</v>
      </c>
      <c r="Q159" s="10">
        <f>VLOOKUP(A$6:A$207,[1]Monitoramento!T$4:U$221,2,0)</f>
        <v>0</v>
      </c>
      <c r="R159" s="94">
        <v>0</v>
      </c>
      <c r="S159" s="92" t="s">
        <v>895</v>
      </c>
      <c r="T159" s="92"/>
      <c r="U159" s="92"/>
      <c r="V159" s="92"/>
      <c r="W159" s="92"/>
      <c r="X159" s="92"/>
      <c r="Y159" s="92"/>
      <c r="Z159" s="92"/>
      <c r="AA159" s="92"/>
    </row>
    <row r="160" spans="1:27" x14ac:dyDescent="0.2">
      <c r="A160" s="6">
        <v>262</v>
      </c>
      <c r="B160" s="6" t="s">
        <v>891</v>
      </c>
      <c r="C160" s="7" t="s">
        <v>627</v>
      </c>
      <c r="D160" s="7" t="s">
        <v>627</v>
      </c>
      <c r="E160" s="7" t="s">
        <v>215</v>
      </c>
      <c r="F160" s="7" t="s">
        <v>282</v>
      </c>
      <c r="G160" s="7" t="s">
        <v>22</v>
      </c>
      <c r="H160" s="7" t="s">
        <v>282</v>
      </c>
      <c r="I160" s="6" t="s">
        <v>628</v>
      </c>
      <c r="J160" s="6">
        <v>40</v>
      </c>
      <c r="K160" s="6">
        <v>10</v>
      </c>
      <c r="L160" s="8">
        <f>VLOOKUP($A160,'[1]Dados Disponibilidade 2016'!$A$2:$H$213,8,0)</f>
        <v>14.812158111962397</v>
      </c>
      <c r="M160" s="8" t="s">
        <v>30</v>
      </c>
      <c r="N160" s="9">
        <v>12</v>
      </c>
      <c r="O160" s="9">
        <v>12</v>
      </c>
      <c r="P160" s="10">
        <f t="shared" si="2"/>
        <v>1</v>
      </c>
      <c r="Q160" s="10">
        <f>VLOOKUP(A$6:A$207,[1]Monitoramento!T$4:U$221,2,0)</f>
        <v>2.632657685212306</v>
      </c>
      <c r="R160" s="94">
        <v>4.5677234456062603</v>
      </c>
      <c r="S160" s="92" t="s">
        <v>897</v>
      </c>
      <c r="T160" s="92"/>
      <c r="U160" s="92"/>
      <c r="V160" s="92"/>
      <c r="W160" s="92"/>
      <c r="X160" s="92"/>
      <c r="Y160" s="92"/>
      <c r="Z160" s="92"/>
      <c r="AA160" s="92"/>
    </row>
    <row r="161" spans="1:27" x14ac:dyDescent="0.2">
      <c r="A161" s="6">
        <v>264</v>
      </c>
      <c r="B161" s="6" t="s">
        <v>886</v>
      </c>
      <c r="C161" s="7" t="s">
        <v>629</v>
      </c>
      <c r="D161" s="7" t="s">
        <v>629</v>
      </c>
      <c r="E161" s="7" t="s">
        <v>630</v>
      </c>
      <c r="F161" s="7" t="s">
        <v>49</v>
      </c>
      <c r="G161" s="7" t="s">
        <v>22</v>
      </c>
      <c r="H161" s="7" t="s">
        <v>631</v>
      </c>
      <c r="I161" s="6" t="s">
        <v>51</v>
      </c>
      <c r="J161" s="6">
        <v>20</v>
      </c>
      <c r="K161" s="6">
        <v>14</v>
      </c>
      <c r="L161" s="8">
        <f>VLOOKUP($A161,'[1]Dados Disponibilidade 2016'!$A$2:$H$213,8,0)</f>
        <v>100.72349668900188</v>
      </c>
      <c r="M161" s="8" t="s">
        <v>30</v>
      </c>
      <c r="N161" s="9">
        <v>0</v>
      </c>
      <c r="O161" s="9">
        <v>12</v>
      </c>
      <c r="P161" s="10">
        <f t="shared" si="2"/>
        <v>0</v>
      </c>
      <c r="Q161" s="10">
        <f>VLOOKUP(A$6:A$207,[1]Monitoramento!T$4:U$221,2,0)</f>
        <v>0</v>
      </c>
      <c r="R161" s="94">
        <v>0</v>
      </c>
      <c r="S161" s="92" t="s">
        <v>896</v>
      </c>
      <c r="T161" s="92"/>
      <c r="U161" s="92"/>
      <c r="V161" s="92"/>
      <c r="W161" s="92"/>
      <c r="X161" s="92"/>
      <c r="Y161" s="92"/>
      <c r="Z161" s="92"/>
      <c r="AA161" s="92"/>
    </row>
    <row r="162" spans="1:27" x14ac:dyDescent="0.2">
      <c r="A162" s="6">
        <v>265</v>
      </c>
      <c r="B162" s="6" t="s">
        <v>892</v>
      </c>
      <c r="C162" s="7" t="s">
        <v>632</v>
      </c>
      <c r="D162" s="7" t="s">
        <v>632</v>
      </c>
      <c r="E162" s="7" t="s">
        <v>285</v>
      </c>
      <c r="F162" s="7" t="s">
        <v>49</v>
      </c>
      <c r="G162" s="7" t="s">
        <v>32</v>
      </c>
      <c r="H162" s="7" t="s">
        <v>633</v>
      </c>
      <c r="I162" s="6" t="s">
        <v>634</v>
      </c>
      <c r="J162" s="6">
        <v>75.599999999999994</v>
      </c>
      <c r="K162" s="6">
        <v>9</v>
      </c>
      <c r="L162" s="8">
        <f>VLOOKUP($A162,'[1]Dados Disponibilidade 2016'!$A$2:$H$213,8,0)</f>
        <v>682.89917606146082</v>
      </c>
      <c r="M162" s="8" t="s">
        <v>30</v>
      </c>
      <c r="N162" s="9">
        <v>0</v>
      </c>
      <c r="O162" s="9">
        <v>12</v>
      </c>
      <c r="P162" s="10">
        <f t="shared" si="2"/>
        <v>0</v>
      </c>
      <c r="Q162" s="10">
        <f>VLOOKUP(A$6:A$207,[1]Monitoramento!T$4:U$221,2,0)</f>
        <v>0</v>
      </c>
      <c r="R162" s="94">
        <v>0</v>
      </c>
      <c r="S162" s="92" t="s">
        <v>897</v>
      </c>
      <c r="T162" s="92"/>
      <c r="U162" s="92"/>
      <c r="V162" s="92"/>
      <c r="W162" s="92"/>
      <c r="X162" s="92"/>
      <c r="Y162" s="92"/>
      <c r="Z162" s="92"/>
      <c r="AA162" s="92"/>
    </row>
    <row r="163" spans="1:27" x14ac:dyDescent="0.2">
      <c r="A163" s="6">
        <v>266</v>
      </c>
      <c r="B163" s="6" t="s">
        <v>884</v>
      </c>
      <c r="C163" s="7" t="s">
        <v>635</v>
      </c>
      <c r="D163" s="7" t="s">
        <v>635</v>
      </c>
      <c r="E163" s="7" t="s">
        <v>636</v>
      </c>
      <c r="F163" s="7" t="s">
        <v>49</v>
      </c>
      <c r="G163" s="7" t="s">
        <v>22</v>
      </c>
      <c r="H163" s="7" t="s">
        <v>637</v>
      </c>
      <c r="I163" s="6" t="s">
        <v>638</v>
      </c>
      <c r="J163" s="6">
        <v>156.6</v>
      </c>
      <c r="K163" s="6">
        <v>20</v>
      </c>
      <c r="L163" s="8">
        <f>VLOOKUP($A163,'[1]Dados Disponibilidade 2016'!$A$2:$H$213,8,0)</f>
        <v>254.65868736965999</v>
      </c>
      <c r="M163" s="8" t="s">
        <v>300</v>
      </c>
      <c r="N163" s="9">
        <v>0</v>
      </c>
      <c r="O163" s="9">
        <v>12</v>
      </c>
      <c r="P163" s="10">
        <f t="shared" si="2"/>
        <v>0</v>
      </c>
      <c r="Q163" s="10">
        <f>VLOOKUP(A$6:A$207,[1]Monitoramento!T$4:U$221,2,0)</f>
        <v>0</v>
      </c>
      <c r="R163" s="94">
        <v>0</v>
      </c>
      <c r="S163" s="92" t="s">
        <v>895</v>
      </c>
      <c r="T163" s="92"/>
      <c r="U163" s="92"/>
      <c r="V163" s="92"/>
      <c r="W163" s="92"/>
      <c r="X163" s="92"/>
      <c r="Y163" s="92"/>
      <c r="Z163" s="92"/>
      <c r="AA163" s="92"/>
    </row>
    <row r="164" spans="1:27" x14ac:dyDescent="0.2">
      <c r="A164" s="6">
        <v>272</v>
      </c>
      <c r="B164" s="6" t="s">
        <v>892</v>
      </c>
      <c r="C164" s="7" t="s">
        <v>639</v>
      </c>
      <c r="D164" s="7" t="s">
        <v>640</v>
      </c>
      <c r="E164" s="7" t="s">
        <v>227</v>
      </c>
      <c r="F164" s="7" t="s">
        <v>49</v>
      </c>
      <c r="G164" s="7" t="s">
        <v>32</v>
      </c>
      <c r="H164" s="7" t="s">
        <v>641</v>
      </c>
      <c r="I164" s="6" t="s">
        <v>642</v>
      </c>
      <c r="J164" s="6">
        <v>6</v>
      </c>
      <c r="K164" s="6">
        <v>24</v>
      </c>
      <c r="L164" s="8">
        <f>VLOOKUP($A164,'[1]Dados Disponibilidade 2016'!$A$2:$H$213,8,0)</f>
        <v>19.743186566413801</v>
      </c>
      <c r="M164" s="8" t="s">
        <v>30</v>
      </c>
      <c r="N164" s="9">
        <v>3</v>
      </c>
      <c r="O164" s="9">
        <v>12</v>
      </c>
      <c r="P164" s="10">
        <f t="shared" si="2"/>
        <v>0.25</v>
      </c>
      <c r="Q164" s="10">
        <f>VLOOKUP(A$6:A$207,[1]Monitoramento!T$4:U$221,2,0)</f>
        <v>1.1319353109545091E-2</v>
      </c>
      <c r="R164" s="94">
        <v>1.8072737771378522E-2</v>
      </c>
      <c r="S164" s="92" t="s">
        <v>897</v>
      </c>
      <c r="T164" s="92"/>
      <c r="U164" s="92"/>
      <c r="V164" s="92"/>
      <c r="W164" s="92"/>
      <c r="X164" s="92"/>
      <c r="Y164" s="92"/>
      <c r="Z164" s="92"/>
      <c r="AA164" s="92"/>
    </row>
    <row r="165" spans="1:27" x14ac:dyDescent="0.2">
      <c r="A165" s="6">
        <v>274</v>
      </c>
      <c r="B165" s="6" t="s">
        <v>892</v>
      </c>
      <c r="C165" s="7" t="s">
        <v>166</v>
      </c>
      <c r="D165" s="7" t="s">
        <v>166</v>
      </c>
      <c r="E165" s="7" t="s">
        <v>643</v>
      </c>
      <c r="F165" s="7" t="s">
        <v>21</v>
      </c>
      <c r="G165" s="7" t="s">
        <v>22</v>
      </c>
      <c r="H165" s="7" t="s">
        <v>644</v>
      </c>
      <c r="I165" s="6" t="s">
        <v>645</v>
      </c>
      <c r="J165" s="6">
        <v>107.5</v>
      </c>
      <c r="K165" s="6">
        <v>18</v>
      </c>
      <c r="L165" s="8">
        <f>VLOOKUP($A165,'[1]Dados Disponibilidade 2016'!$A$2:$H$213,8,0)</f>
        <v>1660.7952</v>
      </c>
      <c r="M165" s="8" t="s">
        <v>202</v>
      </c>
      <c r="N165" s="9">
        <v>0</v>
      </c>
      <c r="O165" s="9">
        <v>12</v>
      </c>
      <c r="P165" s="10">
        <f t="shared" si="2"/>
        <v>0</v>
      </c>
      <c r="Q165" s="10">
        <f>VLOOKUP(A$6:A$207,[1]Monitoramento!T$4:U$221,2,0)</f>
        <v>0</v>
      </c>
      <c r="R165" s="94">
        <v>0</v>
      </c>
      <c r="S165" s="92" t="s">
        <v>897</v>
      </c>
      <c r="T165" s="92"/>
      <c r="U165" s="92"/>
      <c r="V165" s="92"/>
      <c r="W165" s="92"/>
      <c r="X165" s="92"/>
      <c r="Y165" s="92"/>
      <c r="Z165" s="92"/>
      <c r="AA165" s="92"/>
    </row>
    <row r="166" spans="1:27" x14ac:dyDescent="0.2">
      <c r="A166" s="6">
        <v>276</v>
      </c>
      <c r="B166" s="6" t="s">
        <v>879</v>
      </c>
      <c r="C166" s="7" t="s">
        <v>436</v>
      </c>
      <c r="D166" s="7" t="s">
        <v>436</v>
      </c>
      <c r="E166" s="7" t="s">
        <v>646</v>
      </c>
      <c r="F166" s="7" t="s">
        <v>21</v>
      </c>
      <c r="G166" s="7" t="s">
        <v>22</v>
      </c>
      <c r="H166" s="7" t="s">
        <v>647</v>
      </c>
      <c r="I166" s="6" t="s">
        <v>439</v>
      </c>
      <c r="J166" s="6">
        <v>331.8</v>
      </c>
      <c r="K166" s="6">
        <v>24</v>
      </c>
      <c r="L166" s="8">
        <f>VLOOKUP($A166,'[1]Dados Disponibilidade 2016'!$A$2:$H$213,8,0)</f>
        <v>271.56879047184839</v>
      </c>
      <c r="M166" s="8" t="s">
        <v>202</v>
      </c>
      <c r="N166" s="9" t="s">
        <v>144</v>
      </c>
      <c r="O166" s="9" t="s">
        <v>144</v>
      </c>
      <c r="P166" s="9" t="s">
        <v>144</v>
      </c>
      <c r="Q166" s="10" t="e">
        <f>VLOOKUP(A$6:A$207,[1]Monitoramento!T$4:U$221,2,0)</f>
        <v>#N/A</v>
      </c>
      <c r="R166" s="95" t="s">
        <v>144</v>
      </c>
      <c r="S166" s="92" t="s">
        <v>894</v>
      </c>
      <c r="T166" s="92"/>
      <c r="U166" s="92"/>
      <c r="V166" s="92"/>
      <c r="W166" s="92"/>
      <c r="X166" s="92"/>
      <c r="Y166" s="92"/>
      <c r="Z166" s="92"/>
      <c r="AA166" s="92"/>
    </row>
    <row r="167" spans="1:27" x14ac:dyDescent="0.2">
      <c r="A167" s="6">
        <v>278</v>
      </c>
      <c r="B167" s="6" t="s">
        <v>886</v>
      </c>
      <c r="C167" s="7" t="s">
        <v>122</v>
      </c>
      <c r="D167" s="7" t="s">
        <v>122</v>
      </c>
      <c r="E167" s="7" t="s">
        <v>648</v>
      </c>
      <c r="F167" s="7" t="s">
        <v>49</v>
      </c>
      <c r="G167" s="7" t="s">
        <v>22</v>
      </c>
      <c r="H167" s="7" t="s">
        <v>649</v>
      </c>
      <c r="I167" s="6" t="s">
        <v>447</v>
      </c>
      <c r="J167" s="6">
        <v>67.099999999999994</v>
      </c>
      <c r="K167" s="6">
        <v>24</v>
      </c>
      <c r="L167" s="8">
        <f>VLOOKUP($A167,'[1]Dados Disponibilidade 2016'!$A$2:$H$213,8,0)</f>
        <v>50.148852479115838</v>
      </c>
      <c r="M167" s="8" t="s">
        <v>202</v>
      </c>
      <c r="N167" s="9">
        <v>12</v>
      </c>
      <c r="O167" s="9">
        <v>12</v>
      </c>
      <c r="P167" s="10">
        <f t="shared" si="2"/>
        <v>1</v>
      </c>
      <c r="Q167" s="10">
        <f>VLOOKUP(A$6:A$207,[1]Monitoramento!T$4:U$221,2,0)</f>
        <v>1.2602212093926342</v>
      </c>
      <c r="R167" s="94">
        <v>1.3045392723219011</v>
      </c>
      <c r="S167" s="92" t="s">
        <v>896</v>
      </c>
      <c r="T167" s="92"/>
      <c r="U167" s="92"/>
      <c r="V167" s="92"/>
      <c r="W167" s="92"/>
      <c r="X167" s="92"/>
      <c r="Y167" s="92"/>
      <c r="Z167" s="92"/>
      <c r="AA167" s="92"/>
    </row>
    <row r="168" spans="1:27" x14ac:dyDescent="0.2">
      <c r="A168" s="6">
        <v>283</v>
      </c>
      <c r="B168" s="6" t="s">
        <v>888</v>
      </c>
      <c r="C168" s="7" t="s">
        <v>650</v>
      </c>
      <c r="D168" s="7" t="s">
        <v>650</v>
      </c>
      <c r="E168" s="7" t="s">
        <v>651</v>
      </c>
      <c r="F168" s="7" t="s">
        <v>21</v>
      </c>
      <c r="G168" s="7" t="s">
        <v>22</v>
      </c>
      <c r="H168" s="7" t="s">
        <v>652</v>
      </c>
      <c r="I168" s="6" t="s">
        <v>273</v>
      </c>
      <c r="J168" s="6">
        <v>22</v>
      </c>
      <c r="K168" s="6">
        <v>17</v>
      </c>
      <c r="L168" s="8">
        <f>VLOOKUP($A168,'[1]Dados Disponibilidade 2016'!$A$2:$H$213,8,0)</f>
        <v>109.76623175652121</v>
      </c>
      <c r="M168" s="8" t="s">
        <v>30</v>
      </c>
      <c r="N168" s="9">
        <v>0</v>
      </c>
      <c r="O168" s="9">
        <v>12</v>
      </c>
      <c r="P168" s="10">
        <f t="shared" si="2"/>
        <v>0</v>
      </c>
      <c r="Q168" s="10">
        <f>VLOOKUP(A$6:A$207,[1]Monitoramento!T$4:U$221,2,0)</f>
        <v>0</v>
      </c>
      <c r="R168" s="94">
        <v>0</v>
      </c>
      <c r="S168" s="92" t="s">
        <v>896</v>
      </c>
      <c r="T168" s="92"/>
      <c r="U168" s="92"/>
      <c r="V168" s="92"/>
      <c r="W168" s="92"/>
      <c r="X168" s="92"/>
      <c r="Y168" s="92"/>
      <c r="Z168" s="92"/>
      <c r="AA168" s="92"/>
    </row>
    <row r="169" spans="1:27" x14ac:dyDescent="0.2">
      <c r="A169" s="6">
        <v>298</v>
      </c>
      <c r="B169" s="6" t="s">
        <v>900</v>
      </c>
      <c r="C169" s="7" t="s">
        <v>653</v>
      </c>
      <c r="D169" s="7" t="s">
        <v>653</v>
      </c>
      <c r="E169" s="7" t="s">
        <v>654</v>
      </c>
      <c r="F169" s="7" t="s">
        <v>21</v>
      </c>
      <c r="G169" s="7" t="s">
        <v>22</v>
      </c>
      <c r="H169" s="7" t="s">
        <v>655</v>
      </c>
      <c r="I169" s="6" t="s">
        <v>656</v>
      </c>
      <c r="J169" s="6">
        <v>1620</v>
      </c>
      <c r="K169" s="6">
        <v>24</v>
      </c>
      <c r="L169" s="8">
        <f>VLOOKUP($A169,'[1]Dados Disponibilidade 2016'!$A$2:$H$213,8,0)</f>
        <v>21295.717642747801</v>
      </c>
      <c r="M169" s="8" t="s">
        <v>30</v>
      </c>
      <c r="N169" s="9">
        <v>0</v>
      </c>
      <c r="O169" s="9">
        <v>8</v>
      </c>
      <c r="P169" s="10">
        <f t="shared" si="2"/>
        <v>0</v>
      </c>
      <c r="Q169" s="10">
        <f>VLOOKUP(A$6:A$207,[1]Monitoramento!T$4:U$221,2,0)</f>
        <v>0</v>
      </c>
      <c r="R169" s="94">
        <v>0</v>
      </c>
      <c r="S169" s="92" t="s">
        <v>898</v>
      </c>
      <c r="T169" s="92"/>
      <c r="U169" s="92"/>
      <c r="V169" s="92"/>
      <c r="W169" s="92"/>
      <c r="X169" s="92"/>
      <c r="Y169" s="92"/>
      <c r="Z169" s="92"/>
      <c r="AA169" s="92"/>
    </row>
    <row r="170" spans="1:27" x14ac:dyDescent="0.2">
      <c r="A170" s="6">
        <v>305</v>
      </c>
      <c r="B170" s="6" t="s">
        <v>882</v>
      </c>
      <c r="C170" s="7" t="s">
        <v>521</v>
      </c>
      <c r="D170" s="7" t="s">
        <v>521</v>
      </c>
      <c r="E170" s="7" t="s">
        <v>657</v>
      </c>
      <c r="F170" s="7" t="s">
        <v>21</v>
      </c>
      <c r="G170" s="7" t="s">
        <v>22</v>
      </c>
      <c r="H170" s="7" t="s">
        <v>658</v>
      </c>
      <c r="I170" s="6" t="s">
        <v>66</v>
      </c>
      <c r="J170" s="6">
        <v>192</v>
      </c>
      <c r="K170" s="6">
        <v>24</v>
      </c>
      <c r="L170" s="8">
        <f>VLOOKUP($A170,'[1]Dados Disponibilidade 2016'!$A$2:$H$213,8,0)</f>
        <v>288.029764101816</v>
      </c>
      <c r="M170" s="8" t="s">
        <v>111</v>
      </c>
      <c r="N170" s="9">
        <v>0</v>
      </c>
      <c r="O170" s="9">
        <v>9</v>
      </c>
      <c r="P170" s="10">
        <f t="shared" si="2"/>
        <v>0</v>
      </c>
      <c r="Q170" s="10">
        <f>VLOOKUP(A$6:A$207,[1]Monitoramento!T$4:U$221,2,0)</f>
        <v>0</v>
      </c>
      <c r="R170" s="94">
        <v>0</v>
      </c>
      <c r="S170" s="92" t="s">
        <v>895</v>
      </c>
      <c r="T170" s="92"/>
      <c r="U170" s="92"/>
      <c r="V170" s="92"/>
      <c r="W170" s="92"/>
      <c r="X170" s="92"/>
      <c r="Y170" s="92"/>
      <c r="Z170" s="92"/>
      <c r="AA170" s="92"/>
    </row>
    <row r="171" spans="1:27" x14ac:dyDescent="0.2">
      <c r="A171" s="6">
        <v>306</v>
      </c>
      <c r="B171" s="6" t="s">
        <v>877</v>
      </c>
      <c r="C171" s="7" t="s">
        <v>617</v>
      </c>
      <c r="D171" s="7" t="s">
        <v>617</v>
      </c>
      <c r="E171" s="7" t="s">
        <v>659</v>
      </c>
      <c r="F171" s="7" t="s">
        <v>282</v>
      </c>
      <c r="G171" s="7" t="s">
        <v>22</v>
      </c>
      <c r="H171" s="7" t="s">
        <v>282</v>
      </c>
      <c r="I171" s="6" t="s">
        <v>660</v>
      </c>
      <c r="J171" s="6">
        <v>612</v>
      </c>
      <c r="K171" s="6">
        <v>22</v>
      </c>
      <c r="L171" s="8">
        <f>VLOOKUP($A171,'[1]Dados Disponibilidade 2016'!$A$2:$H$213,8,0)</f>
        <v>255.95835917060703</v>
      </c>
      <c r="M171" s="8" t="s">
        <v>661</v>
      </c>
      <c r="N171" s="9" t="s">
        <v>144</v>
      </c>
      <c r="O171" s="9" t="s">
        <v>144</v>
      </c>
      <c r="P171" s="9" t="s">
        <v>144</v>
      </c>
      <c r="Q171" s="10" t="e">
        <f>VLOOKUP(A$6:A$207,[1]Monitoramento!T$4:U$221,2,0)</f>
        <v>#N/A</v>
      </c>
      <c r="R171" s="95" t="s">
        <v>144</v>
      </c>
      <c r="S171" s="92" t="s">
        <v>894</v>
      </c>
      <c r="T171" s="92"/>
      <c r="U171" s="92"/>
      <c r="V171" s="92"/>
      <c r="W171" s="92"/>
      <c r="X171" s="92"/>
      <c r="Y171" s="92"/>
      <c r="Z171" s="92"/>
      <c r="AA171" s="92"/>
    </row>
    <row r="172" spans="1:27" x14ac:dyDescent="0.2">
      <c r="A172" s="6">
        <v>307</v>
      </c>
      <c r="B172" s="6" t="s">
        <v>877</v>
      </c>
      <c r="C172" s="7" t="s">
        <v>617</v>
      </c>
      <c r="D172" s="7" t="s">
        <v>617</v>
      </c>
      <c r="E172" s="7" t="s">
        <v>662</v>
      </c>
      <c r="F172" s="7" t="s">
        <v>282</v>
      </c>
      <c r="G172" s="7" t="s">
        <v>22</v>
      </c>
      <c r="H172" s="7" t="s">
        <v>282</v>
      </c>
      <c r="I172" s="6" t="s">
        <v>660</v>
      </c>
      <c r="J172" s="6">
        <v>36</v>
      </c>
      <c r="K172" s="6">
        <v>16</v>
      </c>
      <c r="L172" s="8">
        <f>VLOOKUP($A172,'[1]Dados Disponibilidade 2016'!$A$2:$H$213,8,0)</f>
        <v>36.007093864306803</v>
      </c>
      <c r="M172" s="8" t="s">
        <v>620</v>
      </c>
      <c r="N172" s="9" t="s">
        <v>144</v>
      </c>
      <c r="O172" s="9" t="s">
        <v>144</v>
      </c>
      <c r="P172" s="9" t="s">
        <v>144</v>
      </c>
      <c r="Q172" s="10" t="e">
        <f>VLOOKUP(A$6:A$207,[1]Monitoramento!T$4:U$221,2,0)</f>
        <v>#N/A</v>
      </c>
      <c r="R172" s="95" t="s">
        <v>144</v>
      </c>
      <c r="S172" s="92" t="s">
        <v>894</v>
      </c>
      <c r="T172" s="92"/>
      <c r="U172" s="92"/>
      <c r="V172" s="92"/>
      <c r="W172" s="92"/>
      <c r="X172" s="92"/>
      <c r="Y172" s="92"/>
      <c r="Z172" s="92"/>
      <c r="AA172" s="92"/>
    </row>
    <row r="173" spans="1:27" x14ac:dyDescent="0.2">
      <c r="A173" s="6">
        <v>308</v>
      </c>
      <c r="B173" s="6" t="s">
        <v>877</v>
      </c>
      <c r="C173" s="7" t="s">
        <v>617</v>
      </c>
      <c r="D173" s="7" t="s">
        <v>617</v>
      </c>
      <c r="E173" s="7" t="s">
        <v>663</v>
      </c>
      <c r="F173" s="7" t="s">
        <v>282</v>
      </c>
      <c r="G173" s="7" t="s">
        <v>22</v>
      </c>
      <c r="H173" s="7" t="s">
        <v>282</v>
      </c>
      <c r="I173" s="6" t="s">
        <v>660</v>
      </c>
      <c r="J173" s="6">
        <v>21.6</v>
      </c>
      <c r="K173" s="6">
        <v>16</v>
      </c>
      <c r="L173" s="8">
        <f>VLOOKUP($A173,'[1]Dados Disponibilidade 2016'!$A$2:$H$213,8,0)</f>
        <v>21.610720243479602</v>
      </c>
      <c r="M173" s="8" t="s">
        <v>620</v>
      </c>
      <c r="N173" s="9" t="s">
        <v>144</v>
      </c>
      <c r="O173" s="9" t="s">
        <v>144</v>
      </c>
      <c r="P173" s="9" t="s">
        <v>144</v>
      </c>
      <c r="Q173" s="10" t="e">
        <f>VLOOKUP(A$6:A$207,[1]Monitoramento!T$4:U$221,2,0)</f>
        <v>#N/A</v>
      </c>
      <c r="R173" s="95" t="s">
        <v>144</v>
      </c>
      <c r="S173" s="92" t="s">
        <v>894</v>
      </c>
      <c r="T173" s="92"/>
      <c r="U173" s="92"/>
      <c r="V173" s="92"/>
      <c r="W173" s="92"/>
      <c r="X173" s="92"/>
      <c r="Y173" s="92"/>
      <c r="Z173" s="92"/>
      <c r="AA173" s="92"/>
    </row>
    <row r="174" spans="1:27" x14ac:dyDescent="0.2">
      <c r="A174" s="6">
        <v>324</v>
      </c>
      <c r="B174" s="6" t="s">
        <v>893</v>
      </c>
      <c r="C174" s="7" t="s">
        <v>664</v>
      </c>
      <c r="D174" s="7" t="s">
        <v>664</v>
      </c>
      <c r="E174" s="7" t="s">
        <v>665</v>
      </c>
      <c r="F174" s="7" t="s">
        <v>49</v>
      </c>
      <c r="G174" s="7" t="s">
        <v>22</v>
      </c>
      <c r="H174" s="7" t="s">
        <v>666</v>
      </c>
      <c r="I174" s="6" t="s">
        <v>667</v>
      </c>
      <c r="J174" s="6">
        <v>10.8</v>
      </c>
      <c r="K174" s="6">
        <v>4</v>
      </c>
      <c r="L174" s="8">
        <f>VLOOKUP($A174,'[1]Dados Disponibilidade 2016'!$A$2:$H$213,8,0)</f>
        <v>76.799977845653146</v>
      </c>
      <c r="M174" s="8" t="s">
        <v>30</v>
      </c>
      <c r="N174" s="9">
        <v>0</v>
      </c>
      <c r="O174" s="9">
        <v>8</v>
      </c>
      <c r="P174" s="10">
        <f t="shared" si="2"/>
        <v>0</v>
      </c>
      <c r="Q174" s="10">
        <f>VLOOKUP(A$6:A$207,[1]Monitoramento!T$4:U$221,2,0)</f>
        <v>0</v>
      </c>
      <c r="R174" s="94">
        <v>0</v>
      </c>
      <c r="S174" s="92" t="s">
        <v>897</v>
      </c>
      <c r="T174" s="92">
        <v>65981500</v>
      </c>
      <c r="U174" s="92" t="s">
        <v>924</v>
      </c>
      <c r="V174" s="92" t="s">
        <v>925</v>
      </c>
      <c r="W174" s="92" t="s">
        <v>915</v>
      </c>
      <c r="X174" s="92" t="s">
        <v>926</v>
      </c>
      <c r="Y174" s="92" t="s">
        <v>927</v>
      </c>
      <c r="Z174" s="92"/>
      <c r="AA174" s="92" t="s">
        <v>988</v>
      </c>
    </row>
    <row r="175" spans="1:27" x14ac:dyDescent="0.2">
      <c r="A175" s="6">
        <v>326</v>
      </c>
      <c r="B175" s="6" t="s">
        <v>901</v>
      </c>
      <c r="C175" s="7" t="s">
        <v>369</v>
      </c>
      <c r="D175" s="7" t="s">
        <v>369</v>
      </c>
      <c r="E175" s="7" t="s">
        <v>668</v>
      </c>
      <c r="F175" s="7" t="s">
        <v>470</v>
      </c>
      <c r="G175" s="7" t="s">
        <v>22</v>
      </c>
      <c r="H175" s="7" t="s">
        <v>470</v>
      </c>
      <c r="I175" s="6" t="s">
        <v>669</v>
      </c>
      <c r="J175" s="6">
        <v>60</v>
      </c>
      <c r="K175" s="6">
        <v>24</v>
      </c>
      <c r="L175" s="8">
        <f>VLOOKUP($A175,'[1]Dados Disponibilidade 2016'!$A$2:$H$213,8,0)</f>
        <v>20.266357882244403</v>
      </c>
      <c r="M175" s="8" t="s">
        <v>260</v>
      </c>
      <c r="N175" s="9" t="s">
        <v>144</v>
      </c>
      <c r="O175" s="9" t="s">
        <v>144</v>
      </c>
      <c r="P175" s="9" t="s">
        <v>144</v>
      </c>
      <c r="Q175" s="10" t="e">
        <f>VLOOKUP(A$6:A$207,[1]Monitoramento!T$4:U$221,2,0)</f>
        <v>#N/A</v>
      </c>
      <c r="R175" s="95" t="s">
        <v>144</v>
      </c>
      <c r="S175" s="92" t="s">
        <v>898</v>
      </c>
      <c r="T175" s="92"/>
      <c r="U175" s="92"/>
      <c r="V175" s="92"/>
      <c r="W175" s="92"/>
      <c r="X175" s="92"/>
      <c r="Y175" s="92"/>
      <c r="Z175" s="92"/>
      <c r="AA175" s="92"/>
    </row>
    <row r="176" spans="1:27" x14ac:dyDescent="0.2">
      <c r="A176" s="6">
        <v>327</v>
      </c>
      <c r="B176" s="6" t="s">
        <v>901</v>
      </c>
      <c r="C176" s="7" t="s">
        <v>369</v>
      </c>
      <c r="D176" s="7" t="s">
        <v>369</v>
      </c>
      <c r="E176" s="7" t="s">
        <v>670</v>
      </c>
      <c r="F176" s="7" t="s">
        <v>470</v>
      </c>
      <c r="G176" s="7" t="s">
        <v>22</v>
      </c>
      <c r="H176" s="7" t="s">
        <v>470</v>
      </c>
      <c r="I176" s="6" t="s">
        <v>669</v>
      </c>
      <c r="J176" s="6">
        <v>100</v>
      </c>
      <c r="K176" s="6">
        <v>24</v>
      </c>
      <c r="L176" s="8">
        <f>VLOOKUP($A176,'[1]Dados Disponibilidade 2016'!$A$2:$H$213,8,0)</f>
        <v>14.167453059792001</v>
      </c>
      <c r="M176" s="8" t="s">
        <v>260</v>
      </c>
      <c r="N176" s="9" t="s">
        <v>144</v>
      </c>
      <c r="O176" s="9" t="s">
        <v>144</v>
      </c>
      <c r="P176" s="9" t="s">
        <v>144</v>
      </c>
      <c r="Q176" s="10" t="e">
        <f>VLOOKUP(A$6:A$207,[1]Monitoramento!T$4:U$221,2,0)</f>
        <v>#N/A</v>
      </c>
      <c r="R176" s="95" t="s">
        <v>144</v>
      </c>
      <c r="S176" s="92" t="s">
        <v>898</v>
      </c>
      <c r="T176" s="92"/>
      <c r="U176" s="92"/>
      <c r="V176" s="92"/>
      <c r="W176" s="92"/>
      <c r="X176" s="92"/>
      <c r="Y176" s="92"/>
      <c r="Z176" s="92"/>
      <c r="AA176" s="92"/>
    </row>
    <row r="177" spans="1:27" x14ac:dyDescent="0.2">
      <c r="A177" s="6">
        <v>328</v>
      </c>
      <c r="B177" s="6" t="s">
        <v>901</v>
      </c>
      <c r="C177" s="7" t="s">
        <v>369</v>
      </c>
      <c r="D177" s="7" t="s">
        <v>369</v>
      </c>
      <c r="E177" s="7" t="s">
        <v>671</v>
      </c>
      <c r="F177" s="7" t="s">
        <v>470</v>
      </c>
      <c r="G177" s="7" t="s">
        <v>22</v>
      </c>
      <c r="H177" s="7" t="s">
        <v>470</v>
      </c>
      <c r="I177" s="6" t="s">
        <v>669</v>
      </c>
      <c r="J177" s="6">
        <v>60</v>
      </c>
      <c r="K177" s="6">
        <v>24</v>
      </c>
      <c r="L177" s="8">
        <f>VLOOKUP($A177,'[1]Dados Disponibilidade 2016'!$A$2:$H$213,8,0)</f>
        <v>5.2183222414361996</v>
      </c>
      <c r="M177" s="8" t="s">
        <v>260</v>
      </c>
      <c r="N177" s="9" t="s">
        <v>144</v>
      </c>
      <c r="O177" s="9" t="s">
        <v>144</v>
      </c>
      <c r="P177" s="9" t="s">
        <v>144</v>
      </c>
      <c r="Q177" s="10" t="e">
        <f>VLOOKUP(A$6:A$207,[1]Monitoramento!T$4:U$221,2,0)</f>
        <v>#N/A</v>
      </c>
      <c r="R177" s="95" t="s">
        <v>144</v>
      </c>
      <c r="S177" s="92" t="s">
        <v>898</v>
      </c>
      <c r="T177" s="92"/>
      <c r="U177" s="92"/>
      <c r="V177" s="92"/>
      <c r="W177" s="92"/>
      <c r="X177" s="92"/>
      <c r="Y177" s="92"/>
      <c r="Z177" s="92"/>
      <c r="AA177" s="92"/>
    </row>
    <row r="178" spans="1:27" x14ac:dyDescent="0.2">
      <c r="A178" s="6">
        <v>329</v>
      </c>
      <c r="B178" s="6" t="s">
        <v>886</v>
      </c>
      <c r="C178" s="7" t="s">
        <v>315</v>
      </c>
      <c r="D178" s="7" t="s">
        <v>315</v>
      </c>
      <c r="E178" s="7" t="s">
        <v>672</v>
      </c>
      <c r="F178" s="7" t="s">
        <v>21</v>
      </c>
      <c r="G178" s="7" t="s">
        <v>22</v>
      </c>
      <c r="H178" s="7" t="s">
        <v>673</v>
      </c>
      <c r="I178" s="6" t="s">
        <v>318</v>
      </c>
      <c r="J178" s="6">
        <v>40.5</v>
      </c>
      <c r="K178" s="6">
        <v>24</v>
      </c>
      <c r="L178" s="8">
        <f>VLOOKUP($A178,'[1]Dados Disponibilidade 2016'!$A$2:$H$213,8,0)</f>
        <v>67.671736014874512</v>
      </c>
      <c r="M178" s="8" t="s">
        <v>30</v>
      </c>
      <c r="N178" s="9">
        <v>0</v>
      </c>
      <c r="O178" s="9">
        <v>12</v>
      </c>
      <c r="P178" s="10">
        <f t="shared" si="2"/>
        <v>0</v>
      </c>
      <c r="Q178" s="10">
        <f>VLOOKUP(A$6:A$207,[1]Monitoramento!T$4:U$221,2,0)</f>
        <v>0</v>
      </c>
      <c r="R178" s="94">
        <v>0</v>
      </c>
      <c r="S178" s="92" t="s">
        <v>896</v>
      </c>
      <c r="T178" s="92"/>
      <c r="U178" s="92"/>
      <c r="V178" s="92"/>
      <c r="W178" s="92"/>
      <c r="X178" s="92"/>
      <c r="Y178" s="92"/>
      <c r="Z178" s="92"/>
      <c r="AA178" s="92"/>
    </row>
    <row r="179" spans="1:27" x14ac:dyDescent="0.2">
      <c r="A179" s="6">
        <v>338</v>
      </c>
      <c r="B179" s="6" t="s">
        <v>884</v>
      </c>
      <c r="C179" s="7" t="s">
        <v>261</v>
      </c>
      <c r="D179" s="7" t="s">
        <v>261</v>
      </c>
      <c r="E179" s="7" t="s">
        <v>674</v>
      </c>
      <c r="F179" s="7" t="s">
        <v>49</v>
      </c>
      <c r="G179" s="7" t="s">
        <v>32</v>
      </c>
      <c r="H179" s="7" t="s">
        <v>675</v>
      </c>
      <c r="I179" s="6" t="s">
        <v>676</v>
      </c>
      <c r="J179" s="6">
        <v>105</v>
      </c>
      <c r="K179" s="6">
        <v>24</v>
      </c>
      <c r="L179" s="8">
        <f>VLOOKUP($A179,'[1]Dados Disponibilidade 2016'!$A$2:$H$213,8,0)</f>
        <v>88.166128412937596</v>
      </c>
      <c r="M179" s="8" t="s">
        <v>30</v>
      </c>
      <c r="N179" s="9">
        <v>0</v>
      </c>
      <c r="O179" s="9">
        <v>0</v>
      </c>
      <c r="P179" s="10">
        <v>0</v>
      </c>
      <c r="Q179" s="10" t="e">
        <f>VLOOKUP(A$6:A$207,[1]Monitoramento!T$4:U$221,2,0)</f>
        <v>#N/A</v>
      </c>
      <c r="R179" s="94">
        <v>0</v>
      </c>
      <c r="S179" s="92" t="s">
        <v>895</v>
      </c>
      <c r="T179" s="92"/>
      <c r="U179" s="92"/>
      <c r="V179" s="92"/>
      <c r="W179" s="92"/>
      <c r="X179" s="92"/>
      <c r="Y179" s="92"/>
      <c r="Z179" s="92"/>
      <c r="AA179" s="92"/>
    </row>
    <row r="180" spans="1:27" x14ac:dyDescent="0.2">
      <c r="A180" s="6">
        <v>342</v>
      </c>
      <c r="B180" s="6" t="s">
        <v>900</v>
      </c>
      <c r="C180" s="7" t="s">
        <v>677</v>
      </c>
      <c r="D180" s="7" t="s">
        <v>677</v>
      </c>
      <c r="E180" s="7" t="s">
        <v>678</v>
      </c>
      <c r="F180" s="7" t="s">
        <v>49</v>
      </c>
      <c r="G180" s="7" t="s">
        <v>22</v>
      </c>
      <c r="H180" s="7" t="s">
        <v>679</v>
      </c>
      <c r="I180" s="6" t="s">
        <v>680</v>
      </c>
      <c r="J180" s="6">
        <v>624.6</v>
      </c>
      <c r="K180" s="6">
        <v>24</v>
      </c>
      <c r="L180" s="8">
        <f>VLOOKUP($A180,'[1]Dados Disponibilidade 2016'!$A$2:$H$213,8,0)</f>
        <v>687.10455000000002</v>
      </c>
      <c r="M180" s="8" t="s">
        <v>40</v>
      </c>
      <c r="N180" s="9">
        <v>0</v>
      </c>
      <c r="O180" s="9">
        <v>12</v>
      </c>
      <c r="P180" s="10">
        <f t="shared" si="2"/>
        <v>0</v>
      </c>
      <c r="Q180" s="10">
        <f>VLOOKUP(A$6:A$207,[1]Monitoramento!T$4:U$221,2,0)</f>
        <v>0</v>
      </c>
      <c r="R180" s="94">
        <v>0</v>
      </c>
      <c r="S180" s="92" t="s">
        <v>898</v>
      </c>
      <c r="T180" s="92">
        <v>25424938</v>
      </c>
      <c r="U180" s="92" t="s">
        <v>943</v>
      </c>
      <c r="V180" s="92" t="s">
        <v>944</v>
      </c>
      <c r="W180" s="92" t="s">
        <v>945</v>
      </c>
      <c r="X180" s="92" t="s">
        <v>946</v>
      </c>
      <c r="Y180" s="92"/>
      <c r="Z180" s="92" t="s">
        <v>947</v>
      </c>
      <c r="AA180" s="92" t="s">
        <v>997</v>
      </c>
    </row>
    <row r="181" spans="1:27" x14ac:dyDescent="0.2">
      <c r="A181" s="6">
        <v>343</v>
      </c>
      <c r="B181" s="6" t="s">
        <v>900</v>
      </c>
      <c r="C181" s="7" t="s">
        <v>681</v>
      </c>
      <c r="D181" s="7" t="s">
        <v>682</v>
      </c>
      <c r="E181" s="7" t="s">
        <v>433</v>
      </c>
      <c r="F181" s="7" t="s">
        <v>49</v>
      </c>
      <c r="G181" s="7" t="s">
        <v>22</v>
      </c>
      <c r="H181" s="7" t="s">
        <v>683</v>
      </c>
      <c r="I181" s="6" t="s">
        <v>684</v>
      </c>
      <c r="J181" s="6">
        <v>165</v>
      </c>
      <c r="K181" s="6">
        <v>24</v>
      </c>
      <c r="L181" s="8">
        <f>VLOOKUP($A181,'[1]Dados Disponibilidade 2016'!$A$2:$H$213,8,0)</f>
        <v>308.58224317502402</v>
      </c>
      <c r="M181" s="8" t="s">
        <v>30</v>
      </c>
      <c r="N181" s="9">
        <v>0</v>
      </c>
      <c r="O181" s="9">
        <v>12</v>
      </c>
      <c r="P181" s="10">
        <f t="shared" si="2"/>
        <v>0</v>
      </c>
      <c r="Q181" s="10">
        <f>VLOOKUP(A$6:A$207,[1]Monitoramento!T$4:U$221,2,0)</f>
        <v>0</v>
      </c>
      <c r="R181" s="94">
        <v>0</v>
      </c>
      <c r="S181" s="92" t="s">
        <v>898</v>
      </c>
      <c r="T181" s="92"/>
      <c r="U181" s="92"/>
      <c r="V181" s="92"/>
      <c r="W181" s="92"/>
      <c r="X181" s="92"/>
      <c r="Y181" s="92"/>
      <c r="Z181" s="92"/>
      <c r="AA181" s="92"/>
    </row>
    <row r="182" spans="1:27" x14ac:dyDescent="0.2">
      <c r="A182" s="6">
        <v>344</v>
      </c>
      <c r="B182" s="6" t="s">
        <v>889</v>
      </c>
      <c r="C182" s="7" t="s">
        <v>157</v>
      </c>
      <c r="D182" s="7" t="s">
        <v>685</v>
      </c>
      <c r="E182" s="7" t="s">
        <v>686</v>
      </c>
      <c r="F182" s="7" t="s">
        <v>21</v>
      </c>
      <c r="G182" s="7" t="s">
        <v>22</v>
      </c>
      <c r="H182" s="7" t="s">
        <v>687</v>
      </c>
      <c r="I182" s="6" t="s">
        <v>72</v>
      </c>
      <c r="J182" s="6">
        <v>16</v>
      </c>
      <c r="K182" s="6">
        <v>6</v>
      </c>
      <c r="L182" s="8">
        <f>VLOOKUP($A182,'[1]Dados Disponibilidade 2016'!$A$2:$H$213,8,0)</f>
        <v>2474.1875163589198</v>
      </c>
      <c r="M182" s="8" t="s">
        <v>30</v>
      </c>
      <c r="N182" s="9" t="s">
        <v>144</v>
      </c>
      <c r="O182" s="9" t="s">
        <v>144</v>
      </c>
      <c r="P182" s="9" t="s">
        <v>144</v>
      </c>
      <c r="Q182" s="10" t="e">
        <f>VLOOKUP(A$6:A$207,[1]Monitoramento!T$4:U$221,2,0)</f>
        <v>#N/A</v>
      </c>
      <c r="R182" s="95" t="s">
        <v>144</v>
      </c>
      <c r="S182" s="92" t="s">
        <v>897</v>
      </c>
      <c r="T182" s="92"/>
      <c r="U182" s="92"/>
      <c r="V182" s="92"/>
      <c r="W182" s="92"/>
      <c r="X182" s="92"/>
      <c r="Y182" s="92"/>
      <c r="Z182" s="92"/>
      <c r="AA182" s="92"/>
    </row>
    <row r="183" spans="1:27" x14ac:dyDescent="0.2">
      <c r="A183" s="6">
        <v>353</v>
      </c>
      <c r="B183" s="6" t="s">
        <v>901</v>
      </c>
      <c r="C183" s="7" t="s">
        <v>688</v>
      </c>
      <c r="D183" s="7" t="s">
        <v>688</v>
      </c>
      <c r="E183" s="7" t="s">
        <v>689</v>
      </c>
      <c r="F183" s="7" t="s">
        <v>49</v>
      </c>
      <c r="G183" s="7" t="s">
        <v>22</v>
      </c>
      <c r="H183" s="7" t="s">
        <v>690</v>
      </c>
      <c r="I183" s="6" t="s">
        <v>691</v>
      </c>
      <c r="J183" s="6">
        <v>36</v>
      </c>
      <c r="K183" s="6">
        <v>24</v>
      </c>
      <c r="L183" s="8">
        <f>VLOOKUP($A183,'[1]Dados Disponibilidade 2016'!$A$2:$H$213,8,0)</f>
        <v>79.423255599058805</v>
      </c>
      <c r="M183" s="8" t="s">
        <v>260</v>
      </c>
      <c r="N183" s="9">
        <v>0</v>
      </c>
      <c r="O183" s="9">
        <v>2</v>
      </c>
      <c r="P183" s="10">
        <f t="shared" si="2"/>
        <v>0</v>
      </c>
      <c r="Q183" s="10">
        <f>VLOOKUP(A$6:A$207,[1]Monitoramento!T$4:U$221,2,0)</f>
        <v>0</v>
      </c>
      <c r="R183" s="94">
        <v>0</v>
      </c>
      <c r="S183" s="92" t="s">
        <v>898</v>
      </c>
      <c r="T183" s="92"/>
      <c r="U183" s="92"/>
      <c r="V183" s="92"/>
      <c r="W183" s="92"/>
      <c r="X183" s="92"/>
      <c r="Y183" s="92"/>
      <c r="Z183" s="92"/>
      <c r="AA183" s="92"/>
    </row>
    <row r="184" spans="1:27" x14ac:dyDescent="0.2">
      <c r="A184" s="6">
        <v>368</v>
      </c>
      <c r="B184" s="6" t="s">
        <v>901</v>
      </c>
      <c r="C184" s="7" t="s">
        <v>256</v>
      </c>
      <c r="D184" s="7" t="s">
        <v>256</v>
      </c>
      <c r="E184" s="7" t="s">
        <v>692</v>
      </c>
      <c r="F184" s="7" t="s">
        <v>21</v>
      </c>
      <c r="G184" s="7" t="s">
        <v>22</v>
      </c>
      <c r="H184" s="7" t="s">
        <v>693</v>
      </c>
      <c r="I184" s="6" t="s">
        <v>694</v>
      </c>
      <c r="J184" s="6">
        <v>2160</v>
      </c>
      <c r="K184" s="6">
        <v>24</v>
      </c>
      <c r="L184" s="8">
        <f>VLOOKUP($A184,'[1]Dados Disponibilidade 2016'!$A$2:$H$213,8,0)</f>
        <v>2701.1687091309</v>
      </c>
      <c r="M184" s="8" t="s">
        <v>260</v>
      </c>
      <c r="N184" s="9">
        <v>0</v>
      </c>
      <c r="O184" s="9">
        <v>3</v>
      </c>
      <c r="P184" s="10">
        <f t="shared" si="2"/>
        <v>0</v>
      </c>
      <c r="Q184" s="10">
        <f>VLOOKUP(A$6:A$207,[1]Monitoramento!T$4:U$221,2,0)</f>
        <v>0</v>
      </c>
      <c r="R184" s="94">
        <v>0</v>
      </c>
      <c r="S184" s="92" t="s">
        <v>898</v>
      </c>
      <c r="T184" s="92"/>
      <c r="U184" s="92"/>
      <c r="V184" s="92"/>
      <c r="W184" s="92"/>
      <c r="X184" s="92"/>
      <c r="Y184" s="92"/>
      <c r="Z184" s="92"/>
      <c r="AA184" s="92"/>
    </row>
    <row r="185" spans="1:27" x14ac:dyDescent="0.2">
      <c r="A185" s="6">
        <v>372</v>
      </c>
      <c r="B185" s="6" t="s">
        <v>900</v>
      </c>
      <c r="C185" s="7" t="s">
        <v>564</v>
      </c>
      <c r="D185" s="7" t="s">
        <v>564</v>
      </c>
      <c r="E185" s="7" t="s">
        <v>695</v>
      </c>
      <c r="F185" s="7" t="s">
        <v>49</v>
      </c>
      <c r="G185" s="7" t="s">
        <v>22</v>
      </c>
      <c r="H185" s="7" t="s">
        <v>696</v>
      </c>
      <c r="I185" s="6" t="s">
        <v>697</v>
      </c>
      <c r="J185" s="6">
        <v>684</v>
      </c>
      <c r="K185" s="6">
        <v>16</v>
      </c>
      <c r="L185" s="8">
        <f>VLOOKUP($A185,'[1]Dados Disponibilidade 2016'!$A$2:$H$213,8,0)</f>
        <v>974.1916931597533</v>
      </c>
      <c r="M185" s="8" t="s">
        <v>40</v>
      </c>
      <c r="N185" s="9">
        <v>0</v>
      </c>
      <c r="O185" s="9">
        <v>8</v>
      </c>
      <c r="P185" s="10">
        <f t="shared" si="2"/>
        <v>0</v>
      </c>
      <c r="Q185" s="10">
        <f>VLOOKUP(A$6:A$207,[1]Monitoramento!T$4:U$221,2,0)</f>
        <v>0</v>
      </c>
      <c r="R185" s="94">
        <v>0</v>
      </c>
      <c r="S185" s="92" t="s">
        <v>898</v>
      </c>
      <c r="T185" s="92"/>
      <c r="U185" s="92"/>
      <c r="V185" s="92"/>
      <c r="W185" s="92"/>
      <c r="X185" s="92"/>
      <c r="Y185" s="92"/>
      <c r="Z185" s="92"/>
      <c r="AA185" s="92"/>
    </row>
    <row r="186" spans="1:27" x14ac:dyDescent="0.2">
      <c r="A186" s="6">
        <v>375</v>
      </c>
      <c r="B186" s="6" t="s">
        <v>900</v>
      </c>
      <c r="C186" s="7" t="s">
        <v>698</v>
      </c>
      <c r="D186" s="7" t="s">
        <v>698</v>
      </c>
      <c r="E186" s="7" t="s">
        <v>699</v>
      </c>
      <c r="F186" s="7" t="s">
        <v>21</v>
      </c>
      <c r="G186" s="7" t="s">
        <v>22</v>
      </c>
      <c r="H186" s="7" t="s">
        <v>700</v>
      </c>
      <c r="I186" s="6" t="s">
        <v>299</v>
      </c>
      <c r="J186" s="6">
        <v>72</v>
      </c>
      <c r="K186" s="6">
        <v>20</v>
      </c>
      <c r="L186" s="8">
        <f>VLOOKUP($A186,'[1]Dados Disponibilidade 2016'!$A$2:$H$213,8,0)</f>
        <v>275.45227315854839</v>
      </c>
      <c r="M186" s="8" t="s">
        <v>701</v>
      </c>
      <c r="N186" s="9">
        <v>0</v>
      </c>
      <c r="O186" s="9">
        <v>12</v>
      </c>
      <c r="P186" s="10">
        <f t="shared" si="2"/>
        <v>0</v>
      </c>
      <c r="Q186" s="10">
        <f>VLOOKUP(A$6:A$207,[1]Monitoramento!T$4:U$221,2,0)</f>
        <v>0</v>
      </c>
      <c r="R186" s="94">
        <v>0</v>
      </c>
      <c r="S186" s="92" t="s">
        <v>898</v>
      </c>
      <c r="T186" s="92"/>
      <c r="U186" s="92"/>
      <c r="V186" s="92"/>
      <c r="W186" s="92"/>
      <c r="X186" s="92"/>
      <c r="Y186" s="92"/>
      <c r="Z186" s="92"/>
      <c r="AA186" s="92"/>
    </row>
    <row r="187" spans="1:27" x14ac:dyDescent="0.2">
      <c r="A187" s="6">
        <v>376</v>
      </c>
      <c r="B187" s="6" t="s">
        <v>892</v>
      </c>
      <c r="C187" s="7" t="s">
        <v>702</v>
      </c>
      <c r="D187" s="7" t="s">
        <v>702</v>
      </c>
      <c r="E187" s="7" t="s">
        <v>703</v>
      </c>
      <c r="F187" s="7" t="s">
        <v>21</v>
      </c>
      <c r="G187" s="7" t="s">
        <v>32</v>
      </c>
      <c r="H187" s="7" t="s">
        <v>704</v>
      </c>
      <c r="I187" s="6" t="s">
        <v>705</v>
      </c>
      <c r="J187" s="6">
        <v>19</v>
      </c>
      <c r="K187" s="6">
        <v>10</v>
      </c>
      <c r="L187" s="8">
        <f>VLOOKUP($A187,'[1]Dados Disponibilidade 2016'!$A$2:$H$213,8,0)</f>
        <v>137.31231679802281</v>
      </c>
      <c r="M187" s="8" t="s">
        <v>30</v>
      </c>
      <c r="N187" s="9">
        <v>0</v>
      </c>
      <c r="O187" s="9">
        <v>12</v>
      </c>
      <c r="P187" s="10">
        <f t="shared" si="2"/>
        <v>0</v>
      </c>
      <c r="Q187" s="10">
        <f>VLOOKUP(A$6:A$207,[1]Monitoramento!T$4:U$221,2,0)</f>
        <v>0</v>
      </c>
      <c r="R187" s="94">
        <v>0</v>
      </c>
      <c r="S187" s="92" t="s">
        <v>897</v>
      </c>
      <c r="T187" s="92"/>
      <c r="U187" s="92"/>
      <c r="V187" s="92"/>
      <c r="W187" s="92"/>
      <c r="X187" s="92"/>
      <c r="Y187" s="92"/>
      <c r="Z187" s="92"/>
      <c r="AA187" s="92"/>
    </row>
    <row r="188" spans="1:27" x14ac:dyDescent="0.2">
      <c r="A188" s="6">
        <v>377</v>
      </c>
      <c r="B188" s="6" t="s">
        <v>890</v>
      </c>
      <c r="C188" s="7" t="s">
        <v>231</v>
      </c>
      <c r="D188" s="7" t="s">
        <v>231</v>
      </c>
      <c r="E188" s="7" t="s">
        <v>706</v>
      </c>
      <c r="F188" s="7" t="s">
        <v>108</v>
      </c>
      <c r="G188" s="7" t="s">
        <v>22</v>
      </c>
      <c r="H188" s="7" t="s">
        <v>707</v>
      </c>
      <c r="I188" s="6" t="s">
        <v>708</v>
      </c>
      <c r="J188" s="6">
        <v>3600</v>
      </c>
      <c r="K188" s="6">
        <v>24</v>
      </c>
      <c r="L188" s="8">
        <f>VLOOKUP($A188,'[1]Dados Disponibilidade 2016'!$A$2:$H$213,8,0)</f>
        <v>6983396.4240000006</v>
      </c>
      <c r="M188" s="8" t="s">
        <v>235</v>
      </c>
      <c r="N188" s="9">
        <v>0</v>
      </c>
      <c r="O188" s="9">
        <v>12</v>
      </c>
      <c r="P188" s="10">
        <f t="shared" si="2"/>
        <v>0</v>
      </c>
      <c r="Q188" s="10">
        <f>VLOOKUP(A$6:A$207,[1]Monitoramento!T$4:U$221,2,0)</f>
        <v>0</v>
      </c>
      <c r="R188" s="94">
        <v>0</v>
      </c>
      <c r="S188" s="92" t="s">
        <v>897</v>
      </c>
      <c r="T188" s="92"/>
      <c r="U188" s="92"/>
      <c r="V188" s="92"/>
      <c r="W188" s="92"/>
      <c r="X188" s="92"/>
      <c r="Y188" s="92"/>
      <c r="Z188" s="92"/>
      <c r="AA188" s="92"/>
    </row>
    <row r="189" spans="1:27" x14ac:dyDescent="0.2">
      <c r="A189" s="6">
        <v>387</v>
      </c>
      <c r="B189" s="6" t="s">
        <v>893</v>
      </c>
      <c r="C189" s="7" t="s">
        <v>709</v>
      </c>
      <c r="D189" s="7" t="s">
        <v>709</v>
      </c>
      <c r="E189" s="7" t="s">
        <v>710</v>
      </c>
      <c r="F189" s="7" t="s">
        <v>21</v>
      </c>
      <c r="G189" s="7" t="s">
        <v>22</v>
      </c>
      <c r="H189" s="7" t="s">
        <v>711</v>
      </c>
      <c r="I189" s="6" t="s">
        <v>131</v>
      </c>
      <c r="J189" s="6">
        <v>150</v>
      </c>
      <c r="K189" s="6">
        <v>24</v>
      </c>
      <c r="L189" s="8">
        <f>VLOOKUP($A189,'[1]Dados Disponibilidade 2016'!$A$2:$H$213,8,0)</f>
        <v>329.65788215410743</v>
      </c>
      <c r="M189" s="8" t="s">
        <v>30</v>
      </c>
      <c r="N189" s="9">
        <v>0</v>
      </c>
      <c r="O189" s="9">
        <v>12</v>
      </c>
      <c r="P189" s="10">
        <f t="shared" si="2"/>
        <v>0</v>
      </c>
      <c r="Q189" s="10">
        <f>VLOOKUP(A$6:A$207,[1]Monitoramento!T$4:U$221,2,0)</f>
        <v>0</v>
      </c>
      <c r="R189" s="94">
        <v>0</v>
      </c>
      <c r="S189" s="92" t="s">
        <v>897</v>
      </c>
      <c r="T189" s="92">
        <v>65981500</v>
      </c>
      <c r="U189" s="92" t="s">
        <v>924</v>
      </c>
      <c r="V189" s="92" t="s">
        <v>925</v>
      </c>
      <c r="W189" s="92" t="s">
        <v>915</v>
      </c>
      <c r="X189" s="92" t="s">
        <v>926</v>
      </c>
      <c r="Y189" s="92" t="s">
        <v>927</v>
      </c>
      <c r="Z189" s="92"/>
      <c r="AA189" s="92" t="s">
        <v>988</v>
      </c>
    </row>
    <row r="190" spans="1:27" x14ac:dyDescent="0.2">
      <c r="A190" s="6">
        <v>388</v>
      </c>
      <c r="B190" s="6" t="s">
        <v>892</v>
      </c>
      <c r="C190" s="7" t="s">
        <v>284</v>
      </c>
      <c r="D190" s="7" t="s">
        <v>284</v>
      </c>
      <c r="E190" s="7" t="s">
        <v>712</v>
      </c>
      <c r="F190" s="7" t="s">
        <v>49</v>
      </c>
      <c r="G190" s="7" t="s">
        <v>22</v>
      </c>
      <c r="H190" s="7" t="s">
        <v>713</v>
      </c>
      <c r="I190" s="6" t="s">
        <v>714</v>
      </c>
      <c r="J190" s="6">
        <v>110</v>
      </c>
      <c r="K190" s="6">
        <v>24</v>
      </c>
      <c r="L190" s="8">
        <f>VLOOKUP($A190,'[1]Dados Disponibilidade 2016'!$A$2:$H$213,8,0)</f>
        <v>363.69648000000001</v>
      </c>
      <c r="M190" s="8" t="s">
        <v>202</v>
      </c>
      <c r="N190" s="9">
        <v>0</v>
      </c>
      <c r="O190" s="9">
        <v>3</v>
      </c>
      <c r="P190" s="10">
        <f t="shared" si="2"/>
        <v>0</v>
      </c>
      <c r="Q190" s="10">
        <f>VLOOKUP(A$6:A$207,[1]Monitoramento!T$4:U$221,2,0)</f>
        <v>0</v>
      </c>
      <c r="R190" s="94">
        <v>0</v>
      </c>
      <c r="S190" s="92" t="s">
        <v>897</v>
      </c>
      <c r="T190" s="92"/>
      <c r="U190" s="92"/>
      <c r="V190" s="92"/>
      <c r="W190" s="92"/>
      <c r="X190" s="92"/>
      <c r="Y190" s="92"/>
      <c r="Z190" s="92"/>
      <c r="AA190" s="92"/>
    </row>
    <row r="191" spans="1:27" x14ac:dyDescent="0.2">
      <c r="A191" s="6">
        <v>402</v>
      </c>
      <c r="B191" s="6" t="s">
        <v>900</v>
      </c>
      <c r="C191" s="7" t="s">
        <v>102</v>
      </c>
      <c r="D191" s="7" t="s">
        <v>102</v>
      </c>
      <c r="E191" s="7" t="s">
        <v>715</v>
      </c>
      <c r="F191" s="7" t="s">
        <v>21</v>
      </c>
      <c r="G191" s="7" t="s">
        <v>22</v>
      </c>
      <c r="H191" s="7" t="s">
        <v>716</v>
      </c>
      <c r="I191" s="6" t="s">
        <v>717</v>
      </c>
      <c r="J191" s="6">
        <v>1152</v>
      </c>
      <c r="K191" s="6">
        <v>24</v>
      </c>
      <c r="L191" s="8">
        <f>VLOOKUP($A191,'[1]Dados Disponibilidade 2016'!$A$2:$H$213,8,0)</f>
        <v>1582.673415858</v>
      </c>
      <c r="M191" s="8" t="s">
        <v>718</v>
      </c>
      <c r="N191" s="9">
        <v>0</v>
      </c>
      <c r="O191" s="9">
        <v>12</v>
      </c>
      <c r="P191" s="10">
        <f t="shared" si="2"/>
        <v>0</v>
      </c>
      <c r="Q191" s="10">
        <f>VLOOKUP(A$6:A$207,[1]Monitoramento!T$4:U$221,2,0)</f>
        <v>0</v>
      </c>
      <c r="R191" s="94">
        <v>0</v>
      </c>
      <c r="S191" s="92" t="s">
        <v>898</v>
      </c>
      <c r="T191" s="92"/>
      <c r="U191" s="92"/>
      <c r="V191" s="92"/>
      <c r="W191" s="92"/>
      <c r="X191" s="92"/>
      <c r="Y191" s="92"/>
      <c r="Z191" s="92"/>
      <c r="AA191" s="92"/>
    </row>
    <row r="192" spans="1:27" x14ac:dyDescent="0.2">
      <c r="A192" s="6">
        <v>403</v>
      </c>
      <c r="B192" s="6" t="s">
        <v>900</v>
      </c>
      <c r="C192" s="7" t="s">
        <v>564</v>
      </c>
      <c r="D192" s="7" t="s">
        <v>719</v>
      </c>
      <c r="E192" s="7" t="s">
        <v>720</v>
      </c>
      <c r="F192" s="7" t="s">
        <v>21</v>
      </c>
      <c r="G192" s="7" t="s">
        <v>22</v>
      </c>
      <c r="H192" s="7" t="s">
        <v>721</v>
      </c>
      <c r="I192" s="6" t="s">
        <v>722</v>
      </c>
      <c r="J192" s="6">
        <v>3434</v>
      </c>
      <c r="K192" s="6">
        <v>24</v>
      </c>
      <c r="L192" s="8">
        <f>VLOOKUP($A192,'[1]Dados Disponibilidade 2016'!$A$2:$H$213,8,0)</f>
        <v>963.13308004656017</v>
      </c>
      <c r="M192" s="8" t="s">
        <v>444</v>
      </c>
      <c r="N192" s="9">
        <v>8</v>
      </c>
      <c r="O192" s="9">
        <v>8</v>
      </c>
      <c r="P192" s="10">
        <f t="shared" si="2"/>
        <v>1</v>
      </c>
      <c r="Q192" s="10">
        <f>VLOOKUP(A$6:A$207,[1]Monitoramento!T$4:U$221,2,0)</f>
        <v>2.3008873367181097</v>
      </c>
      <c r="R192" s="94">
        <v>2.4278544143041985</v>
      </c>
      <c r="S192" s="92" t="s">
        <v>898</v>
      </c>
      <c r="T192" s="92">
        <v>25594922</v>
      </c>
      <c r="U192" s="92" t="s">
        <v>954</v>
      </c>
      <c r="V192" s="92" t="s">
        <v>955</v>
      </c>
      <c r="W192" s="92" t="s">
        <v>945</v>
      </c>
      <c r="X192" s="92" t="s">
        <v>920</v>
      </c>
      <c r="Y192" s="92" t="s">
        <v>956</v>
      </c>
      <c r="Z192" s="92" t="s">
        <v>947</v>
      </c>
      <c r="AA192" s="92" t="s">
        <v>992</v>
      </c>
    </row>
    <row r="193" spans="1:27" x14ac:dyDescent="0.2">
      <c r="A193" s="6">
        <v>413</v>
      </c>
      <c r="B193" s="6" t="s">
        <v>883</v>
      </c>
      <c r="C193" s="7" t="s">
        <v>723</v>
      </c>
      <c r="D193" s="7" t="s">
        <v>723</v>
      </c>
      <c r="E193" s="7" t="s">
        <v>724</v>
      </c>
      <c r="F193" s="7" t="s">
        <v>21</v>
      </c>
      <c r="G193" s="7" t="s">
        <v>22</v>
      </c>
      <c r="H193" s="7" t="s">
        <v>725</v>
      </c>
      <c r="I193" s="6" t="s">
        <v>726</v>
      </c>
      <c r="J193" s="6">
        <v>36</v>
      </c>
      <c r="K193" s="6">
        <v>24</v>
      </c>
      <c r="L193" s="8">
        <f>VLOOKUP($A193,'[1]Dados Disponibilidade 2016'!$A$2:$H$213,8,0)</f>
        <v>262.73755545075005</v>
      </c>
      <c r="M193" s="8" t="s">
        <v>727</v>
      </c>
      <c r="N193" s="9">
        <v>0</v>
      </c>
      <c r="O193" s="9">
        <v>12</v>
      </c>
      <c r="P193" s="10">
        <f t="shared" si="2"/>
        <v>0</v>
      </c>
      <c r="Q193" s="10">
        <f>VLOOKUP(A$6:A$207,[1]Monitoramento!T$4:U$221,2,0)</f>
        <v>0</v>
      </c>
      <c r="R193" s="94">
        <v>0</v>
      </c>
      <c r="S193" s="92" t="s">
        <v>895</v>
      </c>
      <c r="T193" s="92"/>
      <c r="U193" s="92"/>
      <c r="V193" s="92"/>
      <c r="W193" s="92"/>
      <c r="X193" s="92"/>
      <c r="Y193" s="92"/>
      <c r="Z193" s="92"/>
      <c r="AA193" s="92"/>
    </row>
    <row r="194" spans="1:27" x14ac:dyDescent="0.2">
      <c r="A194" s="6">
        <v>414</v>
      </c>
      <c r="B194" s="6" t="s">
        <v>900</v>
      </c>
      <c r="C194" s="7" t="s">
        <v>728</v>
      </c>
      <c r="D194" s="7" t="s">
        <v>729</v>
      </c>
      <c r="E194" s="7" t="s">
        <v>730</v>
      </c>
      <c r="F194" s="7" t="s">
        <v>49</v>
      </c>
      <c r="G194" s="7" t="s">
        <v>32</v>
      </c>
      <c r="H194" s="7" t="s">
        <v>731</v>
      </c>
      <c r="I194" s="6" t="s">
        <v>732</v>
      </c>
      <c r="J194" s="6">
        <v>10</v>
      </c>
      <c r="K194" s="6">
        <v>16</v>
      </c>
      <c r="L194" s="8">
        <f>VLOOKUP($A194,'[1]Dados Disponibilidade 2016'!$A$2:$H$213,8,0)</f>
        <v>5001.2419651207201</v>
      </c>
      <c r="M194" s="8" t="s">
        <v>733</v>
      </c>
      <c r="N194" s="9">
        <v>0</v>
      </c>
      <c r="O194" s="9">
        <v>2</v>
      </c>
      <c r="P194" s="10">
        <f t="shared" si="2"/>
        <v>0</v>
      </c>
      <c r="Q194" s="10">
        <f>VLOOKUP(A$6:A$207,[1]Monitoramento!T$4:U$221,2,0)</f>
        <v>0</v>
      </c>
      <c r="R194" s="94">
        <v>0</v>
      </c>
      <c r="S194" s="92" t="s">
        <v>898</v>
      </c>
      <c r="T194" s="92"/>
      <c r="U194" s="92"/>
      <c r="V194" s="92"/>
      <c r="W194" s="92"/>
      <c r="X194" s="92"/>
      <c r="Y194" s="92"/>
      <c r="Z194" s="92"/>
      <c r="AA194" s="92"/>
    </row>
    <row r="195" spans="1:27" x14ac:dyDescent="0.2">
      <c r="A195" s="6">
        <v>418</v>
      </c>
      <c r="B195" s="6" t="s">
        <v>887</v>
      </c>
      <c r="C195" s="7" t="s">
        <v>113</v>
      </c>
      <c r="D195" s="7" t="s">
        <v>734</v>
      </c>
      <c r="E195" s="7" t="s">
        <v>735</v>
      </c>
      <c r="F195" s="7" t="s">
        <v>21</v>
      </c>
      <c r="G195" s="7" t="s">
        <v>22</v>
      </c>
      <c r="H195" s="7" t="s">
        <v>736</v>
      </c>
      <c r="I195" s="6" t="s">
        <v>45</v>
      </c>
      <c r="J195" s="6">
        <v>21.6</v>
      </c>
      <c r="K195" s="6">
        <v>6</v>
      </c>
      <c r="L195" s="8">
        <f>VLOOKUP($A195,'[1]Dados Disponibilidade 2016'!$A$2:$H$213,8,0)</f>
        <v>496.29154599475197</v>
      </c>
      <c r="M195" s="8" t="s">
        <v>737</v>
      </c>
      <c r="N195" s="9">
        <v>0</v>
      </c>
      <c r="O195" s="9">
        <v>12</v>
      </c>
      <c r="P195" s="10">
        <f t="shared" si="2"/>
        <v>0</v>
      </c>
      <c r="Q195" s="10">
        <f>VLOOKUP(A$6:A$207,[1]Monitoramento!T$4:U$221,2,0)</f>
        <v>0</v>
      </c>
      <c r="R195" s="94">
        <v>0</v>
      </c>
      <c r="S195" s="92" t="s">
        <v>896</v>
      </c>
      <c r="T195" s="92"/>
      <c r="U195" s="92"/>
      <c r="V195" s="92"/>
      <c r="W195" s="92"/>
      <c r="X195" s="92"/>
      <c r="Y195" s="92"/>
      <c r="Z195" s="92"/>
      <c r="AA195" s="92"/>
    </row>
    <row r="196" spans="1:27" x14ac:dyDescent="0.2">
      <c r="A196" s="6">
        <v>422</v>
      </c>
      <c r="B196" s="6" t="s">
        <v>886</v>
      </c>
      <c r="C196" s="7" t="s">
        <v>738</v>
      </c>
      <c r="D196" s="7" t="s">
        <v>738</v>
      </c>
      <c r="E196" s="7" t="s">
        <v>739</v>
      </c>
      <c r="F196" s="7" t="s">
        <v>740</v>
      </c>
      <c r="G196" s="7" t="s">
        <v>22</v>
      </c>
      <c r="H196" s="7" t="s">
        <v>741</v>
      </c>
      <c r="I196" s="6" t="s">
        <v>742</v>
      </c>
      <c r="J196" s="6">
        <v>69.7</v>
      </c>
      <c r="K196" s="6">
        <v>20</v>
      </c>
      <c r="L196" s="8">
        <f>VLOOKUP($A196,'[1]Dados Disponibilidade 2016'!$A$2:$H$213,8,0)</f>
        <v>254.56323370610161</v>
      </c>
      <c r="M196" s="8" t="s">
        <v>743</v>
      </c>
      <c r="N196" s="9">
        <v>0</v>
      </c>
      <c r="O196" s="9">
        <v>12</v>
      </c>
      <c r="P196" s="10">
        <f t="shared" si="2"/>
        <v>0</v>
      </c>
      <c r="Q196" s="10">
        <f>VLOOKUP(A$6:A$207,[1]Monitoramento!T$4:U$221,2,0)</f>
        <v>0</v>
      </c>
      <c r="R196" s="94">
        <v>0</v>
      </c>
      <c r="S196" s="92" t="s">
        <v>896</v>
      </c>
      <c r="T196" s="92"/>
      <c r="U196" s="92"/>
      <c r="V196" s="92"/>
      <c r="W196" s="92"/>
      <c r="X196" s="92"/>
      <c r="Y196" s="92"/>
      <c r="Z196" s="92"/>
      <c r="AA196" s="92"/>
    </row>
    <row r="197" spans="1:27" x14ac:dyDescent="0.2">
      <c r="A197" s="6">
        <v>424</v>
      </c>
      <c r="B197" s="6" t="s">
        <v>892</v>
      </c>
      <c r="C197" s="7" t="s">
        <v>575</v>
      </c>
      <c r="D197" s="7" t="s">
        <v>575</v>
      </c>
      <c r="E197" s="7" t="s">
        <v>744</v>
      </c>
      <c r="F197" s="7" t="s">
        <v>21</v>
      </c>
      <c r="G197" s="7" t="s">
        <v>32</v>
      </c>
      <c r="H197" s="7" t="s">
        <v>745</v>
      </c>
      <c r="I197" s="6" t="s">
        <v>746</v>
      </c>
      <c r="J197" s="6">
        <v>33.79</v>
      </c>
      <c r="K197" s="6">
        <v>18</v>
      </c>
      <c r="L197" s="8">
        <f>VLOOKUP($A197,'[1]Dados Disponibilidade 2016'!$A$2:$H$213,8,0)</f>
        <v>487392.05762053921</v>
      </c>
      <c r="M197" s="8" t="s">
        <v>30</v>
      </c>
      <c r="N197" s="9">
        <v>0</v>
      </c>
      <c r="O197" s="9">
        <v>12</v>
      </c>
      <c r="P197" s="10">
        <f t="shared" si="2"/>
        <v>0</v>
      </c>
      <c r="Q197" s="10">
        <f>VLOOKUP(A$6:A$207,[1]Monitoramento!T$4:U$221,2,0)</f>
        <v>0</v>
      </c>
      <c r="R197" s="94">
        <v>0</v>
      </c>
      <c r="S197" s="92" t="s">
        <v>897</v>
      </c>
      <c r="T197" s="92"/>
      <c r="U197" s="92"/>
      <c r="V197" s="92"/>
      <c r="W197" s="92"/>
      <c r="X197" s="92"/>
      <c r="Y197" s="92"/>
      <c r="Z197" s="92"/>
      <c r="AA197" s="92"/>
    </row>
    <row r="198" spans="1:27" x14ac:dyDescent="0.2">
      <c r="A198" s="6">
        <v>425</v>
      </c>
      <c r="B198" s="6" t="s">
        <v>893</v>
      </c>
      <c r="C198" s="7" t="s">
        <v>402</v>
      </c>
      <c r="D198" s="7" t="s">
        <v>402</v>
      </c>
      <c r="E198" s="7" t="s">
        <v>747</v>
      </c>
      <c r="F198" s="7" t="s">
        <v>21</v>
      </c>
      <c r="G198" s="7" t="s">
        <v>32</v>
      </c>
      <c r="H198" s="7" t="s">
        <v>748</v>
      </c>
      <c r="I198" s="6" t="s">
        <v>405</v>
      </c>
      <c r="J198" s="6">
        <v>50</v>
      </c>
      <c r="K198" s="6">
        <v>18</v>
      </c>
      <c r="L198" s="8">
        <f>VLOOKUP($A198,'[1]Dados Disponibilidade 2016'!$A$2:$H$213,8,0)</f>
        <v>2830.163647160196</v>
      </c>
      <c r="M198" s="8" t="s">
        <v>406</v>
      </c>
      <c r="N198" s="9">
        <v>0</v>
      </c>
      <c r="O198" s="9">
        <v>0</v>
      </c>
      <c r="P198" s="10">
        <v>0</v>
      </c>
      <c r="Q198" s="10" t="e">
        <f>VLOOKUP(A$6:A$207,[1]Monitoramento!T$4:U$221,2,0)</f>
        <v>#N/A</v>
      </c>
      <c r="R198" s="94">
        <v>0</v>
      </c>
      <c r="S198" s="92" t="s">
        <v>897</v>
      </c>
      <c r="T198" s="92"/>
      <c r="U198" s="92"/>
      <c r="V198" s="92"/>
      <c r="W198" s="92"/>
      <c r="X198" s="92"/>
      <c r="Y198" s="92"/>
      <c r="Z198" s="92"/>
      <c r="AA198" s="92"/>
    </row>
    <row r="199" spans="1:27" x14ac:dyDescent="0.2">
      <c r="A199" s="6">
        <v>427</v>
      </c>
      <c r="B199" s="6" t="s">
        <v>885</v>
      </c>
      <c r="C199" s="7" t="s">
        <v>749</v>
      </c>
      <c r="D199" s="7" t="s">
        <v>749</v>
      </c>
      <c r="E199" s="7" t="s">
        <v>750</v>
      </c>
      <c r="F199" s="7" t="s">
        <v>21</v>
      </c>
      <c r="G199" s="7" t="s">
        <v>22</v>
      </c>
      <c r="H199" s="7" t="s">
        <v>751</v>
      </c>
      <c r="I199" s="6" t="s">
        <v>550</v>
      </c>
      <c r="J199" s="6">
        <v>22</v>
      </c>
      <c r="K199" s="6">
        <v>18</v>
      </c>
      <c r="L199" s="8">
        <f>VLOOKUP($A199,'[1]Dados Disponibilidade 2016'!$A$2:$H$213,8,0)</f>
        <v>1633.1110819803</v>
      </c>
      <c r="M199" s="8" t="s">
        <v>30</v>
      </c>
      <c r="N199" s="9">
        <v>0</v>
      </c>
      <c r="O199" s="9">
        <v>12</v>
      </c>
      <c r="P199" s="10">
        <f t="shared" ref="P199:P205" si="3">N199/O199</f>
        <v>0</v>
      </c>
      <c r="Q199" s="10">
        <f>VLOOKUP(A$6:A$207,[1]Monitoramento!T$4:U$221,2,0)</f>
        <v>0</v>
      </c>
      <c r="R199" s="94">
        <v>0</v>
      </c>
      <c r="S199" s="92" t="s">
        <v>896</v>
      </c>
      <c r="T199" s="92"/>
      <c r="U199" s="92"/>
      <c r="V199" s="92"/>
      <c r="W199" s="92"/>
      <c r="X199" s="92"/>
      <c r="Y199" s="92"/>
      <c r="Z199" s="92"/>
      <c r="AA199" s="92"/>
    </row>
    <row r="200" spans="1:27" x14ac:dyDescent="0.2">
      <c r="A200" s="6">
        <v>432</v>
      </c>
      <c r="B200" s="6" t="s">
        <v>889</v>
      </c>
      <c r="C200" s="7" t="s">
        <v>752</v>
      </c>
      <c r="D200" s="7" t="s">
        <v>752</v>
      </c>
      <c r="E200" s="7" t="s">
        <v>753</v>
      </c>
      <c r="F200" s="7" t="s">
        <v>470</v>
      </c>
      <c r="G200" s="7" t="s">
        <v>22</v>
      </c>
      <c r="H200" s="7" t="s">
        <v>754</v>
      </c>
      <c r="I200" s="6" t="s">
        <v>755</v>
      </c>
      <c r="J200" s="6">
        <v>85</v>
      </c>
      <c r="K200" s="6">
        <v>21</v>
      </c>
      <c r="L200" s="8">
        <f>VLOOKUP($A200,'[1]Dados Disponibilidade 2016'!$A$2:$H$213,8,0)</f>
        <v>105.8200412514354</v>
      </c>
      <c r="M200" s="8" t="s">
        <v>30</v>
      </c>
      <c r="N200" s="9">
        <v>0</v>
      </c>
      <c r="O200" s="9">
        <v>12</v>
      </c>
      <c r="P200" s="10">
        <f t="shared" si="3"/>
        <v>0</v>
      </c>
      <c r="Q200" s="10">
        <f>VLOOKUP(A$6:A$207,[1]Monitoramento!T$4:U$221,2,0)</f>
        <v>0</v>
      </c>
      <c r="R200" s="94">
        <v>0</v>
      </c>
      <c r="S200" s="92" t="s">
        <v>897</v>
      </c>
      <c r="T200" s="92"/>
      <c r="U200" s="92"/>
      <c r="V200" s="92"/>
      <c r="W200" s="92"/>
      <c r="X200" s="92"/>
      <c r="Y200" s="92"/>
      <c r="Z200" s="92"/>
      <c r="AA200" s="92"/>
    </row>
    <row r="201" spans="1:27" x14ac:dyDescent="0.2">
      <c r="A201" s="6">
        <v>435</v>
      </c>
      <c r="B201" s="6" t="s">
        <v>887</v>
      </c>
      <c r="C201" s="7" t="s">
        <v>407</v>
      </c>
      <c r="D201" s="7" t="s">
        <v>408</v>
      </c>
      <c r="E201" s="7" t="s">
        <v>756</v>
      </c>
      <c r="F201" s="7" t="s">
        <v>470</v>
      </c>
      <c r="G201" s="7" t="s">
        <v>22</v>
      </c>
      <c r="H201" s="7" t="s">
        <v>470</v>
      </c>
      <c r="I201" s="6" t="s">
        <v>757</v>
      </c>
      <c r="J201" s="6">
        <v>13.5</v>
      </c>
      <c r="K201" s="6">
        <v>24</v>
      </c>
      <c r="L201" s="8">
        <f>VLOOKUP($A201,'[1]Dados Disponibilidade 2016'!$A$2:$H$213,8,0)</f>
        <v>40.725789141814566</v>
      </c>
      <c r="M201" s="8" t="s">
        <v>30</v>
      </c>
      <c r="N201" s="9">
        <v>0</v>
      </c>
      <c r="O201" s="9">
        <v>12</v>
      </c>
      <c r="P201" s="10">
        <f t="shared" si="3"/>
        <v>0</v>
      </c>
      <c r="Q201" s="10">
        <f>VLOOKUP(A$6:A$207,[1]Monitoramento!T$4:U$221,2,0)</f>
        <v>0</v>
      </c>
      <c r="R201" s="94">
        <v>0</v>
      </c>
      <c r="S201" s="92" t="s">
        <v>896</v>
      </c>
      <c r="T201" s="92"/>
      <c r="U201" s="92"/>
      <c r="V201" s="92"/>
      <c r="W201" s="92"/>
      <c r="X201" s="92"/>
      <c r="Y201" s="92"/>
      <c r="Z201" s="92"/>
      <c r="AA201" s="92"/>
    </row>
    <row r="202" spans="1:27" x14ac:dyDescent="0.2">
      <c r="A202" s="6">
        <v>436</v>
      </c>
      <c r="B202" s="6" t="s">
        <v>887</v>
      </c>
      <c r="C202" s="7" t="s">
        <v>407</v>
      </c>
      <c r="D202" s="7" t="s">
        <v>758</v>
      </c>
      <c r="E202" s="7" t="s">
        <v>759</v>
      </c>
      <c r="F202" s="7" t="s">
        <v>470</v>
      </c>
      <c r="G202" s="7" t="s">
        <v>22</v>
      </c>
      <c r="H202" s="7" t="s">
        <v>470</v>
      </c>
      <c r="I202" s="6" t="s">
        <v>760</v>
      </c>
      <c r="J202" s="6">
        <v>5</v>
      </c>
      <c r="K202" s="6">
        <v>20</v>
      </c>
      <c r="L202" s="8">
        <f>VLOOKUP($A202,'[1]Dados Disponibilidade 2016'!$A$2:$H$213,8,0)</f>
        <v>2.1640905439416001</v>
      </c>
      <c r="M202" s="8" t="s">
        <v>202</v>
      </c>
      <c r="N202" s="9">
        <v>12</v>
      </c>
      <c r="O202" s="9">
        <v>12</v>
      </c>
      <c r="P202" s="10">
        <f t="shared" si="3"/>
        <v>1</v>
      </c>
      <c r="Q202" s="10">
        <f>VLOOKUP(A$6:A$207,[1]Monitoramento!T$4:U$221,2,0)</f>
        <v>2.363999727451541</v>
      </c>
      <c r="R202" s="94">
        <v>2.6320106947485047</v>
      </c>
      <c r="S202" s="92" t="s">
        <v>896</v>
      </c>
      <c r="T202" s="92"/>
      <c r="U202" s="92"/>
      <c r="V202" s="92"/>
      <c r="W202" s="92"/>
      <c r="X202" s="92"/>
      <c r="Y202" s="92"/>
      <c r="Z202" s="92"/>
      <c r="AA202" s="92"/>
    </row>
    <row r="203" spans="1:27" x14ac:dyDescent="0.2">
      <c r="A203" s="6">
        <v>437</v>
      </c>
      <c r="B203" s="6" t="s">
        <v>886</v>
      </c>
      <c r="C203" s="7" t="s">
        <v>511</v>
      </c>
      <c r="D203" s="7" t="s">
        <v>511</v>
      </c>
      <c r="E203" s="7" t="s">
        <v>761</v>
      </c>
      <c r="F203" s="7" t="s">
        <v>470</v>
      </c>
      <c r="G203" s="7" t="s">
        <v>22</v>
      </c>
      <c r="H203" s="7" t="s">
        <v>470</v>
      </c>
      <c r="I203" s="6" t="s">
        <v>762</v>
      </c>
      <c r="J203" s="6">
        <v>36</v>
      </c>
      <c r="K203" s="6">
        <v>24</v>
      </c>
      <c r="L203" s="8">
        <f>VLOOKUP($A203,'[1]Dados Disponibilidade 2016'!$A$2:$H$213,8,0)</f>
        <v>7.7114820265588806</v>
      </c>
      <c r="M203" s="8" t="s">
        <v>30</v>
      </c>
      <c r="N203" s="9">
        <v>12</v>
      </c>
      <c r="O203" s="9">
        <v>12</v>
      </c>
      <c r="P203" s="10">
        <f t="shared" si="3"/>
        <v>1</v>
      </c>
      <c r="Q203" s="10">
        <f>VLOOKUP(A$6:A$207,[1]Monitoramento!T$4:U$221,2,0)</f>
        <v>2.7726211252005002</v>
      </c>
      <c r="R203" s="94">
        <v>3.2637718517347238</v>
      </c>
      <c r="S203" s="92" t="s">
        <v>896</v>
      </c>
      <c r="T203" s="92"/>
      <c r="U203" s="92"/>
      <c r="V203" s="92"/>
      <c r="W203" s="92"/>
      <c r="X203" s="92"/>
      <c r="Y203" s="92"/>
      <c r="Z203" s="92"/>
      <c r="AA203" s="92"/>
    </row>
    <row r="204" spans="1:27" x14ac:dyDescent="0.2">
      <c r="A204" s="6">
        <v>452</v>
      </c>
      <c r="B204" s="6" t="s">
        <v>889</v>
      </c>
      <c r="C204" s="7" t="s">
        <v>763</v>
      </c>
      <c r="D204" s="7" t="s">
        <v>763</v>
      </c>
      <c r="E204" s="7" t="s">
        <v>764</v>
      </c>
      <c r="F204" s="7" t="s">
        <v>21</v>
      </c>
      <c r="G204" s="7" t="s">
        <v>22</v>
      </c>
      <c r="H204" s="7" t="s">
        <v>765</v>
      </c>
      <c r="I204" s="6" t="s">
        <v>766</v>
      </c>
      <c r="J204" s="6">
        <v>36</v>
      </c>
      <c r="K204" s="6">
        <v>8</v>
      </c>
      <c r="L204" s="8">
        <f>VLOOKUP($A204,'[1]Dados Disponibilidade 2016'!$A$2:$H$213,8,0)</f>
        <v>119.26655999999998</v>
      </c>
      <c r="M204" s="8" t="s">
        <v>202</v>
      </c>
      <c r="N204" s="9">
        <v>0</v>
      </c>
      <c r="O204" s="9">
        <v>10</v>
      </c>
      <c r="P204" s="10">
        <f t="shared" si="3"/>
        <v>0</v>
      </c>
      <c r="Q204" s="10">
        <f>VLOOKUP(A$6:A$207,[1]Monitoramento!T$4:U$221,2,0)</f>
        <v>0</v>
      </c>
      <c r="R204" s="94">
        <v>0</v>
      </c>
      <c r="S204" s="92" t="s">
        <v>897</v>
      </c>
      <c r="T204" s="92">
        <v>64863100</v>
      </c>
      <c r="U204" s="92" t="s">
        <v>929</v>
      </c>
      <c r="V204" s="92" t="s">
        <v>930</v>
      </c>
      <c r="W204" s="92" t="s">
        <v>915</v>
      </c>
      <c r="X204" s="92" t="s">
        <v>931</v>
      </c>
      <c r="Y204" s="92" t="s">
        <v>932</v>
      </c>
      <c r="Z204" s="92" t="s">
        <v>933</v>
      </c>
      <c r="AA204" s="92" t="s">
        <v>998</v>
      </c>
    </row>
    <row r="205" spans="1:27" x14ac:dyDescent="0.2">
      <c r="A205" s="6">
        <v>455</v>
      </c>
      <c r="B205" s="6" t="s">
        <v>885</v>
      </c>
      <c r="C205" s="7" t="s">
        <v>277</v>
      </c>
      <c r="D205" s="7" t="s">
        <v>277</v>
      </c>
      <c r="E205" s="7" t="s">
        <v>767</v>
      </c>
      <c r="F205" s="7" t="s">
        <v>470</v>
      </c>
      <c r="G205" s="7" t="s">
        <v>22</v>
      </c>
      <c r="H205" s="7" t="s">
        <v>470</v>
      </c>
      <c r="I205" s="6" t="s">
        <v>768</v>
      </c>
      <c r="J205" s="6">
        <v>35</v>
      </c>
      <c r="K205" s="6">
        <v>24</v>
      </c>
      <c r="L205" s="8">
        <f>VLOOKUP($A205,'[1]Dados Disponibilidade 2016'!$A$2:$H$213,8,0)</f>
        <v>14.585393448003963</v>
      </c>
      <c r="M205" s="8" t="s">
        <v>30</v>
      </c>
      <c r="N205" s="9">
        <v>6</v>
      </c>
      <c r="O205" s="9">
        <v>12</v>
      </c>
      <c r="P205" s="10">
        <f t="shared" si="3"/>
        <v>0.5</v>
      </c>
      <c r="Q205" s="10">
        <f>VLOOKUP(A$6:A$207,[1]Monitoramento!T$4:U$221,2,0)</f>
        <v>2.8426147945482816E-2</v>
      </c>
      <c r="R205" s="94">
        <v>2.8426147945482816E-2</v>
      </c>
      <c r="S205" s="92" t="s">
        <v>896</v>
      </c>
      <c r="T205" s="92"/>
      <c r="U205" s="92"/>
      <c r="V205" s="92"/>
      <c r="W205" s="92"/>
      <c r="X205" s="92"/>
      <c r="Y205" s="92"/>
      <c r="Z205" s="92"/>
      <c r="AA205" s="92"/>
    </row>
    <row r="206" spans="1:27" x14ac:dyDescent="0.2">
      <c r="A206" s="6">
        <v>481</v>
      </c>
      <c r="B206" s="6" t="s">
        <v>888</v>
      </c>
      <c r="C206" s="7" t="s">
        <v>769</v>
      </c>
      <c r="D206" s="7" t="s">
        <v>769</v>
      </c>
      <c r="E206" s="7" t="s">
        <v>770</v>
      </c>
      <c r="F206" s="7" t="s">
        <v>470</v>
      </c>
      <c r="G206" s="7" t="s">
        <v>32</v>
      </c>
      <c r="H206" s="7" t="s">
        <v>470</v>
      </c>
      <c r="I206" s="6" t="s">
        <v>771</v>
      </c>
      <c r="J206" s="6">
        <v>36</v>
      </c>
      <c r="K206" s="6">
        <v>16</v>
      </c>
      <c r="L206" s="8"/>
      <c r="M206" s="8"/>
      <c r="N206" s="9">
        <v>0</v>
      </c>
      <c r="O206" s="9">
        <v>0</v>
      </c>
      <c r="P206" s="10">
        <v>0</v>
      </c>
      <c r="Q206" s="10" t="e">
        <f>VLOOKUP(A$6:A$207,[1]Monitoramento!T$4:U$221,2,0)</f>
        <v>#N/A</v>
      </c>
      <c r="R206" s="94">
        <v>0</v>
      </c>
      <c r="S206" s="92" t="s">
        <v>896</v>
      </c>
      <c r="T206" s="92"/>
      <c r="U206" s="92"/>
      <c r="V206" s="92"/>
      <c r="W206" s="92"/>
      <c r="X206" s="92"/>
      <c r="Y206" s="92"/>
      <c r="Z206" s="92"/>
      <c r="AA206" s="92"/>
    </row>
    <row r="207" spans="1:27" x14ac:dyDescent="0.2">
      <c r="A207" s="73">
        <v>499</v>
      </c>
      <c r="B207" s="73" t="s">
        <v>877</v>
      </c>
      <c r="C207" s="92" t="s">
        <v>617</v>
      </c>
      <c r="D207" s="92" t="s">
        <v>617</v>
      </c>
      <c r="E207" s="92" t="s">
        <v>772</v>
      </c>
      <c r="F207" s="92" t="s">
        <v>470</v>
      </c>
      <c r="G207" s="92" t="s">
        <v>22</v>
      </c>
      <c r="H207" s="92" t="s">
        <v>470</v>
      </c>
      <c r="I207" s="92" t="s">
        <v>773</v>
      </c>
      <c r="J207" s="92">
        <v>73</v>
      </c>
      <c r="K207" s="92">
        <v>24</v>
      </c>
      <c r="L207" s="92">
        <v>196.6</v>
      </c>
      <c r="M207" s="92"/>
      <c r="N207" s="92" t="s">
        <v>144</v>
      </c>
      <c r="O207" s="92" t="s">
        <v>144</v>
      </c>
      <c r="P207" s="92" t="s">
        <v>144</v>
      </c>
      <c r="Q207" s="92" t="e">
        <f>VLOOKUP(A$6:A$207,[1]Monitoramento!T$4:U$221,2,0)</f>
        <v>#N/A</v>
      </c>
      <c r="R207" s="92" t="s">
        <v>144</v>
      </c>
      <c r="S207" s="92" t="s">
        <v>894</v>
      </c>
      <c r="T207" s="92"/>
      <c r="U207" s="92"/>
      <c r="V207" s="92"/>
      <c r="W207" s="92"/>
      <c r="X207" s="92"/>
      <c r="Y207" s="92"/>
      <c r="Z207" s="92"/>
      <c r="AA207" s="92"/>
    </row>
    <row r="208" spans="1:27" x14ac:dyDescent="0.2">
      <c r="A208" s="73">
        <v>370</v>
      </c>
      <c r="B208" s="73" t="s">
        <v>893</v>
      </c>
      <c r="C208" s="92" t="s">
        <v>1002</v>
      </c>
      <c r="D208" s="92" t="s">
        <v>1002</v>
      </c>
      <c r="E208" s="92" t="s">
        <v>1003</v>
      </c>
      <c r="F208" s="92" t="s">
        <v>1003</v>
      </c>
      <c r="G208" s="92" t="s">
        <v>1003</v>
      </c>
      <c r="H208" s="92" t="s">
        <v>1003</v>
      </c>
      <c r="I208" s="92" t="s">
        <v>1003</v>
      </c>
      <c r="J208" s="92" t="s">
        <v>1003</v>
      </c>
      <c r="K208" s="92" t="s">
        <v>1003</v>
      </c>
      <c r="L208" s="92" t="s">
        <v>1003</v>
      </c>
      <c r="M208" s="92" t="s">
        <v>1003</v>
      </c>
      <c r="N208" s="92" t="s">
        <v>1003</v>
      </c>
      <c r="O208" s="92" t="s">
        <v>1003</v>
      </c>
      <c r="P208" s="92" t="s">
        <v>1003</v>
      </c>
      <c r="Q208" s="92" t="s">
        <v>1003</v>
      </c>
      <c r="R208" s="92" t="s">
        <v>1003</v>
      </c>
      <c r="S208" s="92" t="s">
        <v>897</v>
      </c>
      <c r="T208" s="98">
        <v>65981500</v>
      </c>
      <c r="U208" s="98" t="s">
        <v>924</v>
      </c>
      <c r="V208" s="98" t="s">
        <v>925</v>
      </c>
      <c r="W208" s="98" t="s">
        <v>915</v>
      </c>
      <c r="X208" s="98" t="s">
        <v>926</v>
      </c>
      <c r="Y208" s="98" t="s">
        <v>927</v>
      </c>
      <c r="Z208" s="98"/>
      <c r="AA208" s="98" t="s">
        <v>1004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172E-F3BB-4E15-9510-4804AA807CCF}">
  <dimension ref="A1:X15"/>
  <sheetViews>
    <sheetView topLeftCell="A2" workbookViewId="0">
      <selection activeCell="B15" sqref="B15"/>
    </sheetView>
  </sheetViews>
  <sheetFormatPr baseColWidth="10" defaultColWidth="8.83203125" defaultRowHeight="15" x14ac:dyDescent="0.2"/>
  <cols>
    <col min="1" max="2" width="9.1640625" customWidth="1"/>
    <col min="3" max="3" width="9.5" customWidth="1"/>
    <col min="4" max="4" width="16" customWidth="1"/>
    <col min="5" max="5" width="20.6640625" customWidth="1"/>
    <col min="6" max="6" width="13.5" customWidth="1"/>
    <col min="7" max="7" width="26.5" bestFit="1" customWidth="1"/>
    <col min="8" max="8" width="11.83203125" bestFit="1" customWidth="1"/>
    <col min="9" max="9" width="23.5" bestFit="1" customWidth="1"/>
    <col min="10" max="10" width="11.5" customWidth="1"/>
    <col min="11" max="11" width="10.1640625" customWidth="1"/>
    <col min="12" max="12" width="10.5" bestFit="1" customWidth="1"/>
    <col min="13" max="13" width="13.5" customWidth="1"/>
    <col min="14" max="14" width="17.5" customWidth="1"/>
    <col min="15" max="15" width="29" bestFit="1" customWidth="1"/>
    <col min="16" max="16" width="19.5" customWidth="1"/>
    <col min="17" max="17" width="18.5" customWidth="1"/>
    <col min="18" max="18" width="21.1640625" customWidth="1"/>
    <col min="19" max="19" width="22.1640625" customWidth="1"/>
    <col min="20" max="20" width="21.5" customWidth="1"/>
    <col min="21" max="21" width="11.33203125" bestFit="1" customWidth="1"/>
    <col min="22" max="22" width="42.33203125" customWidth="1"/>
    <col min="23" max="23" width="28.33203125" bestFit="1" customWidth="1"/>
    <col min="24" max="24" width="33.6640625" customWidth="1"/>
  </cols>
  <sheetData>
    <row r="1" spans="1:24" s="33" customFormat="1" ht="80.25" customHeight="1" x14ac:dyDescent="0.2">
      <c r="A1" s="27" t="s">
        <v>775</v>
      </c>
      <c r="B1" s="27" t="s">
        <v>0</v>
      </c>
      <c r="C1" s="27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7" t="s">
        <v>8</v>
      </c>
      <c r="K1" s="27" t="s">
        <v>9</v>
      </c>
      <c r="L1" s="27" t="s">
        <v>10</v>
      </c>
      <c r="M1" s="29" t="s">
        <v>776</v>
      </c>
      <c r="N1" s="30" t="s">
        <v>786</v>
      </c>
      <c r="O1" s="30" t="s">
        <v>12</v>
      </c>
      <c r="P1" s="31" t="s">
        <v>13</v>
      </c>
      <c r="Q1" s="31" t="s">
        <v>14</v>
      </c>
      <c r="R1" s="30" t="s">
        <v>15</v>
      </c>
      <c r="S1" s="30" t="s">
        <v>16</v>
      </c>
      <c r="T1" s="30" t="s">
        <v>17</v>
      </c>
      <c r="U1" s="32" t="s">
        <v>777</v>
      </c>
      <c r="V1" s="32" t="s">
        <v>778</v>
      </c>
      <c r="W1" s="32" t="s">
        <v>779</v>
      </c>
      <c r="X1" s="32" t="s">
        <v>780</v>
      </c>
    </row>
    <row r="2" spans="1:24" s="17" customFormat="1" ht="16" x14ac:dyDescent="0.2">
      <c r="A2" s="18">
        <v>0</v>
      </c>
      <c r="B2" s="19">
        <v>52</v>
      </c>
      <c r="C2" s="19" t="s">
        <v>74</v>
      </c>
      <c r="D2" s="20" t="s">
        <v>140</v>
      </c>
      <c r="E2" s="20" t="s">
        <v>140</v>
      </c>
      <c r="F2" s="20" t="s">
        <v>141</v>
      </c>
      <c r="G2" s="20" t="s">
        <v>49</v>
      </c>
      <c r="H2" s="20" t="s">
        <v>22</v>
      </c>
      <c r="I2" s="20" t="s">
        <v>142</v>
      </c>
      <c r="J2" s="19" t="s">
        <v>143</v>
      </c>
      <c r="K2" s="19">
        <v>226.7</v>
      </c>
      <c r="L2" s="19">
        <v>24</v>
      </c>
      <c r="M2" s="19">
        <v>25.4</v>
      </c>
      <c r="N2" s="21">
        <v>188.47021314870901</v>
      </c>
      <c r="O2" s="21" t="s">
        <v>30</v>
      </c>
      <c r="P2" s="22" t="s">
        <v>144</v>
      </c>
      <c r="Q2" s="22" t="s">
        <v>144</v>
      </c>
      <c r="R2" s="22" t="s">
        <v>144</v>
      </c>
      <c r="S2" s="22" t="s">
        <v>144</v>
      </c>
      <c r="T2" s="22" t="s">
        <v>144</v>
      </c>
      <c r="U2" s="23"/>
      <c r="V2" s="24" t="s">
        <v>781</v>
      </c>
      <c r="W2" s="24"/>
      <c r="X2" s="24"/>
    </row>
    <row r="3" spans="1:24" s="17" customFormat="1" ht="32" x14ac:dyDescent="0.2">
      <c r="A3" s="18">
        <v>0</v>
      </c>
      <c r="B3" s="19">
        <v>276</v>
      </c>
      <c r="C3" s="19" t="s">
        <v>431</v>
      </c>
      <c r="D3" s="20" t="s">
        <v>436</v>
      </c>
      <c r="E3" s="20" t="s">
        <v>436</v>
      </c>
      <c r="F3" s="20" t="s">
        <v>646</v>
      </c>
      <c r="G3" s="20" t="s">
        <v>21</v>
      </c>
      <c r="H3" s="20" t="s">
        <v>22</v>
      </c>
      <c r="I3" s="20" t="s">
        <v>647</v>
      </c>
      <c r="J3" s="19" t="s">
        <v>439</v>
      </c>
      <c r="K3" s="19">
        <v>331.8</v>
      </c>
      <c r="L3" s="19">
        <v>24</v>
      </c>
      <c r="M3" s="19">
        <v>19.8</v>
      </c>
      <c r="N3" s="21">
        <v>271.56879047184839</v>
      </c>
      <c r="O3" s="21" t="s">
        <v>202</v>
      </c>
      <c r="P3" s="22" t="s">
        <v>144</v>
      </c>
      <c r="Q3" s="22" t="s">
        <v>144</v>
      </c>
      <c r="R3" s="22" t="s">
        <v>144</v>
      </c>
      <c r="S3" s="22" t="s">
        <v>144</v>
      </c>
      <c r="T3" s="22" t="s">
        <v>144</v>
      </c>
      <c r="U3" s="23"/>
      <c r="V3" s="24" t="s">
        <v>782</v>
      </c>
      <c r="W3" s="24"/>
      <c r="X3" s="24"/>
    </row>
    <row r="4" spans="1:24" s="17" customFormat="1" ht="32" x14ac:dyDescent="0.2">
      <c r="A4" s="18">
        <v>0</v>
      </c>
      <c r="B4" s="19">
        <v>306</v>
      </c>
      <c r="C4" s="19" t="s">
        <v>18</v>
      </c>
      <c r="D4" s="20" t="s">
        <v>617</v>
      </c>
      <c r="E4" s="20" t="s">
        <v>617</v>
      </c>
      <c r="F4" s="20" t="s">
        <v>659</v>
      </c>
      <c r="G4" s="20" t="s">
        <v>282</v>
      </c>
      <c r="H4" s="20" t="s">
        <v>22</v>
      </c>
      <c r="I4" s="20" t="s">
        <v>282</v>
      </c>
      <c r="J4" s="19" t="s">
        <v>660</v>
      </c>
      <c r="K4" s="19">
        <v>612</v>
      </c>
      <c r="L4" s="19">
        <v>22</v>
      </c>
      <c r="M4" s="19">
        <v>17.899999999999999</v>
      </c>
      <c r="N4" s="21">
        <v>255.95835917060703</v>
      </c>
      <c r="O4" s="21" t="s">
        <v>661</v>
      </c>
      <c r="P4" s="22" t="s">
        <v>144</v>
      </c>
      <c r="Q4" s="22" t="s">
        <v>144</v>
      </c>
      <c r="R4" s="22" t="s">
        <v>144</v>
      </c>
      <c r="S4" s="22" t="s">
        <v>144</v>
      </c>
      <c r="T4" s="22" t="s">
        <v>144</v>
      </c>
      <c r="U4" s="23"/>
      <c r="V4" s="24" t="s">
        <v>783</v>
      </c>
      <c r="W4" s="24"/>
      <c r="X4" s="24"/>
    </row>
    <row r="5" spans="1:24" s="17" customFormat="1" ht="32" x14ac:dyDescent="0.2">
      <c r="A5" s="18">
        <v>0</v>
      </c>
      <c r="B5" s="19">
        <v>307</v>
      </c>
      <c r="C5" s="19" t="s">
        <v>18</v>
      </c>
      <c r="D5" s="20" t="s">
        <v>617</v>
      </c>
      <c r="E5" s="20" t="s">
        <v>617</v>
      </c>
      <c r="F5" s="20" t="s">
        <v>662</v>
      </c>
      <c r="G5" s="20" t="s">
        <v>282</v>
      </c>
      <c r="H5" s="20" t="s">
        <v>22</v>
      </c>
      <c r="I5" s="20" t="s">
        <v>282</v>
      </c>
      <c r="J5" s="19" t="s">
        <v>660</v>
      </c>
      <c r="K5" s="19">
        <v>36</v>
      </c>
      <c r="L5" s="19">
        <v>16</v>
      </c>
      <c r="M5" s="19">
        <v>2.6</v>
      </c>
      <c r="N5" s="21">
        <v>36.007093864306803</v>
      </c>
      <c r="O5" s="21" t="s">
        <v>620</v>
      </c>
      <c r="P5" s="22" t="s">
        <v>144</v>
      </c>
      <c r="Q5" s="22" t="s">
        <v>144</v>
      </c>
      <c r="R5" s="22" t="s">
        <v>144</v>
      </c>
      <c r="S5" s="22" t="s">
        <v>144</v>
      </c>
      <c r="T5" s="22" t="s">
        <v>144</v>
      </c>
      <c r="U5" s="23"/>
      <c r="V5" s="24" t="s">
        <v>783</v>
      </c>
      <c r="W5" s="24"/>
      <c r="X5" s="24"/>
    </row>
    <row r="6" spans="1:24" s="17" customFormat="1" ht="32" x14ac:dyDescent="0.2">
      <c r="A6" s="18">
        <v>0</v>
      </c>
      <c r="B6" s="19">
        <v>308</v>
      </c>
      <c r="C6" s="19" t="s">
        <v>18</v>
      </c>
      <c r="D6" s="20" t="s">
        <v>617</v>
      </c>
      <c r="E6" s="20" t="s">
        <v>617</v>
      </c>
      <c r="F6" s="20" t="s">
        <v>663</v>
      </c>
      <c r="G6" s="20" t="s">
        <v>282</v>
      </c>
      <c r="H6" s="20" t="s">
        <v>22</v>
      </c>
      <c r="I6" s="20" t="s">
        <v>282</v>
      </c>
      <c r="J6" s="19" t="s">
        <v>660</v>
      </c>
      <c r="K6" s="19">
        <v>21.6</v>
      </c>
      <c r="L6" s="19">
        <v>16</v>
      </c>
      <c r="M6" s="19">
        <v>1.1000000000000001</v>
      </c>
      <c r="N6" s="21">
        <v>21.610720243479602</v>
      </c>
      <c r="O6" s="21" t="s">
        <v>620</v>
      </c>
      <c r="P6" s="22" t="s">
        <v>144</v>
      </c>
      <c r="Q6" s="22" t="s">
        <v>144</v>
      </c>
      <c r="R6" s="22" t="s">
        <v>144</v>
      </c>
      <c r="S6" s="22" t="s">
        <v>144</v>
      </c>
      <c r="T6" s="22" t="s">
        <v>144</v>
      </c>
      <c r="U6" s="23"/>
      <c r="V6" s="24" t="s">
        <v>783</v>
      </c>
      <c r="W6" s="24"/>
      <c r="X6" s="24"/>
    </row>
    <row r="7" spans="1:24" s="17" customFormat="1" ht="32" x14ac:dyDescent="0.2">
      <c r="A7" s="18">
        <v>0</v>
      </c>
      <c r="B7" s="19">
        <v>499</v>
      </c>
      <c r="C7" s="19" t="s">
        <v>18</v>
      </c>
      <c r="D7" s="20" t="s">
        <v>617</v>
      </c>
      <c r="E7" s="20" t="s">
        <v>617</v>
      </c>
      <c r="F7" s="20" t="s">
        <v>772</v>
      </c>
      <c r="G7" s="20" t="s">
        <v>470</v>
      </c>
      <c r="H7" s="20" t="s">
        <v>22</v>
      </c>
      <c r="I7" s="20" t="s">
        <v>470</v>
      </c>
      <c r="J7" s="19" t="s">
        <v>773</v>
      </c>
      <c r="K7" s="19">
        <v>73</v>
      </c>
      <c r="L7" s="19">
        <v>24</v>
      </c>
      <c r="M7" s="19">
        <v>13.74</v>
      </c>
      <c r="N7" s="21">
        <v>196.6</v>
      </c>
      <c r="O7" s="21"/>
      <c r="P7" s="22" t="s">
        <v>144</v>
      </c>
      <c r="Q7" s="22" t="s">
        <v>144</v>
      </c>
      <c r="R7" s="22" t="s">
        <v>144</v>
      </c>
      <c r="S7" s="22" t="s">
        <v>144</v>
      </c>
      <c r="T7" s="22" t="s">
        <v>144</v>
      </c>
      <c r="U7" s="23"/>
      <c r="V7" s="24" t="s">
        <v>783</v>
      </c>
      <c r="W7" s="24"/>
      <c r="X7" s="24"/>
    </row>
    <row r="8" spans="1:24" s="25" customFormat="1" ht="16" x14ac:dyDescent="0.2">
      <c r="A8" s="18">
        <v>0</v>
      </c>
      <c r="B8" s="19">
        <v>344</v>
      </c>
      <c r="C8" s="19" t="s">
        <v>74</v>
      </c>
      <c r="D8" s="20" t="s">
        <v>157</v>
      </c>
      <c r="E8" s="20" t="s">
        <v>685</v>
      </c>
      <c r="F8" s="20" t="s">
        <v>686</v>
      </c>
      <c r="G8" s="20" t="s">
        <v>21</v>
      </c>
      <c r="H8" s="20" t="s">
        <v>22</v>
      </c>
      <c r="I8" s="20" t="s">
        <v>687</v>
      </c>
      <c r="J8" s="19" t="s">
        <v>72</v>
      </c>
      <c r="K8" s="19">
        <v>16</v>
      </c>
      <c r="L8" s="19">
        <v>6</v>
      </c>
      <c r="M8" s="19">
        <v>269.5</v>
      </c>
      <c r="N8" s="21">
        <v>2474.1875163589198</v>
      </c>
      <c r="O8" s="21" t="s">
        <v>30</v>
      </c>
      <c r="P8" s="22" t="s">
        <v>144</v>
      </c>
      <c r="Q8" s="22" t="s">
        <v>144</v>
      </c>
      <c r="R8" s="22" t="s">
        <v>144</v>
      </c>
      <c r="S8" s="22" t="s">
        <v>144</v>
      </c>
      <c r="T8" s="22" t="s">
        <v>144</v>
      </c>
      <c r="U8" s="23"/>
      <c r="V8" s="24"/>
      <c r="W8" s="24"/>
      <c r="X8" s="24"/>
    </row>
    <row r="9" spans="1:24" s="17" customFormat="1" ht="48" x14ac:dyDescent="0.2">
      <c r="A9" s="18">
        <v>0</v>
      </c>
      <c r="B9" s="19">
        <v>326</v>
      </c>
      <c r="C9" s="19" t="s">
        <v>255</v>
      </c>
      <c r="D9" s="20" t="s">
        <v>369</v>
      </c>
      <c r="E9" s="20" t="s">
        <v>369</v>
      </c>
      <c r="F9" s="20" t="s">
        <v>668</v>
      </c>
      <c r="G9" s="20" t="s">
        <v>470</v>
      </c>
      <c r="H9" s="20" t="s">
        <v>22</v>
      </c>
      <c r="I9" s="20" t="s">
        <v>470</v>
      </c>
      <c r="J9" s="19" t="s">
        <v>669</v>
      </c>
      <c r="K9" s="19">
        <v>60</v>
      </c>
      <c r="L9" s="19">
        <v>24</v>
      </c>
      <c r="M9" s="19">
        <v>0.7</v>
      </c>
      <c r="N9" s="21">
        <v>20.266357882244403</v>
      </c>
      <c r="O9" s="21" t="s">
        <v>260</v>
      </c>
      <c r="P9" s="22" t="s">
        <v>144</v>
      </c>
      <c r="Q9" s="22" t="s">
        <v>144</v>
      </c>
      <c r="R9" s="22" t="s">
        <v>144</v>
      </c>
      <c r="S9" s="22" t="s">
        <v>144</v>
      </c>
      <c r="T9" s="22" t="s">
        <v>144</v>
      </c>
      <c r="U9" s="23"/>
      <c r="V9" s="24"/>
      <c r="W9" s="24"/>
      <c r="X9" s="24" t="s">
        <v>784</v>
      </c>
    </row>
    <row r="10" spans="1:24" s="17" customFormat="1" ht="48" x14ac:dyDescent="0.2">
      <c r="A10" s="18">
        <v>0</v>
      </c>
      <c r="B10" s="19">
        <v>327</v>
      </c>
      <c r="C10" s="19" t="s">
        <v>255</v>
      </c>
      <c r="D10" s="20" t="s">
        <v>369</v>
      </c>
      <c r="E10" s="20" t="s">
        <v>369</v>
      </c>
      <c r="F10" s="20" t="s">
        <v>670</v>
      </c>
      <c r="G10" s="20" t="s">
        <v>470</v>
      </c>
      <c r="H10" s="20" t="s">
        <v>22</v>
      </c>
      <c r="I10" s="20" t="s">
        <v>470</v>
      </c>
      <c r="J10" s="19" t="s">
        <v>669</v>
      </c>
      <c r="K10" s="19">
        <v>100</v>
      </c>
      <c r="L10" s="19">
        <v>24</v>
      </c>
      <c r="M10" s="19">
        <v>0.51</v>
      </c>
      <c r="N10" s="21">
        <v>14.167453059792001</v>
      </c>
      <c r="O10" s="21" t="s">
        <v>260</v>
      </c>
      <c r="P10" s="22" t="s">
        <v>144</v>
      </c>
      <c r="Q10" s="22" t="s">
        <v>144</v>
      </c>
      <c r="R10" s="22" t="s">
        <v>144</v>
      </c>
      <c r="S10" s="22" t="s">
        <v>144</v>
      </c>
      <c r="T10" s="22" t="s">
        <v>144</v>
      </c>
      <c r="U10" s="23"/>
      <c r="V10" s="24"/>
      <c r="W10" s="24"/>
      <c r="X10" s="24" t="s">
        <v>784</v>
      </c>
    </row>
    <row r="11" spans="1:24" s="17" customFormat="1" ht="48" x14ac:dyDescent="0.2">
      <c r="A11" s="18">
        <v>0</v>
      </c>
      <c r="B11" s="19">
        <v>328</v>
      </c>
      <c r="C11" s="19" t="s">
        <v>255</v>
      </c>
      <c r="D11" s="20" t="s">
        <v>369</v>
      </c>
      <c r="E11" s="20" t="s">
        <v>369</v>
      </c>
      <c r="F11" s="20" t="s">
        <v>671</v>
      </c>
      <c r="G11" s="20" t="s">
        <v>470</v>
      </c>
      <c r="H11" s="20" t="s">
        <v>22</v>
      </c>
      <c r="I11" s="20" t="s">
        <v>470</v>
      </c>
      <c r="J11" s="19" t="s">
        <v>669</v>
      </c>
      <c r="K11" s="19">
        <v>60</v>
      </c>
      <c r="L11" s="19">
        <v>24</v>
      </c>
      <c r="M11" s="19">
        <v>0.2</v>
      </c>
      <c r="N11" s="21">
        <v>5.2183222414361996</v>
      </c>
      <c r="O11" s="21" t="s">
        <v>260</v>
      </c>
      <c r="P11" s="22" t="s">
        <v>144</v>
      </c>
      <c r="Q11" s="22" t="s">
        <v>144</v>
      </c>
      <c r="R11" s="22" t="s">
        <v>144</v>
      </c>
      <c r="S11" s="22" t="s">
        <v>144</v>
      </c>
      <c r="T11" s="22" t="s">
        <v>144</v>
      </c>
      <c r="U11" s="23"/>
      <c r="V11" s="24"/>
      <c r="W11" s="24"/>
      <c r="X11" s="24" t="s">
        <v>784</v>
      </c>
    </row>
    <row r="12" spans="1:24" s="17" customFormat="1" ht="16" x14ac:dyDescent="0.2">
      <c r="A12" s="18">
        <v>0</v>
      </c>
      <c r="B12" s="19">
        <v>149</v>
      </c>
      <c r="C12" s="19" t="s">
        <v>255</v>
      </c>
      <c r="D12" s="20" t="s">
        <v>369</v>
      </c>
      <c r="E12" s="20" t="s">
        <v>369</v>
      </c>
      <c r="F12" s="20" t="s">
        <v>370</v>
      </c>
      <c r="G12" s="20" t="s">
        <v>21</v>
      </c>
      <c r="H12" s="20" t="s">
        <v>22</v>
      </c>
      <c r="I12" s="20" t="s">
        <v>785</v>
      </c>
      <c r="J12" s="26">
        <v>46974</v>
      </c>
      <c r="K12" s="19">
        <v>380</v>
      </c>
      <c r="L12" s="19">
        <v>24</v>
      </c>
      <c r="M12" s="19">
        <v>12.6</v>
      </c>
      <c r="N12" s="21">
        <v>328.43664420093</v>
      </c>
      <c r="O12" s="21" t="s">
        <v>260</v>
      </c>
      <c r="P12" s="22" t="s">
        <v>144</v>
      </c>
      <c r="Q12" s="22" t="s">
        <v>144</v>
      </c>
      <c r="R12" s="22" t="s">
        <v>144</v>
      </c>
      <c r="S12" s="22" t="s">
        <v>144</v>
      </c>
      <c r="T12" s="22" t="s">
        <v>144</v>
      </c>
      <c r="U12" s="23"/>
      <c r="V12" s="24"/>
      <c r="W12" s="24"/>
      <c r="X12" s="24"/>
    </row>
    <row r="13" spans="1:24" s="17" customFormat="1" ht="48" x14ac:dyDescent="0.2">
      <c r="A13" s="18">
        <v>0</v>
      </c>
      <c r="B13" s="19">
        <v>150</v>
      </c>
      <c r="C13" s="19" t="s">
        <v>255</v>
      </c>
      <c r="D13" s="20" t="s">
        <v>369</v>
      </c>
      <c r="E13" s="20" t="s">
        <v>369</v>
      </c>
      <c r="F13" s="20" t="s">
        <v>373</v>
      </c>
      <c r="G13" s="20" t="s">
        <v>282</v>
      </c>
      <c r="H13" s="20" t="s">
        <v>22</v>
      </c>
      <c r="I13" s="20" t="s">
        <v>374</v>
      </c>
      <c r="J13" s="19" t="s">
        <v>375</v>
      </c>
      <c r="K13" s="19">
        <v>14.9</v>
      </c>
      <c r="L13" s="19">
        <v>24</v>
      </c>
      <c r="M13" s="19">
        <v>1.4</v>
      </c>
      <c r="N13" s="21">
        <v>18.9989453547396</v>
      </c>
      <c r="O13" s="21" t="s">
        <v>260</v>
      </c>
      <c r="P13" s="22" t="s">
        <v>144</v>
      </c>
      <c r="Q13" s="22" t="s">
        <v>144</v>
      </c>
      <c r="R13" s="22" t="s">
        <v>144</v>
      </c>
      <c r="S13" s="22" t="s">
        <v>144</v>
      </c>
      <c r="T13" s="22" t="s">
        <v>144</v>
      </c>
      <c r="U13" s="23"/>
      <c r="V13" s="24"/>
      <c r="W13" s="24"/>
      <c r="X13" s="24" t="s">
        <v>784</v>
      </c>
    </row>
    <row r="14" spans="1:24" s="17" customFormat="1" ht="48" x14ac:dyDescent="0.2">
      <c r="A14" s="18">
        <v>0</v>
      </c>
      <c r="B14" s="19">
        <v>151</v>
      </c>
      <c r="C14" s="19" t="s">
        <v>255</v>
      </c>
      <c r="D14" s="20" t="s">
        <v>369</v>
      </c>
      <c r="E14" s="20" t="s">
        <v>369</v>
      </c>
      <c r="F14" s="20" t="s">
        <v>376</v>
      </c>
      <c r="G14" s="20" t="s">
        <v>282</v>
      </c>
      <c r="H14" s="20" t="s">
        <v>22</v>
      </c>
      <c r="I14" s="20" t="s">
        <v>377</v>
      </c>
      <c r="J14" s="19" t="s">
        <v>375</v>
      </c>
      <c r="K14" s="19">
        <v>35.799999999999997</v>
      </c>
      <c r="L14" s="19">
        <v>24</v>
      </c>
      <c r="M14" s="19">
        <v>1.1000000000000001</v>
      </c>
      <c r="N14" s="21">
        <v>31.738550413311</v>
      </c>
      <c r="O14" s="21" t="s">
        <v>260</v>
      </c>
      <c r="P14" s="22" t="s">
        <v>144</v>
      </c>
      <c r="Q14" s="22" t="s">
        <v>144</v>
      </c>
      <c r="R14" s="22" t="s">
        <v>144</v>
      </c>
      <c r="S14" s="22" t="s">
        <v>144</v>
      </c>
      <c r="T14" s="22" t="s">
        <v>144</v>
      </c>
      <c r="U14" s="23"/>
      <c r="V14" s="24"/>
      <c r="W14" s="24"/>
      <c r="X14" s="24" t="s">
        <v>784</v>
      </c>
    </row>
    <row r="15" spans="1:24" s="17" customFormat="1" ht="48" x14ac:dyDescent="0.2">
      <c r="A15" s="18">
        <v>0</v>
      </c>
      <c r="B15" s="19">
        <v>152</v>
      </c>
      <c r="C15" s="19" t="s">
        <v>255</v>
      </c>
      <c r="D15" s="20" t="s">
        <v>369</v>
      </c>
      <c r="E15" s="20" t="s">
        <v>369</v>
      </c>
      <c r="F15" s="20" t="s">
        <v>378</v>
      </c>
      <c r="G15" s="20" t="s">
        <v>282</v>
      </c>
      <c r="H15" s="20" t="s">
        <v>22</v>
      </c>
      <c r="I15" s="20" t="s">
        <v>379</v>
      </c>
      <c r="J15" s="19" t="s">
        <v>375</v>
      </c>
      <c r="K15" s="19">
        <v>43.3</v>
      </c>
      <c r="L15" s="19">
        <v>24</v>
      </c>
      <c r="M15" s="19">
        <v>0.34</v>
      </c>
      <c r="N15" s="21">
        <v>9.5495003323704015</v>
      </c>
      <c r="O15" s="21" t="s">
        <v>260</v>
      </c>
      <c r="P15" s="22" t="s">
        <v>144</v>
      </c>
      <c r="Q15" s="22" t="s">
        <v>144</v>
      </c>
      <c r="R15" s="22" t="s">
        <v>144</v>
      </c>
      <c r="S15" s="22" t="s">
        <v>144</v>
      </c>
      <c r="T15" s="22" t="s">
        <v>144</v>
      </c>
      <c r="U15" s="23"/>
      <c r="V15" s="24"/>
      <c r="W15" s="24"/>
      <c r="X15" s="24" t="s">
        <v>784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4F80-DD57-4C70-9630-AC73827A0178}">
  <dimension ref="A5:X176"/>
  <sheetViews>
    <sheetView topLeftCell="A155" workbookViewId="0">
      <selection activeCell="B6" sqref="B6:B176"/>
    </sheetView>
  </sheetViews>
  <sheetFormatPr baseColWidth="10" defaultColWidth="8.83203125" defaultRowHeight="15" x14ac:dyDescent="0.2"/>
  <cols>
    <col min="1" max="2" width="9.1640625" customWidth="1"/>
    <col min="3" max="3" width="9.5" customWidth="1"/>
    <col min="4" max="4" width="16" customWidth="1"/>
    <col min="5" max="5" width="20.6640625" customWidth="1"/>
    <col min="6" max="6" width="13.5" customWidth="1"/>
    <col min="7" max="7" width="26.5" bestFit="1" customWidth="1"/>
    <col min="8" max="8" width="11.83203125" bestFit="1" customWidth="1"/>
    <col min="9" max="9" width="23.5" bestFit="1" customWidth="1"/>
    <col min="10" max="10" width="11.5" customWidth="1"/>
    <col min="11" max="11" width="9.5" bestFit="1" customWidth="1"/>
    <col min="12" max="12" width="10.5" bestFit="1" customWidth="1"/>
    <col min="13" max="13" width="13.5" customWidth="1"/>
    <col min="14" max="14" width="17.5" customWidth="1"/>
    <col min="15" max="15" width="29" bestFit="1" customWidth="1"/>
    <col min="16" max="16" width="19.5" customWidth="1"/>
    <col min="17" max="17" width="18.5" customWidth="1"/>
    <col min="18" max="18" width="21.1640625" customWidth="1"/>
    <col min="19" max="19" width="22.1640625" customWidth="1"/>
    <col min="20" max="20" width="21.5" customWidth="1"/>
    <col min="21" max="21" width="26.5" customWidth="1"/>
    <col min="22" max="22" width="59.5" customWidth="1"/>
    <col min="23" max="23" width="54.5" bestFit="1" customWidth="1"/>
    <col min="24" max="24" width="45.5" customWidth="1"/>
  </cols>
  <sheetData>
    <row r="5" spans="1:24" s="90" customFormat="1" ht="34" x14ac:dyDescent="0.2">
      <c r="A5" s="84" t="s">
        <v>775</v>
      </c>
      <c r="B5" s="84" t="s">
        <v>0</v>
      </c>
      <c r="C5" s="84" t="s">
        <v>1</v>
      </c>
      <c r="D5" s="85" t="s">
        <v>2</v>
      </c>
      <c r="E5" s="85" t="s">
        <v>3</v>
      </c>
      <c r="F5" s="85" t="s">
        <v>4</v>
      </c>
      <c r="G5" s="85" t="s">
        <v>5</v>
      </c>
      <c r="H5" s="85" t="s">
        <v>6</v>
      </c>
      <c r="I5" s="85" t="s">
        <v>7</v>
      </c>
      <c r="J5" s="84" t="s">
        <v>8</v>
      </c>
      <c r="K5" s="84" t="s">
        <v>9</v>
      </c>
      <c r="L5" s="84" t="s">
        <v>10</v>
      </c>
      <c r="M5" s="86" t="s">
        <v>776</v>
      </c>
      <c r="N5" s="87" t="s">
        <v>786</v>
      </c>
      <c r="O5" s="87" t="s">
        <v>12</v>
      </c>
      <c r="P5" s="88" t="s">
        <v>13</v>
      </c>
      <c r="Q5" s="88" t="s">
        <v>14</v>
      </c>
      <c r="R5" s="87" t="s">
        <v>15</v>
      </c>
      <c r="S5" s="87" t="s">
        <v>16</v>
      </c>
      <c r="T5" s="87" t="s">
        <v>17</v>
      </c>
      <c r="U5" s="89" t="s">
        <v>777</v>
      </c>
      <c r="V5" s="89" t="s">
        <v>778</v>
      </c>
      <c r="W5" s="89" t="s">
        <v>779</v>
      </c>
      <c r="X5" s="89" t="s">
        <v>780</v>
      </c>
    </row>
    <row r="6" spans="1:24" s="41" customFormat="1" ht="48" x14ac:dyDescent="0.2">
      <c r="A6" s="34">
        <v>1</v>
      </c>
      <c r="B6" s="35">
        <v>106</v>
      </c>
      <c r="C6" s="35" t="s">
        <v>87</v>
      </c>
      <c r="D6" s="36" t="s">
        <v>261</v>
      </c>
      <c r="E6" s="36" t="s">
        <v>261</v>
      </c>
      <c r="F6" s="36" t="s">
        <v>262</v>
      </c>
      <c r="G6" s="36" t="s">
        <v>21</v>
      </c>
      <c r="H6" s="36" t="s">
        <v>22</v>
      </c>
      <c r="I6" s="36" t="s">
        <v>263</v>
      </c>
      <c r="J6" s="35" t="s">
        <v>264</v>
      </c>
      <c r="K6" s="35">
        <v>92</v>
      </c>
      <c r="L6" s="35">
        <v>20</v>
      </c>
      <c r="M6" s="35">
        <v>15.5</v>
      </c>
      <c r="N6" s="37">
        <v>20.0685042436176</v>
      </c>
      <c r="O6" s="37" t="s">
        <v>30</v>
      </c>
      <c r="P6" s="38">
        <v>12</v>
      </c>
      <c r="Q6" s="38">
        <v>12</v>
      </c>
      <c r="R6" s="39">
        <v>1</v>
      </c>
      <c r="S6" s="39">
        <v>8.0445205563534916</v>
      </c>
      <c r="T6" s="39">
        <v>8.3016399096792064</v>
      </c>
      <c r="U6" s="40"/>
      <c r="V6" s="40" t="s">
        <v>787</v>
      </c>
      <c r="W6" s="40" t="s">
        <v>788</v>
      </c>
      <c r="X6" s="40"/>
    </row>
    <row r="7" spans="1:24" s="42" customFormat="1" ht="48" x14ac:dyDescent="0.2">
      <c r="A7" s="34">
        <v>2</v>
      </c>
      <c r="B7" s="35">
        <v>41</v>
      </c>
      <c r="C7" s="35" t="s">
        <v>112</v>
      </c>
      <c r="D7" s="36" t="s">
        <v>113</v>
      </c>
      <c r="E7" s="36" t="s">
        <v>113</v>
      </c>
      <c r="F7" s="36" t="s">
        <v>114</v>
      </c>
      <c r="G7" s="36" t="s">
        <v>21</v>
      </c>
      <c r="H7" s="36" t="s">
        <v>22</v>
      </c>
      <c r="I7" s="36" t="s">
        <v>115</v>
      </c>
      <c r="J7" s="35" t="s">
        <v>116</v>
      </c>
      <c r="K7" s="35">
        <v>33</v>
      </c>
      <c r="L7" s="35">
        <v>20</v>
      </c>
      <c r="M7" s="35">
        <v>5.2</v>
      </c>
      <c r="N7" s="37">
        <v>11.012115869606159</v>
      </c>
      <c r="O7" s="37" t="s">
        <v>30</v>
      </c>
      <c r="P7" s="38">
        <v>12</v>
      </c>
      <c r="Q7" s="38">
        <v>12</v>
      </c>
      <c r="R7" s="39">
        <v>1</v>
      </c>
      <c r="S7" s="39">
        <v>5.9496181211846464</v>
      </c>
      <c r="T7" s="39">
        <v>6.3164867636723772</v>
      </c>
      <c r="U7" s="40" t="s">
        <v>789</v>
      </c>
      <c r="V7" s="40" t="s">
        <v>790</v>
      </c>
      <c r="W7" s="40"/>
      <c r="X7" s="40" t="s">
        <v>791</v>
      </c>
    </row>
    <row r="8" spans="1:24" s="41" customFormat="1" ht="32" x14ac:dyDescent="0.2">
      <c r="A8" s="34">
        <v>3</v>
      </c>
      <c r="B8" s="35">
        <v>181</v>
      </c>
      <c r="C8" s="35" t="s">
        <v>112</v>
      </c>
      <c r="D8" s="36" t="s">
        <v>448</v>
      </c>
      <c r="E8" s="36" t="s">
        <v>448</v>
      </c>
      <c r="F8" s="36" t="s">
        <v>449</v>
      </c>
      <c r="G8" s="36" t="s">
        <v>21</v>
      </c>
      <c r="H8" s="36" t="s">
        <v>22</v>
      </c>
      <c r="I8" s="36" t="s">
        <v>450</v>
      </c>
      <c r="J8" s="35" t="s">
        <v>451</v>
      </c>
      <c r="K8" s="35">
        <v>56.4</v>
      </c>
      <c r="L8" s="35">
        <v>24</v>
      </c>
      <c r="M8" s="35">
        <v>6.35</v>
      </c>
      <c r="N8" s="37">
        <v>12.802587644246401</v>
      </c>
      <c r="O8" s="37" t="s">
        <v>30</v>
      </c>
      <c r="P8" s="38">
        <v>12</v>
      </c>
      <c r="Q8" s="38">
        <v>12</v>
      </c>
      <c r="R8" s="39">
        <v>1</v>
      </c>
      <c r="S8" s="39">
        <v>5.3767707697245131</v>
      </c>
      <c r="T8" s="39">
        <v>7.0452485749073652</v>
      </c>
      <c r="U8" s="40" t="s">
        <v>789</v>
      </c>
      <c r="V8" s="40" t="s">
        <v>792</v>
      </c>
      <c r="W8" s="40"/>
      <c r="X8" s="40"/>
    </row>
    <row r="9" spans="1:24" s="42" customFormat="1" ht="48" x14ac:dyDescent="0.2">
      <c r="A9" s="34">
        <v>4</v>
      </c>
      <c r="B9" s="35">
        <v>242</v>
      </c>
      <c r="C9" s="35" t="s">
        <v>87</v>
      </c>
      <c r="D9" s="36" t="s">
        <v>579</v>
      </c>
      <c r="E9" s="36" t="s">
        <v>579</v>
      </c>
      <c r="F9" s="36" t="s">
        <v>583</v>
      </c>
      <c r="G9" s="36" t="s">
        <v>21</v>
      </c>
      <c r="H9" s="36" t="s">
        <v>22</v>
      </c>
      <c r="I9" s="36" t="s">
        <v>584</v>
      </c>
      <c r="J9" s="35" t="s">
        <v>582</v>
      </c>
      <c r="K9" s="35">
        <v>20</v>
      </c>
      <c r="L9" s="35">
        <v>24</v>
      </c>
      <c r="M9" s="35">
        <v>1.9</v>
      </c>
      <c r="N9" s="37">
        <v>4.18853686132692</v>
      </c>
      <c r="O9" s="37" t="s">
        <v>30</v>
      </c>
      <c r="P9" s="38">
        <v>12</v>
      </c>
      <c r="Q9" s="38">
        <v>12</v>
      </c>
      <c r="R9" s="39">
        <v>1</v>
      </c>
      <c r="S9" s="39">
        <v>4.6312424714329623</v>
      </c>
      <c r="T9" s="39">
        <v>7.0123444322197663</v>
      </c>
      <c r="U9" s="40"/>
      <c r="V9" s="40" t="s">
        <v>793</v>
      </c>
      <c r="W9" s="40" t="s">
        <v>794</v>
      </c>
      <c r="X9" s="40" t="s">
        <v>795</v>
      </c>
    </row>
    <row r="10" spans="1:24" s="42" customFormat="1" ht="48" x14ac:dyDescent="0.2">
      <c r="A10" s="34">
        <v>5</v>
      </c>
      <c r="B10" s="35">
        <v>162</v>
      </c>
      <c r="C10" s="35" t="s">
        <v>112</v>
      </c>
      <c r="D10" s="36" t="s">
        <v>407</v>
      </c>
      <c r="E10" s="36" t="s">
        <v>408</v>
      </c>
      <c r="F10" s="36" t="s">
        <v>409</v>
      </c>
      <c r="G10" s="36" t="s">
        <v>49</v>
      </c>
      <c r="H10" s="36" t="s">
        <v>22</v>
      </c>
      <c r="I10" s="36" t="s">
        <v>410</v>
      </c>
      <c r="J10" s="35" t="s">
        <v>411</v>
      </c>
      <c r="K10" s="35">
        <v>16.600000000000001</v>
      </c>
      <c r="L10" s="35">
        <v>20</v>
      </c>
      <c r="M10" s="35">
        <v>0.5</v>
      </c>
      <c r="N10" s="37">
        <v>2.5428754869030001</v>
      </c>
      <c r="O10" s="37" t="s">
        <v>30</v>
      </c>
      <c r="P10" s="38">
        <v>12</v>
      </c>
      <c r="Q10" s="38">
        <v>12</v>
      </c>
      <c r="R10" s="39">
        <v>1</v>
      </c>
      <c r="S10" s="39">
        <v>4.4318428374259158</v>
      </c>
      <c r="T10" s="39">
        <v>4.6235549375703604</v>
      </c>
      <c r="U10" s="40"/>
      <c r="V10" s="40" t="s">
        <v>796</v>
      </c>
      <c r="W10" s="40"/>
      <c r="X10" s="40" t="s">
        <v>797</v>
      </c>
    </row>
    <row r="11" spans="1:24" s="42" customFormat="1" ht="32" x14ac:dyDescent="0.2">
      <c r="A11" s="34">
        <v>6</v>
      </c>
      <c r="B11" s="35">
        <v>195</v>
      </c>
      <c r="C11" s="35" t="s">
        <v>57</v>
      </c>
      <c r="D11" s="36" t="s">
        <v>476</v>
      </c>
      <c r="E11" s="36" t="s">
        <v>477</v>
      </c>
      <c r="F11" s="36" t="s">
        <v>478</v>
      </c>
      <c r="G11" s="36" t="s">
        <v>49</v>
      </c>
      <c r="H11" s="36" t="s">
        <v>22</v>
      </c>
      <c r="I11" s="36" t="s">
        <v>479</v>
      </c>
      <c r="J11" s="35" t="s">
        <v>480</v>
      </c>
      <c r="K11" s="35">
        <v>20.3</v>
      </c>
      <c r="L11" s="35">
        <v>24</v>
      </c>
      <c r="M11" s="35">
        <v>1.6</v>
      </c>
      <c r="N11" s="37">
        <v>20.12097464496</v>
      </c>
      <c r="O11" s="37" t="s">
        <v>798</v>
      </c>
      <c r="P11" s="38">
        <v>12</v>
      </c>
      <c r="Q11" s="38">
        <v>12</v>
      </c>
      <c r="R11" s="39">
        <v>1</v>
      </c>
      <c r="S11" s="39">
        <v>3.4973999999999998</v>
      </c>
      <c r="T11" s="39">
        <v>3.9887999999999999</v>
      </c>
      <c r="U11" s="43"/>
      <c r="V11" s="40" t="s">
        <v>799</v>
      </c>
      <c r="W11" s="40" t="s">
        <v>800</v>
      </c>
      <c r="X11" s="40" t="s">
        <v>801</v>
      </c>
    </row>
    <row r="12" spans="1:24" s="42" customFormat="1" ht="32" x14ac:dyDescent="0.2">
      <c r="A12" s="34">
        <v>7</v>
      </c>
      <c r="B12" s="35">
        <v>437</v>
      </c>
      <c r="C12" s="35" t="s">
        <v>117</v>
      </c>
      <c r="D12" s="36" t="s">
        <v>511</v>
      </c>
      <c r="E12" s="36" t="s">
        <v>511</v>
      </c>
      <c r="F12" s="36" t="s">
        <v>761</v>
      </c>
      <c r="G12" s="36" t="s">
        <v>470</v>
      </c>
      <c r="H12" s="36" t="s">
        <v>22</v>
      </c>
      <c r="I12" s="36" t="s">
        <v>470</v>
      </c>
      <c r="J12" s="35" t="s">
        <v>762</v>
      </c>
      <c r="K12" s="35">
        <v>36</v>
      </c>
      <c r="L12" s="35">
        <v>24</v>
      </c>
      <c r="M12" s="35">
        <v>0.7</v>
      </c>
      <c r="N12" s="37">
        <v>7.7114820265588806</v>
      </c>
      <c r="O12" s="37" t="s">
        <v>30</v>
      </c>
      <c r="P12" s="38">
        <v>12</v>
      </c>
      <c r="Q12" s="38">
        <v>12</v>
      </c>
      <c r="R12" s="39">
        <v>1</v>
      </c>
      <c r="S12" s="39">
        <v>2.7726211252005002</v>
      </c>
      <c r="T12" s="39">
        <v>3.2637718517347238</v>
      </c>
      <c r="U12" s="40"/>
      <c r="V12" s="40" t="s">
        <v>790</v>
      </c>
      <c r="W12" s="40"/>
      <c r="X12" s="40"/>
    </row>
    <row r="13" spans="1:24" s="42" customFormat="1" ht="16" x14ac:dyDescent="0.2">
      <c r="A13" s="34">
        <v>8</v>
      </c>
      <c r="B13" s="35">
        <v>262</v>
      </c>
      <c r="C13" s="35" t="s">
        <v>46</v>
      </c>
      <c r="D13" s="36" t="s">
        <v>627</v>
      </c>
      <c r="E13" s="36" t="s">
        <v>627</v>
      </c>
      <c r="F13" s="36" t="s">
        <v>215</v>
      </c>
      <c r="G13" s="36" t="s">
        <v>282</v>
      </c>
      <c r="H13" s="36" t="s">
        <v>22</v>
      </c>
      <c r="I13" s="36" t="s">
        <v>282</v>
      </c>
      <c r="J13" s="35" t="s">
        <v>628</v>
      </c>
      <c r="K13" s="35">
        <v>40</v>
      </c>
      <c r="L13" s="35">
        <v>10</v>
      </c>
      <c r="M13" s="35">
        <v>2.2000000000000002</v>
      </c>
      <c r="N13" s="37">
        <v>14.812158111962397</v>
      </c>
      <c r="O13" s="37" t="s">
        <v>30</v>
      </c>
      <c r="P13" s="38">
        <v>12</v>
      </c>
      <c r="Q13" s="38">
        <v>12</v>
      </c>
      <c r="R13" s="39">
        <v>1</v>
      </c>
      <c r="S13" s="39">
        <v>2.632657685212306</v>
      </c>
      <c r="T13" s="39">
        <v>4.5677234456062603</v>
      </c>
      <c r="U13" s="40"/>
      <c r="V13" s="40" t="s">
        <v>802</v>
      </c>
      <c r="W13" s="40"/>
      <c r="X13" s="40"/>
    </row>
    <row r="14" spans="1:24" s="42" customFormat="1" ht="32" x14ac:dyDescent="0.2">
      <c r="A14" s="34">
        <v>9</v>
      </c>
      <c r="B14" s="35">
        <v>436</v>
      </c>
      <c r="C14" s="35" t="s">
        <v>112</v>
      </c>
      <c r="D14" s="36" t="s">
        <v>407</v>
      </c>
      <c r="E14" s="36" t="s">
        <v>758</v>
      </c>
      <c r="F14" s="36" t="s">
        <v>759</v>
      </c>
      <c r="G14" s="36" t="s">
        <v>470</v>
      </c>
      <c r="H14" s="36" t="s">
        <v>22</v>
      </c>
      <c r="I14" s="36" t="s">
        <v>470</v>
      </c>
      <c r="J14" s="35" t="s">
        <v>760</v>
      </c>
      <c r="K14" s="35">
        <v>5</v>
      </c>
      <c r="L14" s="35">
        <v>20</v>
      </c>
      <c r="M14" s="35">
        <v>0.3</v>
      </c>
      <c r="N14" s="37">
        <v>2.1640905439416001</v>
      </c>
      <c r="O14" s="37" t="s">
        <v>202</v>
      </c>
      <c r="P14" s="38">
        <v>12</v>
      </c>
      <c r="Q14" s="38">
        <v>12</v>
      </c>
      <c r="R14" s="39">
        <v>1</v>
      </c>
      <c r="S14" s="39">
        <v>2.363999727451541</v>
      </c>
      <c r="T14" s="39">
        <v>2.6320106947485047</v>
      </c>
      <c r="U14" s="40"/>
      <c r="V14" s="40" t="s">
        <v>790</v>
      </c>
      <c r="W14" s="40"/>
      <c r="X14" s="40"/>
    </row>
    <row r="15" spans="1:24" s="42" customFormat="1" ht="48" x14ac:dyDescent="0.2">
      <c r="A15" s="34">
        <v>10</v>
      </c>
      <c r="B15" s="35">
        <v>403</v>
      </c>
      <c r="C15" s="35" t="s">
        <v>57</v>
      </c>
      <c r="D15" s="36" t="s">
        <v>564</v>
      </c>
      <c r="E15" s="36" t="s">
        <v>719</v>
      </c>
      <c r="F15" s="36" t="s">
        <v>720</v>
      </c>
      <c r="G15" s="36" t="s">
        <v>21</v>
      </c>
      <c r="H15" s="36" t="s">
        <v>22</v>
      </c>
      <c r="I15" s="36" t="s">
        <v>721</v>
      </c>
      <c r="J15" s="35" t="s">
        <v>722</v>
      </c>
      <c r="K15" s="35">
        <v>3434</v>
      </c>
      <c r="L15" s="35">
        <v>24</v>
      </c>
      <c r="M15" s="35">
        <v>115.1</v>
      </c>
      <c r="N15" s="37">
        <v>963.13308004656017</v>
      </c>
      <c r="O15" s="37" t="s">
        <v>444</v>
      </c>
      <c r="P15" s="38">
        <v>8</v>
      </c>
      <c r="Q15" s="38">
        <v>8</v>
      </c>
      <c r="R15" s="39">
        <v>1</v>
      </c>
      <c r="S15" s="39">
        <v>2.3008873367181097</v>
      </c>
      <c r="T15" s="39">
        <v>2.4278544143041985</v>
      </c>
      <c r="U15" s="40" t="s">
        <v>803</v>
      </c>
      <c r="V15" s="40" t="s">
        <v>804</v>
      </c>
      <c r="W15" s="40" t="s">
        <v>805</v>
      </c>
      <c r="X15" s="40"/>
    </row>
    <row r="16" spans="1:24" s="42" customFormat="1" ht="20" customHeight="1" x14ac:dyDescent="0.2">
      <c r="A16" s="34">
        <v>11</v>
      </c>
      <c r="B16" s="35">
        <v>53</v>
      </c>
      <c r="C16" s="35" t="s">
        <v>74</v>
      </c>
      <c r="D16" s="36" t="s">
        <v>140</v>
      </c>
      <c r="E16" s="36" t="s">
        <v>140</v>
      </c>
      <c r="F16" s="36" t="s">
        <v>145</v>
      </c>
      <c r="G16" s="36" t="s">
        <v>49</v>
      </c>
      <c r="H16" s="36" t="s">
        <v>22</v>
      </c>
      <c r="I16" s="36" t="s">
        <v>146</v>
      </c>
      <c r="J16" s="35" t="s">
        <v>147</v>
      </c>
      <c r="K16" s="35">
        <v>453</v>
      </c>
      <c r="L16" s="35">
        <v>24</v>
      </c>
      <c r="M16" s="35">
        <v>50.5</v>
      </c>
      <c r="N16" s="37">
        <v>570.99393754107848</v>
      </c>
      <c r="O16" s="37" t="s">
        <v>30</v>
      </c>
      <c r="P16" s="38">
        <v>12</v>
      </c>
      <c r="Q16" s="38">
        <v>12</v>
      </c>
      <c r="R16" s="39">
        <v>1</v>
      </c>
      <c r="S16" s="39">
        <v>2.1812028095353542</v>
      </c>
      <c r="T16" s="39">
        <v>2.4570070191997289</v>
      </c>
      <c r="U16" s="40"/>
      <c r="V16" s="44" t="s">
        <v>781</v>
      </c>
      <c r="W16" s="40"/>
      <c r="X16" s="40"/>
    </row>
    <row r="17" spans="1:24" s="42" customFormat="1" ht="26.5" customHeight="1" x14ac:dyDescent="0.2">
      <c r="A17" s="34">
        <v>12</v>
      </c>
      <c r="B17" s="35">
        <v>184</v>
      </c>
      <c r="C17" s="35" t="s">
        <v>117</v>
      </c>
      <c r="D17" s="36" t="s">
        <v>454</v>
      </c>
      <c r="E17" s="36" t="s">
        <v>454</v>
      </c>
      <c r="F17" s="36" t="s">
        <v>455</v>
      </c>
      <c r="G17" s="36" t="s">
        <v>282</v>
      </c>
      <c r="H17" s="36" t="s">
        <v>22</v>
      </c>
      <c r="I17" s="36" t="s">
        <v>282</v>
      </c>
      <c r="J17" s="35" t="s">
        <v>456</v>
      </c>
      <c r="K17" s="35">
        <v>170</v>
      </c>
      <c r="L17" s="35">
        <v>20</v>
      </c>
      <c r="M17" s="35">
        <v>10.4</v>
      </c>
      <c r="N17" s="37">
        <v>44.435198334873597</v>
      </c>
      <c r="O17" s="37" t="s">
        <v>30</v>
      </c>
      <c r="P17" s="38">
        <v>12</v>
      </c>
      <c r="Q17" s="38">
        <v>12</v>
      </c>
      <c r="R17" s="39">
        <v>1</v>
      </c>
      <c r="S17" s="39">
        <v>2.1205179158877825</v>
      </c>
      <c r="T17" s="39">
        <v>2.277131766186236</v>
      </c>
      <c r="U17" s="45"/>
      <c r="V17" s="40" t="s">
        <v>790</v>
      </c>
      <c r="W17" s="40"/>
      <c r="X17" s="45"/>
    </row>
    <row r="18" spans="1:24" s="42" customFormat="1" ht="32" x14ac:dyDescent="0.2">
      <c r="A18" s="34">
        <v>13</v>
      </c>
      <c r="B18" s="35">
        <v>153</v>
      </c>
      <c r="C18" s="35" t="s">
        <v>230</v>
      </c>
      <c r="D18" s="36" t="s">
        <v>380</v>
      </c>
      <c r="E18" s="36" t="s">
        <v>380</v>
      </c>
      <c r="F18" s="36" t="s">
        <v>381</v>
      </c>
      <c r="G18" s="36" t="s">
        <v>282</v>
      </c>
      <c r="H18" s="36" t="s">
        <v>22</v>
      </c>
      <c r="I18" s="36" t="s">
        <v>282</v>
      </c>
      <c r="J18" s="35" t="s">
        <v>382</v>
      </c>
      <c r="K18" s="35">
        <v>500</v>
      </c>
      <c r="L18" s="35">
        <v>24</v>
      </c>
      <c r="M18" s="35">
        <v>15.8</v>
      </c>
      <c r="N18" s="37">
        <v>164.942978716656</v>
      </c>
      <c r="O18" s="37" t="s">
        <v>254</v>
      </c>
      <c r="P18" s="38">
        <v>12</v>
      </c>
      <c r="Q18" s="38">
        <v>12</v>
      </c>
      <c r="R18" s="39">
        <v>1</v>
      </c>
      <c r="S18" s="39">
        <v>2.0110456233473775</v>
      </c>
      <c r="T18" s="39">
        <v>2.0649380406087596</v>
      </c>
      <c r="U18" s="40"/>
      <c r="V18" s="40" t="s">
        <v>806</v>
      </c>
      <c r="W18" s="40"/>
      <c r="X18" s="40" t="s">
        <v>807</v>
      </c>
    </row>
    <row r="19" spans="1:24" s="42" customFormat="1" ht="16" x14ac:dyDescent="0.2">
      <c r="A19" s="34">
        <v>14</v>
      </c>
      <c r="B19" s="35">
        <v>108</v>
      </c>
      <c r="C19" s="35" t="s">
        <v>112</v>
      </c>
      <c r="D19" s="36" t="s">
        <v>265</v>
      </c>
      <c r="E19" s="36" t="s">
        <v>265</v>
      </c>
      <c r="F19" s="36" t="s">
        <v>266</v>
      </c>
      <c r="G19" s="36" t="s">
        <v>49</v>
      </c>
      <c r="H19" s="36" t="s">
        <v>22</v>
      </c>
      <c r="I19" s="36" t="s">
        <v>267</v>
      </c>
      <c r="J19" s="35" t="s">
        <v>268</v>
      </c>
      <c r="K19" s="35">
        <v>22</v>
      </c>
      <c r="L19" s="35">
        <v>12</v>
      </c>
      <c r="M19" s="35">
        <v>11.5</v>
      </c>
      <c r="N19" s="37">
        <v>30.5186902754184</v>
      </c>
      <c r="O19" s="37" t="s">
        <v>30</v>
      </c>
      <c r="P19" s="38">
        <v>12</v>
      </c>
      <c r="Q19" s="38">
        <v>12</v>
      </c>
      <c r="R19" s="39">
        <v>1</v>
      </c>
      <c r="S19" s="39">
        <v>1.7486162056643713</v>
      </c>
      <c r="T19" s="39">
        <v>2.2111469763476426</v>
      </c>
      <c r="U19" s="40"/>
      <c r="V19" s="40" t="s">
        <v>808</v>
      </c>
      <c r="W19" s="40"/>
      <c r="X19" s="40"/>
    </row>
    <row r="20" spans="1:24" s="42" customFormat="1" ht="16" x14ac:dyDescent="0.2">
      <c r="A20" s="34">
        <v>15</v>
      </c>
      <c r="B20" s="35">
        <v>173</v>
      </c>
      <c r="C20" s="35" t="s">
        <v>431</v>
      </c>
      <c r="D20" s="36" t="s">
        <v>436</v>
      </c>
      <c r="E20" s="36" t="s">
        <v>436</v>
      </c>
      <c r="F20" s="36" t="s">
        <v>437</v>
      </c>
      <c r="G20" s="36" t="s">
        <v>21</v>
      </c>
      <c r="H20" s="36" t="s">
        <v>22</v>
      </c>
      <c r="I20" s="36" t="s">
        <v>438</v>
      </c>
      <c r="J20" s="35" t="s">
        <v>439</v>
      </c>
      <c r="K20" s="35">
        <v>409.7</v>
      </c>
      <c r="L20" s="35">
        <v>24</v>
      </c>
      <c r="M20" s="35">
        <v>19.399999999999999</v>
      </c>
      <c r="N20" s="37">
        <v>263.705339142252</v>
      </c>
      <c r="O20" s="37" t="s">
        <v>111</v>
      </c>
      <c r="P20" s="38">
        <v>12</v>
      </c>
      <c r="Q20" s="38">
        <v>12</v>
      </c>
      <c r="R20" s="39">
        <v>1</v>
      </c>
      <c r="S20" s="39">
        <v>1.6351223513092465</v>
      </c>
      <c r="T20" s="39">
        <v>1.9317950198306235</v>
      </c>
      <c r="U20" s="40"/>
      <c r="V20" s="44" t="s">
        <v>782</v>
      </c>
      <c r="W20" s="40"/>
      <c r="X20" s="40"/>
    </row>
    <row r="21" spans="1:24" s="42" customFormat="1" ht="32" x14ac:dyDescent="0.2">
      <c r="A21" s="34">
        <v>16</v>
      </c>
      <c r="B21" s="35">
        <v>4</v>
      </c>
      <c r="C21" s="35" t="s">
        <v>18</v>
      </c>
      <c r="D21" s="36" t="s">
        <v>19</v>
      </c>
      <c r="E21" s="36" t="s">
        <v>19</v>
      </c>
      <c r="F21" s="36" t="s">
        <v>20</v>
      </c>
      <c r="G21" s="36" t="s">
        <v>21</v>
      </c>
      <c r="H21" s="36" t="s">
        <v>22</v>
      </c>
      <c r="I21" s="36" t="s">
        <v>23</v>
      </c>
      <c r="J21" s="35" t="s">
        <v>24</v>
      </c>
      <c r="K21" s="35">
        <v>29.6</v>
      </c>
      <c r="L21" s="35">
        <v>24</v>
      </c>
      <c r="M21" s="35">
        <v>3.37</v>
      </c>
      <c r="N21" s="37">
        <v>26.951499752768999</v>
      </c>
      <c r="O21" s="37" t="s">
        <v>30</v>
      </c>
      <c r="P21" s="38">
        <v>12</v>
      </c>
      <c r="Q21" s="38">
        <v>12</v>
      </c>
      <c r="R21" s="39">
        <v>1</v>
      </c>
      <c r="S21" s="39">
        <v>1.4200261184586687</v>
      </c>
      <c r="T21" s="39">
        <v>2.0851715400905348</v>
      </c>
      <c r="U21" s="40"/>
      <c r="V21" s="40" t="s">
        <v>809</v>
      </c>
      <c r="W21" s="40"/>
      <c r="X21" s="40"/>
    </row>
    <row r="22" spans="1:24" s="42" customFormat="1" ht="32" x14ac:dyDescent="0.2">
      <c r="A22" s="34">
        <v>17</v>
      </c>
      <c r="B22" s="35">
        <v>278</v>
      </c>
      <c r="C22" s="35" t="s">
        <v>117</v>
      </c>
      <c r="D22" s="36" t="s">
        <v>122</v>
      </c>
      <c r="E22" s="36" t="s">
        <v>122</v>
      </c>
      <c r="F22" s="36" t="s">
        <v>648</v>
      </c>
      <c r="G22" s="36" t="s">
        <v>49</v>
      </c>
      <c r="H22" s="36" t="s">
        <v>22</v>
      </c>
      <c r="I22" s="36" t="s">
        <v>649</v>
      </c>
      <c r="J22" s="35" t="s">
        <v>447</v>
      </c>
      <c r="K22" s="35">
        <v>67.099999999999994</v>
      </c>
      <c r="L22" s="35">
        <v>24</v>
      </c>
      <c r="M22" s="35">
        <v>6.5</v>
      </c>
      <c r="N22" s="37">
        <v>50.148852479115838</v>
      </c>
      <c r="O22" s="37" t="s">
        <v>202</v>
      </c>
      <c r="P22" s="38">
        <v>12</v>
      </c>
      <c r="Q22" s="38">
        <v>12</v>
      </c>
      <c r="R22" s="39">
        <v>1</v>
      </c>
      <c r="S22" s="39">
        <v>1.2602212093926342</v>
      </c>
      <c r="T22" s="39">
        <v>1.3045392723219011</v>
      </c>
      <c r="U22" s="40"/>
      <c r="V22" s="40" t="s">
        <v>810</v>
      </c>
      <c r="W22" s="40"/>
      <c r="X22" s="40"/>
    </row>
    <row r="23" spans="1:24" s="42" customFormat="1" ht="16" x14ac:dyDescent="0.2">
      <c r="A23" s="34">
        <v>18</v>
      </c>
      <c r="B23" s="35">
        <v>256</v>
      </c>
      <c r="C23" s="35" t="s">
        <v>18</v>
      </c>
      <c r="D23" s="36" t="s">
        <v>617</v>
      </c>
      <c r="E23" s="36" t="s">
        <v>617</v>
      </c>
      <c r="F23" s="36" t="s">
        <v>618</v>
      </c>
      <c r="G23" s="36" t="s">
        <v>282</v>
      </c>
      <c r="H23" s="36" t="s">
        <v>22</v>
      </c>
      <c r="I23" s="36" t="s">
        <v>282</v>
      </c>
      <c r="J23" s="35" t="s">
        <v>619</v>
      </c>
      <c r="K23" s="35">
        <v>418</v>
      </c>
      <c r="L23" s="35">
        <v>16</v>
      </c>
      <c r="M23" s="35">
        <v>37.299999999999997</v>
      </c>
      <c r="N23" s="37">
        <v>418.26378109583339</v>
      </c>
      <c r="O23" s="37" t="s">
        <v>620</v>
      </c>
      <c r="P23" s="38">
        <v>12</v>
      </c>
      <c r="Q23" s="38">
        <v>12</v>
      </c>
      <c r="R23" s="39">
        <v>1</v>
      </c>
      <c r="S23" s="39">
        <v>1.2140752841992255</v>
      </c>
      <c r="T23" s="39">
        <v>1.3020879251779705</v>
      </c>
      <c r="U23" s="40"/>
      <c r="V23" s="44" t="s">
        <v>783</v>
      </c>
      <c r="W23" s="40"/>
      <c r="X23" s="40"/>
    </row>
    <row r="24" spans="1:24" s="42" customFormat="1" ht="16" x14ac:dyDescent="0.2">
      <c r="A24" s="34">
        <v>19</v>
      </c>
      <c r="B24" s="35">
        <v>194</v>
      </c>
      <c r="C24" s="35" t="s">
        <v>87</v>
      </c>
      <c r="D24" s="36" t="s">
        <v>472</v>
      </c>
      <c r="E24" s="36" t="s">
        <v>472</v>
      </c>
      <c r="F24" s="36" t="s">
        <v>473</v>
      </c>
      <c r="G24" s="36" t="s">
        <v>21</v>
      </c>
      <c r="H24" s="36" t="s">
        <v>22</v>
      </c>
      <c r="I24" s="36" t="s">
        <v>474</v>
      </c>
      <c r="J24" s="35" t="s">
        <v>475</v>
      </c>
      <c r="K24" s="35">
        <v>62</v>
      </c>
      <c r="L24" s="35">
        <v>24</v>
      </c>
      <c r="M24" s="35">
        <v>20.399999999999999</v>
      </c>
      <c r="N24" s="37">
        <v>46.902227406796804</v>
      </c>
      <c r="O24" s="37" t="s">
        <v>30</v>
      </c>
      <c r="P24" s="38">
        <v>12</v>
      </c>
      <c r="Q24" s="38">
        <v>12</v>
      </c>
      <c r="R24" s="39">
        <v>1</v>
      </c>
      <c r="S24" s="39">
        <v>1.1091571154748856</v>
      </c>
      <c r="T24" s="39">
        <v>1.4233390669102643</v>
      </c>
      <c r="U24" s="40"/>
      <c r="V24" s="40" t="s">
        <v>811</v>
      </c>
      <c r="W24" s="40" t="s">
        <v>812</v>
      </c>
      <c r="X24" s="40"/>
    </row>
    <row r="25" spans="1:24" s="42" customFormat="1" ht="32" x14ac:dyDescent="0.2">
      <c r="A25" s="34">
        <v>20</v>
      </c>
      <c r="B25" s="35">
        <v>21</v>
      </c>
      <c r="C25" s="35" t="s">
        <v>35</v>
      </c>
      <c r="D25" s="36" t="s">
        <v>62</v>
      </c>
      <c r="E25" s="36" t="s">
        <v>63</v>
      </c>
      <c r="F25" s="36" t="s">
        <v>64</v>
      </c>
      <c r="G25" s="36" t="s">
        <v>21</v>
      </c>
      <c r="H25" s="36" t="s">
        <v>22</v>
      </c>
      <c r="I25" s="36" t="s">
        <v>65</v>
      </c>
      <c r="J25" s="35" t="s">
        <v>66</v>
      </c>
      <c r="K25" s="35">
        <v>130</v>
      </c>
      <c r="L25" s="35">
        <v>22</v>
      </c>
      <c r="M25" s="35">
        <v>15.3</v>
      </c>
      <c r="N25" s="37">
        <v>57.565753912873795</v>
      </c>
      <c r="O25" s="37" t="s">
        <v>67</v>
      </c>
      <c r="P25" s="38">
        <v>9</v>
      </c>
      <c r="Q25" s="38">
        <v>9</v>
      </c>
      <c r="R25" s="39">
        <v>1</v>
      </c>
      <c r="S25" s="39">
        <v>1.1037006011316826</v>
      </c>
      <c r="T25" s="39">
        <v>1.1247007410884797</v>
      </c>
      <c r="U25" s="40"/>
      <c r="V25" s="40" t="s">
        <v>790</v>
      </c>
      <c r="W25" s="40"/>
      <c r="X25" s="40"/>
    </row>
    <row r="26" spans="1:24" s="46" customFormat="1" ht="64" x14ac:dyDescent="0.2">
      <c r="A26" s="34">
        <v>21</v>
      </c>
      <c r="B26" s="35">
        <v>142</v>
      </c>
      <c r="C26" s="35" t="s">
        <v>52</v>
      </c>
      <c r="D26" s="36" t="s">
        <v>337</v>
      </c>
      <c r="E26" s="36" t="s">
        <v>337</v>
      </c>
      <c r="F26" s="36" t="s">
        <v>341</v>
      </c>
      <c r="G26" s="36" t="s">
        <v>21</v>
      </c>
      <c r="H26" s="36" t="s">
        <v>22</v>
      </c>
      <c r="I26" s="36" t="s">
        <v>342</v>
      </c>
      <c r="J26" s="35" t="s">
        <v>343</v>
      </c>
      <c r="K26" s="35">
        <v>49.2</v>
      </c>
      <c r="L26" s="35">
        <v>24</v>
      </c>
      <c r="M26" s="35">
        <v>6.3</v>
      </c>
      <c r="N26" s="37">
        <v>104.55628242432961</v>
      </c>
      <c r="O26" s="37" t="s">
        <v>111</v>
      </c>
      <c r="P26" s="38">
        <v>12</v>
      </c>
      <c r="Q26" s="38">
        <v>12</v>
      </c>
      <c r="R26" s="39">
        <v>1</v>
      </c>
      <c r="S26" s="39">
        <v>1.08454711293322</v>
      </c>
      <c r="T26" s="39">
        <v>1.2334382457506097</v>
      </c>
      <c r="U26" s="40" t="s">
        <v>789</v>
      </c>
      <c r="V26" s="40" t="s">
        <v>813</v>
      </c>
      <c r="W26" s="40"/>
      <c r="X26" s="40" t="s">
        <v>814</v>
      </c>
    </row>
    <row r="27" spans="1:24" s="46" customFormat="1" ht="32" x14ac:dyDescent="0.2">
      <c r="A27" s="34">
        <v>22</v>
      </c>
      <c r="B27" s="35">
        <v>59</v>
      </c>
      <c r="C27" s="35" t="s">
        <v>74</v>
      </c>
      <c r="D27" s="36" t="s">
        <v>157</v>
      </c>
      <c r="E27" s="36" t="s">
        <v>157</v>
      </c>
      <c r="F27" s="36" t="s">
        <v>158</v>
      </c>
      <c r="G27" s="36" t="s">
        <v>49</v>
      </c>
      <c r="H27" s="36" t="s">
        <v>22</v>
      </c>
      <c r="I27" s="36" t="s">
        <v>159</v>
      </c>
      <c r="J27" s="35" t="s">
        <v>160</v>
      </c>
      <c r="K27" s="35">
        <v>64</v>
      </c>
      <c r="L27" s="35">
        <v>13</v>
      </c>
      <c r="M27" s="35">
        <v>14.3</v>
      </c>
      <c r="N27" s="37">
        <v>25.5384669923064</v>
      </c>
      <c r="O27" s="37" t="s">
        <v>30</v>
      </c>
      <c r="P27" s="38">
        <v>10</v>
      </c>
      <c r="Q27" s="38">
        <v>10</v>
      </c>
      <c r="R27" s="39">
        <v>1</v>
      </c>
      <c r="S27" s="39">
        <v>1.0711501601068929</v>
      </c>
      <c r="T27" s="39">
        <v>1.2374091607461688</v>
      </c>
      <c r="U27" s="40"/>
      <c r="V27" s="40" t="s">
        <v>815</v>
      </c>
      <c r="W27" s="40"/>
      <c r="X27" s="40"/>
    </row>
    <row r="28" spans="1:24" s="46" customFormat="1" ht="32" x14ac:dyDescent="0.2">
      <c r="A28" s="34">
        <v>23</v>
      </c>
      <c r="B28" s="35">
        <v>30</v>
      </c>
      <c r="C28" s="35" t="s">
        <v>25</v>
      </c>
      <c r="D28" s="36" t="s">
        <v>84</v>
      </c>
      <c r="E28" s="36" t="s">
        <v>84</v>
      </c>
      <c r="F28" s="36" t="s">
        <v>85</v>
      </c>
      <c r="G28" s="36" t="s">
        <v>21</v>
      </c>
      <c r="H28" s="36" t="s">
        <v>22</v>
      </c>
      <c r="I28" s="36" t="s">
        <v>86</v>
      </c>
      <c r="J28" s="35" t="s">
        <v>24</v>
      </c>
      <c r="K28" s="35">
        <v>70</v>
      </c>
      <c r="L28" s="35">
        <v>24</v>
      </c>
      <c r="M28" s="35">
        <v>7</v>
      </c>
      <c r="N28" s="37">
        <v>32.829411114879839</v>
      </c>
      <c r="O28" s="37" t="s">
        <v>30</v>
      </c>
      <c r="P28" s="38">
        <v>12</v>
      </c>
      <c r="Q28" s="38">
        <v>12</v>
      </c>
      <c r="R28" s="39">
        <v>1</v>
      </c>
      <c r="S28" s="39">
        <v>0.9909484954800688</v>
      </c>
      <c r="T28" s="39">
        <v>1.0423759587210437</v>
      </c>
      <c r="U28" s="40"/>
      <c r="V28" s="40" t="s">
        <v>816</v>
      </c>
      <c r="W28" s="40" t="s">
        <v>817</v>
      </c>
      <c r="X28" s="40"/>
    </row>
    <row r="29" spans="1:24" s="42" customFormat="1" ht="16" x14ac:dyDescent="0.2">
      <c r="A29" s="34">
        <v>24</v>
      </c>
      <c r="B29" s="35">
        <v>210</v>
      </c>
      <c r="C29" s="35" t="s">
        <v>35</v>
      </c>
      <c r="D29" s="36" t="s">
        <v>521</v>
      </c>
      <c r="E29" s="36" t="s">
        <v>521</v>
      </c>
      <c r="F29" s="36" t="s">
        <v>522</v>
      </c>
      <c r="G29" s="36" t="s">
        <v>49</v>
      </c>
      <c r="H29" s="36" t="s">
        <v>22</v>
      </c>
      <c r="I29" s="36" t="s">
        <v>523</v>
      </c>
      <c r="J29" s="35" t="s">
        <v>66</v>
      </c>
      <c r="K29" s="35">
        <v>225</v>
      </c>
      <c r="L29" s="35">
        <v>24</v>
      </c>
      <c r="M29" s="35">
        <v>23.5</v>
      </c>
      <c r="N29" s="37">
        <v>269.00147174934602</v>
      </c>
      <c r="O29" s="37" t="s">
        <v>111</v>
      </c>
      <c r="P29" s="38">
        <v>9</v>
      </c>
      <c r="Q29" s="38">
        <v>9</v>
      </c>
      <c r="R29" s="39">
        <v>1</v>
      </c>
      <c r="S29" s="39">
        <v>0.95281459046577099</v>
      </c>
      <c r="T29" s="39">
        <v>1.2030362739137717</v>
      </c>
      <c r="U29" s="40"/>
      <c r="V29" s="40" t="s">
        <v>818</v>
      </c>
      <c r="W29" s="40"/>
      <c r="X29" s="40"/>
    </row>
    <row r="30" spans="1:24" s="46" customFormat="1" ht="32" x14ac:dyDescent="0.2">
      <c r="A30" s="34">
        <v>25</v>
      </c>
      <c r="B30" s="35">
        <v>207</v>
      </c>
      <c r="C30" s="35" t="s">
        <v>117</v>
      </c>
      <c r="D30" s="36" t="s">
        <v>511</v>
      </c>
      <c r="E30" s="36" t="s">
        <v>511</v>
      </c>
      <c r="F30" s="36" t="s">
        <v>512</v>
      </c>
      <c r="G30" s="36" t="s">
        <v>282</v>
      </c>
      <c r="H30" s="36" t="s">
        <v>22</v>
      </c>
      <c r="I30" s="36" t="s">
        <v>282</v>
      </c>
      <c r="J30" s="35" t="s">
        <v>513</v>
      </c>
      <c r="K30" s="35">
        <v>30</v>
      </c>
      <c r="L30" s="35">
        <v>20</v>
      </c>
      <c r="M30" s="35">
        <v>1.4</v>
      </c>
      <c r="N30" s="37">
        <v>14.816056265380801</v>
      </c>
      <c r="O30" s="37" t="s">
        <v>30</v>
      </c>
      <c r="P30" s="38">
        <v>12</v>
      </c>
      <c r="Q30" s="38">
        <v>12</v>
      </c>
      <c r="R30" s="39">
        <v>1</v>
      </c>
      <c r="S30" s="39">
        <v>0.70620077393563696</v>
      </c>
      <c r="T30" s="39">
        <v>0.93843756297734604</v>
      </c>
      <c r="U30" s="40"/>
      <c r="V30" s="40" t="s">
        <v>790</v>
      </c>
      <c r="W30" s="40"/>
      <c r="X30" s="40"/>
    </row>
    <row r="31" spans="1:24" s="46" customFormat="1" ht="16" x14ac:dyDescent="0.2">
      <c r="A31" s="34">
        <v>26</v>
      </c>
      <c r="B31" s="35">
        <v>130</v>
      </c>
      <c r="C31" s="35" t="s">
        <v>57</v>
      </c>
      <c r="D31" s="36" t="s">
        <v>307</v>
      </c>
      <c r="E31" s="36" t="s">
        <v>307</v>
      </c>
      <c r="F31" s="36" t="s">
        <v>312</v>
      </c>
      <c r="G31" s="36" t="s">
        <v>49</v>
      </c>
      <c r="H31" s="36" t="s">
        <v>22</v>
      </c>
      <c r="I31" s="36" t="s">
        <v>313</v>
      </c>
      <c r="J31" s="35" t="s">
        <v>314</v>
      </c>
      <c r="K31" s="35">
        <v>110</v>
      </c>
      <c r="L31" s="35">
        <v>16</v>
      </c>
      <c r="M31" s="35">
        <v>7.4</v>
      </c>
      <c r="N31" s="37">
        <v>43.650466185349444</v>
      </c>
      <c r="O31" s="37" t="s">
        <v>30</v>
      </c>
      <c r="P31" s="38">
        <v>12</v>
      </c>
      <c r="Q31" s="38">
        <v>12</v>
      </c>
      <c r="R31" s="39">
        <v>1</v>
      </c>
      <c r="S31" s="39">
        <v>0.6815971606882022</v>
      </c>
      <c r="T31" s="39">
        <v>0.82861735453332352</v>
      </c>
      <c r="U31" s="40"/>
      <c r="V31" s="40" t="s">
        <v>819</v>
      </c>
      <c r="W31" s="40"/>
      <c r="X31" s="40"/>
    </row>
    <row r="32" spans="1:24" s="41" customFormat="1" ht="16" x14ac:dyDescent="0.2">
      <c r="A32" s="34">
        <v>27</v>
      </c>
      <c r="B32" s="35">
        <v>9</v>
      </c>
      <c r="C32" s="35" t="s">
        <v>25</v>
      </c>
      <c r="D32" s="36" t="s">
        <v>26</v>
      </c>
      <c r="E32" s="36" t="s">
        <v>26</v>
      </c>
      <c r="F32" s="36" t="s">
        <v>27</v>
      </c>
      <c r="G32" s="36" t="s">
        <v>21</v>
      </c>
      <c r="H32" s="36" t="s">
        <v>22</v>
      </c>
      <c r="I32" s="36" t="s">
        <v>28</v>
      </c>
      <c r="J32" s="35" t="s">
        <v>29</v>
      </c>
      <c r="K32" s="35">
        <v>453.7</v>
      </c>
      <c r="L32" s="35">
        <v>24</v>
      </c>
      <c r="M32" s="35">
        <v>43.89</v>
      </c>
      <c r="N32" s="37">
        <v>542.83758702703199</v>
      </c>
      <c r="O32" s="37" t="s">
        <v>820</v>
      </c>
      <c r="P32" s="38">
        <v>12</v>
      </c>
      <c r="Q32" s="38">
        <v>12</v>
      </c>
      <c r="R32" s="39">
        <v>1</v>
      </c>
      <c r="S32" s="39">
        <v>0.6099</v>
      </c>
      <c r="T32" s="39">
        <v>0.67330000000000001</v>
      </c>
      <c r="U32" s="40"/>
      <c r="V32" s="36" t="s">
        <v>821</v>
      </c>
      <c r="W32" s="40"/>
      <c r="X32" s="40"/>
    </row>
    <row r="33" spans="1:24" s="42" customFormat="1" ht="48" x14ac:dyDescent="0.2">
      <c r="A33" s="34">
        <v>28</v>
      </c>
      <c r="B33" s="35">
        <v>223</v>
      </c>
      <c r="C33" s="35" t="s">
        <v>87</v>
      </c>
      <c r="D33" s="36" t="s">
        <v>547</v>
      </c>
      <c r="E33" s="36" t="s">
        <v>547</v>
      </c>
      <c r="F33" s="36" t="s">
        <v>548</v>
      </c>
      <c r="G33" s="36" t="s">
        <v>21</v>
      </c>
      <c r="H33" s="36" t="s">
        <v>22</v>
      </c>
      <c r="I33" s="36" t="s">
        <v>549</v>
      </c>
      <c r="J33" s="35" t="s">
        <v>550</v>
      </c>
      <c r="K33" s="35">
        <v>131.19999999999999</v>
      </c>
      <c r="L33" s="35">
        <v>15</v>
      </c>
      <c r="M33" s="35">
        <v>25.1</v>
      </c>
      <c r="N33" s="37">
        <v>138.2705876624004</v>
      </c>
      <c r="O33" s="37" t="s">
        <v>551</v>
      </c>
      <c r="P33" s="38">
        <v>12</v>
      </c>
      <c r="Q33" s="38">
        <v>12</v>
      </c>
      <c r="R33" s="39">
        <v>1</v>
      </c>
      <c r="S33" s="39">
        <v>0.59319253687700024</v>
      </c>
      <c r="T33" s="39">
        <v>0.64749426361153106</v>
      </c>
      <c r="U33" s="40"/>
      <c r="V33" s="40" t="s">
        <v>822</v>
      </c>
      <c r="W33" s="40" t="s">
        <v>823</v>
      </c>
      <c r="X33" s="40" t="s">
        <v>824</v>
      </c>
    </row>
    <row r="34" spans="1:24" s="42" customFormat="1" ht="32" x14ac:dyDescent="0.2">
      <c r="A34" s="34">
        <v>29</v>
      </c>
      <c r="B34" s="35">
        <v>80</v>
      </c>
      <c r="C34" s="35" t="s">
        <v>41</v>
      </c>
      <c r="D34" s="36" t="s">
        <v>206</v>
      </c>
      <c r="E34" s="36" t="s">
        <v>206</v>
      </c>
      <c r="F34" s="36" t="s">
        <v>207</v>
      </c>
      <c r="G34" s="36" t="s">
        <v>21</v>
      </c>
      <c r="H34" s="36" t="s">
        <v>22</v>
      </c>
      <c r="I34" s="36" t="s">
        <v>208</v>
      </c>
      <c r="J34" s="35" t="s">
        <v>79</v>
      </c>
      <c r="K34" s="35">
        <v>22</v>
      </c>
      <c r="L34" s="35">
        <v>24</v>
      </c>
      <c r="M34" s="35">
        <v>3.8</v>
      </c>
      <c r="N34" s="37">
        <v>20.037334403990702</v>
      </c>
      <c r="O34" s="37" t="s">
        <v>30</v>
      </c>
      <c r="P34" s="38">
        <v>12</v>
      </c>
      <c r="Q34" s="38">
        <v>12</v>
      </c>
      <c r="R34" s="39">
        <v>1</v>
      </c>
      <c r="S34" s="39">
        <v>0.58316966520666746</v>
      </c>
      <c r="T34" s="39">
        <v>0.7796778394284738</v>
      </c>
      <c r="U34" s="40"/>
      <c r="V34" s="40" t="s">
        <v>825</v>
      </c>
      <c r="W34" s="40"/>
      <c r="X34" s="40"/>
    </row>
    <row r="35" spans="1:24" s="42" customFormat="1" ht="32" x14ac:dyDescent="0.2">
      <c r="A35" s="34">
        <v>30</v>
      </c>
      <c r="B35" s="35">
        <v>165</v>
      </c>
      <c r="C35" s="35" t="s">
        <v>112</v>
      </c>
      <c r="D35" s="36" t="s">
        <v>407</v>
      </c>
      <c r="E35" s="36" t="s">
        <v>412</v>
      </c>
      <c r="F35" s="36" t="s">
        <v>413</v>
      </c>
      <c r="G35" s="36" t="s">
        <v>49</v>
      </c>
      <c r="H35" s="36" t="s">
        <v>22</v>
      </c>
      <c r="I35" s="36" t="s">
        <v>414</v>
      </c>
      <c r="J35" s="35" t="s">
        <v>415</v>
      </c>
      <c r="K35" s="35">
        <v>10.8</v>
      </c>
      <c r="L35" s="35">
        <v>4</v>
      </c>
      <c r="M35" s="35">
        <v>1.9</v>
      </c>
      <c r="N35" s="37">
        <v>6.9034781395755003</v>
      </c>
      <c r="O35" s="37" t="s">
        <v>30</v>
      </c>
      <c r="P35" s="38">
        <v>12</v>
      </c>
      <c r="Q35" s="38">
        <v>12</v>
      </c>
      <c r="R35" s="39">
        <v>1</v>
      </c>
      <c r="S35" s="39">
        <v>0.56925728079432769</v>
      </c>
      <c r="T35" s="39">
        <v>0.73825421872602437</v>
      </c>
      <c r="U35" s="40"/>
      <c r="V35" s="40" t="s">
        <v>790</v>
      </c>
      <c r="W35" s="40"/>
      <c r="X35" s="40"/>
    </row>
    <row r="36" spans="1:24" s="42" customFormat="1" ht="16" x14ac:dyDescent="0.2">
      <c r="A36" s="34">
        <v>31</v>
      </c>
      <c r="B36" s="35">
        <v>169</v>
      </c>
      <c r="C36" s="35" t="s">
        <v>117</v>
      </c>
      <c r="D36" s="36" t="s">
        <v>427</v>
      </c>
      <c r="E36" s="36" t="s">
        <v>427</v>
      </c>
      <c r="F36" s="36" t="s">
        <v>428</v>
      </c>
      <c r="G36" s="36" t="s">
        <v>282</v>
      </c>
      <c r="H36" s="36" t="s">
        <v>22</v>
      </c>
      <c r="I36" s="36" t="s">
        <v>429</v>
      </c>
      <c r="J36" s="35" t="s">
        <v>430</v>
      </c>
      <c r="K36" s="35">
        <v>72</v>
      </c>
      <c r="L36" s="35">
        <v>18</v>
      </c>
      <c r="M36" s="35">
        <v>11.1</v>
      </c>
      <c r="N36" s="37">
        <v>69.938004857292015</v>
      </c>
      <c r="O36" s="37" t="s">
        <v>30</v>
      </c>
      <c r="P36" s="38">
        <v>12</v>
      </c>
      <c r="Q36" s="38">
        <v>12</v>
      </c>
      <c r="R36" s="39">
        <v>1</v>
      </c>
      <c r="S36" s="39">
        <v>0.5485738674939401</v>
      </c>
      <c r="T36" s="39">
        <v>0.78744018012927297</v>
      </c>
      <c r="U36" s="40"/>
      <c r="V36" s="40" t="s">
        <v>826</v>
      </c>
      <c r="W36" s="40"/>
      <c r="X36" s="40"/>
    </row>
    <row r="37" spans="1:24" s="42" customFormat="1" ht="32" x14ac:dyDescent="0.2">
      <c r="A37" s="34">
        <v>32</v>
      </c>
      <c r="B37" s="35">
        <v>31</v>
      </c>
      <c r="C37" s="35" t="s">
        <v>87</v>
      </c>
      <c r="D37" s="36" t="s">
        <v>88</v>
      </c>
      <c r="E37" s="36" t="s">
        <v>88</v>
      </c>
      <c r="F37" s="36" t="s">
        <v>89</v>
      </c>
      <c r="G37" s="36" t="s">
        <v>21</v>
      </c>
      <c r="H37" s="36" t="s">
        <v>22</v>
      </c>
      <c r="I37" s="36" t="s">
        <v>90</v>
      </c>
      <c r="J37" s="35" t="s">
        <v>91</v>
      </c>
      <c r="K37" s="35">
        <v>110</v>
      </c>
      <c r="L37" s="35">
        <v>16</v>
      </c>
      <c r="M37" s="35">
        <v>21.7</v>
      </c>
      <c r="N37" s="37">
        <v>58.328910153936</v>
      </c>
      <c r="O37" s="37" t="s">
        <v>30</v>
      </c>
      <c r="P37" s="38">
        <v>12</v>
      </c>
      <c r="Q37" s="38">
        <v>12</v>
      </c>
      <c r="R37" s="39">
        <v>1</v>
      </c>
      <c r="S37" s="39">
        <v>0.50945731315123466</v>
      </c>
      <c r="T37" s="39">
        <v>0.84505418866870197</v>
      </c>
      <c r="U37" s="40"/>
      <c r="V37" s="40" t="s">
        <v>827</v>
      </c>
      <c r="W37" s="40" t="s">
        <v>823</v>
      </c>
      <c r="X37" s="40"/>
    </row>
    <row r="38" spans="1:24" s="42" customFormat="1" ht="32" x14ac:dyDescent="0.2">
      <c r="A38" s="34">
        <v>48</v>
      </c>
      <c r="B38" s="35">
        <v>137</v>
      </c>
      <c r="C38" s="35" t="s">
        <v>25</v>
      </c>
      <c r="D38" s="36" t="s">
        <v>326</v>
      </c>
      <c r="E38" s="36" t="s">
        <v>326</v>
      </c>
      <c r="F38" s="36" t="s">
        <v>327</v>
      </c>
      <c r="G38" s="36" t="s">
        <v>49</v>
      </c>
      <c r="H38" s="36" t="s">
        <v>22</v>
      </c>
      <c r="I38" s="36" t="s">
        <v>328</v>
      </c>
      <c r="J38" s="35" t="s">
        <v>51</v>
      </c>
      <c r="K38" s="35">
        <v>21.39</v>
      </c>
      <c r="L38" s="35">
        <v>24</v>
      </c>
      <c r="M38" s="35">
        <v>3.2</v>
      </c>
      <c r="N38" s="37">
        <v>19.725065023182481</v>
      </c>
      <c r="O38" s="37" t="s">
        <v>30</v>
      </c>
      <c r="P38" s="38">
        <v>11</v>
      </c>
      <c r="Q38" s="38">
        <v>12</v>
      </c>
      <c r="R38" s="39">
        <v>0.91666666666666663</v>
      </c>
      <c r="S38" s="39">
        <v>0.43145051802211909</v>
      </c>
      <c r="T38" s="39">
        <v>0.46057820170124519</v>
      </c>
      <c r="U38" s="40"/>
      <c r="V38" s="40" t="s">
        <v>828</v>
      </c>
      <c r="W38" s="40" t="s">
        <v>829</v>
      </c>
      <c r="X38" s="40"/>
    </row>
    <row r="39" spans="1:24" s="41" customFormat="1" ht="48" x14ac:dyDescent="0.2">
      <c r="A39" s="34">
        <v>33</v>
      </c>
      <c r="B39" s="35">
        <v>252</v>
      </c>
      <c r="C39" s="35" t="s">
        <v>74</v>
      </c>
      <c r="D39" s="36" t="s">
        <v>606</v>
      </c>
      <c r="E39" s="36" t="s">
        <v>606</v>
      </c>
      <c r="F39" s="36" t="s">
        <v>607</v>
      </c>
      <c r="G39" s="36" t="s">
        <v>282</v>
      </c>
      <c r="H39" s="36" t="s">
        <v>22</v>
      </c>
      <c r="I39" s="36" t="s">
        <v>282</v>
      </c>
      <c r="J39" s="35" t="s">
        <v>608</v>
      </c>
      <c r="K39" s="35">
        <v>72</v>
      </c>
      <c r="L39" s="35">
        <v>20</v>
      </c>
      <c r="M39" s="35">
        <v>6.5</v>
      </c>
      <c r="N39" s="37">
        <v>49.731788782354499</v>
      </c>
      <c r="O39" s="37" t="s">
        <v>444</v>
      </c>
      <c r="P39" s="38">
        <v>7</v>
      </c>
      <c r="Q39" s="38">
        <v>7</v>
      </c>
      <c r="R39" s="39">
        <v>1</v>
      </c>
      <c r="S39" s="39">
        <v>0.42929563387531339</v>
      </c>
      <c r="T39" s="39">
        <v>0.49823687875142642</v>
      </c>
      <c r="U39" s="40"/>
      <c r="V39" s="40" t="s">
        <v>830</v>
      </c>
      <c r="W39" s="40"/>
      <c r="X39" s="40"/>
    </row>
    <row r="40" spans="1:24" s="41" customFormat="1" ht="32" x14ac:dyDescent="0.2">
      <c r="A40" s="34">
        <v>34</v>
      </c>
      <c r="B40" s="35">
        <v>18</v>
      </c>
      <c r="C40" s="35" t="s">
        <v>52</v>
      </c>
      <c r="D40" s="36" t="s">
        <v>53</v>
      </c>
      <c r="E40" s="36" t="s">
        <v>53</v>
      </c>
      <c r="F40" s="36" t="s">
        <v>54</v>
      </c>
      <c r="G40" s="36" t="s">
        <v>21</v>
      </c>
      <c r="H40" s="36" t="s">
        <v>22</v>
      </c>
      <c r="I40" s="36" t="s">
        <v>55</v>
      </c>
      <c r="J40" s="35" t="s">
        <v>56</v>
      </c>
      <c r="K40" s="35">
        <v>86</v>
      </c>
      <c r="L40" s="35">
        <v>24</v>
      </c>
      <c r="M40" s="35">
        <v>9.1</v>
      </c>
      <c r="N40" s="37">
        <v>50.368257952689603</v>
      </c>
      <c r="O40" s="37" t="s">
        <v>30</v>
      </c>
      <c r="P40" s="38">
        <v>12</v>
      </c>
      <c r="Q40" s="38">
        <v>12</v>
      </c>
      <c r="R40" s="39">
        <v>1</v>
      </c>
      <c r="S40" s="39">
        <v>0.39790421312834368</v>
      </c>
      <c r="T40" s="39">
        <v>0.5704335074343414</v>
      </c>
      <c r="U40" s="40"/>
      <c r="V40" s="40" t="s">
        <v>831</v>
      </c>
      <c r="W40" s="40"/>
      <c r="X40" s="40"/>
    </row>
    <row r="41" spans="1:24" s="42" customFormat="1" ht="32" x14ac:dyDescent="0.2">
      <c r="A41" s="34">
        <v>35</v>
      </c>
      <c r="B41" s="35">
        <v>27</v>
      </c>
      <c r="C41" s="35" t="s">
        <v>25</v>
      </c>
      <c r="D41" s="36" t="s">
        <v>80</v>
      </c>
      <c r="E41" s="36" t="s">
        <v>80</v>
      </c>
      <c r="F41" s="36" t="s">
        <v>81</v>
      </c>
      <c r="G41" s="36" t="s">
        <v>21</v>
      </c>
      <c r="H41" s="36" t="s">
        <v>22</v>
      </c>
      <c r="I41" s="36" t="s">
        <v>82</v>
      </c>
      <c r="J41" s="35" t="s">
        <v>83</v>
      </c>
      <c r="K41" s="35">
        <v>70.3</v>
      </c>
      <c r="L41" s="35">
        <v>20</v>
      </c>
      <c r="M41" s="35">
        <v>14.1</v>
      </c>
      <c r="N41" s="37">
        <v>59.9788507155696</v>
      </c>
      <c r="O41" s="37" t="s">
        <v>30</v>
      </c>
      <c r="P41" s="38">
        <v>12</v>
      </c>
      <c r="Q41" s="38">
        <v>12</v>
      </c>
      <c r="R41" s="39">
        <v>1</v>
      </c>
      <c r="S41" s="39">
        <v>0.3199235906574201</v>
      </c>
      <c r="T41" s="39">
        <v>0.35364380996590694</v>
      </c>
      <c r="U41" s="40"/>
      <c r="V41" s="40" t="s">
        <v>832</v>
      </c>
      <c r="W41" s="40"/>
      <c r="X41" s="40" t="s">
        <v>833</v>
      </c>
    </row>
    <row r="42" spans="1:24" s="42" customFormat="1" ht="16" x14ac:dyDescent="0.2">
      <c r="A42" s="34">
        <v>36</v>
      </c>
      <c r="B42" s="35">
        <v>135</v>
      </c>
      <c r="C42" s="35" t="s">
        <v>319</v>
      </c>
      <c r="D42" s="36" t="s">
        <v>320</v>
      </c>
      <c r="E42" s="36" t="s">
        <v>320</v>
      </c>
      <c r="F42" s="36" t="s">
        <v>321</v>
      </c>
      <c r="G42" s="36" t="s">
        <v>49</v>
      </c>
      <c r="H42" s="36" t="s">
        <v>22</v>
      </c>
      <c r="I42" s="36" t="s">
        <v>322</v>
      </c>
      <c r="J42" s="35" t="s">
        <v>323</v>
      </c>
      <c r="K42" s="35">
        <v>1285</v>
      </c>
      <c r="L42" s="35">
        <v>24</v>
      </c>
      <c r="M42" s="35">
        <v>133.80000000000001</v>
      </c>
      <c r="N42" s="37">
        <v>1758.08097483084</v>
      </c>
      <c r="O42" s="37" t="s">
        <v>111</v>
      </c>
      <c r="P42" s="38">
        <v>12</v>
      </c>
      <c r="Q42" s="38">
        <v>12</v>
      </c>
      <c r="R42" s="39">
        <v>1</v>
      </c>
      <c r="S42" s="39">
        <v>0.29957040244965699</v>
      </c>
      <c r="T42" s="39">
        <v>0.39754654943377044</v>
      </c>
      <c r="U42" s="40"/>
      <c r="V42" s="40" t="s">
        <v>834</v>
      </c>
      <c r="W42" s="40"/>
      <c r="X42" s="40"/>
    </row>
    <row r="43" spans="1:24" s="42" customFormat="1" ht="16" x14ac:dyDescent="0.2">
      <c r="A43" s="34">
        <v>37</v>
      </c>
      <c r="B43" s="35">
        <v>148</v>
      </c>
      <c r="C43" s="35" t="s">
        <v>117</v>
      </c>
      <c r="D43" s="36" t="s">
        <v>365</v>
      </c>
      <c r="E43" s="36" t="s">
        <v>365</v>
      </c>
      <c r="F43" s="36" t="s">
        <v>366</v>
      </c>
      <c r="G43" s="36" t="s">
        <v>21</v>
      </c>
      <c r="H43" s="36" t="s">
        <v>22</v>
      </c>
      <c r="I43" s="36" t="s">
        <v>367</v>
      </c>
      <c r="J43" s="35" t="s">
        <v>368</v>
      </c>
      <c r="K43" s="35">
        <v>8</v>
      </c>
      <c r="L43" s="35">
        <v>15</v>
      </c>
      <c r="M43" s="35">
        <v>0.9</v>
      </c>
      <c r="N43" s="37">
        <v>5.9735756495747694</v>
      </c>
      <c r="O43" s="37" t="s">
        <v>30</v>
      </c>
      <c r="P43" s="38">
        <v>12</v>
      </c>
      <c r="Q43" s="38">
        <v>12</v>
      </c>
      <c r="R43" s="39">
        <v>1</v>
      </c>
      <c r="S43" s="39">
        <v>0.29514835343508256</v>
      </c>
      <c r="T43" s="39">
        <v>0.70752001788511532</v>
      </c>
      <c r="U43" s="40"/>
      <c r="V43" s="40" t="s">
        <v>835</v>
      </c>
      <c r="W43" s="40"/>
      <c r="X43" s="40"/>
    </row>
    <row r="44" spans="1:24" s="42" customFormat="1" ht="32" x14ac:dyDescent="0.2">
      <c r="A44" s="34">
        <v>38</v>
      </c>
      <c r="B44" s="35">
        <v>36</v>
      </c>
      <c r="C44" s="35" t="s">
        <v>96</v>
      </c>
      <c r="D44" s="36" t="s">
        <v>97</v>
      </c>
      <c r="E44" s="36" t="s">
        <v>97</v>
      </c>
      <c r="F44" s="36" t="s">
        <v>98</v>
      </c>
      <c r="G44" s="36" t="s">
        <v>49</v>
      </c>
      <c r="H44" s="36" t="s">
        <v>22</v>
      </c>
      <c r="I44" s="36" t="s">
        <v>99</v>
      </c>
      <c r="J44" s="35" t="s">
        <v>100</v>
      </c>
      <c r="K44" s="35">
        <v>65</v>
      </c>
      <c r="L44" s="35">
        <v>12</v>
      </c>
      <c r="M44" s="35">
        <v>9</v>
      </c>
      <c r="N44" s="37">
        <v>54.869932941325196</v>
      </c>
      <c r="O44" s="37" t="s">
        <v>101</v>
      </c>
      <c r="P44" s="38">
        <v>12</v>
      </c>
      <c r="Q44" s="38">
        <v>12</v>
      </c>
      <c r="R44" s="39">
        <v>1</v>
      </c>
      <c r="S44" s="39">
        <v>0.27319273516707826</v>
      </c>
      <c r="T44" s="39">
        <v>0.36121908659646551</v>
      </c>
      <c r="U44" s="40"/>
      <c r="V44" s="40" t="s">
        <v>836</v>
      </c>
      <c r="W44" s="40"/>
      <c r="X44" s="40"/>
    </row>
    <row r="45" spans="1:24" s="42" customFormat="1" ht="32" x14ac:dyDescent="0.2">
      <c r="A45" s="34">
        <v>39</v>
      </c>
      <c r="B45" s="35">
        <v>241</v>
      </c>
      <c r="C45" s="35" t="s">
        <v>87</v>
      </c>
      <c r="D45" s="36" t="s">
        <v>579</v>
      </c>
      <c r="E45" s="36" t="s">
        <v>579</v>
      </c>
      <c r="F45" s="36" t="s">
        <v>580</v>
      </c>
      <c r="G45" s="36" t="s">
        <v>21</v>
      </c>
      <c r="H45" s="36" t="s">
        <v>22</v>
      </c>
      <c r="I45" s="36" t="s">
        <v>581</v>
      </c>
      <c r="J45" s="35" t="s">
        <v>582</v>
      </c>
      <c r="K45" s="35">
        <v>140</v>
      </c>
      <c r="L45" s="35">
        <v>24</v>
      </c>
      <c r="M45" s="35">
        <v>34.299999999999997</v>
      </c>
      <c r="N45" s="37">
        <v>77.720777215650003</v>
      </c>
      <c r="O45" s="37" t="s">
        <v>30</v>
      </c>
      <c r="P45" s="38">
        <v>12</v>
      </c>
      <c r="Q45" s="38">
        <v>12</v>
      </c>
      <c r="R45" s="39">
        <v>1</v>
      </c>
      <c r="S45" s="39">
        <v>0.2444334294930075</v>
      </c>
      <c r="T45" s="39">
        <v>0.52854879037517155</v>
      </c>
      <c r="U45" s="40"/>
      <c r="V45" s="40" t="s">
        <v>793</v>
      </c>
      <c r="W45" s="40" t="s">
        <v>794</v>
      </c>
      <c r="X45" s="40"/>
    </row>
    <row r="46" spans="1:24" s="42" customFormat="1" ht="32" x14ac:dyDescent="0.2">
      <c r="A46" s="34">
        <v>40</v>
      </c>
      <c r="B46" s="35">
        <v>121</v>
      </c>
      <c r="C46" s="35" t="s">
        <v>25</v>
      </c>
      <c r="D46" s="36" t="s">
        <v>292</v>
      </c>
      <c r="E46" s="36" t="s">
        <v>292</v>
      </c>
      <c r="F46" s="36" t="s">
        <v>293</v>
      </c>
      <c r="G46" s="36" t="s">
        <v>21</v>
      </c>
      <c r="H46" s="36" t="s">
        <v>22</v>
      </c>
      <c r="I46" s="36" t="s">
        <v>294</v>
      </c>
      <c r="J46" s="35" t="s">
        <v>295</v>
      </c>
      <c r="K46" s="35">
        <v>243.4</v>
      </c>
      <c r="L46" s="35">
        <v>22</v>
      </c>
      <c r="M46" s="35">
        <v>43.9</v>
      </c>
      <c r="N46" s="37">
        <v>279.83799023258882</v>
      </c>
      <c r="O46" s="37" t="s">
        <v>30</v>
      </c>
      <c r="P46" s="38">
        <v>12</v>
      </c>
      <c r="Q46" s="38">
        <v>12</v>
      </c>
      <c r="R46" s="39">
        <v>1</v>
      </c>
      <c r="S46" s="39">
        <v>0.19834217787208117</v>
      </c>
      <c r="T46" s="39">
        <v>0.23657266732221394</v>
      </c>
      <c r="U46" s="40" t="s">
        <v>789</v>
      </c>
      <c r="V46" s="40" t="s">
        <v>837</v>
      </c>
      <c r="W46" s="40"/>
      <c r="X46" s="40"/>
    </row>
    <row r="47" spans="1:24" s="42" customFormat="1" ht="32" x14ac:dyDescent="0.2">
      <c r="A47" s="34">
        <v>41</v>
      </c>
      <c r="B47" s="35">
        <v>227</v>
      </c>
      <c r="C47" s="35" t="s">
        <v>25</v>
      </c>
      <c r="D47" s="36" t="s">
        <v>556</v>
      </c>
      <c r="E47" s="36" t="s">
        <v>556</v>
      </c>
      <c r="F47" s="36" t="s">
        <v>557</v>
      </c>
      <c r="G47" s="36" t="s">
        <v>21</v>
      </c>
      <c r="H47" s="36" t="s">
        <v>22</v>
      </c>
      <c r="I47" s="36" t="s">
        <v>558</v>
      </c>
      <c r="J47" s="35" t="s">
        <v>559</v>
      </c>
      <c r="K47" s="35">
        <v>108</v>
      </c>
      <c r="L47" s="35">
        <v>24</v>
      </c>
      <c r="M47" s="35">
        <v>12.3</v>
      </c>
      <c r="N47" s="37">
        <v>77.980245130141199</v>
      </c>
      <c r="O47" s="37" t="s">
        <v>30</v>
      </c>
      <c r="P47" s="38">
        <v>12</v>
      </c>
      <c r="Q47" s="38">
        <v>12</v>
      </c>
      <c r="R47" s="39">
        <v>1</v>
      </c>
      <c r="S47" s="39">
        <v>0.16354255083333619</v>
      </c>
      <c r="T47" s="39">
        <v>0.21697488692965039</v>
      </c>
      <c r="U47" s="40"/>
      <c r="V47" s="40" t="s">
        <v>838</v>
      </c>
      <c r="W47" s="40" t="s">
        <v>839</v>
      </c>
      <c r="X47" s="40"/>
    </row>
    <row r="48" spans="1:24" s="42" customFormat="1" ht="16" x14ac:dyDescent="0.2">
      <c r="A48" s="34">
        <v>42</v>
      </c>
      <c r="B48" s="35">
        <v>63</v>
      </c>
      <c r="C48" s="35" t="s">
        <v>18</v>
      </c>
      <c r="D48" s="36" t="s">
        <v>170</v>
      </c>
      <c r="E48" s="36" t="s">
        <v>170</v>
      </c>
      <c r="F48" s="36" t="s">
        <v>171</v>
      </c>
      <c r="G48" s="36" t="s">
        <v>49</v>
      </c>
      <c r="H48" s="36" t="s">
        <v>22</v>
      </c>
      <c r="I48" s="36" t="s">
        <v>172</v>
      </c>
      <c r="J48" s="35" t="s">
        <v>173</v>
      </c>
      <c r="K48" s="35">
        <v>128.69999999999999</v>
      </c>
      <c r="L48" s="35">
        <v>24</v>
      </c>
      <c r="M48" s="35">
        <v>24.4</v>
      </c>
      <c r="N48" s="37">
        <v>381.41640118510202</v>
      </c>
      <c r="O48" s="37" t="s">
        <v>111</v>
      </c>
      <c r="P48" s="38">
        <v>12</v>
      </c>
      <c r="Q48" s="38">
        <v>12</v>
      </c>
      <c r="R48" s="39">
        <v>1</v>
      </c>
      <c r="S48" s="39">
        <v>0.12019304537627896</v>
      </c>
      <c r="T48" s="39">
        <v>0.24095347900442543</v>
      </c>
      <c r="U48" s="40"/>
      <c r="V48" s="40" t="s">
        <v>840</v>
      </c>
      <c r="W48" s="40"/>
      <c r="X48" s="40"/>
    </row>
    <row r="49" spans="1:24" s="42" customFormat="1" ht="16" x14ac:dyDescent="0.2">
      <c r="A49" s="34">
        <v>43</v>
      </c>
      <c r="B49" s="35">
        <v>82</v>
      </c>
      <c r="C49" s="35" t="s">
        <v>127</v>
      </c>
      <c r="D49" s="36" t="s">
        <v>209</v>
      </c>
      <c r="E49" s="36" t="s">
        <v>209</v>
      </c>
      <c r="F49" s="36" t="s">
        <v>210</v>
      </c>
      <c r="G49" s="36" t="s">
        <v>21</v>
      </c>
      <c r="H49" s="36" t="s">
        <v>22</v>
      </c>
      <c r="I49" s="36" t="s">
        <v>211</v>
      </c>
      <c r="J49" s="35" t="s">
        <v>212</v>
      </c>
      <c r="K49" s="35">
        <v>180</v>
      </c>
      <c r="L49" s="35">
        <v>20</v>
      </c>
      <c r="M49" s="35">
        <v>21.5</v>
      </c>
      <c r="N49" s="37">
        <v>186.90567494821198</v>
      </c>
      <c r="O49" s="37" t="s">
        <v>213</v>
      </c>
      <c r="P49" s="38">
        <v>12</v>
      </c>
      <c r="Q49" s="38">
        <v>12</v>
      </c>
      <c r="R49" s="39">
        <v>1</v>
      </c>
      <c r="S49" s="39">
        <v>0.10202645027804406</v>
      </c>
      <c r="T49" s="39">
        <v>0.13447593316121753</v>
      </c>
      <c r="U49" s="40"/>
      <c r="V49" s="40" t="s">
        <v>841</v>
      </c>
      <c r="W49" s="40"/>
      <c r="X49" s="40"/>
    </row>
    <row r="50" spans="1:24" s="42" customFormat="1" ht="32" x14ac:dyDescent="0.2">
      <c r="A50" s="34">
        <v>49</v>
      </c>
      <c r="B50" s="35">
        <v>143</v>
      </c>
      <c r="C50" s="35" t="s">
        <v>57</v>
      </c>
      <c r="D50" s="36" t="s">
        <v>344</v>
      </c>
      <c r="E50" s="36" t="s">
        <v>344</v>
      </c>
      <c r="F50" s="36" t="s">
        <v>345</v>
      </c>
      <c r="G50" s="36" t="s">
        <v>49</v>
      </c>
      <c r="H50" s="36" t="s">
        <v>22</v>
      </c>
      <c r="I50" s="36" t="s">
        <v>346</v>
      </c>
      <c r="J50" s="35" t="s">
        <v>347</v>
      </c>
      <c r="K50" s="35">
        <v>36</v>
      </c>
      <c r="L50" s="35">
        <v>12</v>
      </c>
      <c r="M50" s="35">
        <v>3.8</v>
      </c>
      <c r="N50" s="37">
        <v>31.799380576766044</v>
      </c>
      <c r="O50" s="37" t="s">
        <v>30</v>
      </c>
      <c r="P50" s="38">
        <v>11</v>
      </c>
      <c r="Q50" s="38">
        <v>12</v>
      </c>
      <c r="R50" s="39">
        <v>0.91666666666666663</v>
      </c>
      <c r="S50" s="39">
        <v>9.7191183198458E-2</v>
      </c>
      <c r="T50" s="39">
        <v>0.32109491562531445</v>
      </c>
      <c r="U50" s="40"/>
      <c r="V50" s="40" t="s">
        <v>842</v>
      </c>
      <c r="W50" s="40"/>
      <c r="X50" s="40"/>
    </row>
    <row r="51" spans="1:24" s="42" customFormat="1" ht="16" x14ac:dyDescent="0.2">
      <c r="A51" s="34">
        <v>44</v>
      </c>
      <c r="B51" s="35">
        <v>19</v>
      </c>
      <c r="C51" s="35" t="s">
        <v>57</v>
      </c>
      <c r="D51" s="36" t="s">
        <v>58</v>
      </c>
      <c r="E51" s="36" t="s">
        <v>58</v>
      </c>
      <c r="F51" s="36" t="s">
        <v>59</v>
      </c>
      <c r="G51" s="36" t="s">
        <v>21</v>
      </c>
      <c r="H51" s="36" t="s">
        <v>22</v>
      </c>
      <c r="I51" s="36" t="s">
        <v>60</v>
      </c>
      <c r="J51" s="35" t="s">
        <v>61</v>
      </c>
      <c r="K51" s="35">
        <v>54</v>
      </c>
      <c r="L51" s="35">
        <v>24</v>
      </c>
      <c r="M51" s="35">
        <v>4.9000000000000004</v>
      </c>
      <c r="N51" s="37">
        <v>60.18269763282175</v>
      </c>
      <c r="O51" s="37" t="s">
        <v>30</v>
      </c>
      <c r="P51" s="38">
        <v>12</v>
      </c>
      <c r="Q51" s="38">
        <v>12</v>
      </c>
      <c r="R51" s="39">
        <v>1</v>
      </c>
      <c r="S51" s="39">
        <v>6.9867296292233427E-2</v>
      </c>
      <c r="T51" s="39">
        <v>0.11709847920367866</v>
      </c>
      <c r="U51" s="40"/>
      <c r="V51" s="40" t="s">
        <v>790</v>
      </c>
      <c r="W51" s="40"/>
      <c r="X51" s="40"/>
    </row>
    <row r="52" spans="1:24" s="42" customFormat="1" ht="32" x14ac:dyDescent="0.2">
      <c r="A52" s="34">
        <v>45</v>
      </c>
      <c r="B52" s="35">
        <v>182</v>
      </c>
      <c r="C52" s="35" t="s">
        <v>112</v>
      </c>
      <c r="D52" s="36" t="s">
        <v>448</v>
      </c>
      <c r="E52" s="36" t="s">
        <v>448</v>
      </c>
      <c r="F52" s="36" t="s">
        <v>452</v>
      </c>
      <c r="G52" s="36" t="s">
        <v>21</v>
      </c>
      <c r="H52" s="36" t="s">
        <v>22</v>
      </c>
      <c r="I52" s="36" t="s">
        <v>453</v>
      </c>
      <c r="J52" s="35" t="s">
        <v>451</v>
      </c>
      <c r="K52" s="35">
        <v>16.5</v>
      </c>
      <c r="L52" s="35">
        <v>24</v>
      </c>
      <c r="M52" s="35">
        <v>1.4</v>
      </c>
      <c r="N52" s="37">
        <v>59.413393425672005</v>
      </c>
      <c r="O52" s="37" t="s">
        <v>30</v>
      </c>
      <c r="P52" s="38">
        <v>12</v>
      </c>
      <c r="Q52" s="38">
        <v>12</v>
      </c>
      <c r="R52" s="39">
        <v>1</v>
      </c>
      <c r="S52" s="39">
        <v>6.4855296404088159E-2</v>
      </c>
      <c r="T52" s="39">
        <v>0.37864537400093035</v>
      </c>
      <c r="U52" s="40" t="s">
        <v>789</v>
      </c>
      <c r="V52" s="40" t="s">
        <v>792</v>
      </c>
      <c r="W52" s="40"/>
      <c r="X52" s="40"/>
    </row>
    <row r="53" spans="1:24" s="54" customFormat="1" ht="32" x14ac:dyDescent="0.2">
      <c r="A53" s="47">
        <v>46</v>
      </c>
      <c r="B53" s="48">
        <v>125</v>
      </c>
      <c r="C53" s="48" t="s">
        <v>25</v>
      </c>
      <c r="D53" s="49" t="s">
        <v>301</v>
      </c>
      <c r="E53" s="49" t="s">
        <v>301</v>
      </c>
      <c r="F53" s="49" t="s">
        <v>302</v>
      </c>
      <c r="G53" s="49" t="s">
        <v>21</v>
      </c>
      <c r="H53" s="49" t="s">
        <v>22</v>
      </c>
      <c r="I53" s="49" t="s">
        <v>303</v>
      </c>
      <c r="J53" s="48" t="s">
        <v>304</v>
      </c>
      <c r="K53" s="48">
        <v>133.19999999999999</v>
      </c>
      <c r="L53" s="48">
        <v>24</v>
      </c>
      <c r="M53" s="48">
        <v>24.1</v>
      </c>
      <c r="N53" s="50">
        <v>174.4977403774368</v>
      </c>
      <c r="O53" s="50" t="s">
        <v>30</v>
      </c>
      <c r="P53" s="51">
        <v>12</v>
      </c>
      <c r="Q53" s="51">
        <v>12</v>
      </c>
      <c r="R53" s="52">
        <v>1</v>
      </c>
      <c r="S53" s="52">
        <v>6.19812827709737E-2</v>
      </c>
      <c r="T53" s="52">
        <v>0.11313768063621277</v>
      </c>
      <c r="U53" s="53"/>
      <c r="V53" s="53" t="s">
        <v>843</v>
      </c>
      <c r="W53" s="53" t="s">
        <v>844</v>
      </c>
      <c r="X53" s="53" t="s">
        <v>845</v>
      </c>
    </row>
    <row r="54" spans="1:24" s="42" customFormat="1" ht="16" x14ac:dyDescent="0.2">
      <c r="A54" s="34">
        <v>47</v>
      </c>
      <c r="B54" s="35">
        <v>22</v>
      </c>
      <c r="C54" s="35" t="s">
        <v>68</v>
      </c>
      <c r="D54" s="36" t="s">
        <v>69</v>
      </c>
      <c r="E54" s="36" t="s">
        <v>69</v>
      </c>
      <c r="F54" s="36" t="s">
        <v>70</v>
      </c>
      <c r="G54" s="36" t="s">
        <v>21</v>
      </c>
      <c r="H54" s="36" t="s">
        <v>22</v>
      </c>
      <c r="I54" s="36" t="s">
        <v>71</v>
      </c>
      <c r="J54" s="35" t="s">
        <v>72</v>
      </c>
      <c r="K54" s="35">
        <v>108</v>
      </c>
      <c r="L54" s="35">
        <v>20</v>
      </c>
      <c r="M54" s="35">
        <v>15.7</v>
      </c>
      <c r="N54" s="37">
        <v>97.062119268451198</v>
      </c>
      <c r="O54" s="37" t="s">
        <v>73</v>
      </c>
      <c r="P54" s="38">
        <v>12</v>
      </c>
      <c r="Q54" s="38">
        <v>12</v>
      </c>
      <c r="R54" s="39">
        <v>1</v>
      </c>
      <c r="S54" s="39">
        <v>5.6368170261665483E-2</v>
      </c>
      <c r="T54" s="39">
        <v>0.11268949013257346</v>
      </c>
      <c r="U54" s="40"/>
      <c r="V54" s="40" t="s">
        <v>846</v>
      </c>
      <c r="W54" s="40"/>
      <c r="X54" s="40"/>
    </row>
    <row r="55" spans="1:24" s="42" customFormat="1" ht="32" x14ac:dyDescent="0.2">
      <c r="A55" s="34">
        <v>50</v>
      </c>
      <c r="B55" s="35">
        <v>34</v>
      </c>
      <c r="C55" s="35" t="s">
        <v>25</v>
      </c>
      <c r="D55" s="36" t="s">
        <v>92</v>
      </c>
      <c r="E55" s="36" t="s">
        <v>92</v>
      </c>
      <c r="F55" s="36" t="s">
        <v>93</v>
      </c>
      <c r="G55" s="36" t="s">
        <v>21</v>
      </c>
      <c r="H55" s="36" t="s">
        <v>22</v>
      </c>
      <c r="I55" s="36" t="s">
        <v>94</v>
      </c>
      <c r="J55" s="35" t="s">
        <v>95</v>
      </c>
      <c r="K55" s="35">
        <v>54</v>
      </c>
      <c r="L55" s="35">
        <v>20</v>
      </c>
      <c r="M55" s="35">
        <v>10.4</v>
      </c>
      <c r="N55" s="37">
        <v>47.965430891520008</v>
      </c>
      <c r="O55" s="37" t="s">
        <v>30</v>
      </c>
      <c r="P55" s="38">
        <v>9</v>
      </c>
      <c r="Q55" s="38">
        <v>12</v>
      </c>
      <c r="R55" s="39">
        <v>0.75</v>
      </c>
      <c r="S55" s="39">
        <v>3.8317229881036169E-2</v>
      </c>
      <c r="T55" s="39">
        <v>9.0368605637738852E-2</v>
      </c>
      <c r="U55" s="40"/>
      <c r="V55" s="40" t="s">
        <v>847</v>
      </c>
      <c r="W55" s="40"/>
      <c r="X55" s="40"/>
    </row>
    <row r="56" spans="1:24" s="42" customFormat="1" ht="16" x14ac:dyDescent="0.2">
      <c r="A56" s="34">
        <v>51</v>
      </c>
      <c r="B56" s="35">
        <v>455</v>
      </c>
      <c r="C56" s="35" t="s">
        <v>269</v>
      </c>
      <c r="D56" s="36" t="s">
        <v>277</v>
      </c>
      <c r="E56" s="36" t="s">
        <v>277</v>
      </c>
      <c r="F56" s="36" t="s">
        <v>767</v>
      </c>
      <c r="G56" s="36" t="s">
        <v>470</v>
      </c>
      <c r="H56" s="36" t="s">
        <v>22</v>
      </c>
      <c r="I56" s="36" t="s">
        <v>470</v>
      </c>
      <c r="J56" s="35" t="s">
        <v>768</v>
      </c>
      <c r="K56" s="35">
        <v>35</v>
      </c>
      <c r="L56" s="35">
        <v>24</v>
      </c>
      <c r="M56" s="35">
        <v>2.4</v>
      </c>
      <c r="N56" s="37">
        <v>14.585393448003963</v>
      </c>
      <c r="O56" s="37" t="s">
        <v>30</v>
      </c>
      <c r="P56" s="38">
        <v>6</v>
      </c>
      <c r="Q56" s="38">
        <v>12</v>
      </c>
      <c r="R56" s="39">
        <v>0.5</v>
      </c>
      <c r="S56" s="39">
        <v>2.8426147945482816E-2</v>
      </c>
      <c r="T56" s="39">
        <v>2.8426147945482816E-2</v>
      </c>
      <c r="U56" s="40"/>
      <c r="V56" s="40"/>
      <c r="W56" s="40"/>
      <c r="X56" s="40"/>
    </row>
    <row r="57" spans="1:24" s="42" customFormat="1" ht="16" x14ac:dyDescent="0.2">
      <c r="A57" s="34">
        <v>52</v>
      </c>
      <c r="B57" s="35">
        <v>172</v>
      </c>
      <c r="C57" s="35" t="s">
        <v>431</v>
      </c>
      <c r="D57" s="36" t="s">
        <v>432</v>
      </c>
      <c r="E57" s="36" t="s">
        <v>432</v>
      </c>
      <c r="F57" s="36" t="s">
        <v>433</v>
      </c>
      <c r="G57" s="36" t="s">
        <v>49</v>
      </c>
      <c r="H57" s="36" t="s">
        <v>22</v>
      </c>
      <c r="I57" s="36" t="s">
        <v>434</v>
      </c>
      <c r="J57" s="35" t="s">
        <v>435</v>
      </c>
      <c r="K57" s="35">
        <v>87</v>
      </c>
      <c r="L57" s="35">
        <v>20</v>
      </c>
      <c r="M57" s="35">
        <v>13.8</v>
      </c>
      <c r="N57" s="37">
        <v>110.1169594142856</v>
      </c>
      <c r="O57" s="37" t="s">
        <v>30</v>
      </c>
      <c r="P57" s="38">
        <v>6</v>
      </c>
      <c r="Q57" s="38">
        <v>12</v>
      </c>
      <c r="R57" s="39">
        <v>0.5</v>
      </c>
      <c r="S57" s="39">
        <v>2.3578329195229359E-2</v>
      </c>
      <c r="T57" s="39">
        <v>3.9621876674778456E-2</v>
      </c>
      <c r="U57" s="40"/>
      <c r="V57" s="40" t="s">
        <v>790</v>
      </c>
      <c r="W57" s="40"/>
      <c r="X57" s="40"/>
    </row>
    <row r="58" spans="1:24" s="42" customFormat="1" ht="32" x14ac:dyDescent="0.2">
      <c r="A58" s="34">
        <v>55</v>
      </c>
      <c r="B58" s="35">
        <v>58</v>
      </c>
      <c r="C58" s="35" t="s">
        <v>112</v>
      </c>
      <c r="D58" s="36" t="s">
        <v>150</v>
      </c>
      <c r="E58" s="36" t="s">
        <v>150</v>
      </c>
      <c r="F58" s="36" t="s">
        <v>155</v>
      </c>
      <c r="G58" s="36" t="s">
        <v>21</v>
      </c>
      <c r="H58" s="36" t="s">
        <v>22</v>
      </c>
      <c r="I58" s="36" t="s">
        <v>156</v>
      </c>
      <c r="J58" s="35" t="s">
        <v>91</v>
      </c>
      <c r="K58" s="35">
        <v>240</v>
      </c>
      <c r="L58" s="35">
        <v>21</v>
      </c>
      <c r="M58" s="35">
        <v>28.8</v>
      </c>
      <c r="N58" s="37">
        <v>243.12861164947321</v>
      </c>
      <c r="O58" s="37" t="s">
        <v>154</v>
      </c>
      <c r="P58" s="38">
        <v>1</v>
      </c>
      <c r="Q58" s="38">
        <v>12</v>
      </c>
      <c r="R58" s="39">
        <v>8.3333333333333329E-2</v>
      </c>
      <c r="S58" s="39">
        <v>2.2092785847314778E-2</v>
      </c>
      <c r="T58" s="39">
        <v>2.2092785847314778E-2</v>
      </c>
      <c r="U58" s="40"/>
      <c r="V58" s="40" t="s">
        <v>848</v>
      </c>
      <c r="W58" s="40"/>
      <c r="X58" s="40"/>
    </row>
    <row r="59" spans="1:24" s="42" customFormat="1" ht="32" x14ac:dyDescent="0.2">
      <c r="A59" s="34">
        <v>53</v>
      </c>
      <c r="B59" s="35">
        <v>218</v>
      </c>
      <c r="C59" s="35" t="s">
        <v>41</v>
      </c>
      <c r="D59" s="36" t="s">
        <v>540</v>
      </c>
      <c r="E59" s="36" t="s">
        <v>540</v>
      </c>
      <c r="F59" s="36" t="s">
        <v>437</v>
      </c>
      <c r="G59" s="36" t="s">
        <v>49</v>
      </c>
      <c r="H59" s="36" t="s">
        <v>22</v>
      </c>
      <c r="I59" s="36" t="s">
        <v>541</v>
      </c>
      <c r="J59" s="35" t="s">
        <v>542</v>
      </c>
      <c r="K59" s="35">
        <v>61.7</v>
      </c>
      <c r="L59" s="35">
        <v>24</v>
      </c>
      <c r="M59" s="35">
        <v>34.5</v>
      </c>
      <c r="N59" s="37">
        <v>139.55599011663</v>
      </c>
      <c r="O59" s="37" t="s">
        <v>30</v>
      </c>
      <c r="P59" s="38">
        <v>5</v>
      </c>
      <c r="Q59" s="38">
        <v>12</v>
      </c>
      <c r="R59" s="39">
        <v>0.41666666666666669</v>
      </c>
      <c r="S59" s="39">
        <v>1.3070093815719641E-2</v>
      </c>
      <c r="T59" s="39">
        <v>3.2560550640445163E-2</v>
      </c>
      <c r="U59" s="40"/>
      <c r="V59" s="40" t="s">
        <v>849</v>
      </c>
      <c r="W59" s="40"/>
      <c r="X59" s="40"/>
    </row>
    <row r="60" spans="1:24" s="42" customFormat="1" ht="32" x14ac:dyDescent="0.2">
      <c r="A60" s="34">
        <v>56</v>
      </c>
      <c r="B60" s="35">
        <v>158</v>
      </c>
      <c r="C60" s="35" t="s">
        <v>52</v>
      </c>
      <c r="D60" s="36" t="s">
        <v>395</v>
      </c>
      <c r="E60" s="36" t="s">
        <v>395</v>
      </c>
      <c r="F60" s="36" t="s">
        <v>396</v>
      </c>
      <c r="G60" s="36" t="s">
        <v>21</v>
      </c>
      <c r="H60" s="36" t="s">
        <v>22</v>
      </c>
      <c r="I60" s="36" t="s">
        <v>397</v>
      </c>
      <c r="J60" s="35" t="s">
        <v>110</v>
      </c>
      <c r="K60" s="35">
        <v>205</v>
      </c>
      <c r="L60" s="35">
        <v>20</v>
      </c>
      <c r="M60" s="35">
        <v>23.9</v>
      </c>
      <c r="N60" s="37">
        <v>201.993993464976</v>
      </c>
      <c r="O60" s="37" t="s">
        <v>30</v>
      </c>
      <c r="P60" s="38">
        <v>1</v>
      </c>
      <c r="Q60" s="38">
        <v>12</v>
      </c>
      <c r="R60" s="39">
        <v>8.3333333333333329E-2</v>
      </c>
      <c r="S60" s="39">
        <v>1.2851899655492049E-2</v>
      </c>
      <c r="T60" s="39">
        <v>1.2851899655492049E-2</v>
      </c>
      <c r="U60" s="40"/>
      <c r="V60" s="40" t="s">
        <v>850</v>
      </c>
      <c r="W60" s="40"/>
      <c r="X60" s="40"/>
    </row>
    <row r="61" spans="1:24" s="42" customFormat="1" ht="32" x14ac:dyDescent="0.2">
      <c r="A61" s="34">
        <v>54</v>
      </c>
      <c r="B61" s="35">
        <v>91</v>
      </c>
      <c r="C61" s="35" t="s">
        <v>230</v>
      </c>
      <c r="D61" s="36" t="s">
        <v>231</v>
      </c>
      <c r="E61" s="36" t="s">
        <v>231</v>
      </c>
      <c r="F61" s="36" t="s">
        <v>232</v>
      </c>
      <c r="G61" s="36" t="s">
        <v>21</v>
      </c>
      <c r="H61" s="36" t="s">
        <v>22</v>
      </c>
      <c r="I61" s="36" t="s">
        <v>233</v>
      </c>
      <c r="J61" s="35" t="s">
        <v>234</v>
      </c>
      <c r="K61" s="35">
        <v>900</v>
      </c>
      <c r="L61" s="35">
        <v>24</v>
      </c>
      <c r="M61" s="35">
        <v>111.8</v>
      </c>
      <c r="N61" s="37">
        <v>948.14855989547402</v>
      </c>
      <c r="O61" s="37" t="s">
        <v>235</v>
      </c>
      <c r="P61" s="38">
        <v>2</v>
      </c>
      <c r="Q61" s="38">
        <v>12</v>
      </c>
      <c r="R61" s="39">
        <v>0.16666666666666666</v>
      </c>
      <c r="S61" s="39">
        <v>1.051146468610864E-2</v>
      </c>
      <c r="T61" s="39">
        <v>1.4271423990790844E-2</v>
      </c>
      <c r="U61" s="40"/>
      <c r="V61" s="40" t="s">
        <v>790</v>
      </c>
      <c r="W61" s="40"/>
      <c r="X61" s="40"/>
    </row>
    <row r="62" spans="1:24" s="42" customFormat="1" ht="32" x14ac:dyDescent="0.2">
      <c r="A62" s="34">
        <v>57</v>
      </c>
      <c r="B62" s="35">
        <v>76</v>
      </c>
      <c r="C62" s="35" t="s">
        <v>57</v>
      </c>
      <c r="D62" s="36" t="s">
        <v>195</v>
      </c>
      <c r="E62" s="36" t="s">
        <v>195</v>
      </c>
      <c r="F62" s="36" t="s">
        <v>196</v>
      </c>
      <c r="G62" s="36" t="s">
        <v>21</v>
      </c>
      <c r="H62" s="36" t="s">
        <v>22</v>
      </c>
      <c r="I62" s="36" t="s">
        <v>197</v>
      </c>
      <c r="J62" s="35" t="s">
        <v>198</v>
      </c>
      <c r="K62" s="35">
        <v>8280</v>
      </c>
      <c r="L62" s="35">
        <v>24</v>
      </c>
      <c r="M62" s="35">
        <v>155.6</v>
      </c>
      <c r="N62" s="37">
        <v>7199.9835038279107</v>
      </c>
      <c r="O62" s="37" t="s">
        <v>40</v>
      </c>
      <c r="P62" s="38">
        <v>0</v>
      </c>
      <c r="Q62" s="38">
        <v>8</v>
      </c>
      <c r="R62" s="39">
        <v>0</v>
      </c>
      <c r="S62" s="39">
        <v>0</v>
      </c>
      <c r="T62" s="39">
        <v>0</v>
      </c>
      <c r="U62" s="40"/>
      <c r="V62" s="40" t="s">
        <v>851</v>
      </c>
      <c r="W62" s="40"/>
      <c r="X62" s="40"/>
    </row>
    <row r="63" spans="1:24" s="42" customFormat="1" ht="32" x14ac:dyDescent="0.2">
      <c r="A63" s="34">
        <v>58</v>
      </c>
      <c r="B63" s="35">
        <v>11</v>
      </c>
      <c r="C63" s="35" t="s">
        <v>35</v>
      </c>
      <c r="D63" s="36" t="s">
        <v>36</v>
      </c>
      <c r="E63" s="36" t="s">
        <v>36</v>
      </c>
      <c r="F63" s="36" t="s">
        <v>37</v>
      </c>
      <c r="G63" s="36" t="s">
        <v>21</v>
      </c>
      <c r="H63" s="36" t="s">
        <v>22</v>
      </c>
      <c r="I63" s="36" t="s">
        <v>38</v>
      </c>
      <c r="J63" s="35" t="s">
        <v>39</v>
      </c>
      <c r="K63" s="35">
        <v>1040</v>
      </c>
      <c r="L63" s="35">
        <v>24</v>
      </c>
      <c r="M63" s="35">
        <v>114</v>
      </c>
      <c r="N63" s="37">
        <v>1025.8665016320001</v>
      </c>
      <c r="O63" s="37" t="s">
        <v>40</v>
      </c>
      <c r="P63" s="38">
        <v>0</v>
      </c>
      <c r="Q63" s="38">
        <v>9</v>
      </c>
      <c r="R63" s="39">
        <v>0</v>
      </c>
      <c r="S63" s="39">
        <v>0</v>
      </c>
      <c r="T63" s="39">
        <v>0</v>
      </c>
      <c r="U63" s="40"/>
      <c r="V63" s="40"/>
      <c r="W63" s="40"/>
      <c r="X63" s="40"/>
    </row>
    <row r="64" spans="1:24" s="42" customFormat="1" ht="32" x14ac:dyDescent="0.2">
      <c r="A64" s="34">
        <v>59</v>
      </c>
      <c r="B64" s="35">
        <v>17</v>
      </c>
      <c r="C64" s="35" t="s">
        <v>46</v>
      </c>
      <c r="D64" s="36" t="s">
        <v>47</v>
      </c>
      <c r="E64" s="36" t="s">
        <v>47</v>
      </c>
      <c r="F64" s="36" t="s">
        <v>48</v>
      </c>
      <c r="G64" s="36" t="s">
        <v>49</v>
      </c>
      <c r="H64" s="36" t="s">
        <v>22</v>
      </c>
      <c r="I64" s="36" t="s">
        <v>50</v>
      </c>
      <c r="J64" s="35" t="s">
        <v>51</v>
      </c>
      <c r="K64" s="35">
        <v>300</v>
      </c>
      <c r="L64" s="35">
        <v>24</v>
      </c>
      <c r="M64" s="35">
        <v>231.5</v>
      </c>
      <c r="N64" s="37">
        <v>2383.165613547576</v>
      </c>
      <c r="O64" s="37" t="s">
        <v>30</v>
      </c>
      <c r="P64" s="38">
        <v>0</v>
      </c>
      <c r="Q64" s="38">
        <v>12</v>
      </c>
      <c r="R64" s="39">
        <v>0</v>
      </c>
      <c r="S64" s="39">
        <v>0</v>
      </c>
      <c r="T64" s="39">
        <v>0</v>
      </c>
      <c r="U64" s="40"/>
      <c r="V64" s="40"/>
      <c r="W64" s="40"/>
      <c r="X64" s="40"/>
    </row>
    <row r="65" spans="1:24" s="42" customFormat="1" ht="32" x14ac:dyDescent="0.2">
      <c r="A65" s="34">
        <v>60</v>
      </c>
      <c r="B65" s="35">
        <v>25</v>
      </c>
      <c r="C65" s="35" t="s">
        <v>74</v>
      </c>
      <c r="D65" s="36" t="s">
        <v>75</v>
      </c>
      <c r="E65" s="36" t="s">
        <v>76</v>
      </c>
      <c r="F65" s="36" t="s">
        <v>77</v>
      </c>
      <c r="G65" s="36" t="s">
        <v>21</v>
      </c>
      <c r="H65" s="36" t="s">
        <v>22</v>
      </c>
      <c r="I65" s="36" t="s">
        <v>78</v>
      </c>
      <c r="J65" s="35" t="s">
        <v>79</v>
      </c>
      <c r="K65" s="35">
        <v>72</v>
      </c>
      <c r="L65" s="35">
        <v>15</v>
      </c>
      <c r="M65" s="35">
        <v>34</v>
      </c>
      <c r="N65" s="37">
        <v>217.42101934091102</v>
      </c>
      <c r="O65" s="37" t="s">
        <v>30</v>
      </c>
      <c r="P65" s="38">
        <v>0</v>
      </c>
      <c r="Q65" s="38">
        <v>12</v>
      </c>
      <c r="R65" s="39">
        <v>0</v>
      </c>
      <c r="S65" s="39">
        <v>0</v>
      </c>
      <c r="T65" s="39">
        <v>0</v>
      </c>
      <c r="U65" s="40"/>
      <c r="V65" s="40"/>
      <c r="W65" s="40"/>
      <c r="X65" s="40"/>
    </row>
    <row r="66" spans="1:24" s="42" customFormat="1" ht="16" x14ac:dyDescent="0.2">
      <c r="A66" s="34">
        <v>61</v>
      </c>
      <c r="B66" s="35">
        <v>38</v>
      </c>
      <c r="C66" s="35" t="s">
        <v>57</v>
      </c>
      <c r="D66" s="36" t="s">
        <v>102</v>
      </c>
      <c r="E66" s="36" t="s">
        <v>103</v>
      </c>
      <c r="F66" s="36" t="s">
        <v>104</v>
      </c>
      <c r="G66" s="36" t="s">
        <v>21</v>
      </c>
      <c r="H66" s="36" t="s">
        <v>22</v>
      </c>
      <c r="I66" s="36" t="s">
        <v>105</v>
      </c>
      <c r="J66" s="35" t="s">
        <v>79</v>
      </c>
      <c r="K66" s="35">
        <v>220</v>
      </c>
      <c r="L66" s="35">
        <v>24</v>
      </c>
      <c r="M66" s="35">
        <v>37.5</v>
      </c>
      <c r="N66" s="37">
        <v>363.67665495742807</v>
      </c>
      <c r="O66" s="37" t="s">
        <v>30</v>
      </c>
      <c r="P66" s="38">
        <v>0</v>
      </c>
      <c r="Q66" s="38">
        <v>12</v>
      </c>
      <c r="R66" s="39">
        <v>0</v>
      </c>
      <c r="S66" s="39">
        <v>0</v>
      </c>
      <c r="T66" s="39">
        <v>0</v>
      </c>
      <c r="U66" s="40"/>
      <c r="V66" s="40"/>
      <c r="W66" s="40"/>
      <c r="X66" s="40"/>
    </row>
    <row r="67" spans="1:24" s="42" customFormat="1" ht="16" x14ac:dyDescent="0.2">
      <c r="A67" s="34">
        <v>62</v>
      </c>
      <c r="B67" s="35">
        <v>40</v>
      </c>
      <c r="C67" s="35" t="s">
        <v>96</v>
      </c>
      <c r="D67" s="36" t="s">
        <v>106</v>
      </c>
      <c r="E67" s="36" t="s">
        <v>106</v>
      </c>
      <c r="F67" s="36" t="s">
        <v>107</v>
      </c>
      <c r="G67" s="36" t="s">
        <v>108</v>
      </c>
      <c r="H67" s="36" t="s">
        <v>22</v>
      </c>
      <c r="I67" s="36" t="s">
        <v>109</v>
      </c>
      <c r="J67" s="35" t="s">
        <v>110</v>
      </c>
      <c r="K67" s="35">
        <v>1100</v>
      </c>
      <c r="L67" s="35">
        <v>22</v>
      </c>
      <c r="M67" s="35">
        <v>77.400000000000006</v>
      </c>
      <c r="N67" s="37">
        <v>1184.44078639296</v>
      </c>
      <c r="O67" s="37" t="s">
        <v>111</v>
      </c>
      <c r="P67" s="38">
        <v>0</v>
      </c>
      <c r="Q67" s="38">
        <v>12</v>
      </c>
      <c r="R67" s="39">
        <v>0</v>
      </c>
      <c r="S67" s="39">
        <v>0</v>
      </c>
      <c r="T67" s="39">
        <v>0</v>
      </c>
      <c r="U67" s="40"/>
      <c r="V67" s="40"/>
      <c r="W67" s="40"/>
      <c r="X67" s="40"/>
    </row>
    <row r="68" spans="1:24" s="42" customFormat="1" ht="32" x14ac:dyDescent="0.2">
      <c r="A68" s="34">
        <v>63</v>
      </c>
      <c r="B68" s="35">
        <v>42</v>
      </c>
      <c r="C68" s="35" t="s">
        <v>117</v>
      </c>
      <c r="D68" s="36" t="s">
        <v>118</v>
      </c>
      <c r="E68" s="36" t="s">
        <v>118</v>
      </c>
      <c r="F68" s="36" t="s">
        <v>119</v>
      </c>
      <c r="G68" s="36" t="s">
        <v>49</v>
      </c>
      <c r="H68" s="36" t="s">
        <v>22</v>
      </c>
      <c r="I68" s="36" t="s">
        <v>120</v>
      </c>
      <c r="J68" s="35" t="s">
        <v>121</v>
      </c>
      <c r="K68" s="35">
        <v>66</v>
      </c>
      <c r="L68" s="35">
        <v>24</v>
      </c>
      <c r="M68" s="35">
        <v>15.1</v>
      </c>
      <c r="N68" s="37">
        <v>206.51233537430102</v>
      </c>
      <c r="O68" s="37" t="s">
        <v>30</v>
      </c>
      <c r="P68" s="38">
        <v>0</v>
      </c>
      <c r="Q68" s="38">
        <v>12</v>
      </c>
      <c r="R68" s="39">
        <v>0</v>
      </c>
      <c r="S68" s="39">
        <v>0</v>
      </c>
      <c r="T68" s="39">
        <v>0</v>
      </c>
      <c r="U68" s="40"/>
      <c r="V68" s="40"/>
      <c r="W68" s="40"/>
      <c r="X68" s="40"/>
    </row>
    <row r="69" spans="1:24" s="42" customFormat="1" ht="32" x14ac:dyDescent="0.2">
      <c r="A69" s="34">
        <v>64</v>
      </c>
      <c r="B69" s="35">
        <v>43</v>
      </c>
      <c r="C69" s="35" t="s">
        <v>117</v>
      </c>
      <c r="D69" s="36" t="s">
        <v>122</v>
      </c>
      <c r="E69" s="36" t="s">
        <v>123</v>
      </c>
      <c r="F69" s="36" t="s">
        <v>124</v>
      </c>
      <c r="G69" s="36" t="s">
        <v>21</v>
      </c>
      <c r="H69" s="36" t="s">
        <v>22</v>
      </c>
      <c r="I69" s="36" t="s">
        <v>125</v>
      </c>
      <c r="J69" s="35" t="s">
        <v>126</v>
      </c>
      <c r="K69" s="35">
        <v>70</v>
      </c>
      <c r="L69" s="35">
        <v>8</v>
      </c>
      <c r="M69" s="35">
        <v>51.4</v>
      </c>
      <c r="N69" s="37">
        <v>770.66591846722372</v>
      </c>
      <c r="O69" s="37" t="s">
        <v>30</v>
      </c>
      <c r="P69" s="38">
        <v>0</v>
      </c>
      <c r="Q69" s="38">
        <v>12</v>
      </c>
      <c r="R69" s="39">
        <v>0</v>
      </c>
      <c r="S69" s="39">
        <v>0</v>
      </c>
      <c r="T69" s="39">
        <v>0</v>
      </c>
      <c r="U69" s="40"/>
      <c r="V69" s="40"/>
      <c r="W69" s="40"/>
      <c r="X69" s="40"/>
    </row>
    <row r="70" spans="1:24" s="41" customFormat="1" ht="16" x14ac:dyDescent="0.2">
      <c r="A70" s="34">
        <v>65</v>
      </c>
      <c r="B70" s="35">
        <v>44</v>
      </c>
      <c r="C70" s="35" t="s">
        <v>127</v>
      </c>
      <c r="D70" s="36" t="s">
        <v>128</v>
      </c>
      <c r="E70" s="36" t="s">
        <v>128</v>
      </c>
      <c r="F70" s="36" t="s">
        <v>129</v>
      </c>
      <c r="G70" s="36" t="s">
        <v>21</v>
      </c>
      <c r="H70" s="36" t="s">
        <v>22</v>
      </c>
      <c r="I70" s="36" t="s">
        <v>130</v>
      </c>
      <c r="J70" s="35" t="s">
        <v>131</v>
      </c>
      <c r="K70" s="35">
        <v>230</v>
      </c>
      <c r="L70" s="35">
        <v>22</v>
      </c>
      <c r="M70" s="35">
        <v>95.9</v>
      </c>
      <c r="N70" s="37">
        <v>633.36352479927837</v>
      </c>
      <c r="O70" s="37" t="s">
        <v>30</v>
      </c>
      <c r="P70" s="38">
        <v>0</v>
      </c>
      <c r="Q70" s="38">
        <v>12</v>
      </c>
      <c r="R70" s="39">
        <v>0</v>
      </c>
      <c r="S70" s="39">
        <v>0</v>
      </c>
      <c r="T70" s="39">
        <v>0</v>
      </c>
      <c r="U70" s="40"/>
      <c r="V70" s="40" t="s">
        <v>852</v>
      </c>
      <c r="W70" s="40"/>
      <c r="X70" s="40"/>
    </row>
    <row r="71" spans="1:24" s="42" customFormat="1" ht="16" x14ac:dyDescent="0.2">
      <c r="A71" s="34">
        <v>66</v>
      </c>
      <c r="B71" s="35">
        <v>48</v>
      </c>
      <c r="C71" s="35" t="s">
        <v>112</v>
      </c>
      <c r="D71" s="36" t="s">
        <v>132</v>
      </c>
      <c r="E71" s="36" t="s">
        <v>132</v>
      </c>
      <c r="F71" s="36" t="s">
        <v>133</v>
      </c>
      <c r="G71" s="36" t="s">
        <v>21</v>
      </c>
      <c r="H71" s="36" t="s">
        <v>22</v>
      </c>
      <c r="I71" s="36" t="s">
        <v>134</v>
      </c>
      <c r="J71" s="35" t="s">
        <v>91</v>
      </c>
      <c r="K71" s="35">
        <v>80</v>
      </c>
      <c r="L71" s="35">
        <v>20</v>
      </c>
      <c r="M71" s="35">
        <v>90.9</v>
      </c>
      <c r="N71" s="37">
        <v>544.09896985687203</v>
      </c>
      <c r="O71" s="37" t="s">
        <v>30</v>
      </c>
      <c r="P71" s="38">
        <v>0</v>
      </c>
      <c r="Q71" s="38">
        <v>12</v>
      </c>
      <c r="R71" s="39">
        <v>0</v>
      </c>
      <c r="S71" s="39">
        <v>0</v>
      </c>
      <c r="T71" s="39">
        <v>0</v>
      </c>
      <c r="U71" s="40"/>
      <c r="V71" s="40"/>
      <c r="W71" s="40"/>
      <c r="X71" s="40"/>
    </row>
    <row r="72" spans="1:24" s="42" customFormat="1" ht="16" x14ac:dyDescent="0.2">
      <c r="A72" s="34">
        <v>67</v>
      </c>
      <c r="B72" s="55">
        <v>50</v>
      </c>
      <c r="C72" s="55" t="s">
        <v>87</v>
      </c>
      <c r="D72" s="56" t="s">
        <v>135</v>
      </c>
      <c r="E72" s="56" t="s">
        <v>135</v>
      </c>
      <c r="F72" s="56" t="s">
        <v>136</v>
      </c>
      <c r="G72" s="56" t="s">
        <v>49</v>
      </c>
      <c r="H72" s="56" t="s">
        <v>22</v>
      </c>
      <c r="I72" s="56" t="s">
        <v>137</v>
      </c>
      <c r="J72" s="55" t="s">
        <v>138</v>
      </c>
      <c r="K72" s="55">
        <v>76.2</v>
      </c>
      <c r="L72" s="55">
        <v>24</v>
      </c>
      <c r="M72" s="55">
        <v>23.3</v>
      </c>
      <c r="N72" s="57">
        <v>124.80262253329501</v>
      </c>
      <c r="O72" s="57" t="s">
        <v>139</v>
      </c>
      <c r="P72" s="58">
        <v>0</v>
      </c>
      <c r="Q72" s="58">
        <v>12</v>
      </c>
      <c r="R72" s="59">
        <v>0</v>
      </c>
      <c r="S72" s="59">
        <v>0</v>
      </c>
      <c r="T72" s="59">
        <v>0</v>
      </c>
      <c r="U72" s="60"/>
      <c r="V72" s="60" t="s">
        <v>853</v>
      </c>
      <c r="W72" s="60" t="s">
        <v>812</v>
      </c>
      <c r="X72" s="60"/>
    </row>
    <row r="73" spans="1:24" s="54" customFormat="1" ht="16" x14ac:dyDescent="0.2">
      <c r="A73" s="34">
        <v>68</v>
      </c>
      <c r="B73" s="35">
        <v>54</v>
      </c>
      <c r="C73" s="35" t="s">
        <v>74</v>
      </c>
      <c r="D73" s="36" t="s">
        <v>140</v>
      </c>
      <c r="E73" s="36" t="s">
        <v>140</v>
      </c>
      <c r="F73" s="36" t="s">
        <v>148</v>
      </c>
      <c r="G73" s="36" t="s">
        <v>49</v>
      </c>
      <c r="H73" s="36" t="s">
        <v>22</v>
      </c>
      <c r="I73" s="36" t="s">
        <v>149</v>
      </c>
      <c r="J73" s="35" t="s">
        <v>143</v>
      </c>
      <c r="K73" s="35">
        <v>376.7</v>
      </c>
      <c r="L73" s="35">
        <v>24</v>
      </c>
      <c r="M73" s="35">
        <v>42.4</v>
      </c>
      <c r="N73" s="37">
        <v>456.43980874637873</v>
      </c>
      <c r="O73" s="37" t="s">
        <v>30</v>
      </c>
      <c r="P73" s="38">
        <v>0</v>
      </c>
      <c r="Q73" s="38">
        <v>1</v>
      </c>
      <c r="R73" s="39">
        <v>0</v>
      </c>
      <c r="S73" s="39">
        <v>0</v>
      </c>
      <c r="T73" s="39">
        <v>0</v>
      </c>
      <c r="U73" s="61"/>
      <c r="V73" s="44"/>
      <c r="W73" s="40"/>
      <c r="X73" s="40"/>
    </row>
    <row r="74" spans="1:24" s="42" customFormat="1" ht="16" x14ac:dyDescent="0.2">
      <c r="A74" s="34">
        <v>69</v>
      </c>
      <c r="B74" s="35">
        <v>57</v>
      </c>
      <c r="C74" s="35" t="s">
        <v>112</v>
      </c>
      <c r="D74" s="36" t="s">
        <v>150</v>
      </c>
      <c r="E74" s="36" t="s">
        <v>150</v>
      </c>
      <c r="F74" s="36" t="s">
        <v>151</v>
      </c>
      <c r="G74" s="36" t="s">
        <v>152</v>
      </c>
      <c r="H74" s="36" t="s">
        <v>22</v>
      </c>
      <c r="I74" s="36" t="s">
        <v>153</v>
      </c>
      <c r="J74" s="35" t="s">
        <v>91</v>
      </c>
      <c r="K74" s="35">
        <v>300</v>
      </c>
      <c r="L74" s="35">
        <v>12</v>
      </c>
      <c r="M74" s="35">
        <v>1137.9000000000001</v>
      </c>
      <c r="N74" s="37">
        <v>9607.8666947104812</v>
      </c>
      <c r="O74" s="37" t="s">
        <v>154</v>
      </c>
      <c r="P74" s="38">
        <v>0</v>
      </c>
      <c r="Q74" s="38">
        <v>12</v>
      </c>
      <c r="R74" s="39">
        <v>0</v>
      </c>
      <c r="S74" s="39">
        <v>0</v>
      </c>
      <c r="T74" s="39">
        <v>0</v>
      </c>
      <c r="U74" s="40"/>
      <c r="V74" s="40"/>
      <c r="W74" s="40"/>
      <c r="X74" s="40"/>
    </row>
    <row r="75" spans="1:24" s="42" customFormat="1" ht="16" x14ac:dyDescent="0.2">
      <c r="A75" s="34">
        <v>70</v>
      </c>
      <c r="B75" s="35">
        <v>61</v>
      </c>
      <c r="C75" s="35" t="s">
        <v>57</v>
      </c>
      <c r="D75" s="36" t="s">
        <v>161</v>
      </c>
      <c r="E75" s="36" t="s">
        <v>161</v>
      </c>
      <c r="F75" s="36" t="s">
        <v>162</v>
      </c>
      <c r="G75" s="36" t="s">
        <v>21</v>
      </c>
      <c r="H75" s="36" t="s">
        <v>22</v>
      </c>
      <c r="I75" s="36" t="s">
        <v>163</v>
      </c>
      <c r="J75" s="35" t="s">
        <v>164</v>
      </c>
      <c r="K75" s="35">
        <v>90</v>
      </c>
      <c r="L75" s="35">
        <v>24</v>
      </c>
      <c r="M75" s="35">
        <v>10</v>
      </c>
      <c r="N75" s="37">
        <v>96.043125333238194</v>
      </c>
      <c r="O75" s="37" t="s">
        <v>40</v>
      </c>
      <c r="P75" s="38">
        <v>0</v>
      </c>
      <c r="Q75" s="38">
        <v>11</v>
      </c>
      <c r="R75" s="39">
        <v>0</v>
      </c>
      <c r="S75" s="39">
        <v>0</v>
      </c>
      <c r="T75" s="39">
        <v>0</v>
      </c>
      <c r="U75" s="40"/>
      <c r="V75" s="40"/>
      <c r="W75" s="40"/>
      <c r="X75" s="40"/>
    </row>
    <row r="76" spans="1:24" s="42" customFormat="1" ht="32" x14ac:dyDescent="0.2">
      <c r="A76" s="34">
        <v>71</v>
      </c>
      <c r="B76" s="35">
        <v>62</v>
      </c>
      <c r="C76" s="35" t="s">
        <v>165</v>
      </c>
      <c r="D76" s="36" t="s">
        <v>166</v>
      </c>
      <c r="E76" s="36" t="s">
        <v>166</v>
      </c>
      <c r="F76" s="36" t="s">
        <v>167</v>
      </c>
      <c r="G76" s="36" t="s">
        <v>21</v>
      </c>
      <c r="H76" s="36" t="s">
        <v>22</v>
      </c>
      <c r="I76" s="36" t="s">
        <v>168</v>
      </c>
      <c r="J76" s="35" t="s">
        <v>169</v>
      </c>
      <c r="K76" s="35">
        <v>115</v>
      </c>
      <c r="L76" s="35">
        <v>24</v>
      </c>
      <c r="M76" s="35">
        <v>24</v>
      </c>
      <c r="N76" s="37">
        <v>335.39784957878402</v>
      </c>
      <c r="O76" s="37" t="s">
        <v>30</v>
      </c>
      <c r="P76" s="38">
        <v>0</v>
      </c>
      <c r="Q76" s="38">
        <v>12</v>
      </c>
      <c r="R76" s="39">
        <v>0</v>
      </c>
      <c r="S76" s="39">
        <v>0</v>
      </c>
      <c r="T76" s="39">
        <v>0</v>
      </c>
      <c r="U76" s="40"/>
      <c r="V76" s="40"/>
      <c r="W76" s="40"/>
      <c r="X76" s="40"/>
    </row>
    <row r="77" spans="1:24" s="42" customFormat="1" ht="32" x14ac:dyDescent="0.2">
      <c r="A77" s="34">
        <v>72</v>
      </c>
      <c r="B77" s="35">
        <v>65</v>
      </c>
      <c r="C77" s="35" t="s">
        <v>165</v>
      </c>
      <c r="D77" s="36" t="s">
        <v>174</v>
      </c>
      <c r="E77" s="36" t="s">
        <v>174</v>
      </c>
      <c r="F77" s="36" t="s">
        <v>175</v>
      </c>
      <c r="G77" s="36" t="s">
        <v>21</v>
      </c>
      <c r="H77" s="36" t="s">
        <v>22</v>
      </c>
      <c r="I77" s="36" t="s">
        <v>176</v>
      </c>
      <c r="J77" s="35" t="s">
        <v>91</v>
      </c>
      <c r="K77" s="35">
        <v>40</v>
      </c>
      <c r="L77" s="35">
        <v>10</v>
      </c>
      <c r="M77" s="35">
        <v>14.2</v>
      </c>
      <c r="N77" s="37">
        <v>185.12190114061499</v>
      </c>
      <c r="O77" s="37" t="s">
        <v>30</v>
      </c>
      <c r="P77" s="38">
        <v>0</v>
      </c>
      <c r="Q77" s="38">
        <v>12</v>
      </c>
      <c r="R77" s="39">
        <v>0</v>
      </c>
      <c r="S77" s="39">
        <v>0</v>
      </c>
      <c r="T77" s="39">
        <v>0</v>
      </c>
      <c r="U77" s="40"/>
      <c r="V77" s="40"/>
      <c r="W77" s="40"/>
      <c r="X77" s="40"/>
    </row>
    <row r="78" spans="1:24" s="42" customFormat="1" ht="32" x14ac:dyDescent="0.2">
      <c r="A78" s="34">
        <v>73</v>
      </c>
      <c r="B78" s="35">
        <v>67</v>
      </c>
      <c r="C78" s="35" t="s">
        <v>41</v>
      </c>
      <c r="D78" s="36" t="s">
        <v>177</v>
      </c>
      <c r="E78" s="36" t="s">
        <v>177</v>
      </c>
      <c r="F78" s="36" t="s">
        <v>178</v>
      </c>
      <c r="G78" s="36" t="s">
        <v>21</v>
      </c>
      <c r="H78" s="36" t="s">
        <v>22</v>
      </c>
      <c r="I78" s="36" t="s">
        <v>179</v>
      </c>
      <c r="J78" s="35" t="s">
        <v>34</v>
      </c>
      <c r="K78" s="35">
        <v>54</v>
      </c>
      <c r="L78" s="35">
        <v>18</v>
      </c>
      <c r="M78" s="35">
        <v>59.4</v>
      </c>
      <c r="N78" s="37">
        <v>242.80804432179002</v>
      </c>
      <c r="O78" s="37" t="s">
        <v>30</v>
      </c>
      <c r="P78" s="38">
        <v>0</v>
      </c>
      <c r="Q78" s="38">
        <v>12</v>
      </c>
      <c r="R78" s="39">
        <v>0</v>
      </c>
      <c r="S78" s="39">
        <v>0</v>
      </c>
      <c r="T78" s="39">
        <v>0</v>
      </c>
      <c r="U78" s="40"/>
      <c r="V78" s="40"/>
      <c r="W78" s="40"/>
      <c r="X78" s="40"/>
    </row>
    <row r="79" spans="1:24" s="42" customFormat="1" ht="32" x14ac:dyDescent="0.2">
      <c r="A79" s="34">
        <v>74</v>
      </c>
      <c r="B79" s="55">
        <v>69</v>
      </c>
      <c r="C79" s="55" t="s">
        <v>87</v>
      </c>
      <c r="D79" s="56" t="s">
        <v>180</v>
      </c>
      <c r="E79" s="56" t="s">
        <v>180</v>
      </c>
      <c r="F79" s="56" t="s">
        <v>181</v>
      </c>
      <c r="G79" s="56" t="s">
        <v>21</v>
      </c>
      <c r="H79" s="56" t="s">
        <v>22</v>
      </c>
      <c r="I79" s="56" t="s">
        <v>182</v>
      </c>
      <c r="J79" s="55" t="s">
        <v>72</v>
      </c>
      <c r="K79" s="55">
        <v>40</v>
      </c>
      <c r="L79" s="55">
        <v>18</v>
      </c>
      <c r="M79" s="55">
        <v>9.3000000000000007</v>
      </c>
      <c r="N79" s="57">
        <v>41.191229396871002</v>
      </c>
      <c r="O79" s="57" t="s">
        <v>30</v>
      </c>
      <c r="P79" s="58">
        <v>0</v>
      </c>
      <c r="Q79" s="58">
        <v>12</v>
      </c>
      <c r="R79" s="59">
        <v>0</v>
      </c>
      <c r="S79" s="59">
        <v>0</v>
      </c>
      <c r="T79" s="59">
        <v>0</v>
      </c>
      <c r="U79" s="60"/>
      <c r="V79" s="60" t="s">
        <v>790</v>
      </c>
      <c r="W79" s="60" t="s">
        <v>854</v>
      </c>
      <c r="X79" s="60"/>
    </row>
    <row r="80" spans="1:24" s="42" customFormat="1" ht="16" x14ac:dyDescent="0.2">
      <c r="A80" s="34">
        <v>75</v>
      </c>
      <c r="B80" s="35">
        <v>71</v>
      </c>
      <c r="C80" s="35" t="s">
        <v>41</v>
      </c>
      <c r="D80" s="36" t="s">
        <v>183</v>
      </c>
      <c r="E80" s="36" t="s">
        <v>183</v>
      </c>
      <c r="F80" s="36" t="s">
        <v>184</v>
      </c>
      <c r="G80" s="36" t="s">
        <v>21</v>
      </c>
      <c r="H80" s="36" t="s">
        <v>22</v>
      </c>
      <c r="I80" s="36" t="s">
        <v>185</v>
      </c>
      <c r="J80" s="35" t="s">
        <v>79</v>
      </c>
      <c r="K80" s="35">
        <v>560</v>
      </c>
      <c r="L80" s="35">
        <v>24</v>
      </c>
      <c r="M80" s="35">
        <v>943.4</v>
      </c>
      <c r="N80" s="37">
        <v>3328.4336248558079</v>
      </c>
      <c r="O80" s="37" t="s">
        <v>30</v>
      </c>
      <c r="P80" s="38">
        <v>0</v>
      </c>
      <c r="Q80" s="38">
        <v>12</v>
      </c>
      <c r="R80" s="39">
        <v>0</v>
      </c>
      <c r="S80" s="39">
        <v>0</v>
      </c>
      <c r="T80" s="39">
        <v>0</v>
      </c>
      <c r="U80" s="40"/>
      <c r="V80" s="40"/>
      <c r="W80" s="40"/>
      <c r="X80" s="40"/>
    </row>
    <row r="81" spans="1:24" s="42" customFormat="1" ht="16" x14ac:dyDescent="0.2">
      <c r="A81" s="34">
        <v>76</v>
      </c>
      <c r="B81" s="35">
        <v>72</v>
      </c>
      <c r="C81" s="35" t="s">
        <v>165</v>
      </c>
      <c r="D81" s="36" t="s">
        <v>186</v>
      </c>
      <c r="E81" s="36" t="s">
        <v>186</v>
      </c>
      <c r="F81" s="36" t="s">
        <v>187</v>
      </c>
      <c r="G81" s="36" t="s">
        <v>21</v>
      </c>
      <c r="H81" s="36" t="s">
        <v>22</v>
      </c>
      <c r="I81" s="36" t="s">
        <v>188</v>
      </c>
      <c r="J81" s="35" t="s">
        <v>91</v>
      </c>
      <c r="K81" s="35">
        <v>50</v>
      </c>
      <c r="L81" s="35">
        <v>18</v>
      </c>
      <c r="M81" s="35">
        <v>7.4</v>
      </c>
      <c r="N81" s="37">
        <v>101.1757800545856</v>
      </c>
      <c r="O81" s="37" t="s">
        <v>30</v>
      </c>
      <c r="P81" s="38">
        <v>0</v>
      </c>
      <c r="Q81" s="38">
        <v>12</v>
      </c>
      <c r="R81" s="39">
        <v>0</v>
      </c>
      <c r="S81" s="39">
        <v>0</v>
      </c>
      <c r="T81" s="39">
        <v>0</v>
      </c>
      <c r="U81" s="40"/>
      <c r="V81" s="40"/>
      <c r="W81" s="40"/>
      <c r="X81" s="40"/>
    </row>
    <row r="82" spans="1:24" s="42" customFormat="1" ht="16" x14ac:dyDescent="0.2">
      <c r="A82" s="34">
        <v>77</v>
      </c>
      <c r="B82" s="35">
        <v>73</v>
      </c>
      <c r="C82" s="35" t="s">
        <v>165</v>
      </c>
      <c r="D82" s="36" t="s">
        <v>186</v>
      </c>
      <c r="E82" s="36" t="s">
        <v>186</v>
      </c>
      <c r="F82" s="36" t="s">
        <v>77</v>
      </c>
      <c r="G82" s="36" t="s">
        <v>21</v>
      </c>
      <c r="H82" s="36" t="s">
        <v>22</v>
      </c>
      <c r="I82" s="36" t="s">
        <v>189</v>
      </c>
      <c r="J82" s="35" t="s">
        <v>190</v>
      </c>
      <c r="K82" s="35">
        <v>216</v>
      </c>
      <c r="L82" s="35">
        <v>15</v>
      </c>
      <c r="M82" s="35">
        <v>141.4</v>
      </c>
      <c r="N82" s="37">
        <v>1998.0303302519999</v>
      </c>
      <c r="O82" s="37" t="s">
        <v>30</v>
      </c>
      <c r="P82" s="38">
        <v>0</v>
      </c>
      <c r="Q82" s="38">
        <v>12</v>
      </c>
      <c r="R82" s="39">
        <v>0</v>
      </c>
      <c r="S82" s="39">
        <v>0</v>
      </c>
      <c r="T82" s="39">
        <v>0</v>
      </c>
      <c r="U82" s="40"/>
      <c r="V82" s="40"/>
      <c r="W82" s="40"/>
      <c r="X82" s="40"/>
    </row>
    <row r="83" spans="1:24" s="42" customFormat="1" ht="16" x14ac:dyDescent="0.2">
      <c r="A83" s="34">
        <v>78</v>
      </c>
      <c r="B83" s="35">
        <v>75</v>
      </c>
      <c r="C83" s="35" t="s">
        <v>127</v>
      </c>
      <c r="D83" s="36" t="s">
        <v>191</v>
      </c>
      <c r="E83" s="36" t="s">
        <v>191</v>
      </c>
      <c r="F83" s="36" t="s">
        <v>192</v>
      </c>
      <c r="G83" s="36" t="s">
        <v>21</v>
      </c>
      <c r="H83" s="36" t="s">
        <v>22</v>
      </c>
      <c r="I83" s="36" t="s">
        <v>193</v>
      </c>
      <c r="J83" s="35" t="s">
        <v>194</v>
      </c>
      <c r="K83" s="35">
        <v>11</v>
      </c>
      <c r="L83" s="35">
        <v>12</v>
      </c>
      <c r="M83" s="35">
        <v>5.5</v>
      </c>
      <c r="N83" s="37">
        <v>45.786365290866598</v>
      </c>
      <c r="O83" s="37" t="s">
        <v>30</v>
      </c>
      <c r="P83" s="38">
        <v>0</v>
      </c>
      <c r="Q83" s="38">
        <v>12</v>
      </c>
      <c r="R83" s="39">
        <v>0</v>
      </c>
      <c r="S83" s="39">
        <v>0</v>
      </c>
      <c r="T83" s="39">
        <v>0</v>
      </c>
      <c r="U83" s="40"/>
      <c r="V83" s="40"/>
      <c r="W83" s="40"/>
      <c r="X83" s="40"/>
    </row>
    <row r="84" spans="1:24" s="42" customFormat="1" ht="48" x14ac:dyDescent="0.2">
      <c r="A84" s="34">
        <v>79</v>
      </c>
      <c r="B84" s="35">
        <v>77</v>
      </c>
      <c r="C84" s="35" t="s">
        <v>57</v>
      </c>
      <c r="D84" s="36" t="s">
        <v>195</v>
      </c>
      <c r="E84" s="36" t="s">
        <v>195</v>
      </c>
      <c r="F84" s="36" t="s">
        <v>199</v>
      </c>
      <c r="G84" s="36" t="s">
        <v>49</v>
      </c>
      <c r="H84" s="36" t="s">
        <v>22</v>
      </c>
      <c r="I84" s="36" t="s">
        <v>200</v>
      </c>
      <c r="J84" s="35" t="s">
        <v>201</v>
      </c>
      <c r="K84" s="35">
        <v>12600</v>
      </c>
      <c r="L84" s="35">
        <v>24</v>
      </c>
      <c r="M84" s="35">
        <v>449.8</v>
      </c>
      <c r="N84" s="37">
        <v>12596.999347862064</v>
      </c>
      <c r="O84" s="37" t="s">
        <v>202</v>
      </c>
      <c r="P84" s="38">
        <v>0</v>
      </c>
      <c r="Q84" s="38">
        <v>8</v>
      </c>
      <c r="R84" s="39">
        <v>0</v>
      </c>
      <c r="S84" s="39">
        <v>0</v>
      </c>
      <c r="T84" s="39">
        <v>0</v>
      </c>
      <c r="U84" s="40"/>
      <c r="V84" s="40"/>
      <c r="W84" s="40"/>
      <c r="X84" s="40"/>
    </row>
    <row r="85" spans="1:24" s="42" customFormat="1" ht="16" x14ac:dyDescent="0.2">
      <c r="A85" s="34">
        <v>80</v>
      </c>
      <c r="B85" s="35">
        <v>78</v>
      </c>
      <c r="C85" s="35" t="s">
        <v>57</v>
      </c>
      <c r="D85" s="36" t="s">
        <v>203</v>
      </c>
      <c r="E85" s="36" t="s">
        <v>203</v>
      </c>
      <c r="F85" s="36" t="s">
        <v>204</v>
      </c>
      <c r="G85" s="36" t="s">
        <v>49</v>
      </c>
      <c r="H85" s="36" t="s">
        <v>22</v>
      </c>
      <c r="I85" s="36" t="s">
        <v>205</v>
      </c>
      <c r="J85" s="35" t="s">
        <v>201</v>
      </c>
      <c r="K85" s="35">
        <v>12600</v>
      </c>
      <c r="L85" s="35">
        <v>24</v>
      </c>
      <c r="M85" s="35">
        <v>270.89999999999998</v>
      </c>
      <c r="N85" s="37">
        <v>11468.667994723297</v>
      </c>
      <c r="O85" s="37" t="s">
        <v>40</v>
      </c>
      <c r="P85" s="38">
        <v>0</v>
      </c>
      <c r="Q85" s="38">
        <v>8</v>
      </c>
      <c r="R85" s="39">
        <v>0</v>
      </c>
      <c r="S85" s="39">
        <v>0</v>
      </c>
      <c r="T85" s="39">
        <v>0</v>
      </c>
      <c r="U85" s="40"/>
      <c r="V85" s="40"/>
      <c r="W85" s="40"/>
      <c r="X85" s="40"/>
    </row>
    <row r="86" spans="1:24" s="42" customFormat="1" ht="16" x14ac:dyDescent="0.2">
      <c r="A86" s="34">
        <v>81</v>
      </c>
      <c r="B86" s="35">
        <v>87</v>
      </c>
      <c r="C86" s="35" t="s">
        <v>57</v>
      </c>
      <c r="D86" s="36" t="s">
        <v>218</v>
      </c>
      <c r="E86" s="36" t="s">
        <v>218</v>
      </c>
      <c r="F86" s="36" t="s">
        <v>219</v>
      </c>
      <c r="G86" s="36" t="s">
        <v>21</v>
      </c>
      <c r="H86" s="36" t="s">
        <v>22</v>
      </c>
      <c r="I86" s="36" t="s">
        <v>220</v>
      </c>
      <c r="J86" s="35" t="s">
        <v>221</v>
      </c>
      <c r="K86" s="35">
        <v>500</v>
      </c>
      <c r="L86" s="35">
        <v>24</v>
      </c>
      <c r="M86" s="35">
        <v>65.8</v>
      </c>
      <c r="N86" s="37">
        <v>570.78130674061094</v>
      </c>
      <c r="O86" s="37" t="s">
        <v>30</v>
      </c>
      <c r="P86" s="38">
        <v>0</v>
      </c>
      <c r="Q86" s="38">
        <v>12</v>
      </c>
      <c r="R86" s="39">
        <v>0</v>
      </c>
      <c r="S86" s="39">
        <v>0</v>
      </c>
      <c r="T86" s="39">
        <v>0</v>
      </c>
      <c r="U86" s="40"/>
      <c r="V86" s="40"/>
      <c r="W86" s="40"/>
      <c r="X86" s="40"/>
    </row>
    <row r="87" spans="1:24" s="42" customFormat="1" ht="16" x14ac:dyDescent="0.2">
      <c r="A87" s="34">
        <v>82</v>
      </c>
      <c r="B87" s="35">
        <v>88</v>
      </c>
      <c r="C87" s="35" t="s">
        <v>41</v>
      </c>
      <c r="D87" s="36" t="s">
        <v>222</v>
      </c>
      <c r="E87" s="36" t="s">
        <v>222</v>
      </c>
      <c r="F87" s="36" t="s">
        <v>223</v>
      </c>
      <c r="G87" s="36" t="s">
        <v>49</v>
      </c>
      <c r="H87" s="36" t="s">
        <v>22</v>
      </c>
      <c r="I87" s="36" t="s">
        <v>224</v>
      </c>
      <c r="J87" s="35" t="s">
        <v>225</v>
      </c>
      <c r="K87" s="35">
        <v>108</v>
      </c>
      <c r="L87" s="35">
        <v>10</v>
      </c>
      <c r="M87" s="35">
        <v>1026.7</v>
      </c>
      <c r="N87" s="37">
        <v>3696.0656835600003</v>
      </c>
      <c r="O87" s="37" t="s">
        <v>30</v>
      </c>
      <c r="P87" s="38">
        <v>0</v>
      </c>
      <c r="Q87" s="38">
        <v>12</v>
      </c>
      <c r="R87" s="39">
        <v>0</v>
      </c>
      <c r="S87" s="39">
        <v>0</v>
      </c>
      <c r="T87" s="39">
        <v>0</v>
      </c>
      <c r="U87" s="40"/>
      <c r="V87" s="40"/>
      <c r="W87" s="40"/>
      <c r="X87" s="40"/>
    </row>
    <row r="88" spans="1:24" s="42" customFormat="1" ht="16" x14ac:dyDescent="0.2">
      <c r="A88" s="34">
        <v>83</v>
      </c>
      <c r="B88" s="35">
        <v>90</v>
      </c>
      <c r="C88" s="35" t="s">
        <v>127</v>
      </c>
      <c r="D88" s="36" t="s">
        <v>191</v>
      </c>
      <c r="E88" s="36" t="s">
        <v>226</v>
      </c>
      <c r="F88" s="36" t="s">
        <v>227</v>
      </c>
      <c r="G88" s="36" t="s">
        <v>21</v>
      </c>
      <c r="H88" s="36" t="s">
        <v>22</v>
      </c>
      <c r="I88" s="36" t="s">
        <v>228</v>
      </c>
      <c r="J88" s="35" t="s">
        <v>229</v>
      </c>
      <c r="K88" s="35">
        <v>45</v>
      </c>
      <c r="L88" s="35">
        <v>14</v>
      </c>
      <c r="M88" s="35">
        <v>7464.6</v>
      </c>
      <c r="N88" s="37">
        <v>90559.944012212276</v>
      </c>
      <c r="O88" s="37" t="s">
        <v>30</v>
      </c>
      <c r="P88" s="38">
        <v>0</v>
      </c>
      <c r="Q88" s="38">
        <v>12</v>
      </c>
      <c r="R88" s="39">
        <v>0</v>
      </c>
      <c r="S88" s="39">
        <v>0</v>
      </c>
      <c r="T88" s="39">
        <v>0</v>
      </c>
      <c r="U88" s="40"/>
      <c r="V88" s="40"/>
      <c r="W88" s="40"/>
      <c r="X88" s="40"/>
    </row>
    <row r="89" spans="1:24" s="41" customFormat="1" ht="32" x14ac:dyDescent="0.2">
      <c r="A89" s="34">
        <v>84</v>
      </c>
      <c r="B89" s="35">
        <v>92</v>
      </c>
      <c r="C89" s="35" t="s">
        <v>117</v>
      </c>
      <c r="D89" s="36" t="s">
        <v>236</v>
      </c>
      <c r="E89" s="36" t="s">
        <v>236</v>
      </c>
      <c r="F89" s="36" t="s">
        <v>237</v>
      </c>
      <c r="G89" s="36" t="s">
        <v>49</v>
      </c>
      <c r="H89" s="36" t="s">
        <v>22</v>
      </c>
      <c r="I89" s="36" t="s">
        <v>238</v>
      </c>
      <c r="J89" s="35" t="s">
        <v>121</v>
      </c>
      <c r="K89" s="35">
        <v>47</v>
      </c>
      <c r="L89" s="35">
        <v>18</v>
      </c>
      <c r="M89" s="35">
        <v>54.7</v>
      </c>
      <c r="N89" s="37">
        <v>663.75581473315799</v>
      </c>
      <c r="O89" s="37" t="s">
        <v>30</v>
      </c>
      <c r="P89" s="38">
        <v>0</v>
      </c>
      <c r="Q89" s="38">
        <v>12</v>
      </c>
      <c r="R89" s="39">
        <v>0</v>
      </c>
      <c r="S89" s="39">
        <v>0</v>
      </c>
      <c r="T89" s="39">
        <v>0</v>
      </c>
      <c r="U89" s="40"/>
      <c r="V89" s="40"/>
      <c r="W89" s="40"/>
      <c r="X89" s="40"/>
    </row>
    <row r="90" spans="1:24" s="41" customFormat="1" ht="16" x14ac:dyDescent="0.2">
      <c r="A90" s="34">
        <v>85</v>
      </c>
      <c r="B90" s="35">
        <v>93</v>
      </c>
      <c r="C90" s="35" t="s">
        <v>127</v>
      </c>
      <c r="D90" s="36" t="s">
        <v>239</v>
      </c>
      <c r="E90" s="36" t="s">
        <v>239</v>
      </c>
      <c r="F90" s="36" t="s">
        <v>240</v>
      </c>
      <c r="G90" s="36" t="s">
        <v>21</v>
      </c>
      <c r="H90" s="36" t="s">
        <v>22</v>
      </c>
      <c r="I90" s="36" t="s">
        <v>241</v>
      </c>
      <c r="J90" s="35" t="s">
        <v>242</v>
      </c>
      <c r="K90" s="35">
        <v>837.2</v>
      </c>
      <c r="L90" s="35">
        <v>24</v>
      </c>
      <c r="M90" s="35">
        <v>335.8</v>
      </c>
      <c r="N90" s="37">
        <v>3511.5061685381997</v>
      </c>
      <c r="O90" s="37" t="s">
        <v>30</v>
      </c>
      <c r="P90" s="38">
        <v>0</v>
      </c>
      <c r="Q90" s="38">
        <v>12</v>
      </c>
      <c r="R90" s="39">
        <v>0</v>
      </c>
      <c r="S90" s="39">
        <v>0</v>
      </c>
      <c r="T90" s="39">
        <v>0</v>
      </c>
      <c r="U90" s="40"/>
      <c r="V90" s="40"/>
      <c r="W90" s="40"/>
      <c r="X90" s="40"/>
    </row>
    <row r="91" spans="1:24" s="42" customFormat="1" ht="16" x14ac:dyDescent="0.2">
      <c r="A91" s="34">
        <v>86</v>
      </c>
      <c r="B91" s="35">
        <v>95</v>
      </c>
      <c r="C91" s="35" t="s">
        <v>68</v>
      </c>
      <c r="D91" s="36" t="s">
        <v>243</v>
      </c>
      <c r="E91" s="36" t="s">
        <v>243</v>
      </c>
      <c r="F91" s="36" t="s">
        <v>244</v>
      </c>
      <c r="G91" s="36" t="s">
        <v>21</v>
      </c>
      <c r="H91" s="36" t="s">
        <v>22</v>
      </c>
      <c r="I91" s="36" t="s">
        <v>245</v>
      </c>
      <c r="J91" s="35" t="s">
        <v>72</v>
      </c>
      <c r="K91" s="35">
        <v>62.4</v>
      </c>
      <c r="L91" s="35">
        <v>20</v>
      </c>
      <c r="M91" s="35">
        <v>9.1999999999999993</v>
      </c>
      <c r="N91" s="37">
        <v>102.16731435473285</v>
      </c>
      <c r="O91" s="37" t="s">
        <v>30</v>
      </c>
      <c r="P91" s="38">
        <v>0</v>
      </c>
      <c r="Q91" s="38">
        <v>12</v>
      </c>
      <c r="R91" s="39">
        <v>0</v>
      </c>
      <c r="S91" s="39">
        <v>0</v>
      </c>
      <c r="T91" s="39">
        <v>0</v>
      </c>
      <c r="U91" s="40"/>
      <c r="V91" s="40"/>
      <c r="W91" s="40"/>
      <c r="X91" s="40"/>
    </row>
    <row r="92" spans="1:24" s="42" customFormat="1" ht="32" x14ac:dyDescent="0.2">
      <c r="A92" s="34">
        <v>87</v>
      </c>
      <c r="B92" s="55">
        <v>97</v>
      </c>
      <c r="C92" s="55" t="s">
        <v>25</v>
      </c>
      <c r="D92" s="56" t="s">
        <v>246</v>
      </c>
      <c r="E92" s="56" t="s">
        <v>246</v>
      </c>
      <c r="F92" s="56" t="s">
        <v>247</v>
      </c>
      <c r="G92" s="56" t="s">
        <v>21</v>
      </c>
      <c r="H92" s="56" t="s">
        <v>22</v>
      </c>
      <c r="I92" s="56" t="s">
        <v>248</v>
      </c>
      <c r="J92" s="55" t="s">
        <v>249</v>
      </c>
      <c r="K92" s="55">
        <v>26</v>
      </c>
      <c r="L92" s="55">
        <v>24</v>
      </c>
      <c r="M92" s="55">
        <v>17.600000000000001</v>
      </c>
      <c r="N92" s="57">
        <v>102.672832962375</v>
      </c>
      <c r="O92" s="57" t="s">
        <v>30</v>
      </c>
      <c r="P92" s="58">
        <v>0</v>
      </c>
      <c r="Q92" s="58">
        <v>12</v>
      </c>
      <c r="R92" s="59">
        <v>0</v>
      </c>
      <c r="S92" s="59">
        <v>0</v>
      </c>
      <c r="T92" s="59">
        <v>0</v>
      </c>
      <c r="U92" s="60"/>
      <c r="V92" s="60" t="s">
        <v>855</v>
      </c>
      <c r="W92" s="60" t="s">
        <v>856</v>
      </c>
      <c r="X92" s="60"/>
    </row>
    <row r="93" spans="1:24" s="42" customFormat="1" ht="16" x14ac:dyDescent="0.2">
      <c r="A93" s="34">
        <v>88</v>
      </c>
      <c r="B93" s="35">
        <v>102</v>
      </c>
      <c r="C93" s="35" t="s">
        <v>117</v>
      </c>
      <c r="D93" s="36" t="s">
        <v>250</v>
      </c>
      <c r="E93" s="36" t="s">
        <v>250</v>
      </c>
      <c r="F93" s="36" t="s">
        <v>251</v>
      </c>
      <c r="G93" s="36" t="s">
        <v>152</v>
      </c>
      <c r="H93" s="36" t="s">
        <v>22</v>
      </c>
      <c r="I93" s="36" t="s">
        <v>252</v>
      </c>
      <c r="J93" s="35" t="s">
        <v>253</v>
      </c>
      <c r="K93" s="35">
        <v>1500</v>
      </c>
      <c r="L93" s="35">
        <v>24</v>
      </c>
      <c r="M93" s="35">
        <v>312.39999999999998</v>
      </c>
      <c r="N93" s="37">
        <v>3205.2927365314204</v>
      </c>
      <c r="O93" s="37" t="s">
        <v>254</v>
      </c>
      <c r="P93" s="38">
        <v>0</v>
      </c>
      <c r="Q93" s="38">
        <v>12</v>
      </c>
      <c r="R93" s="39">
        <v>0</v>
      </c>
      <c r="S93" s="39">
        <v>0</v>
      </c>
      <c r="T93" s="39">
        <v>0</v>
      </c>
      <c r="U93" s="40"/>
      <c r="V93" s="40"/>
      <c r="W93" s="40"/>
      <c r="X93" s="40"/>
    </row>
    <row r="94" spans="1:24" s="42" customFormat="1" ht="32" x14ac:dyDescent="0.2">
      <c r="A94" s="34">
        <v>89</v>
      </c>
      <c r="B94" s="55">
        <v>105</v>
      </c>
      <c r="C94" s="55" t="s">
        <v>255</v>
      </c>
      <c r="D94" s="56" t="s">
        <v>256</v>
      </c>
      <c r="E94" s="56" t="s">
        <v>256</v>
      </c>
      <c r="F94" s="56" t="s">
        <v>257</v>
      </c>
      <c r="G94" s="56" t="s">
        <v>21</v>
      </c>
      <c r="H94" s="56" t="s">
        <v>22</v>
      </c>
      <c r="I94" s="56" t="s">
        <v>258</v>
      </c>
      <c r="J94" s="55" t="s">
        <v>259</v>
      </c>
      <c r="K94" s="55">
        <v>550</v>
      </c>
      <c r="L94" s="55">
        <v>24</v>
      </c>
      <c r="M94" s="55">
        <v>27.5</v>
      </c>
      <c r="N94" s="57">
        <v>840.89559630923998</v>
      </c>
      <c r="O94" s="57" t="s">
        <v>260</v>
      </c>
      <c r="P94" s="58">
        <v>0</v>
      </c>
      <c r="Q94" s="58">
        <v>3</v>
      </c>
      <c r="R94" s="59">
        <v>0</v>
      </c>
      <c r="S94" s="59">
        <v>0</v>
      </c>
      <c r="T94" s="59">
        <v>0</v>
      </c>
      <c r="U94" s="60"/>
      <c r="V94" s="60" t="s">
        <v>790</v>
      </c>
      <c r="W94" s="60"/>
      <c r="X94" s="60" t="s">
        <v>857</v>
      </c>
    </row>
    <row r="95" spans="1:24" s="42" customFormat="1" ht="16" x14ac:dyDescent="0.2">
      <c r="A95" s="34">
        <v>90</v>
      </c>
      <c r="B95" s="35">
        <v>109</v>
      </c>
      <c r="C95" s="35" t="s">
        <v>269</v>
      </c>
      <c r="D95" s="36" t="s">
        <v>270</v>
      </c>
      <c r="E95" s="36" t="s">
        <v>270</v>
      </c>
      <c r="F95" s="36" t="s">
        <v>271</v>
      </c>
      <c r="G95" s="36" t="s">
        <v>21</v>
      </c>
      <c r="H95" s="36" t="s">
        <v>22</v>
      </c>
      <c r="I95" s="36" t="s">
        <v>272</v>
      </c>
      <c r="J95" s="35" t="s">
        <v>273</v>
      </c>
      <c r="K95" s="35">
        <v>180</v>
      </c>
      <c r="L95" s="35">
        <v>24</v>
      </c>
      <c r="M95" s="35">
        <v>266.5</v>
      </c>
      <c r="N95" s="37">
        <v>1631.1151116255601</v>
      </c>
      <c r="O95" s="37" t="s">
        <v>30</v>
      </c>
      <c r="P95" s="38">
        <v>0</v>
      </c>
      <c r="Q95" s="38">
        <v>12</v>
      </c>
      <c r="R95" s="39">
        <v>0</v>
      </c>
      <c r="S95" s="39">
        <v>0</v>
      </c>
      <c r="T95" s="39">
        <v>0</v>
      </c>
      <c r="U95" s="40"/>
      <c r="V95" s="40"/>
      <c r="W95" s="40"/>
      <c r="X95" s="40"/>
    </row>
    <row r="96" spans="1:24" s="41" customFormat="1" ht="32" x14ac:dyDescent="0.2">
      <c r="A96" s="34">
        <v>91</v>
      </c>
      <c r="B96" s="35">
        <v>110</v>
      </c>
      <c r="C96" s="35" t="s">
        <v>18</v>
      </c>
      <c r="D96" s="36" t="s">
        <v>274</v>
      </c>
      <c r="E96" s="36" t="s">
        <v>274</v>
      </c>
      <c r="F96" s="36" t="s">
        <v>275</v>
      </c>
      <c r="G96" s="36" t="s">
        <v>21</v>
      </c>
      <c r="H96" s="36" t="s">
        <v>22</v>
      </c>
      <c r="I96" s="36" t="s">
        <v>276</v>
      </c>
      <c r="J96" s="35" t="s">
        <v>212</v>
      </c>
      <c r="K96" s="35">
        <v>144</v>
      </c>
      <c r="L96" s="35">
        <v>21</v>
      </c>
      <c r="M96" s="35">
        <v>1072.9000000000001</v>
      </c>
      <c r="N96" s="37">
        <v>10293.03965360736</v>
      </c>
      <c r="O96" s="37" t="s">
        <v>30</v>
      </c>
      <c r="P96" s="38">
        <v>0</v>
      </c>
      <c r="Q96" s="38">
        <v>12</v>
      </c>
      <c r="R96" s="39">
        <v>0</v>
      </c>
      <c r="S96" s="39">
        <v>0</v>
      </c>
      <c r="T96" s="39">
        <v>0</v>
      </c>
      <c r="U96" s="40"/>
      <c r="V96" s="40"/>
      <c r="W96" s="40"/>
      <c r="X96" s="40"/>
    </row>
    <row r="97" spans="1:24" s="41" customFormat="1" ht="48" x14ac:dyDescent="0.2">
      <c r="A97" s="34">
        <v>92</v>
      </c>
      <c r="B97" s="55">
        <v>113</v>
      </c>
      <c r="C97" s="55" t="s">
        <v>269</v>
      </c>
      <c r="D97" s="56" t="s">
        <v>277</v>
      </c>
      <c r="E97" s="56" t="s">
        <v>277</v>
      </c>
      <c r="F97" s="56" t="s">
        <v>278</v>
      </c>
      <c r="G97" s="56" t="s">
        <v>49</v>
      </c>
      <c r="H97" s="56" t="s">
        <v>22</v>
      </c>
      <c r="I97" s="56" t="s">
        <v>279</v>
      </c>
      <c r="J97" s="55" t="s">
        <v>280</v>
      </c>
      <c r="K97" s="55">
        <v>475</v>
      </c>
      <c r="L97" s="55">
        <v>24</v>
      </c>
      <c r="M97" s="55">
        <v>225</v>
      </c>
      <c r="N97" s="57">
        <v>1652.2436513293922</v>
      </c>
      <c r="O97" s="57" t="s">
        <v>30</v>
      </c>
      <c r="P97" s="58">
        <v>0</v>
      </c>
      <c r="Q97" s="58">
        <v>12</v>
      </c>
      <c r="R97" s="59">
        <v>0</v>
      </c>
      <c r="S97" s="59">
        <v>0</v>
      </c>
      <c r="T97" s="59">
        <v>0</v>
      </c>
      <c r="U97" s="60"/>
      <c r="V97" s="60" t="s">
        <v>858</v>
      </c>
      <c r="W97" s="60"/>
      <c r="X97" s="60" t="s">
        <v>859</v>
      </c>
    </row>
    <row r="98" spans="1:24" s="42" customFormat="1" ht="16" x14ac:dyDescent="0.2">
      <c r="A98" s="34">
        <v>93</v>
      </c>
      <c r="B98" s="35">
        <v>114</v>
      </c>
      <c r="C98" s="35" t="s">
        <v>269</v>
      </c>
      <c r="D98" s="36" t="s">
        <v>277</v>
      </c>
      <c r="E98" s="36" t="s">
        <v>277</v>
      </c>
      <c r="F98" s="36" t="s">
        <v>281</v>
      </c>
      <c r="G98" s="36" t="s">
        <v>282</v>
      </c>
      <c r="H98" s="36" t="s">
        <v>22</v>
      </c>
      <c r="I98" s="36" t="s">
        <v>282</v>
      </c>
      <c r="J98" s="35" t="s">
        <v>283</v>
      </c>
      <c r="K98" s="35">
        <v>35</v>
      </c>
      <c r="L98" s="35">
        <v>24</v>
      </c>
      <c r="M98" s="35">
        <v>3.7</v>
      </c>
      <c r="N98" s="37">
        <v>22.410786220113959</v>
      </c>
      <c r="O98" s="37" t="s">
        <v>30</v>
      </c>
      <c r="P98" s="38">
        <v>0</v>
      </c>
      <c r="Q98" s="38">
        <v>6</v>
      </c>
      <c r="R98" s="39">
        <v>0</v>
      </c>
      <c r="S98" s="39">
        <v>0</v>
      </c>
      <c r="T98" s="39">
        <v>0</v>
      </c>
      <c r="U98" s="40"/>
      <c r="V98" s="40"/>
      <c r="W98" s="40"/>
      <c r="X98" s="40"/>
    </row>
    <row r="99" spans="1:24" s="42" customFormat="1" ht="16" x14ac:dyDescent="0.2">
      <c r="A99" s="34">
        <v>94</v>
      </c>
      <c r="B99" s="35">
        <v>116</v>
      </c>
      <c r="C99" s="35" t="s">
        <v>165</v>
      </c>
      <c r="D99" s="36" t="s">
        <v>284</v>
      </c>
      <c r="E99" s="36" t="s">
        <v>284</v>
      </c>
      <c r="F99" s="36" t="s">
        <v>285</v>
      </c>
      <c r="G99" s="36" t="s">
        <v>49</v>
      </c>
      <c r="H99" s="36" t="s">
        <v>22</v>
      </c>
      <c r="I99" s="36" t="s">
        <v>286</v>
      </c>
      <c r="J99" s="35" t="s">
        <v>287</v>
      </c>
      <c r="K99" s="35">
        <v>36</v>
      </c>
      <c r="L99" s="35">
        <v>24</v>
      </c>
      <c r="M99" s="35">
        <v>603.79999999999995</v>
      </c>
      <c r="N99" s="37">
        <v>7434.0377556265448</v>
      </c>
      <c r="O99" s="37" t="s">
        <v>30</v>
      </c>
      <c r="P99" s="38">
        <v>0</v>
      </c>
      <c r="Q99" s="38">
        <v>12</v>
      </c>
      <c r="R99" s="39">
        <v>0</v>
      </c>
      <c r="S99" s="39">
        <v>0</v>
      </c>
      <c r="T99" s="39">
        <v>0</v>
      </c>
      <c r="U99" s="40"/>
      <c r="V99" s="40"/>
      <c r="W99" s="40"/>
      <c r="X99" s="40"/>
    </row>
    <row r="100" spans="1:24" s="42" customFormat="1" ht="32" x14ac:dyDescent="0.2">
      <c r="A100" s="34">
        <v>95</v>
      </c>
      <c r="B100" s="55">
        <v>124</v>
      </c>
      <c r="C100" s="55" t="s">
        <v>87</v>
      </c>
      <c r="D100" s="56" t="s">
        <v>296</v>
      </c>
      <c r="E100" s="56" t="s">
        <v>296</v>
      </c>
      <c r="F100" s="56" t="s">
        <v>297</v>
      </c>
      <c r="G100" s="56" t="s">
        <v>21</v>
      </c>
      <c r="H100" s="56" t="s">
        <v>22</v>
      </c>
      <c r="I100" s="56" t="s">
        <v>298</v>
      </c>
      <c r="J100" s="55" t="s">
        <v>299</v>
      </c>
      <c r="K100" s="55">
        <v>565</v>
      </c>
      <c r="L100" s="55">
        <v>20</v>
      </c>
      <c r="M100" s="55">
        <v>653.20000000000005</v>
      </c>
      <c r="N100" s="57">
        <v>2609.6024479613761</v>
      </c>
      <c r="O100" s="57" t="s">
        <v>300</v>
      </c>
      <c r="P100" s="58">
        <v>0</v>
      </c>
      <c r="Q100" s="58">
        <v>12</v>
      </c>
      <c r="R100" s="59">
        <v>0</v>
      </c>
      <c r="S100" s="59">
        <v>0</v>
      </c>
      <c r="T100" s="59">
        <v>0</v>
      </c>
      <c r="U100" s="60"/>
      <c r="V100" s="60" t="s">
        <v>860</v>
      </c>
      <c r="W100" s="60" t="s">
        <v>823</v>
      </c>
      <c r="X100" s="60"/>
    </row>
    <row r="101" spans="1:24" s="42" customFormat="1" ht="16" x14ac:dyDescent="0.2">
      <c r="A101" s="34">
        <v>96</v>
      </c>
      <c r="B101" s="55">
        <v>126</v>
      </c>
      <c r="C101" s="55" t="s">
        <v>87</v>
      </c>
      <c r="D101" s="56" t="s">
        <v>305</v>
      </c>
      <c r="E101" s="56" t="s">
        <v>305</v>
      </c>
      <c r="F101" s="56" t="s">
        <v>297</v>
      </c>
      <c r="G101" s="56" t="s">
        <v>21</v>
      </c>
      <c r="H101" s="56" t="s">
        <v>22</v>
      </c>
      <c r="I101" s="56" t="s">
        <v>306</v>
      </c>
      <c r="J101" s="55" t="s">
        <v>72</v>
      </c>
      <c r="K101" s="55">
        <v>160</v>
      </c>
      <c r="L101" s="55">
        <v>16</v>
      </c>
      <c r="M101" s="55">
        <v>121.6</v>
      </c>
      <c r="N101" s="57">
        <v>308.448189988038</v>
      </c>
      <c r="O101" s="57" t="s">
        <v>30</v>
      </c>
      <c r="P101" s="58">
        <v>0</v>
      </c>
      <c r="Q101" s="58">
        <v>12</v>
      </c>
      <c r="R101" s="59">
        <v>0</v>
      </c>
      <c r="S101" s="59">
        <v>0</v>
      </c>
      <c r="T101" s="59">
        <v>0</v>
      </c>
      <c r="U101" s="60"/>
      <c r="V101" s="60" t="s">
        <v>790</v>
      </c>
      <c r="W101" s="60" t="s">
        <v>812</v>
      </c>
      <c r="X101" s="60"/>
    </row>
    <row r="102" spans="1:24" s="42" customFormat="1" ht="16" x14ac:dyDescent="0.2">
      <c r="A102" s="34">
        <v>97</v>
      </c>
      <c r="B102" s="35">
        <v>132</v>
      </c>
      <c r="C102" s="35" t="s">
        <v>117</v>
      </c>
      <c r="D102" s="36" t="s">
        <v>315</v>
      </c>
      <c r="E102" s="36" t="s">
        <v>315</v>
      </c>
      <c r="F102" s="36" t="s">
        <v>316</v>
      </c>
      <c r="G102" s="36" t="s">
        <v>21</v>
      </c>
      <c r="H102" s="36" t="s">
        <v>22</v>
      </c>
      <c r="I102" s="36" t="s">
        <v>317</v>
      </c>
      <c r="J102" s="35" t="s">
        <v>318</v>
      </c>
      <c r="K102" s="35">
        <v>107.8</v>
      </c>
      <c r="L102" s="35">
        <v>24</v>
      </c>
      <c r="M102" s="35">
        <v>17.7</v>
      </c>
      <c r="N102" s="37">
        <v>208.81227907061282</v>
      </c>
      <c r="O102" s="37" t="s">
        <v>30</v>
      </c>
      <c r="P102" s="38">
        <v>0</v>
      </c>
      <c r="Q102" s="38">
        <v>12</v>
      </c>
      <c r="R102" s="39">
        <v>0</v>
      </c>
      <c r="S102" s="39">
        <v>0</v>
      </c>
      <c r="T102" s="39">
        <v>0</v>
      </c>
      <c r="U102" s="40"/>
      <c r="V102" s="40"/>
      <c r="W102" s="40"/>
      <c r="X102" s="40"/>
    </row>
    <row r="103" spans="1:24" s="42" customFormat="1" ht="16" x14ac:dyDescent="0.2">
      <c r="A103" s="34">
        <v>98</v>
      </c>
      <c r="B103" s="35">
        <v>136</v>
      </c>
      <c r="C103" s="35" t="s">
        <v>319</v>
      </c>
      <c r="D103" s="36" t="s">
        <v>320</v>
      </c>
      <c r="E103" s="36" t="s">
        <v>320</v>
      </c>
      <c r="F103" s="36" t="s">
        <v>324</v>
      </c>
      <c r="G103" s="36" t="s">
        <v>49</v>
      </c>
      <c r="H103" s="36" t="s">
        <v>22</v>
      </c>
      <c r="I103" s="36" t="s">
        <v>325</v>
      </c>
      <c r="J103" s="35" t="s">
        <v>323</v>
      </c>
      <c r="K103" s="35">
        <v>8640</v>
      </c>
      <c r="L103" s="35">
        <v>24</v>
      </c>
      <c r="M103" s="35">
        <v>21155.599999999999</v>
      </c>
      <c r="N103" s="37">
        <v>94819.409383552207</v>
      </c>
      <c r="O103" s="37" t="s">
        <v>30</v>
      </c>
      <c r="P103" s="38">
        <v>0</v>
      </c>
      <c r="Q103" s="38">
        <v>12</v>
      </c>
      <c r="R103" s="39">
        <v>0</v>
      </c>
      <c r="S103" s="39">
        <v>0</v>
      </c>
      <c r="T103" s="39">
        <v>0</v>
      </c>
      <c r="U103" s="40"/>
      <c r="V103" s="40"/>
      <c r="W103" s="40"/>
      <c r="X103" s="40"/>
    </row>
    <row r="104" spans="1:24" s="42" customFormat="1" ht="16" x14ac:dyDescent="0.2">
      <c r="A104" s="34">
        <v>99</v>
      </c>
      <c r="B104" s="35">
        <v>139</v>
      </c>
      <c r="C104" s="35" t="s">
        <v>68</v>
      </c>
      <c r="D104" s="36" t="s">
        <v>329</v>
      </c>
      <c r="E104" s="36" t="s">
        <v>329</v>
      </c>
      <c r="F104" s="36" t="s">
        <v>330</v>
      </c>
      <c r="G104" s="36" t="s">
        <v>49</v>
      </c>
      <c r="H104" s="36" t="s">
        <v>22</v>
      </c>
      <c r="I104" s="36" t="s">
        <v>331</v>
      </c>
      <c r="J104" s="35" t="s">
        <v>332</v>
      </c>
      <c r="K104" s="35">
        <v>87.8</v>
      </c>
      <c r="L104" s="35">
        <v>15</v>
      </c>
      <c r="M104" s="35">
        <v>57.2</v>
      </c>
      <c r="N104" s="37">
        <v>551.22720690895198</v>
      </c>
      <c r="O104" s="37" t="s">
        <v>30</v>
      </c>
      <c r="P104" s="38">
        <v>0</v>
      </c>
      <c r="Q104" s="38">
        <v>12</v>
      </c>
      <c r="R104" s="39">
        <v>0</v>
      </c>
      <c r="S104" s="39">
        <v>0</v>
      </c>
      <c r="T104" s="39">
        <v>0</v>
      </c>
      <c r="U104" s="40"/>
      <c r="V104" s="40"/>
      <c r="W104" s="40"/>
      <c r="X104" s="40"/>
    </row>
    <row r="105" spans="1:24" s="42" customFormat="1" ht="32" x14ac:dyDescent="0.2">
      <c r="A105" s="34">
        <v>100</v>
      </c>
      <c r="B105" s="35">
        <v>140</v>
      </c>
      <c r="C105" s="35" t="s">
        <v>68</v>
      </c>
      <c r="D105" s="36" t="s">
        <v>329</v>
      </c>
      <c r="E105" s="36" t="s">
        <v>333</v>
      </c>
      <c r="F105" s="36" t="s">
        <v>334</v>
      </c>
      <c r="G105" s="36" t="s">
        <v>49</v>
      </c>
      <c r="H105" s="36" t="s">
        <v>22</v>
      </c>
      <c r="I105" s="36" t="s">
        <v>335</v>
      </c>
      <c r="J105" s="35" t="s">
        <v>336</v>
      </c>
      <c r="K105" s="35">
        <v>6.5</v>
      </c>
      <c r="L105" s="35">
        <v>16</v>
      </c>
      <c r="M105" s="35">
        <v>13.7</v>
      </c>
      <c r="N105" s="37">
        <v>114.4003823059806</v>
      </c>
      <c r="O105" s="37" t="s">
        <v>30</v>
      </c>
      <c r="P105" s="38">
        <v>0</v>
      </c>
      <c r="Q105" s="38">
        <v>12</v>
      </c>
      <c r="R105" s="39">
        <v>0</v>
      </c>
      <c r="S105" s="39">
        <v>0</v>
      </c>
      <c r="T105" s="39">
        <v>0</v>
      </c>
      <c r="U105" s="40"/>
      <c r="V105" s="40"/>
      <c r="W105" s="40"/>
      <c r="X105" s="40"/>
    </row>
    <row r="106" spans="1:24" s="42" customFormat="1" ht="32" x14ac:dyDescent="0.2">
      <c r="A106" s="34">
        <v>101</v>
      </c>
      <c r="B106" s="35">
        <v>141</v>
      </c>
      <c r="C106" s="35" t="s">
        <v>52</v>
      </c>
      <c r="D106" s="36" t="s">
        <v>337</v>
      </c>
      <c r="E106" s="36" t="s">
        <v>337</v>
      </c>
      <c r="F106" s="36" t="s">
        <v>338</v>
      </c>
      <c r="G106" s="36" t="s">
        <v>21</v>
      </c>
      <c r="H106" s="36" t="s">
        <v>22</v>
      </c>
      <c r="I106" s="36" t="s">
        <v>339</v>
      </c>
      <c r="J106" s="35" t="s">
        <v>340</v>
      </c>
      <c r="K106" s="35">
        <v>126</v>
      </c>
      <c r="L106" s="35">
        <v>24</v>
      </c>
      <c r="M106" s="35">
        <v>17.600000000000001</v>
      </c>
      <c r="N106" s="37">
        <v>164.051597757861</v>
      </c>
      <c r="O106" s="37" t="s">
        <v>111</v>
      </c>
      <c r="P106" s="38">
        <v>0</v>
      </c>
      <c r="Q106" s="38">
        <v>12</v>
      </c>
      <c r="R106" s="39">
        <v>0</v>
      </c>
      <c r="S106" s="39">
        <v>0</v>
      </c>
      <c r="T106" s="39">
        <v>0</v>
      </c>
      <c r="U106" s="40"/>
      <c r="V106" s="40"/>
      <c r="W106" s="40"/>
      <c r="X106" s="40"/>
    </row>
    <row r="107" spans="1:24" s="42" customFormat="1" ht="16" x14ac:dyDescent="0.2">
      <c r="A107" s="34">
        <v>102</v>
      </c>
      <c r="B107" s="35">
        <v>144</v>
      </c>
      <c r="C107" s="35" t="s">
        <v>165</v>
      </c>
      <c r="D107" s="36" t="s">
        <v>348</v>
      </c>
      <c r="E107" s="36" t="s">
        <v>348</v>
      </c>
      <c r="F107" s="36" t="s">
        <v>349</v>
      </c>
      <c r="G107" s="36" t="s">
        <v>49</v>
      </c>
      <c r="H107" s="36" t="s">
        <v>22</v>
      </c>
      <c r="I107" s="36" t="s">
        <v>350</v>
      </c>
      <c r="J107" s="35" t="s">
        <v>351</v>
      </c>
      <c r="K107" s="35">
        <v>108</v>
      </c>
      <c r="L107" s="35">
        <v>24</v>
      </c>
      <c r="M107" s="35">
        <v>34.9</v>
      </c>
      <c r="N107" s="37">
        <v>301.66458745507202</v>
      </c>
      <c r="O107" s="37" t="s">
        <v>352</v>
      </c>
      <c r="P107" s="38">
        <v>0</v>
      </c>
      <c r="Q107" s="38">
        <v>12</v>
      </c>
      <c r="R107" s="39">
        <v>0</v>
      </c>
      <c r="S107" s="39">
        <v>0</v>
      </c>
      <c r="T107" s="39">
        <v>0</v>
      </c>
      <c r="U107" s="40"/>
      <c r="V107" s="40"/>
      <c r="W107" s="40"/>
      <c r="X107" s="40"/>
    </row>
    <row r="108" spans="1:24" s="42" customFormat="1" ht="16" x14ac:dyDescent="0.2">
      <c r="A108" s="34">
        <v>103</v>
      </c>
      <c r="B108" s="35">
        <v>146</v>
      </c>
      <c r="C108" s="35" t="s">
        <v>52</v>
      </c>
      <c r="D108" s="36" t="s">
        <v>358</v>
      </c>
      <c r="E108" s="36" t="s">
        <v>358</v>
      </c>
      <c r="F108" s="36" t="s">
        <v>31</v>
      </c>
      <c r="G108" s="36" t="s">
        <v>21</v>
      </c>
      <c r="H108" s="36" t="s">
        <v>22</v>
      </c>
      <c r="I108" s="36" t="s">
        <v>359</v>
      </c>
      <c r="J108" s="35" t="s">
        <v>360</v>
      </c>
      <c r="K108" s="35">
        <v>5184</v>
      </c>
      <c r="L108" s="35">
        <v>24</v>
      </c>
      <c r="M108" s="35">
        <v>1093.2</v>
      </c>
      <c r="N108" s="37">
        <v>6297.0070655232003</v>
      </c>
      <c r="O108" s="37" t="s">
        <v>30</v>
      </c>
      <c r="P108" s="38">
        <v>0</v>
      </c>
      <c r="Q108" s="38">
        <v>12</v>
      </c>
      <c r="R108" s="39">
        <v>0</v>
      </c>
      <c r="S108" s="39">
        <v>0</v>
      </c>
      <c r="T108" s="39">
        <v>0</v>
      </c>
      <c r="U108" s="40"/>
      <c r="V108" s="40"/>
      <c r="W108" s="40"/>
      <c r="X108" s="40"/>
    </row>
    <row r="109" spans="1:24" s="42" customFormat="1" ht="16" x14ac:dyDescent="0.2">
      <c r="A109" s="34">
        <v>104</v>
      </c>
      <c r="B109" s="35">
        <v>147</v>
      </c>
      <c r="C109" s="35" t="s">
        <v>127</v>
      </c>
      <c r="D109" s="36" t="s">
        <v>361</v>
      </c>
      <c r="E109" s="36" t="s">
        <v>361</v>
      </c>
      <c r="F109" s="36" t="s">
        <v>362</v>
      </c>
      <c r="G109" s="36" t="s">
        <v>21</v>
      </c>
      <c r="H109" s="36" t="s">
        <v>22</v>
      </c>
      <c r="I109" s="36" t="s">
        <v>363</v>
      </c>
      <c r="J109" s="35" t="s">
        <v>364</v>
      </c>
      <c r="K109" s="35">
        <v>120</v>
      </c>
      <c r="L109" s="35">
        <v>20</v>
      </c>
      <c r="M109" s="35">
        <v>270.7</v>
      </c>
      <c r="N109" s="37">
        <v>2865.4122533586483</v>
      </c>
      <c r="O109" s="37" t="s">
        <v>30</v>
      </c>
      <c r="P109" s="38">
        <v>0</v>
      </c>
      <c r="Q109" s="38">
        <v>12</v>
      </c>
      <c r="R109" s="39">
        <v>0</v>
      </c>
      <c r="S109" s="39">
        <v>0</v>
      </c>
      <c r="T109" s="39">
        <v>0</v>
      </c>
      <c r="U109" s="40"/>
      <c r="V109" s="40"/>
      <c r="W109" s="40"/>
      <c r="X109" s="40"/>
    </row>
    <row r="110" spans="1:24" s="42" customFormat="1" ht="16" x14ac:dyDescent="0.2">
      <c r="A110" s="34">
        <v>105</v>
      </c>
      <c r="B110" s="35">
        <v>155</v>
      </c>
      <c r="C110" s="35" t="s">
        <v>255</v>
      </c>
      <c r="D110" s="36" t="s">
        <v>387</v>
      </c>
      <c r="E110" s="36" t="s">
        <v>387</v>
      </c>
      <c r="F110" s="36" t="s">
        <v>388</v>
      </c>
      <c r="G110" s="36" t="s">
        <v>21</v>
      </c>
      <c r="H110" s="36" t="s">
        <v>22</v>
      </c>
      <c r="I110" s="36" t="s">
        <v>389</v>
      </c>
      <c r="J110" s="35" t="s">
        <v>390</v>
      </c>
      <c r="K110" s="35">
        <v>175</v>
      </c>
      <c r="L110" s="35">
        <v>24</v>
      </c>
      <c r="M110" s="35">
        <v>9.6999999999999993</v>
      </c>
      <c r="N110" s="37">
        <v>208.54080773265602</v>
      </c>
      <c r="O110" s="37" t="s">
        <v>260</v>
      </c>
      <c r="P110" s="38">
        <v>0</v>
      </c>
      <c r="Q110" s="38">
        <v>3</v>
      </c>
      <c r="R110" s="39">
        <v>0</v>
      </c>
      <c r="S110" s="39">
        <v>0</v>
      </c>
      <c r="T110" s="39">
        <v>0</v>
      </c>
      <c r="U110" s="40"/>
      <c r="V110" s="40"/>
      <c r="W110" s="40"/>
      <c r="X110" s="40"/>
    </row>
    <row r="111" spans="1:24" s="42" customFormat="1" ht="32" x14ac:dyDescent="0.2">
      <c r="A111" s="34">
        <v>106</v>
      </c>
      <c r="B111" s="35">
        <v>157</v>
      </c>
      <c r="C111" s="35" t="s">
        <v>255</v>
      </c>
      <c r="D111" s="36" t="s">
        <v>387</v>
      </c>
      <c r="E111" s="36" t="s">
        <v>391</v>
      </c>
      <c r="F111" s="36" t="s">
        <v>392</v>
      </c>
      <c r="G111" s="36" t="s">
        <v>21</v>
      </c>
      <c r="H111" s="36" t="s">
        <v>22</v>
      </c>
      <c r="I111" s="36" t="s">
        <v>393</v>
      </c>
      <c r="J111" s="35" t="s">
        <v>394</v>
      </c>
      <c r="K111" s="35">
        <v>10</v>
      </c>
      <c r="L111" s="35">
        <v>24</v>
      </c>
      <c r="M111" s="35">
        <v>1.46</v>
      </c>
      <c r="N111" s="37">
        <v>31.5</v>
      </c>
      <c r="O111" s="37"/>
      <c r="P111" s="38">
        <v>0</v>
      </c>
      <c r="Q111" s="38">
        <v>3</v>
      </c>
      <c r="R111" s="39">
        <v>0</v>
      </c>
      <c r="S111" s="39">
        <v>0</v>
      </c>
      <c r="T111" s="39">
        <v>0</v>
      </c>
      <c r="U111" s="40"/>
      <c r="V111" s="40"/>
      <c r="W111" s="40"/>
      <c r="X111" s="40"/>
    </row>
    <row r="112" spans="1:24" s="42" customFormat="1" ht="16" x14ac:dyDescent="0.2">
      <c r="A112" s="34">
        <v>107</v>
      </c>
      <c r="B112" s="35">
        <v>159</v>
      </c>
      <c r="C112" s="35" t="s">
        <v>117</v>
      </c>
      <c r="D112" s="36" t="s">
        <v>398</v>
      </c>
      <c r="E112" s="36" t="s">
        <v>398</v>
      </c>
      <c r="F112" s="36" t="s">
        <v>399</v>
      </c>
      <c r="G112" s="36" t="s">
        <v>49</v>
      </c>
      <c r="H112" s="36" t="s">
        <v>22</v>
      </c>
      <c r="I112" s="36" t="s">
        <v>400</v>
      </c>
      <c r="J112" s="35" t="s">
        <v>51</v>
      </c>
      <c r="K112" s="35">
        <v>18</v>
      </c>
      <c r="L112" s="35">
        <v>16</v>
      </c>
      <c r="M112" s="35">
        <v>51.4</v>
      </c>
      <c r="N112" s="37">
        <v>351.379936705788</v>
      </c>
      <c r="O112" s="37" t="s">
        <v>401</v>
      </c>
      <c r="P112" s="38">
        <v>0</v>
      </c>
      <c r="Q112" s="38">
        <v>12</v>
      </c>
      <c r="R112" s="39">
        <v>0</v>
      </c>
      <c r="S112" s="39">
        <v>0</v>
      </c>
      <c r="T112" s="39">
        <v>0</v>
      </c>
      <c r="U112" s="40"/>
      <c r="V112" s="40"/>
      <c r="W112" s="40"/>
      <c r="X112" s="40"/>
    </row>
    <row r="113" spans="1:24" s="41" customFormat="1" ht="32" x14ac:dyDescent="0.2">
      <c r="A113" s="34">
        <v>108</v>
      </c>
      <c r="B113" s="35">
        <v>160</v>
      </c>
      <c r="C113" s="35" t="s">
        <v>127</v>
      </c>
      <c r="D113" s="36" t="s">
        <v>402</v>
      </c>
      <c r="E113" s="36" t="s">
        <v>402</v>
      </c>
      <c r="F113" s="36" t="s">
        <v>403</v>
      </c>
      <c r="G113" s="36" t="s">
        <v>21</v>
      </c>
      <c r="H113" s="36" t="s">
        <v>22</v>
      </c>
      <c r="I113" s="36" t="s">
        <v>404</v>
      </c>
      <c r="J113" s="35" t="s">
        <v>405</v>
      </c>
      <c r="K113" s="35">
        <v>80</v>
      </c>
      <c r="L113" s="35">
        <v>20</v>
      </c>
      <c r="M113" s="35">
        <v>18.5</v>
      </c>
      <c r="N113" s="37">
        <v>98.68</v>
      </c>
      <c r="O113" s="37" t="s">
        <v>406</v>
      </c>
      <c r="P113" s="38">
        <v>0</v>
      </c>
      <c r="Q113" s="38">
        <v>12</v>
      </c>
      <c r="R113" s="39">
        <v>0</v>
      </c>
      <c r="S113" s="39">
        <v>0</v>
      </c>
      <c r="T113" s="39">
        <v>0</v>
      </c>
      <c r="U113" s="40"/>
      <c r="V113" s="40"/>
      <c r="W113" s="40"/>
      <c r="X113" s="40"/>
    </row>
    <row r="114" spans="1:24" s="41" customFormat="1" ht="32" x14ac:dyDescent="0.2">
      <c r="A114" s="34">
        <v>109</v>
      </c>
      <c r="B114" s="35">
        <v>166</v>
      </c>
      <c r="C114" s="35" t="s">
        <v>112</v>
      </c>
      <c r="D114" s="36" t="s">
        <v>407</v>
      </c>
      <c r="E114" s="36" t="s">
        <v>407</v>
      </c>
      <c r="F114" s="36" t="s">
        <v>416</v>
      </c>
      <c r="G114" s="36" t="s">
        <v>49</v>
      </c>
      <c r="H114" s="36" t="s">
        <v>22</v>
      </c>
      <c r="I114" s="36" t="s">
        <v>417</v>
      </c>
      <c r="J114" s="35" t="s">
        <v>268</v>
      </c>
      <c r="K114" s="35">
        <v>54</v>
      </c>
      <c r="L114" s="35">
        <v>9.5</v>
      </c>
      <c r="M114" s="35">
        <v>36.4</v>
      </c>
      <c r="N114" s="37">
        <v>111.51011538162</v>
      </c>
      <c r="O114" s="37" t="s">
        <v>30</v>
      </c>
      <c r="P114" s="38">
        <v>0</v>
      </c>
      <c r="Q114" s="38">
        <v>12</v>
      </c>
      <c r="R114" s="39">
        <v>0</v>
      </c>
      <c r="S114" s="39">
        <v>0</v>
      </c>
      <c r="T114" s="39">
        <v>0</v>
      </c>
      <c r="U114" s="40"/>
      <c r="V114" s="40"/>
      <c r="W114" s="40"/>
      <c r="X114" s="40"/>
    </row>
    <row r="115" spans="1:24" s="42" customFormat="1" ht="16" x14ac:dyDescent="0.2">
      <c r="A115" s="34">
        <v>110</v>
      </c>
      <c r="B115" s="35">
        <v>167</v>
      </c>
      <c r="C115" s="35" t="s">
        <v>165</v>
      </c>
      <c r="D115" s="36" t="s">
        <v>419</v>
      </c>
      <c r="E115" s="36" t="s">
        <v>419</v>
      </c>
      <c r="F115" s="36" t="s">
        <v>420</v>
      </c>
      <c r="G115" s="36" t="s">
        <v>21</v>
      </c>
      <c r="H115" s="36" t="s">
        <v>22</v>
      </c>
      <c r="I115" s="36" t="s">
        <v>421</v>
      </c>
      <c r="J115" s="35" t="s">
        <v>422</v>
      </c>
      <c r="K115" s="35">
        <v>415</v>
      </c>
      <c r="L115" s="35">
        <v>24</v>
      </c>
      <c r="M115" s="35">
        <v>72.900000000000006</v>
      </c>
      <c r="N115" s="37">
        <v>881.08176459053516</v>
      </c>
      <c r="O115" s="37" t="s">
        <v>30</v>
      </c>
      <c r="P115" s="38">
        <v>0</v>
      </c>
      <c r="Q115" s="38">
        <v>12</v>
      </c>
      <c r="R115" s="39">
        <v>0</v>
      </c>
      <c r="S115" s="39">
        <v>0</v>
      </c>
      <c r="T115" s="39">
        <v>0</v>
      </c>
      <c r="U115" s="40"/>
      <c r="V115" s="40"/>
      <c r="W115" s="40"/>
      <c r="X115" s="40"/>
    </row>
    <row r="116" spans="1:24" s="42" customFormat="1" ht="16" x14ac:dyDescent="0.2">
      <c r="A116" s="34">
        <v>111</v>
      </c>
      <c r="B116" s="35">
        <v>168</v>
      </c>
      <c r="C116" s="35" t="s">
        <v>269</v>
      </c>
      <c r="D116" s="36" t="s">
        <v>423</v>
      </c>
      <c r="E116" s="36" t="s">
        <v>423</v>
      </c>
      <c r="F116" s="36" t="s">
        <v>424</v>
      </c>
      <c r="G116" s="36" t="s">
        <v>49</v>
      </c>
      <c r="H116" s="36" t="s">
        <v>22</v>
      </c>
      <c r="I116" s="36" t="s">
        <v>425</v>
      </c>
      <c r="J116" s="35" t="s">
        <v>426</v>
      </c>
      <c r="K116" s="35">
        <v>109.2</v>
      </c>
      <c r="L116" s="35">
        <v>24</v>
      </c>
      <c r="M116" s="35">
        <v>25.5</v>
      </c>
      <c r="N116" s="37">
        <v>289.57540417331398</v>
      </c>
      <c r="O116" s="37" t="s">
        <v>30</v>
      </c>
      <c r="P116" s="38">
        <v>0</v>
      </c>
      <c r="Q116" s="38">
        <v>12</v>
      </c>
      <c r="R116" s="39">
        <v>0</v>
      </c>
      <c r="S116" s="39">
        <v>0</v>
      </c>
      <c r="T116" s="39">
        <v>0</v>
      </c>
      <c r="U116" s="40"/>
      <c r="V116" s="40"/>
      <c r="W116" s="40"/>
      <c r="X116" s="40"/>
    </row>
    <row r="117" spans="1:24" s="41" customFormat="1" ht="16" x14ac:dyDescent="0.2">
      <c r="A117" s="34">
        <v>112</v>
      </c>
      <c r="B117" s="35">
        <v>174</v>
      </c>
      <c r="C117" s="35" t="s">
        <v>165</v>
      </c>
      <c r="D117" s="36" t="s">
        <v>440</v>
      </c>
      <c r="E117" s="36" t="s">
        <v>440</v>
      </c>
      <c r="F117" s="36" t="s">
        <v>441</v>
      </c>
      <c r="G117" s="36" t="s">
        <v>21</v>
      </c>
      <c r="H117" s="36" t="s">
        <v>22</v>
      </c>
      <c r="I117" s="36" t="s">
        <v>442</v>
      </c>
      <c r="J117" s="35" t="s">
        <v>443</v>
      </c>
      <c r="K117" s="35">
        <v>954</v>
      </c>
      <c r="L117" s="35">
        <v>20</v>
      </c>
      <c r="M117" s="35">
        <v>152.80000000000001</v>
      </c>
      <c r="N117" s="37">
        <v>1326.115367807472</v>
      </c>
      <c r="O117" s="37" t="s">
        <v>444</v>
      </c>
      <c r="P117" s="38">
        <v>0</v>
      </c>
      <c r="Q117" s="38">
        <v>12</v>
      </c>
      <c r="R117" s="39">
        <v>0</v>
      </c>
      <c r="S117" s="39">
        <v>0</v>
      </c>
      <c r="T117" s="39">
        <v>0</v>
      </c>
      <c r="U117" s="40"/>
      <c r="V117" s="40"/>
      <c r="W117" s="40"/>
      <c r="X117" s="40"/>
    </row>
    <row r="118" spans="1:24" s="42" customFormat="1" ht="16" x14ac:dyDescent="0.2">
      <c r="A118" s="34">
        <v>113</v>
      </c>
      <c r="B118" s="35">
        <v>187</v>
      </c>
      <c r="C118" s="35" t="s">
        <v>269</v>
      </c>
      <c r="D118" s="36" t="s">
        <v>457</v>
      </c>
      <c r="E118" s="36" t="s">
        <v>457</v>
      </c>
      <c r="F118" s="36" t="s">
        <v>458</v>
      </c>
      <c r="G118" s="36" t="s">
        <v>21</v>
      </c>
      <c r="H118" s="36" t="s">
        <v>22</v>
      </c>
      <c r="I118" s="36" t="s">
        <v>459</v>
      </c>
      <c r="J118" s="35" t="s">
        <v>460</v>
      </c>
      <c r="K118" s="35">
        <v>2900</v>
      </c>
      <c r="L118" s="35">
        <v>24</v>
      </c>
      <c r="M118" s="35">
        <v>452.8</v>
      </c>
      <c r="N118" s="37">
        <v>3356.5406478976802</v>
      </c>
      <c r="O118" s="37" t="s">
        <v>30</v>
      </c>
      <c r="P118" s="38">
        <v>0</v>
      </c>
      <c r="Q118" s="38">
        <v>12</v>
      </c>
      <c r="R118" s="39">
        <v>0</v>
      </c>
      <c r="S118" s="39">
        <v>0</v>
      </c>
      <c r="T118" s="39">
        <v>0</v>
      </c>
      <c r="U118" s="40"/>
      <c r="V118" s="40"/>
      <c r="W118" s="40"/>
      <c r="X118" s="40"/>
    </row>
    <row r="119" spans="1:24" s="42" customFormat="1" ht="32" x14ac:dyDescent="0.2">
      <c r="A119" s="34">
        <v>114</v>
      </c>
      <c r="B119" s="35">
        <v>188</v>
      </c>
      <c r="C119" s="35" t="s">
        <v>269</v>
      </c>
      <c r="D119" s="36" t="s">
        <v>457</v>
      </c>
      <c r="E119" s="36" t="s">
        <v>457</v>
      </c>
      <c r="F119" s="36" t="s">
        <v>461</v>
      </c>
      <c r="G119" s="36" t="s">
        <v>108</v>
      </c>
      <c r="H119" s="36" t="s">
        <v>22</v>
      </c>
      <c r="I119" s="36" t="s">
        <v>462</v>
      </c>
      <c r="J119" s="35" t="s">
        <v>463</v>
      </c>
      <c r="K119" s="35">
        <v>1440</v>
      </c>
      <c r="L119" s="35">
        <v>12</v>
      </c>
      <c r="M119" s="35">
        <v>377.2</v>
      </c>
      <c r="N119" s="37">
        <v>2795.1704904120484</v>
      </c>
      <c r="O119" s="37" t="s">
        <v>30</v>
      </c>
      <c r="P119" s="38">
        <v>0</v>
      </c>
      <c r="Q119" s="38">
        <v>12</v>
      </c>
      <c r="R119" s="39">
        <v>0</v>
      </c>
      <c r="S119" s="39">
        <v>0</v>
      </c>
      <c r="T119" s="39">
        <v>0</v>
      </c>
      <c r="U119" s="40"/>
      <c r="V119" s="40"/>
      <c r="W119" s="40"/>
      <c r="X119" s="40"/>
    </row>
    <row r="120" spans="1:24" s="41" customFormat="1" ht="48" x14ac:dyDescent="0.2">
      <c r="A120" s="34">
        <v>115</v>
      </c>
      <c r="B120" s="55">
        <v>189</v>
      </c>
      <c r="C120" s="55" t="s">
        <v>255</v>
      </c>
      <c r="D120" s="56" t="s">
        <v>464</v>
      </c>
      <c r="E120" s="56" t="s">
        <v>464</v>
      </c>
      <c r="F120" s="56" t="s">
        <v>465</v>
      </c>
      <c r="G120" s="56" t="s">
        <v>21</v>
      </c>
      <c r="H120" s="56" t="s">
        <v>22</v>
      </c>
      <c r="I120" s="56" t="s">
        <v>466</v>
      </c>
      <c r="J120" s="55" t="s">
        <v>467</v>
      </c>
      <c r="K120" s="55">
        <v>2555.3000000000002</v>
      </c>
      <c r="L120" s="55">
        <v>24</v>
      </c>
      <c r="M120" s="55">
        <v>105.2</v>
      </c>
      <c r="N120" s="57">
        <v>2652.0749915184001</v>
      </c>
      <c r="O120" s="57" t="s">
        <v>260</v>
      </c>
      <c r="P120" s="58">
        <v>0</v>
      </c>
      <c r="Q120" s="58">
        <v>2</v>
      </c>
      <c r="R120" s="59">
        <v>0</v>
      </c>
      <c r="S120" s="59">
        <v>0</v>
      </c>
      <c r="T120" s="59">
        <v>0</v>
      </c>
      <c r="U120" s="60"/>
      <c r="V120" s="60" t="s">
        <v>790</v>
      </c>
      <c r="W120" s="60"/>
      <c r="X120" s="60" t="s">
        <v>861</v>
      </c>
    </row>
    <row r="121" spans="1:24" s="42" customFormat="1" ht="16" x14ac:dyDescent="0.2">
      <c r="A121" s="34">
        <v>116</v>
      </c>
      <c r="B121" s="35">
        <v>192</v>
      </c>
      <c r="C121" s="35" t="s">
        <v>269</v>
      </c>
      <c r="D121" s="36" t="s">
        <v>468</v>
      </c>
      <c r="E121" s="36" t="s">
        <v>468</v>
      </c>
      <c r="F121" s="36" t="s">
        <v>469</v>
      </c>
      <c r="G121" s="36" t="s">
        <v>49</v>
      </c>
      <c r="H121" s="36" t="s">
        <v>22</v>
      </c>
      <c r="I121" s="36" t="s">
        <v>470</v>
      </c>
      <c r="J121" s="35" t="s">
        <v>471</v>
      </c>
      <c r="K121" s="35">
        <v>360</v>
      </c>
      <c r="L121" s="35">
        <v>20</v>
      </c>
      <c r="M121" s="35">
        <v>1040.79</v>
      </c>
      <c r="N121" s="37">
        <v>8168.089268066401</v>
      </c>
      <c r="O121" s="37" t="s">
        <v>30</v>
      </c>
      <c r="P121" s="38">
        <v>0</v>
      </c>
      <c r="Q121" s="38">
        <v>12</v>
      </c>
      <c r="R121" s="39">
        <v>0</v>
      </c>
      <c r="S121" s="39">
        <v>0</v>
      </c>
      <c r="T121" s="39">
        <v>0</v>
      </c>
      <c r="U121" s="40"/>
      <c r="V121" s="40"/>
      <c r="W121" s="40"/>
      <c r="X121" s="40"/>
    </row>
    <row r="122" spans="1:24" s="42" customFormat="1" ht="32" x14ac:dyDescent="0.2">
      <c r="A122" s="34">
        <v>117</v>
      </c>
      <c r="B122" s="35">
        <v>196</v>
      </c>
      <c r="C122" s="35" t="s">
        <v>117</v>
      </c>
      <c r="D122" s="36" t="s">
        <v>481</v>
      </c>
      <c r="E122" s="36" t="s">
        <v>481</v>
      </c>
      <c r="F122" s="36" t="s">
        <v>482</v>
      </c>
      <c r="G122" s="36" t="s">
        <v>21</v>
      </c>
      <c r="H122" s="36" t="s">
        <v>22</v>
      </c>
      <c r="I122" s="36" t="s">
        <v>862</v>
      </c>
      <c r="J122" s="62">
        <v>46965</v>
      </c>
      <c r="K122" s="35">
        <v>232</v>
      </c>
      <c r="L122" s="35">
        <v>22</v>
      </c>
      <c r="M122" s="35">
        <v>94.1</v>
      </c>
      <c r="N122" s="37">
        <v>232.06999576247821</v>
      </c>
      <c r="O122" s="37" t="s">
        <v>30</v>
      </c>
      <c r="P122" s="38">
        <v>0</v>
      </c>
      <c r="Q122" s="38">
        <v>12</v>
      </c>
      <c r="R122" s="39">
        <v>0</v>
      </c>
      <c r="S122" s="39">
        <v>0</v>
      </c>
      <c r="T122" s="39">
        <v>0</v>
      </c>
      <c r="U122" s="40"/>
      <c r="V122" s="40"/>
      <c r="W122" s="40"/>
      <c r="X122" s="40"/>
    </row>
    <row r="123" spans="1:24" s="42" customFormat="1" ht="32" x14ac:dyDescent="0.2">
      <c r="A123" s="34">
        <v>118</v>
      </c>
      <c r="B123" s="35">
        <v>197</v>
      </c>
      <c r="C123" s="35" t="s">
        <v>74</v>
      </c>
      <c r="D123" s="36" t="s">
        <v>484</v>
      </c>
      <c r="E123" s="36" t="s">
        <v>484</v>
      </c>
      <c r="F123" s="36" t="s">
        <v>485</v>
      </c>
      <c r="G123" s="36" t="s">
        <v>49</v>
      </c>
      <c r="H123" s="36" t="s">
        <v>22</v>
      </c>
      <c r="I123" s="36" t="s">
        <v>486</v>
      </c>
      <c r="J123" s="35" t="s">
        <v>487</v>
      </c>
      <c r="K123" s="35">
        <v>27</v>
      </c>
      <c r="L123" s="35">
        <v>24</v>
      </c>
      <c r="M123" s="35">
        <v>7.4</v>
      </c>
      <c r="N123" s="37">
        <v>48.21705868817844</v>
      </c>
      <c r="O123" s="37" t="s">
        <v>30</v>
      </c>
      <c r="P123" s="38">
        <v>0</v>
      </c>
      <c r="Q123" s="38">
        <v>5</v>
      </c>
      <c r="R123" s="39">
        <v>0</v>
      </c>
      <c r="S123" s="39">
        <v>0</v>
      </c>
      <c r="T123" s="39">
        <v>0</v>
      </c>
      <c r="U123" s="40"/>
      <c r="V123" s="40"/>
      <c r="W123" s="40"/>
      <c r="X123" s="40"/>
    </row>
    <row r="124" spans="1:24" s="42" customFormat="1" ht="16" x14ac:dyDescent="0.2">
      <c r="A124" s="34">
        <v>119</v>
      </c>
      <c r="B124" s="35">
        <v>200</v>
      </c>
      <c r="C124" s="35" t="s">
        <v>127</v>
      </c>
      <c r="D124" s="36" t="s">
        <v>488</v>
      </c>
      <c r="E124" s="36" t="s">
        <v>488</v>
      </c>
      <c r="F124" s="36" t="s">
        <v>489</v>
      </c>
      <c r="G124" s="36" t="s">
        <v>21</v>
      </c>
      <c r="H124" s="36" t="s">
        <v>22</v>
      </c>
      <c r="I124" s="36" t="s">
        <v>490</v>
      </c>
      <c r="J124" s="35" t="s">
        <v>491</v>
      </c>
      <c r="K124" s="35">
        <v>185.4</v>
      </c>
      <c r="L124" s="35">
        <v>24</v>
      </c>
      <c r="M124" s="35">
        <v>114.8</v>
      </c>
      <c r="N124" s="37">
        <v>1023.2633645081102</v>
      </c>
      <c r="O124" s="37" t="s">
        <v>492</v>
      </c>
      <c r="P124" s="38">
        <v>0</v>
      </c>
      <c r="Q124" s="38">
        <v>12</v>
      </c>
      <c r="R124" s="39">
        <v>0</v>
      </c>
      <c r="S124" s="39">
        <v>0</v>
      </c>
      <c r="T124" s="39">
        <v>0</v>
      </c>
      <c r="U124" s="40"/>
      <c r="V124" s="40"/>
      <c r="W124" s="40"/>
      <c r="X124" s="40"/>
    </row>
    <row r="125" spans="1:24" s="41" customFormat="1" ht="16" x14ac:dyDescent="0.2">
      <c r="A125" s="34">
        <v>120</v>
      </c>
      <c r="B125" s="35">
        <v>202</v>
      </c>
      <c r="C125" s="35" t="s">
        <v>68</v>
      </c>
      <c r="D125" s="36" t="s">
        <v>493</v>
      </c>
      <c r="E125" s="36" t="s">
        <v>493</v>
      </c>
      <c r="F125" s="36" t="s">
        <v>496</v>
      </c>
      <c r="G125" s="36" t="s">
        <v>49</v>
      </c>
      <c r="H125" s="36" t="s">
        <v>22</v>
      </c>
      <c r="I125" s="36" t="s">
        <v>497</v>
      </c>
      <c r="J125" s="35" t="s">
        <v>498</v>
      </c>
      <c r="K125" s="35">
        <v>70</v>
      </c>
      <c r="L125" s="35">
        <v>14</v>
      </c>
      <c r="M125" s="35">
        <v>570.79999999999995</v>
      </c>
      <c r="N125" s="37">
        <v>4582.1031106566597</v>
      </c>
      <c r="O125" s="37" t="s">
        <v>30</v>
      </c>
      <c r="P125" s="38">
        <v>0</v>
      </c>
      <c r="Q125" s="38">
        <v>12</v>
      </c>
      <c r="R125" s="39">
        <v>0</v>
      </c>
      <c r="S125" s="39">
        <v>0</v>
      </c>
      <c r="T125" s="39">
        <v>0</v>
      </c>
      <c r="U125" s="40"/>
      <c r="V125" s="40"/>
      <c r="W125" s="40"/>
      <c r="X125" s="40"/>
    </row>
    <row r="126" spans="1:24" s="42" customFormat="1" ht="16" x14ac:dyDescent="0.2">
      <c r="A126" s="34">
        <v>121</v>
      </c>
      <c r="B126" s="35">
        <v>204</v>
      </c>
      <c r="C126" s="35" t="s">
        <v>112</v>
      </c>
      <c r="D126" s="36" t="s">
        <v>499</v>
      </c>
      <c r="E126" s="36" t="s">
        <v>499</v>
      </c>
      <c r="F126" s="36" t="s">
        <v>500</v>
      </c>
      <c r="G126" s="36" t="s">
        <v>49</v>
      </c>
      <c r="H126" s="36" t="s">
        <v>22</v>
      </c>
      <c r="I126" s="36" t="s">
        <v>501</v>
      </c>
      <c r="J126" s="35" t="s">
        <v>502</v>
      </c>
      <c r="K126" s="35">
        <v>70</v>
      </c>
      <c r="L126" s="35">
        <v>18</v>
      </c>
      <c r="M126" s="35">
        <v>29.8</v>
      </c>
      <c r="N126" s="37">
        <v>236.38267102586403</v>
      </c>
      <c r="O126" s="37" t="s">
        <v>503</v>
      </c>
      <c r="P126" s="38">
        <v>0</v>
      </c>
      <c r="Q126" s="38">
        <v>12</v>
      </c>
      <c r="R126" s="39">
        <v>0</v>
      </c>
      <c r="S126" s="39">
        <v>0</v>
      </c>
      <c r="T126" s="39">
        <v>0</v>
      </c>
      <c r="U126" s="40"/>
      <c r="V126" s="40"/>
      <c r="W126" s="40"/>
      <c r="X126" s="40"/>
    </row>
    <row r="127" spans="1:24" s="42" customFormat="1" ht="16" x14ac:dyDescent="0.2">
      <c r="A127" s="34">
        <v>122</v>
      </c>
      <c r="B127" s="35">
        <v>205</v>
      </c>
      <c r="C127" s="35" t="s">
        <v>117</v>
      </c>
      <c r="D127" s="36" t="s">
        <v>504</v>
      </c>
      <c r="E127" s="36" t="s">
        <v>504</v>
      </c>
      <c r="F127" s="36" t="s">
        <v>505</v>
      </c>
      <c r="G127" s="36" t="s">
        <v>470</v>
      </c>
      <c r="H127" s="36" t="s">
        <v>22</v>
      </c>
      <c r="I127" s="36" t="s">
        <v>470</v>
      </c>
      <c r="J127" s="35" t="s">
        <v>506</v>
      </c>
      <c r="K127" s="35">
        <v>70</v>
      </c>
      <c r="L127" s="35">
        <v>14</v>
      </c>
      <c r="M127" s="35">
        <v>4668.2</v>
      </c>
      <c r="N127" s="37">
        <v>58987.968733895759</v>
      </c>
      <c r="O127" s="37" t="s">
        <v>30</v>
      </c>
      <c r="P127" s="38">
        <v>0</v>
      </c>
      <c r="Q127" s="38">
        <v>12</v>
      </c>
      <c r="R127" s="39">
        <v>0</v>
      </c>
      <c r="S127" s="39">
        <v>0</v>
      </c>
      <c r="T127" s="39">
        <v>0</v>
      </c>
      <c r="U127" s="40"/>
      <c r="V127" s="40"/>
      <c r="W127" s="40"/>
      <c r="X127" s="40"/>
    </row>
    <row r="128" spans="1:24" s="42" customFormat="1" ht="16" x14ac:dyDescent="0.2">
      <c r="A128" s="34">
        <v>123</v>
      </c>
      <c r="B128" s="35">
        <v>206</v>
      </c>
      <c r="C128" s="35" t="s">
        <v>68</v>
      </c>
      <c r="D128" s="36" t="s">
        <v>507</v>
      </c>
      <c r="E128" s="36" t="s">
        <v>507</v>
      </c>
      <c r="F128" s="36" t="s">
        <v>508</v>
      </c>
      <c r="G128" s="36" t="s">
        <v>49</v>
      </c>
      <c r="H128" s="36" t="s">
        <v>22</v>
      </c>
      <c r="I128" s="36" t="s">
        <v>509</v>
      </c>
      <c r="J128" s="35" t="s">
        <v>510</v>
      </c>
      <c r="K128" s="35">
        <v>45</v>
      </c>
      <c r="L128" s="35">
        <v>20</v>
      </c>
      <c r="M128" s="35">
        <v>10.199999999999999</v>
      </c>
      <c r="N128" s="37">
        <v>96.744470273010009</v>
      </c>
      <c r="O128" s="37" t="s">
        <v>30</v>
      </c>
      <c r="P128" s="38">
        <v>0</v>
      </c>
      <c r="Q128" s="38">
        <v>12</v>
      </c>
      <c r="R128" s="39">
        <v>0</v>
      </c>
      <c r="S128" s="39">
        <v>0</v>
      </c>
      <c r="T128" s="39">
        <v>0</v>
      </c>
      <c r="U128" s="40"/>
      <c r="V128" s="40"/>
      <c r="W128" s="40"/>
      <c r="X128" s="40"/>
    </row>
    <row r="129" spans="1:24" s="42" customFormat="1" ht="16" x14ac:dyDescent="0.2">
      <c r="A129" s="34">
        <v>124</v>
      </c>
      <c r="B129" s="35">
        <v>208</v>
      </c>
      <c r="C129" s="35" t="s">
        <v>25</v>
      </c>
      <c r="D129" s="36" t="s">
        <v>514</v>
      </c>
      <c r="E129" s="36" t="s">
        <v>514</v>
      </c>
      <c r="F129" s="36" t="s">
        <v>515</v>
      </c>
      <c r="G129" s="36" t="s">
        <v>49</v>
      </c>
      <c r="H129" s="36" t="s">
        <v>22</v>
      </c>
      <c r="I129" s="36" t="s">
        <v>516</v>
      </c>
      <c r="J129" s="35" t="s">
        <v>517</v>
      </c>
      <c r="K129" s="35">
        <v>20</v>
      </c>
      <c r="L129" s="35">
        <v>12</v>
      </c>
      <c r="M129" s="35">
        <v>206.9</v>
      </c>
      <c r="N129" s="37">
        <v>614.47275441882005</v>
      </c>
      <c r="O129" s="37" t="s">
        <v>30</v>
      </c>
      <c r="P129" s="38">
        <v>0</v>
      </c>
      <c r="Q129" s="38">
        <v>12</v>
      </c>
      <c r="R129" s="39">
        <v>0</v>
      </c>
      <c r="S129" s="39">
        <v>0</v>
      </c>
      <c r="T129" s="39">
        <v>0</v>
      </c>
      <c r="U129" s="40"/>
      <c r="V129" s="40"/>
      <c r="W129" s="40"/>
      <c r="X129" s="40"/>
    </row>
    <row r="130" spans="1:24" s="42" customFormat="1" ht="32" x14ac:dyDescent="0.2">
      <c r="A130" s="34">
        <v>125</v>
      </c>
      <c r="B130" s="55">
        <v>209</v>
      </c>
      <c r="C130" s="55" t="s">
        <v>57</v>
      </c>
      <c r="D130" s="56" t="s">
        <v>518</v>
      </c>
      <c r="E130" s="56" t="s">
        <v>518</v>
      </c>
      <c r="F130" s="56" t="s">
        <v>518</v>
      </c>
      <c r="G130" s="56" t="s">
        <v>21</v>
      </c>
      <c r="H130" s="56" t="s">
        <v>22</v>
      </c>
      <c r="I130" s="56" t="s">
        <v>519</v>
      </c>
      <c r="J130" s="55" t="s">
        <v>520</v>
      </c>
      <c r="K130" s="55">
        <v>442.5</v>
      </c>
      <c r="L130" s="55">
        <v>20</v>
      </c>
      <c r="M130" s="55">
        <v>3302.6</v>
      </c>
      <c r="N130" s="57">
        <v>34181.855972275502</v>
      </c>
      <c r="O130" s="57" t="s">
        <v>444</v>
      </c>
      <c r="P130" s="58">
        <v>0</v>
      </c>
      <c r="Q130" s="58">
        <v>12</v>
      </c>
      <c r="R130" s="59">
        <v>0</v>
      </c>
      <c r="S130" s="59">
        <v>0</v>
      </c>
      <c r="T130" s="59">
        <v>0</v>
      </c>
      <c r="U130" s="60"/>
      <c r="V130" s="60" t="s">
        <v>790</v>
      </c>
      <c r="W130" s="60" t="s">
        <v>863</v>
      </c>
      <c r="X130" s="60"/>
    </row>
    <row r="131" spans="1:24" s="42" customFormat="1" ht="16" x14ac:dyDescent="0.2">
      <c r="A131" s="34">
        <v>126</v>
      </c>
      <c r="B131" s="35">
        <v>212</v>
      </c>
      <c r="C131" s="35" t="s">
        <v>25</v>
      </c>
      <c r="D131" s="36" t="s">
        <v>524</v>
      </c>
      <c r="E131" s="36" t="s">
        <v>524</v>
      </c>
      <c r="F131" s="36" t="s">
        <v>525</v>
      </c>
      <c r="G131" s="36" t="s">
        <v>49</v>
      </c>
      <c r="H131" s="36" t="s">
        <v>22</v>
      </c>
      <c r="I131" s="36" t="s">
        <v>526</v>
      </c>
      <c r="J131" s="35" t="s">
        <v>527</v>
      </c>
      <c r="K131" s="35">
        <v>33.1</v>
      </c>
      <c r="L131" s="35">
        <v>24</v>
      </c>
      <c r="M131" s="35">
        <v>28.9</v>
      </c>
      <c r="N131" s="37">
        <v>142.16503578666479</v>
      </c>
      <c r="O131" s="37" t="s">
        <v>30</v>
      </c>
      <c r="P131" s="38">
        <v>0</v>
      </c>
      <c r="Q131" s="38">
        <v>12</v>
      </c>
      <c r="R131" s="39">
        <v>0</v>
      </c>
      <c r="S131" s="39">
        <v>0</v>
      </c>
      <c r="T131" s="39">
        <v>0</v>
      </c>
      <c r="U131" s="40"/>
      <c r="V131" s="40"/>
      <c r="W131" s="40"/>
      <c r="X131" s="40"/>
    </row>
    <row r="132" spans="1:24" s="42" customFormat="1" ht="16" x14ac:dyDescent="0.2">
      <c r="A132" s="34">
        <v>127</v>
      </c>
      <c r="B132" s="35">
        <v>213</v>
      </c>
      <c r="C132" s="35" t="s">
        <v>127</v>
      </c>
      <c r="D132" s="36" t="s">
        <v>528</v>
      </c>
      <c r="E132" s="36" t="s">
        <v>528</v>
      </c>
      <c r="F132" s="36" t="s">
        <v>529</v>
      </c>
      <c r="G132" s="36" t="s">
        <v>21</v>
      </c>
      <c r="H132" s="36" t="s">
        <v>22</v>
      </c>
      <c r="I132" s="36" t="s">
        <v>530</v>
      </c>
      <c r="J132" s="35" t="s">
        <v>531</v>
      </c>
      <c r="K132" s="35">
        <v>36</v>
      </c>
      <c r="L132" s="35">
        <v>6</v>
      </c>
      <c r="M132" s="35">
        <v>53.4</v>
      </c>
      <c r="N132" s="37">
        <v>550.41641776618928</v>
      </c>
      <c r="O132" s="37" t="s">
        <v>30</v>
      </c>
      <c r="P132" s="38">
        <v>0</v>
      </c>
      <c r="Q132" s="38">
        <v>12</v>
      </c>
      <c r="R132" s="39">
        <v>0</v>
      </c>
      <c r="S132" s="39">
        <v>0</v>
      </c>
      <c r="T132" s="39">
        <v>0</v>
      </c>
      <c r="U132" s="40"/>
      <c r="V132" s="40"/>
      <c r="W132" s="40"/>
      <c r="X132" s="40"/>
    </row>
    <row r="133" spans="1:24" s="42" customFormat="1" ht="16" x14ac:dyDescent="0.2">
      <c r="A133" s="34">
        <v>128</v>
      </c>
      <c r="B133" s="35">
        <v>215</v>
      </c>
      <c r="C133" s="35" t="s">
        <v>127</v>
      </c>
      <c r="D133" s="36" t="s">
        <v>532</v>
      </c>
      <c r="E133" s="36" t="s">
        <v>532</v>
      </c>
      <c r="F133" s="36" t="s">
        <v>533</v>
      </c>
      <c r="G133" s="36" t="s">
        <v>49</v>
      </c>
      <c r="H133" s="36" t="s">
        <v>22</v>
      </c>
      <c r="I133" s="36" t="s">
        <v>534</v>
      </c>
      <c r="J133" s="35" t="s">
        <v>535</v>
      </c>
      <c r="K133" s="35">
        <v>82.1</v>
      </c>
      <c r="L133" s="35">
        <v>14</v>
      </c>
      <c r="M133" s="35">
        <v>116.7</v>
      </c>
      <c r="N133" s="37">
        <v>420.1486080876</v>
      </c>
      <c r="O133" s="37" t="s">
        <v>444</v>
      </c>
      <c r="P133" s="38">
        <v>0</v>
      </c>
      <c r="Q133" s="38">
        <v>12</v>
      </c>
      <c r="R133" s="39">
        <v>0</v>
      </c>
      <c r="S133" s="39">
        <v>0</v>
      </c>
      <c r="T133" s="39">
        <v>0</v>
      </c>
      <c r="U133" s="40"/>
      <c r="V133" s="40"/>
      <c r="W133" s="40"/>
      <c r="X133" s="40"/>
    </row>
    <row r="134" spans="1:24" s="42" customFormat="1" ht="32" x14ac:dyDescent="0.2">
      <c r="A134" s="34">
        <v>129</v>
      </c>
      <c r="B134" s="35">
        <v>216</v>
      </c>
      <c r="C134" s="35" t="s">
        <v>127</v>
      </c>
      <c r="D134" s="36" t="s">
        <v>536</v>
      </c>
      <c r="E134" s="36" t="s">
        <v>536</v>
      </c>
      <c r="F134" s="36" t="s">
        <v>537</v>
      </c>
      <c r="G134" s="36" t="s">
        <v>108</v>
      </c>
      <c r="H134" s="36" t="s">
        <v>22</v>
      </c>
      <c r="I134" s="36" t="s">
        <v>538</v>
      </c>
      <c r="J134" s="35" t="s">
        <v>539</v>
      </c>
      <c r="K134" s="35">
        <v>60</v>
      </c>
      <c r="L134" s="35">
        <v>24</v>
      </c>
      <c r="M134" s="35">
        <v>12.3</v>
      </c>
      <c r="N134" s="37">
        <v>109.2281489834544</v>
      </c>
      <c r="O134" s="37" t="s">
        <v>444</v>
      </c>
      <c r="P134" s="38">
        <v>0</v>
      </c>
      <c r="Q134" s="38">
        <v>12</v>
      </c>
      <c r="R134" s="39">
        <v>0</v>
      </c>
      <c r="S134" s="39">
        <v>0</v>
      </c>
      <c r="T134" s="39">
        <v>0</v>
      </c>
      <c r="U134" s="40"/>
      <c r="V134" s="40"/>
      <c r="W134" s="40"/>
      <c r="X134" s="40"/>
    </row>
    <row r="135" spans="1:24" s="42" customFormat="1" ht="32" x14ac:dyDescent="0.2">
      <c r="A135" s="34">
        <v>130</v>
      </c>
      <c r="B135" s="35">
        <v>220</v>
      </c>
      <c r="C135" s="35" t="s">
        <v>230</v>
      </c>
      <c r="D135" s="36" t="s">
        <v>543</v>
      </c>
      <c r="E135" s="36" t="s">
        <v>543</v>
      </c>
      <c r="F135" s="36" t="s">
        <v>544</v>
      </c>
      <c r="G135" s="36" t="s">
        <v>21</v>
      </c>
      <c r="H135" s="36" t="s">
        <v>22</v>
      </c>
      <c r="I135" s="36" t="s">
        <v>545</v>
      </c>
      <c r="J135" s="35" t="s">
        <v>546</v>
      </c>
      <c r="K135" s="35">
        <v>162</v>
      </c>
      <c r="L135" s="35">
        <v>24</v>
      </c>
      <c r="M135" s="35">
        <v>30.1</v>
      </c>
      <c r="N135" s="37">
        <v>315.20214058159803</v>
      </c>
      <c r="O135" s="37" t="s">
        <v>30</v>
      </c>
      <c r="P135" s="38">
        <v>0</v>
      </c>
      <c r="Q135" s="38">
        <v>10</v>
      </c>
      <c r="R135" s="39">
        <v>0</v>
      </c>
      <c r="S135" s="39">
        <v>0</v>
      </c>
      <c r="T135" s="39">
        <v>0</v>
      </c>
      <c r="U135" s="40"/>
      <c r="V135" s="40"/>
      <c r="W135" s="40"/>
      <c r="X135" s="40"/>
    </row>
    <row r="136" spans="1:24" s="42" customFormat="1" ht="16" x14ac:dyDescent="0.2">
      <c r="A136" s="34">
        <v>131</v>
      </c>
      <c r="B136" s="35">
        <v>226</v>
      </c>
      <c r="C136" s="35" t="s">
        <v>165</v>
      </c>
      <c r="D136" s="36" t="s">
        <v>552</v>
      </c>
      <c r="E136" s="36" t="s">
        <v>552</v>
      </c>
      <c r="F136" s="36" t="s">
        <v>553</v>
      </c>
      <c r="G136" s="36" t="s">
        <v>49</v>
      </c>
      <c r="H136" s="36" t="s">
        <v>22</v>
      </c>
      <c r="I136" s="36" t="s">
        <v>554</v>
      </c>
      <c r="J136" s="35" t="s">
        <v>555</v>
      </c>
      <c r="K136" s="35">
        <v>72</v>
      </c>
      <c r="L136" s="35">
        <v>24</v>
      </c>
      <c r="M136" s="35">
        <v>54</v>
      </c>
      <c r="N136" s="37">
        <v>646.93152554654876</v>
      </c>
      <c r="O136" s="37" t="s">
        <v>30</v>
      </c>
      <c r="P136" s="38">
        <v>0</v>
      </c>
      <c r="Q136" s="38">
        <v>12</v>
      </c>
      <c r="R136" s="39">
        <v>0</v>
      </c>
      <c r="S136" s="39">
        <v>0</v>
      </c>
      <c r="T136" s="39">
        <v>0</v>
      </c>
      <c r="U136" s="40"/>
      <c r="V136" s="40"/>
      <c r="W136" s="40"/>
      <c r="X136" s="40"/>
    </row>
    <row r="137" spans="1:24" s="42" customFormat="1" ht="32" x14ac:dyDescent="0.2">
      <c r="A137" s="34">
        <v>132</v>
      </c>
      <c r="B137" s="55">
        <v>230</v>
      </c>
      <c r="C137" s="55" t="s">
        <v>112</v>
      </c>
      <c r="D137" s="56" t="s">
        <v>560</v>
      </c>
      <c r="E137" s="56" t="s">
        <v>560</v>
      </c>
      <c r="F137" s="56" t="s">
        <v>561</v>
      </c>
      <c r="G137" s="56" t="s">
        <v>49</v>
      </c>
      <c r="H137" s="56" t="s">
        <v>22</v>
      </c>
      <c r="I137" s="56" t="s">
        <v>562</v>
      </c>
      <c r="J137" s="55" t="s">
        <v>563</v>
      </c>
      <c r="K137" s="55">
        <v>54</v>
      </c>
      <c r="L137" s="55">
        <v>20</v>
      </c>
      <c r="M137" s="55">
        <v>294.60000000000002</v>
      </c>
      <c r="N137" s="57">
        <v>1750.13721393588</v>
      </c>
      <c r="O137" s="57" t="s">
        <v>30</v>
      </c>
      <c r="P137" s="58">
        <v>0</v>
      </c>
      <c r="Q137" s="58">
        <v>11</v>
      </c>
      <c r="R137" s="59">
        <v>0</v>
      </c>
      <c r="S137" s="59">
        <v>0</v>
      </c>
      <c r="T137" s="59">
        <v>0</v>
      </c>
      <c r="U137" s="60"/>
      <c r="V137" s="60" t="s">
        <v>864</v>
      </c>
      <c r="W137" s="60" t="s">
        <v>854</v>
      </c>
      <c r="X137" s="60"/>
    </row>
    <row r="138" spans="1:24" s="42" customFormat="1" ht="32" x14ac:dyDescent="0.2">
      <c r="A138" s="34">
        <v>133</v>
      </c>
      <c r="B138" s="55">
        <v>233</v>
      </c>
      <c r="C138" s="55" t="s">
        <v>57</v>
      </c>
      <c r="D138" s="56" t="s">
        <v>564</v>
      </c>
      <c r="E138" s="56" t="s">
        <v>564</v>
      </c>
      <c r="F138" s="56" t="s">
        <v>565</v>
      </c>
      <c r="G138" s="56" t="s">
        <v>21</v>
      </c>
      <c r="H138" s="56" t="s">
        <v>22</v>
      </c>
      <c r="I138" s="56" t="s">
        <v>566</v>
      </c>
      <c r="J138" s="55" t="s">
        <v>304</v>
      </c>
      <c r="K138" s="55">
        <v>215</v>
      </c>
      <c r="L138" s="55">
        <v>24</v>
      </c>
      <c r="M138" s="55">
        <v>52.3</v>
      </c>
      <c r="N138" s="57">
        <v>454.92002208833043</v>
      </c>
      <c r="O138" s="57" t="s">
        <v>30</v>
      </c>
      <c r="P138" s="58">
        <v>0</v>
      </c>
      <c r="Q138" s="58">
        <v>12</v>
      </c>
      <c r="R138" s="59">
        <v>0</v>
      </c>
      <c r="S138" s="59">
        <v>0</v>
      </c>
      <c r="T138" s="59">
        <v>0</v>
      </c>
      <c r="U138" s="60"/>
      <c r="V138" s="60" t="s">
        <v>790</v>
      </c>
      <c r="W138" s="60"/>
      <c r="X138" s="60" t="s">
        <v>865</v>
      </c>
    </row>
    <row r="139" spans="1:24" s="41" customFormat="1" ht="16" x14ac:dyDescent="0.2">
      <c r="A139" s="34">
        <v>134</v>
      </c>
      <c r="B139" s="35">
        <v>235</v>
      </c>
      <c r="C139" s="35" t="s">
        <v>68</v>
      </c>
      <c r="D139" s="36" t="s">
        <v>567</v>
      </c>
      <c r="E139" s="36" t="s">
        <v>567</v>
      </c>
      <c r="F139" s="36" t="s">
        <v>568</v>
      </c>
      <c r="G139" s="36" t="s">
        <v>21</v>
      </c>
      <c r="H139" s="36" t="s">
        <v>22</v>
      </c>
      <c r="I139" s="36" t="s">
        <v>569</v>
      </c>
      <c r="J139" s="35" t="s">
        <v>570</v>
      </c>
      <c r="K139" s="35">
        <v>380</v>
      </c>
      <c r="L139" s="35">
        <v>24</v>
      </c>
      <c r="M139" s="35">
        <v>114.3</v>
      </c>
      <c r="N139" s="37">
        <v>755.30617649881208</v>
      </c>
      <c r="O139" s="37" t="s">
        <v>30</v>
      </c>
      <c r="P139" s="38">
        <v>0</v>
      </c>
      <c r="Q139" s="38">
        <v>12</v>
      </c>
      <c r="R139" s="39">
        <v>0</v>
      </c>
      <c r="S139" s="39">
        <v>0</v>
      </c>
      <c r="T139" s="39">
        <v>0</v>
      </c>
      <c r="U139" s="40"/>
      <c r="V139" s="40"/>
      <c r="W139" s="40"/>
      <c r="X139" s="40"/>
    </row>
    <row r="140" spans="1:24" s="42" customFormat="1" ht="16" x14ac:dyDescent="0.2">
      <c r="A140" s="34">
        <v>135</v>
      </c>
      <c r="B140" s="35">
        <v>236</v>
      </c>
      <c r="C140" s="35" t="s">
        <v>25</v>
      </c>
      <c r="D140" s="36" t="s">
        <v>571</v>
      </c>
      <c r="E140" s="36" t="s">
        <v>571</v>
      </c>
      <c r="F140" s="36" t="s">
        <v>572</v>
      </c>
      <c r="G140" s="36" t="s">
        <v>49</v>
      </c>
      <c r="H140" s="36" t="s">
        <v>22</v>
      </c>
      <c r="I140" s="36" t="s">
        <v>573</v>
      </c>
      <c r="J140" s="35" t="s">
        <v>574</v>
      </c>
      <c r="K140" s="35">
        <v>108</v>
      </c>
      <c r="L140" s="35">
        <v>24</v>
      </c>
      <c r="M140" s="35">
        <v>149.4</v>
      </c>
      <c r="N140" s="37">
        <v>1035.45528066981</v>
      </c>
      <c r="O140" s="37" t="s">
        <v>30</v>
      </c>
      <c r="P140" s="38">
        <v>0</v>
      </c>
      <c r="Q140" s="38">
        <v>12</v>
      </c>
      <c r="R140" s="39">
        <v>0</v>
      </c>
      <c r="S140" s="39">
        <v>0</v>
      </c>
      <c r="T140" s="39">
        <v>0</v>
      </c>
      <c r="U140" s="40"/>
      <c r="V140" s="40"/>
      <c r="W140" s="40"/>
      <c r="X140" s="40"/>
    </row>
    <row r="141" spans="1:24" s="42" customFormat="1" ht="80" x14ac:dyDescent="0.2">
      <c r="A141" s="34">
        <v>136</v>
      </c>
      <c r="B141" s="55">
        <v>239</v>
      </c>
      <c r="C141" s="55" t="s">
        <v>165</v>
      </c>
      <c r="D141" s="56" t="s">
        <v>575</v>
      </c>
      <c r="E141" s="56" t="s">
        <v>575</v>
      </c>
      <c r="F141" s="56" t="s">
        <v>576</v>
      </c>
      <c r="G141" s="56" t="s">
        <v>21</v>
      </c>
      <c r="H141" s="56" t="s">
        <v>22</v>
      </c>
      <c r="I141" s="56" t="s">
        <v>577</v>
      </c>
      <c r="J141" s="55" t="s">
        <v>578</v>
      </c>
      <c r="K141" s="55">
        <v>55</v>
      </c>
      <c r="L141" s="55">
        <v>16</v>
      </c>
      <c r="M141" s="55">
        <v>6.5</v>
      </c>
      <c r="N141" s="57">
        <v>64.436927451355444</v>
      </c>
      <c r="O141" s="57" t="s">
        <v>30</v>
      </c>
      <c r="P141" s="58">
        <v>0</v>
      </c>
      <c r="Q141" s="58">
        <v>12</v>
      </c>
      <c r="R141" s="59">
        <v>0</v>
      </c>
      <c r="S141" s="59">
        <v>0</v>
      </c>
      <c r="T141" s="59">
        <v>0</v>
      </c>
      <c r="U141" s="60"/>
      <c r="V141" s="60" t="s">
        <v>790</v>
      </c>
      <c r="W141" s="60"/>
      <c r="X141" s="60" t="s">
        <v>866</v>
      </c>
    </row>
    <row r="142" spans="1:24" s="42" customFormat="1" ht="16" x14ac:dyDescent="0.2">
      <c r="A142" s="34">
        <v>137</v>
      </c>
      <c r="B142" s="35">
        <v>243</v>
      </c>
      <c r="C142" s="35" t="s">
        <v>165</v>
      </c>
      <c r="D142" s="36" t="s">
        <v>585</v>
      </c>
      <c r="E142" s="36" t="s">
        <v>585</v>
      </c>
      <c r="F142" s="36" t="s">
        <v>553</v>
      </c>
      <c r="G142" s="36" t="s">
        <v>49</v>
      </c>
      <c r="H142" s="36" t="s">
        <v>22</v>
      </c>
      <c r="I142" s="36" t="s">
        <v>586</v>
      </c>
      <c r="J142" s="35" t="s">
        <v>517</v>
      </c>
      <c r="K142" s="35">
        <v>30</v>
      </c>
      <c r="L142" s="35">
        <v>8</v>
      </c>
      <c r="M142" s="35">
        <v>198.3</v>
      </c>
      <c r="N142" s="37">
        <v>1802.9390080225498</v>
      </c>
      <c r="O142" s="37" t="s">
        <v>587</v>
      </c>
      <c r="P142" s="38">
        <v>0</v>
      </c>
      <c r="Q142" s="38">
        <v>12</v>
      </c>
      <c r="R142" s="39">
        <v>0</v>
      </c>
      <c r="S142" s="39">
        <v>0</v>
      </c>
      <c r="T142" s="39">
        <v>0</v>
      </c>
      <c r="U142" s="40"/>
      <c r="V142" s="40"/>
      <c r="W142" s="40"/>
      <c r="X142" s="40"/>
    </row>
    <row r="143" spans="1:24" s="42" customFormat="1" ht="16" x14ac:dyDescent="0.2">
      <c r="A143" s="34">
        <v>138</v>
      </c>
      <c r="B143" s="35">
        <v>244</v>
      </c>
      <c r="C143" s="35" t="s">
        <v>112</v>
      </c>
      <c r="D143" s="36" t="s">
        <v>588</v>
      </c>
      <c r="E143" s="36" t="s">
        <v>588</v>
      </c>
      <c r="F143" s="36" t="s">
        <v>324</v>
      </c>
      <c r="G143" s="36" t="s">
        <v>49</v>
      </c>
      <c r="H143" s="36" t="s">
        <v>22</v>
      </c>
      <c r="I143" s="36" t="s">
        <v>589</v>
      </c>
      <c r="J143" s="35" t="s">
        <v>590</v>
      </c>
      <c r="K143" s="35">
        <v>1152</v>
      </c>
      <c r="L143" s="35">
        <v>24</v>
      </c>
      <c r="M143" s="35">
        <v>13842</v>
      </c>
      <c r="N143" s="37">
        <v>58551.645426381001</v>
      </c>
      <c r="O143" s="37" t="s">
        <v>30</v>
      </c>
      <c r="P143" s="38">
        <v>0</v>
      </c>
      <c r="Q143" s="38">
        <v>12</v>
      </c>
      <c r="R143" s="39">
        <v>0</v>
      </c>
      <c r="S143" s="39">
        <v>0</v>
      </c>
      <c r="T143" s="39">
        <v>0</v>
      </c>
      <c r="U143" s="40"/>
      <c r="V143" s="40"/>
      <c r="W143" s="40"/>
      <c r="X143" s="40"/>
    </row>
    <row r="144" spans="1:24" s="42" customFormat="1" ht="16" x14ac:dyDescent="0.2">
      <c r="A144" s="34">
        <v>139</v>
      </c>
      <c r="B144" s="35">
        <v>245</v>
      </c>
      <c r="C144" s="35" t="s">
        <v>112</v>
      </c>
      <c r="D144" s="36" t="s">
        <v>591</v>
      </c>
      <c r="E144" s="36" t="s">
        <v>591</v>
      </c>
      <c r="F144" s="36" t="s">
        <v>324</v>
      </c>
      <c r="G144" s="36" t="s">
        <v>21</v>
      </c>
      <c r="H144" s="36" t="s">
        <v>22</v>
      </c>
      <c r="I144" s="36" t="s">
        <v>592</v>
      </c>
      <c r="J144" s="35" t="s">
        <v>593</v>
      </c>
      <c r="K144" s="35">
        <v>108</v>
      </c>
      <c r="L144" s="35">
        <v>8</v>
      </c>
      <c r="M144" s="35">
        <v>8844.7999999999993</v>
      </c>
      <c r="N144" s="37">
        <v>39800.921619779998</v>
      </c>
      <c r="O144" s="37" t="s">
        <v>30</v>
      </c>
      <c r="P144" s="38">
        <v>0</v>
      </c>
      <c r="Q144" s="38">
        <v>12</v>
      </c>
      <c r="R144" s="39">
        <v>0</v>
      </c>
      <c r="S144" s="39">
        <v>0</v>
      </c>
      <c r="T144" s="39">
        <v>0</v>
      </c>
      <c r="U144" s="40"/>
      <c r="V144" s="40"/>
      <c r="W144" s="40"/>
      <c r="X144" s="40"/>
    </row>
    <row r="145" spans="1:24" s="42" customFormat="1" ht="32" x14ac:dyDescent="0.2">
      <c r="A145" s="34">
        <v>140</v>
      </c>
      <c r="B145" s="35">
        <v>247</v>
      </c>
      <c r="C145" s="35" t="s">
        <v>57</v>
      </c>
      <c r="D145" s="36" t="s">
        <v>594</v>
      </c>
      <c r="E145" s="36" t="s">
        <v>595</v>
      </c>
      <c r="F145" s="36" t="s">
        <v>596</v>
      </c>
      <c r="G145" s="36" t="s">
        <v>49</v>
      </c>
      <c r="H145" s="36" t="s">
        <v>22</v>
      </c>
      <c r="I145" s="36" t="s">
        <v>597</v>
      </c>
      <c r="J145" s="35" t="s">
        <v>347</v>
      </c>
      <c r="K145" s="35">
        <v>10.8</v>
      </c>
      <c r="L145" s="35">
        <v>3</v>
      </c>
      <c r="M145" s="35">
        <v>10.6</v>
      </c>
      <c r="N145" s="37">
        <v>131.87104822641243</v>
      </c>
      <c r="O145" s="37" t="s">
        <v>30</v>
      </c>
      <c r="P145" s="38">
        <v>0</v>
      </c>
      <c r="Q145" s="38">
        <v>12</v>
      </c>
      <c r="R145" s="39">
        <v>0</v>
      </c>
      <c r="S145" s="39">
        <v>0</v>
      </c>
      <c r="T145" s="39">
        <v>0</v>
      </c>
      <c r="U145" s="40"/>
      <c r="V145" s="40"/>
      <c r="W145" s="40"/>
      <c r="X145" s="40"/>
    </row>
    <row r="146" spans="1:24" s="42" customFormat="1" ht="16" x14ac:dyDescent="0.2">
      <c r="A146" s="34">
        <v>141</v>
      </c>
      <c r="B146" s="35">
        <v>248</v>
      </c>
      <c r="C146" s="35" t="s">
        <v>46</v>
      </c>
      <c r="D146" s="36" t="s">
        <v>598</v>
      </c>
      <c r="E146" s="36" t="s">
        <v>598</v>
      </c>
      <c r="F146" s="36" t="s">
        <v>599</v>
      </c>
      <c r="G146" s="36" t="s">
        <v>49</v>
      </c>
      <c r="H146" s="36" t="s">
        <v>22</v>
      </c>
      <c r="I146" s="36" t="s">
        <v>600</v>
      </c>
      <c r="J146" s="35" t="s">
        <v>601</v>
      </c>
      <c r="K146" s="35">
        <v>432</v>
      </c>
      <c r="L146" s="35">
        <v>24</v>
      </c>
      <c r="M146" s="35">
        <v>63.2</v>
      </c>
      <c r="N146" s="37">
        <v>752.31948596104439</v>
      </c>
      <c r="O146" s="37" t="s">
        <v>202</v>
      </c>
      <c r="P146" s="38">
        <v>0</v>
      </c>
      <c r="Q146" s="38">
        <v>12</v>
      </c>
      <c r="R146" s="39">
        <v>0</v>
      </c>
      <c r="S146" s="39">
        <v>0</v>
      </c>
      <c r="T146" s="39">
        <v>0</v>
      </c>
      <c r="U146" s="40"/>
      <c r="V146" s="40"/>
      <c r="W146" s="40"/>
      <c r="X146" s="40"/>
    </row>
    <row r="147" spans="1:24" s="42" customFormat="1" ht="16" x14ac:dyDescent="0.2">
      <c r="A147" s="34">
        <v>142</v>
      </c>
      <c r="B147" s="35">
        <v>250</v>
      </c>
      <c r="C147" s="35" t="s">
        <v>87</v>
      </c>
      <c r="D147" s="36" t="s">
        <v>602</v>
      </c>
      <c r="E147" s="36" t="s">
        <v>602</v>
      </c>
      <c r="F147" s="36" t="s">
        <v>603</v>
      </c>
      <c r="G147" s="36" t="s">
        <v>49</v>
      </c>
      <c r="H147" s="36" t="s">
        <v>22</v>
      </c>
      <c r="I147" s="36" t="s">
        <v>604</v>
      </c>
      <c r="J147" s="35" t="s">
        <v>605</v>
      </c>
      <c r="K147" s="35">
        <v>42</v>
      </c>
      <c r="L147" s="35">
        <v>12</v>
      </c>
      <c r="M147" s="35">
        <v>2001.1</v>
      </c>
      <c r="N147" s="37">
        <v>12787.0504286094</v>
      </c>
      <c r="O147" s="37" t="s">
        <v>30</v>
      </c>
      <c r="P147" s="38">
        <v>0</v>
      </c>
      <c r="Q147" s="38">
        <v>12</v>
      </c>
      <c r="R147" s="39">
        <v>0</v>
      </c>
      <c r="S147" s="39">
        <v>0</v>
      </c>
      <c r="T147" s="39">
        <v>0</v>
      </c>
      <c r="U147" s="40"/>
      <c r="V147" s="40"/>
      <c r="W147" s="40"/>
      <c r="X147" s="40"/>
    </row>
    <row r="148" spans="1:24" s="42" customFormat="1" ht="16" x14ac:dyDescent="0.2">
      <c r="A148" s="34">
        <v>143</v>
      </c>
      <c r="B148" s="35">
        <v>253</v>
      </c>
      <c r="C148" s="35" t="s">
        <v>117</v>
      </c>
      <c r="D148" s="36" t="s">
        <v>609</v>
      </c>
      <c r="E148" s="36" t="s">
        <v>609</v>
      </c>
      <c r="F148" s="36" t="s">
        <v>610</v>
      </c>
      <c r="G148" s="36" t="s">
        <v>49</v>
      </c>
      <c r="H148" s="36" t="s">
        <v>22</v>
      </c>
      <c r="I148" s="36" t="s">
        <v>611</v>
      </c>
      <c r="J148" s="35" t="s">
        <v>612</v>
      </c>
      <c r="K148" s="35">
        <v>45.7</v>
      </c>
      <c r="L148" s="35">
        <v>24</v>
      </c>
      <c r="M148" s="35">
        <v>50.1</v>
      </c>
      <c r="N148" s="37">
        <v>186.49663831050296</v>
      </c>
      <c r="O148" s="37" t="s">
        <v>30</v>
      </c>
      <c r="P148" s="38">
        <v>0</v>
      </c>
      <c r="Q148" s="38">
        <v>12</v>
      </c>
      <c r="R148" s="39">
        <v>0</v>
      </c>
      <c r="S148" s="39">
        <v>0</v>
      </c>
      <c r="T148" s="39">
        <v>0</v>
      </c>
      <c r="U148" s="40"/>
      <c r="V148" s="40"/>
      <c r="W148" s="40"/>
      <c r="X148" s="40"/>
    </row>
    <row r="149" spans="1:24" s="42" customFormat="1" ht="16" x14ac:dyDescent="0.2">
      <c r="A149" s="34">
        <v>144</v>
      </c>
      <c r="B149" s="35">
        <v>255</v>
      </c>
      <c r="C149" s="35" t="s">
        <v>96</v>
      </c>
      <c r="D149" s="36" t="s">
        <v>613</v>
      </c>
      <c r="E149" s="36" t="s">
        <v>613</v>
      </c>
      <c r="F149" s="36" t="s">
        <v>614</v>
      </c>
      <c r="G149" s="36" t="s">
        <v>49</v>
      </c>
      <c r="H149" s="36" t="s">
        <v>22</v>
      </c>
      <c r="I149" s="36" t="s">
        <v>615</v>
      </c>
      <c r="J149" s="35" t="s">
        <v>616</v>
      </c>
      <c r="K149" s="35">
        <v>302.39999999999998</v>
      </c>
      <c r="L149" s="35">
        <v>24</v>
      </c>
      <c r="M149" s="35">
        <v>44.7</v>
      </c>
      <c r="N149" s="37">
        <v>587.42477962444798</v>
      </c>
      <c r="O149" s="37" t="s">
        <v>300</v>
      </c>
      <c r="P149" s="38">
        <v>0</v>
      </c>
      <c r="Q149" s="38">
        <v>12</v>
      </c>
      <c r="R149" s="39">
        <v>0</v>
      </c>
      <c r="S149" s="39">
        <v>0</v>
      </c>
      <c r="T149" s="39">
        <v>0</v>
      </c>
      <c r="U149" s="40"/>
      <c r="V149" s="40"/>
      <c r="W149" s="40"/>
      <c r="X149" s="40"/>
    </row>
    <row r="150" spans="1:24" s="42" customFormat="1" ht="16" x14ac:dyDescent="0.2">
      <c r="A150" s="34">
        <v>145</v>
      </c>
      <c r="B150" s="35">
        <v>257</v>
      </c>
      <c r="C150" s="35" t="s">
        <v>68</v>
      </c>
      <c r="D150" s="36" t="s">
        <v>621</v>
      </c>
      <c r="E150" s="36" t="s">
        <v>621</v>
      </c>
      <c r="F150" s="36" t="s">
        <v>622</v>
      </c>
      <c r="G150" s="36" t="s">
        <v>108</v>
      </c>
      <c r="H150" s="36" t="s">
        <v>22</v>
      </c>
      <c r="I150" s="36" t="s">
        <v>623</v>
      </c>
      <c r="J150" s="35" t="s">
        <v>624</v>
      </c>
      <c r="K150" s="35">
        <v>823</v>
      </c>
      <c r="L150" s="35">
        <v>24</v>
      </c>
      <c r="M150" s="35">
        <v>23817</v>
      </c>
      <c r="N150" s="37">
        <v>174483.58736898541</v>
      </c>
      <c r="O150" s="37" t="s">
        <v>300</v>
      </c>
      <c r="P150" s="38">
        <v>0</v>
      </c>
      <c r="Q150" s="38">
        <v>12</v>
      </c>
      <c r="R150" s="39">
        <v>0</v>
      </c>
      <c r="S150" s="39">
        <v>0</v>
      </c>
      <c r="T150" s="39">
        <v>0</v>
      </c>
      <c r="U150" s="40"/>
      <c r="V150" s="40"/>
      <c r="W150" s="40"/>
      <c r="X150" s="40"/>
    </row>
    <row r="151" spans="1:24" s="42" customFormat="1" ht="16" x14ac:dyDescent="0.2">
      <c r="A151" s="34">
        <v>146</v>
      </c>
      <c r="B151" s="35">
        <v>259</v>
      </c>
      <c r="C151" s="35" t="s">
        <v>41</v>
      </c>
      <c r="D151" s="36" t="s">
        <v>625</v>
      </c>
      <c r="E151" s="36" t="s">
        <v>625</v>
      </c>
      <c r="F151" s="36" t="s">
        <v>184</v>
      </c>
      <c r="G151" s="36" t="s">
        <v>21</v>
      </c>
      <c r="H151" s="36" t="s">
        <v>22</v>
      </c>
      <c r="I151" s="36" t="s">
        <v>626</v>
      </c>
      <c r="J151" s="35" t="s">
        <v>299</v>
      </c>
      <c r="K151" s="35">
        <v>100</v>
      </c>
      <c r="L151" s="35">
        <v>24</v>
      </c>
      <c r="M151" s="35">
        <v>1001.4</v>
      </c>
      <c r="N151" s="37">
        <v>3478.8318838043401</v>
      </c>
      <c r="O151" s="37" t="s">
        <v>30</v>
      </c>
      <c r="P151" s="38">
        <v>0</v>
      </c>
      <c r="Q151" s="38">
        <v>12</v>
      </c>
      <c r="R151" s="39">
        <v>0</v>
      </c>
      <c r="S151" s="39">
        <v>0</v>
      </c>
      <c r="T151" s="39">
        <v>0</v>
      </c>
      <c r="U151" s="40"/>
      <c r="V151" s="40"/>
      <c r="W151" s="40"/>
      <c r="X151" s="40"/>
    </row>
    <row r="152" spans="1:24" s="42" customFormat="1" ht="16" x14ac:dyDescent="0.2">
      <c r="A152" s="34">
        <v>147</v>
      </c>
      <c r="B152" s="35">
        <v>264</v>
      </c>
      <c r="C152" s="35" t="s">
        <v>117</v>
      </c>
      <c r="D152" s="36" t="s">
        <v>629</v>
      </c>
      <c r="E152" s="36" t="s">
        <v>629</v>
      </c>
      <c r="F152" s="36" t="s">
        <v>630</v>
      </c>
      <c r="G152" s="36" t="s">
        <v>49</v>
      </c>
      <c r="H152" s="36" t="s">
        <v>22</v>
      </c>
      <c r="I152" s="36" t="s">
        <v>631</v>
      </c>
      <c r="J152" s="35" t="s">
        <v>51</v>
      </c>
      <c r="K152" s="35">
        <v>20</v>
      </c>
      <c r="L152" s="35">
        <v>14</v>
      </c>
      <c r="M152" s="35">
        <v>8.6</v>
      </c>
      <c r="N152" s="37">
        <v>100.72349668900188</v>
      </c>
      <c r="O152" s="37" t="s">
        <v>30</v>
      </c>
      <c r="P152" s="38">
        <v>0</v>
      </c>
      <c r="Q152" s="38">
        <v>12</v>
      </c>
      <c r="R152" s="39">
        <v>0</v>
      </c>
      <c r="S152" s="39">
        <v>0</v>
      </c>
      <c r="T152" s="39">
        <v>0</v>
      </c>
      <c r="U152" s="40"/>
      <c r="V152" s="40"/>
      <c r="W152" s="40"/>
      <c r="X152" s="40"/>
    </row>
    <row r="153" spans="1:24" s="42" customFormat="1" ht="32" x14ac:dyDescent="0.2">
      <c r="A153" s="34">
        <v>148</v>
      </c>
      <c r="B153" s="55">
        <v>266</v>
      </c>
      <c r="C153" s="55" t="s">
        <v>87</v>
      </c>
      <c r="D153" s="56" t="s">
        <v>635</v>
      </c>
      <c r="E153" s="56" t="s">
        <v>635</v>
      </c>
      <c r="F153" s="56" t="s">
        <v>636</v>
      </c>
      <c r="G153" s="56" t="s">
        <v>49</v>
      </c>
      <c r="H153" s="56" t="s">
        <v>22</v>
      </c>
      <c r="I153" s="56" t="s">
        <v>637</v>
      </c>
      <c r="J153" s="55" t="s">
        <v>638</v>
      </c>
      <c r="K153" s="55">
        <v>156.6</v>
      </c>
      <c r="L153" s="55">
        <v>20</v>
      </c>
      <c r="M153" s="55">
        <v>40.4</v>
      </c>
      <c r="N153" s="57">
        <v>254.65868736965999</v>
      </c>
      <c r="O153" s="57" t="s">
        <v>300</v>
      </c>
      <c r="P153" s="58">
        <v>0</v>
      </c>
      <c r="Q153" s="58">
        <v>12</v>
      </c>
      <c r="R153" s="59">
        <v>0</v>
      </c>
      <c r="S153" s="59">
        <v>0</v>
      </c>
      <c r="T153" s="59">
        <v>0</v>
      </c>
      <c r="U153" s="60"/>
      <c r="V153" s="60" t="s">
        <v>867</v>
      </c>
      <c r="W153" s="60" t="s">
        <v>868</v>
      </c>
      <c r="X153" s="60"/>
    </row>
    <row r="154" spans="1:24" s="42" customFormat="1" ht="32" x14ac:dyDescent="0.2">
      <c r="A154" s="34">
        <v>149</v>
      </c>
      <c r="B154" s="35">
        <v>274</v>
      </c>
      <c r="C154" s="35" t="s">
        <v>165</v>
      </c>
      <c r="D154" s="36" t="s">
        <v>166</v>
      </c>
      <c r="E154" s="36" t="s">
        <v>166</v>
      </c>
      <c r="F154" s="36" t="s">
        <v>643</v>
      </c>
      <c r="G154" s="36" t="s">
        <v>21</v>
      </c>
      <c r="H154" s="36" t="s">
        <v>22</v>
      </c>
      <c r="I154" s="36" t="s">
        <v>644</v>
      </c>
      <c r="J154" s="35" t="s">
        <v>645</v>
      </c>
      <c r="K154" s="35">
        <v>107.5</v>
      </c>
      <c r="L154" s="35">
        <v>18</v>
      </c>
      <c r="M154" s="35">
        <v>118.9</v>
      </c>
      <c r="N154" s="37">
        <v>1660.8</v>
      </c>
      <c r="O154" s="37" t="s">
        <v>202</v>
      </c>
      <c r="P154" s="38">
        <v>0</v>
      </c>
      <c r="Q154" s="38">
        <v>12</v>
      </c>
      <c r="R154" s="39">
        <v>0</v>
      </c>
      <c r="S154" s="39">
        <v>0</v>
      </c>
      <c r="T154" s="39">
        <v>0</v>
      </c>
      <c r="U154" s="40"/>
      <c r="V154" s="40"/>
      <c r="W154" s="40"/>
      <c r="X154" s="40"/>
    </row>
    <row r="155" spans="1:24" s="42" customFormat="1" ht="16" x14ac:dyDescent="0.2">
      <c r="A155" s="34">
        <v>150</v>
      </c>
      <c r="B155" s="35">
        <v>283</v>
      </c>
      <c r="C155" s="35" t="s">
        <v>68</v>
      </c>
      <c r="D155" s="36" t="s">
        <v>650</v>
      </c>
      <c r="E155" s="36" t="s">
        <v>650</v>
      </c>
      <c r="F155" s="36" t="s">
        <v>651</v>
      </c>
      <c r="G155" s="36" t="s">
        <v>21</v>
      </c>
      <c r="H155" s="36" t="s">
        <v>22</v>
      </c>
      <c r="I155" s="36" t="s">
        <v>652</v>
      </c>
      <c r="J155" s="35" t="s">
        <v>273</v>
      </c>
      <c r="K155" s="35">
        <v>22</v>
      </c>
      <c r="L155" s="35">
        <v>17</v>
      </c>
      <c r="M155" s="35">
        <v>10.6</v>
      </c>
      <c r="N155" s="37">
        <v>109.76623175652121</v>
      </c>
      <c r="O155" s="37" t="s">
        <v>30</v>
      </c>
      <c r="P155" s="38">
        <v>0</v>
      </c>
      <c r="Q155" s="38">
        <v>12</v>
      </c>
      <c r="R155" s="39">
        <v>0</v>
      </c>
      <c r="S155" s="39">
        <v>0</v>
      </c>
      <c r="T155" s="39">
        <v>0</v>
      </c>
      <c r="U155" s="40"/>
      <c r="V155" s="40"/>
      <c r="W155" s="40"/>
      <c r="X155" s="40"/>
    </row>
    <row r="156" spans="1:24" s="42" customFormat="1" ht="32" x14ac:dyDescent="0.2">
      <c r="A156" s="34">
        <v>151</v>
      </c>
      <c r="B156" s="35">
        <v>298</v>
      </c>
      <c r="C156" s="35" t="s">
        <v>57</v>
      </c>
      <c r="D156" s="36" t="s">
        <v>653</v>
      </c>
      <c r="E156" s="36" t="s">
        <v>653</v>
      </c>
      <c r="F156" s="36" t="s">
        <v>654</v>
      </c>
      <c r="G156" s="36" t="s">
        <v>21</v>
      </c>
      <c r="H156" s="36" t="s">
        <v>22</v>
      </c>
      <c r="I156" s="36" t="s">
        <v>655</v>
      </c>
      <c r="J156" s="35" t="s">
        <v>656</v>
      </c>
      <c r="K156" s="35">
        <v>1620</v>
      </c>
      <c r="L156" s="35">
        <v>24</v>
      </c>
      <c r="M156" s="35">
        <v>1917.5</v>
      </c>
      <c r="N156" s="37">
        <v>21295.717642747801</v>
      </c>
      <c r="O156" s="37" t="s">
        <v>30</v>
      </c>
      <c r="P156" s="38">
        <v>0</v>
      </c>
      <c r="Q156" s="38">
        <v>8</v>
      </c>
      <c r="R156" s="39">
        <v>0</v>
      </c>
      <c r="S156" s="39">
        <v>0</v>
      </c>
      <c r="T156" s="39">
        <v>0</v>
      </c>
      <c r="U156" s="40"/>
      <c r="V156" s="40"/>
      <c r="W156" s="40"/>
      <c r="X156" s="40"/>
    </row>
    <row r="157" spans="1:24" s="42" customFormat="1" ht="16" x14ac:dyDescent="0.2">
      <c r="A157" s="34">
        <v>152</v>
      </c>
      <c r="B157" s="35">
        <v>305</v>
      </c>
      <c r="C157" s="35" t="s">
        <v>35</v>
      </c>
      <c r="D157" s="36" t="s">
        <v>521</v>
      </c>
      <c r="E157" s="36" t="s">
        <v>521</v>
      </c>
      <c r="F157" s="36" t="s">
        <v>657</v>
      </c>
      <c r="G157" s="36" t="s">
        <v>21</v>
      </c>
      <c r="H157" s="36" t="s">
        <v>22</v>
      </c>
      <c r="I157" s="36" t="s">
        <v>658</v>
      </c>
      <c r="J157" s="35" t="s">
        <v>66</v>
      </c>
      <c r="K157" s="35">
        <v>192</v>
      </c>
      <c r="L157" s="35">
        <v>24</v>
      </c>
      <c r="M157" s="35">
        <v>24.2</v>
      </c>
      <c r="N157" s="37">
        <v>288.029764101816</v>
      </c>
      <c r="O157" s="37" t="s">
        <v>111</v>
      </c>
      <c r="P157" s="38">
        <v>0</v>
      </c>
      <c r="Q157" s="38">
        <v>9</v>
      </c>
      <c r="R157" s="39">
        <v>0</v>
      </c>
      <c r="S157" s="39">
        <v>0</v>
      </c>
      <c r="T157" s="39">
        <v>0</v>
      </c>
      <c r="U157" s="40"/>
      <c r="V157" s="40"/>
      <c r="W157" s="40"/>
      <c r="X157" s="40"/>
    </row>
    <row r="158" spans="1:24" s="42" customFormat="1" ht="16" x14ac:dyDescent="0.2">
      <c r="A158" s="34">
        <v>153</v>
      </c>
      <c r="B158" s="35">
        <v>324</v>
      </c>
      <c r="C158" s="35" t="s">
        <v>127</v>
      </c>
      <c r="D158" s="36" t="s">
        <v>664</v>
      </c>
      <c r="E158" s="36" t="s">
        <v>664</v>
      </c>
      <c r="F158" s="36" t="s">
        <v>665</v>
      </c>
      <c r="G158" s="36" t="s">
        <v>49</v>
      </c>
      <c r="H158" s="36" t="s">
        <v>22</v>
      </c>
      <c r="I158" s="36" t="s">
        <v>666</v>
      </c>
      <c r="J158" s="35" t="s">
        <v>667</v>
      </c>
      <c r="K158" s="35">
        <v>10.8</v>
      </c>
      <c r="L158" s="35">
        <v>4</v>
      </c>
      <c r="M158" s="35">
        <v>9.8000000000000007</v>
      </c>
      <c r="N158" s="37">
        <v>76.799977845653146</v>
      </c>
      <c r="O158" s="37" t="s">
        <v>30</v>
      </c>
      <c r="P158" s="38">
        <v>0</v>
      </c>
      <c r="Q158" s="38">
        <v>8</v>
      </c>
      <c r="R158" s="39">
        <v>0</v>
      </c>
      <c r="S158" s="39">
        <v>0</v>
      </c>
      <c r="T158" s="39">
        <v>0</v>
      </c>
      <c r="U158" s="40"/>
      <c r="V158" s="40"/>
      <c r="W158" s="40"/>
      <c r="X158" s="40"/>
    </row>
    <row r="159" spans="1:24" s="42" customFormat="1" ht="32" x14ac:dyDescent="0.2">
      <c r="A159" s="34">
        <v>154</v>
      </c>
      <c r="B159" s="35">
        <v>329</v>
      </c>
      <c r="C159" s="35" t="s">
        <v>117</v>
      </c>
      <c r="D159" s="36" t="s">
        <v>315</v>
      </c>
      <c r="E159" s="36" t="s">
        <v>315</v>
      </c>
      <c r="F159" s="36" t="s">
        <v>672</v>
      </c>
      <c r="G159" s="36" t="s">
        <v>21</v>
      </c>
      <c r="H159" s="36" t="s">
        <v>22</v>
      </c>
      <c r="I159" s="36" t="s">
        <v>673</v>
      </c>
      <c r="J159" s="35" t="s">
        <v>318</v>
      </c>
      <c r="K159" s="35">
        <v>40.5</v>
      </c>
      <c r="L159" s="35">
        <v>24</v>
      </c>
      <c r="M159" s="35">
        <v>5.8</v>
      </c>
      <c r="N159" s="37">
        <v>67.671736014874512</v>
      </c>
      <c r="O159" s="37" t="s">
        <v>30</v>
      </c>
      <c r="P159" s="38">
        <v>0</v>
      </c>
      <c r="Q159" s="38">
        <v>12</v>
      </c>
      <c r="R159" s="39">
        <v>0</v>
      </c>
      <c r="S159" s="39">
        <v>0</v>
      </c>
      <c r="T159" s="39">
        <v>0</v>
      </c>
      <c r="U159" s="40"/>
      <c r="V159" s="40"/>
      <c r="W159" s="40"/>
      <c r="X159" s="40"/>
    </row>
    <row r="160" spans="1:24" s="42" customFormat="1" ht="32" x14ac:dyDescent="0.2">
      <c r="A160" s="34">
        <v>155</v>
      </c>
      <c r="B160" s="55">
        <v>342</v>
      </c>
      <c r="C160" s="55" t="s">
        <v>57</v>
      </c>
      <c r="D160" s="56" t="s">
        <v>677</v>
      </c>
      <c r="E160" s="56" t="s">
        <v>677</v>
      </c>
      <c r="F160" s="56" t="s">
        <v>678</v>
      </c>
      <c r="G160" s="56" t="s">
        <v>49</v>
      </c>
      <c r="H160" s="56" t="s">
        <v>22</v>
      </c>
      <c r="I160" s="56" t="s">
        <v>679</v>
      </c>
      <c r="J160" s="55" t="s">
        <v>680</v>
      </c>
      <c r="K160" s="55">
        <v>624.6</v>
      </c>
      <c r="L160" s="55">
        <v>24</v>
      </c>
      <c r="M160" s="55">
        <v>39.630000000000003</v>
      </c>
      <c r="N160" s="57">
        <v>687.10455000000002</v>
      </c>
      <c r="O160" s="57" t="s">
        <v>40</v>
      </c>
      <c r="P160" s="58">
        <v>0</v>
      </c>
      <c r="Q160" s="58">
        <v>12</v>
      </c>
      <c r="R160" s="59">
        <v>0</v>
      </c>
      <c r="S160" s="59">
        <v>0</v>
      </c>
      <c r="T160" s="59">
        <v>0</v>
      </c>
      <c r="U160" s="60"/>
      <c r="V160" s="60"/>
      <c r="W160" s="60" t="s">
        <v>869</v>
      </c>
      <c r="X160" s="60"/>
    </row>
    <row r="161" spans="1:24" s="42" customFormat="1" ht="16" x14ac:dyDescent="0.2">
      <c r="A161" s="34">
        <v>156</v>
      </c>
      <c r="B161" s="35">
        <v>343</v>
      </c>
      <c r="C161" s="35" t="s">
        <v>57</v>
      </c>
      <c r="D161" s="36" t="s">
        <v>681</v>
      </c>
      <c r="E161" s="36" t="s">
        <v>682</v>
      </c>
      <c r="F161" s="36" t="s">
        <v>433</v>
      </c>
      <c r="G161" s="36" t="s">
        <v>49</v>
      </c>
      <c r="H161" s="36" t="s">
        <v>22</v>
      </c>
      <c r="I161" s="36" t="s">
        <v>683</v>
      </c>
      <c r="J161" s="35" t="s">
        <v>684</v>
      </c>
      <c r="K161" s="35">
        <v>165</v>
      </c>
      <c r="L161" s="35">
        <v>24</v>
      </c>
      <c r="M161" s="35">
        <v>29</v>
      </c>
      <c r="N161" s="37">
        <v>308.58224317502402</v>
      </c>
      <c r="O161" s="37" t="s">
        <v>30</v>
      </c>
      <c r="P161" s="38">
        <v>0</v>
      </c>
      <c r="Q161" s="38">
        <v>12</v>
      </c>
      <c r="R161" s="39">
        <v>0</v>
      </c>
      <c r="S161" s="39">
        <v>0</v>
      </c>
      <c r="T161" s="39">
        <v>0</v>
      </c>
      <c r="U161" s="40"/>
      <c r="V161" s="40"/>
      <c r="W161" s="40"/>
      <c r="X161" s="40"/>
    </row>
    <row r="162" spans="1:24" s="42" customFormat="1" ht="16" x14ac:dyDescent="0.2">
      <c r="A162" s="34">
        <v>157</v>
      </c>
      <c r="B162" s="35">
        <v>353</v>
      </c>
      <c r="C162" s="35" t="s">
        <v>255</v>
      </c>
      <c r="D162" s="36" t="s">
        <v>688</v>
      </c>
      <c r="E162" s="36" t="s">
        <v>688</v>
      </c>
      <c r="F162" s="36" t="s">
        <v>689</v>
      </c>
      <c r="G162" s="36" t="s">
        <v>49</v>
      </c>
      <c r="H162" s="36" t="s">
        <v>22</v>
      </c>
      <c r="I162" s="36" t="s">
        <v>690</v>
      </c>
      <c r="J162" s="35" t="s">
        <v>691</v>
      </c>
      <c r="K162" s="35">
        <v>36</v>
      </c>
      <c r="L162" s="35">
        <v>24</v>
      </c>
      <c r="M162" s="35">
        <v>3.1</v>
      </c>
      <c r="N162" s="37">
        <v>79.423255599058805</v>
      </c>
      <c r="O162" s="37" t="s">
        <v>260</v>
      </c>
      <c r="P162" s="38">
        <v>0</v>
      </c>
      <c r="Q162" s="38">
        <v>2</v>
      </c>
      <c r="R162" s="39">
        <v>0</v>
      </c>
      <c r="S162" s="39">
        <v>0</v>
      </c>
      <c r="T162" s="39">
        <v>0</v>
      </c>
      <c r="U162" s="40"/>
      <c r="V162" s="40"/>
      <c r="W162" s="40"/>
      <c r="X162" s="40"/>
    </row>
    <row r="163" spans="1:24" s="42" customFormat="1" ht="48" x14ac:dyDescent="0.2">
      <c r="A163" s="34">
        <v>158</v>
      </c>
      <c r="B163" s="55">
        <v>368</v>
      </c>
      <c r="C163" s="55" t="s">
        <v>255</v>
      </c>
      <c r="D163" s="56" t="s">
        <v>256</v>
      </c>
      <c r="E163" s="56" t="s">
        <v>256</v>
      </c>
      <c r="F163" s="56" t="s">
        <v>692</v>
      </c>
      <c r="G163" s="56" t="s">
        <v>21</v>
      </c>
      <c r="H163" s="56" t="s">
        <v>22</v>
      </c>
      <c r="I163" s="56" t="s">
        <v>693</v>
      </c>
      <c r="J163" s="55" t="s">
        <v>694</v>
      </c>
      <c r="K163" s="55">
        <v>2160</v>
      </c>
      <c r="L163" s="55">
        <v>24</v>
      </c>
      <c r="M163" s="55">
        <v>130.5</v>
      </c>
      <c r="N163" s="57">
        <v>2701.1687091309</v>
      </c>
      <c r="O163" s="57" t="s">
        <v>260</v>
      </c>
      <c r="P163" s="58">
        <v>0</v>
      </c>
      <c r="Q163" s="58">
        <v>3</v>
      </c>
      <c r="R163" s="59">
        <v>0</v>
      </c>
      <c r="S163" s="59">
        <v>0</v>
      </c>
      <c r="T163" s="59">
        <v>0</v>
      </c>
      <c r="U163" s="60"/>
      <c r="V163" s="60" t="s">
        <v>790</v>
      </c>
      <c r="W163" s="60"/>
      <c r="X163" s="60" t="s">
        <v>861</v>
      </c>
    </row>
    <row r="164" spans="1:24" s="42" customFormat="1" ht="32" x14ac:dyDescent="0.2">
      <c r="A164" s="34">
        <v>159</v>
      </c>
      <c r="B164" s="35">
        <v>372</v>
      </c>
      <c r="C164" s="35" t="s">
        <v>57</v>
      </c>
      <c r="D164" s="36" t="s">
        <v>564</v>
      </c>
      <c r="E164" s="36" t="s">
        <v>564</v>
      </c>
      <c r="F164" s="36" t="s">
        <v>695</v>
      </c>
      <c r="G164" s="36" t="s">
        <v>49</v>
      </c>
      <c r="H164" s="36" t="s">
        <v>22</v>
      </c>
      <c r="I164" s="36" t="s">
        <v>696</v>
      </c>
      <c r="J164" s="35" t="s">
        <v>697</v>
      </c>
      <c r="K164" s="35">
        <v>684</v>
      </c>
      <c r="L164" s="35">
        <v>16</v>
      </c>
      <c r="M164" s="35">
        <v>82.1</v>
      </c>
      <c r="N164" s="37">
        <v>974.1916931597533</v>
      </c>
      <c r="O164" s="37" t="s">
        <v>40</v>
      </c>
      <c r="P164" s="38">
        <v>0</v>
      </c>
      <c r="Q164" s="38">
        <v>8</v>
      </c>
      <c r="R164" s="39">
        <v>0</v>
      </c>
      <c r="S164" s="39">
        <v>0</v>
      </c>
      <c r="T164" s="39">
        <v>0</v>
      </c>
      <c r="U164" s="40"/>
      <c r="V164" s="40"/>
      <c r="W164" s="40"/>
      <c r="X164" s="40"/>
    </row>
    <row r="165" spans="1:24" s="42" customFormat="1" ht="32" x14ac:dyDescent="0.2">
      <c r="A165" s="34">
        <v>160</v>
      </c>
      <c r="B165" s="55">
        <v>375</v>
      </c>
      <c r="C165" s="55" t="s">
        <v>57</v>
      </c>
      <c r="D165" s="56" t="s">
        <v>698</v>
      </c>
      <c r="E165" s="56" t="s">
        <v>698</v>
      </c>
      <c r="F165" s="56" t="s">
        <v>699</v>
      </c>
      <c r="G165" s="56" t="s">
        <v>21</v>
      </c>
      <c r="H165" s="56" t="s">
        <v>22</v>
      </c>
      <c r="I165" s="56" t="s">
        <v>700</v>
      </c>
      <c r="J165" s="55" t="s">
        <v>299</v>
      </c>
      <c r="K165" s="55">
        <v>72</v>
      </c>
      <c r="L165" s="55">
        <v>20</v>
      </c>
      <c r="M165" s="55">
        <v>28.8</v>
      </c>
      <c r="N165" s="57">
        <v>275.45227315854839</v>
      </c>
      <c r="O165" s="57" t="s">
        <v>701</v>
      </c>
      <c r="P165" s="58">
        <v>0</v>
      </c>
      <c r="Q165" s="58">
        <v>12</v>
      </c>
      <c r="R165" s="59">
        <v>0</v>
      </c>
      <c r="S165" s="59">
        <v>0</v>
      </c>
      <c r="T165" s="59">
        <v>0</v>
      </c>
      <c r="U165" s="60"/>
      <c r="V165" s="60" t="s">
        <v>870</v>
      </c>
      <c r="W165" s="60" t="s">
        <v>871</v>
      </c>
      <c r="X165" s="60"/>
    </row>
    <row r="166" spans="1:24" s="42" customFormat="1" ht="32" x14ac:dyDescent="0.2">
      <c r="A166" s="34">
        <v>161</v>
      </c>
      <c r="B166" s="35">
        <v>377</v>
      </c>
      <c r="C166" s="35" t="s">
        <v>230</v>
      </c>
      <c r="D166" s="36" t="s">
        <v>231</v>
      </c>
      <c r="E166" s="36" t="s">
        <v>231</v>
      </c>
      <c r="F166" s="36" t="s">
        <v>706</v>
      </c>
      <c r="G166" s="36" t="s">
        <v>108</v>
      </c>
      <c r="H166" s="36" t="s">
        <v>22</v>
      </c>
      <c r="I166" s="36" t="s">
        <v>707</v>
      </c>
      <c r="J166" s="35" t="s">
        <v>708</v>
      </c>
      <c r="K166" s="35">
        <v>3600</v>
      </c>
      <c r="L166" s="35">
        <v>24</v>
      </c>
      <c r="M166" s="35">
        <v>823708</v>
      </c>
      <c r="N166" s="37">
        <v>6983396.4240000006</v>
      </c>
      <c r="O166" s="37" t="s">
        <v>235</v>
      </c>
      <c r="P166" s="38">
        <v>0</v>
      </c>
      <c r="Q166" s="38">
        <v>12</v>
      </c>
      <c r="R166" s="39">
        <v>0</v>
      </c>
      <c r="S166" s="39">
        <v>0</v>
      </c>
      <c r="T166" s="39">
        <v>0</v>
      </c>
      <c r="U166" s="40"/>
      <c r="V166" s="40"/>
      <c r="W166" s="40"/>
      <c r="X166" s="40"/>
    </row>
    <row r="167" spans="1:24" s="42" customFormat="1" ht="32" x14ac:dyDescent="0.2">
      <c r="A167" s="34">
        <v>162</v>
      </c>
      <c r="B167" s="35">
        <v>387</v>
      </c>
      <c r="C167" s="35" t="s">
        <v>127</v>
      </c>
      <c r="D167" s="36" t="s">
        <v>709</v>
      </c>
      <c r="E167" s="36" t="s">
        <v>709</v>
      </c>
      <c r="F167" s="36" t="s">
        <v>710</v>
      </c>
      <c r="G167" s="36" t="s">
        <v>21</v>
      </c>
      <c r="H167" s="36" t="s">
        <v>22</v>
      </c>
      <c r="I167" s="36" t="s">
        <v>711</v>
      </c>
      <c r="J167" s="35" t="s">
        <v>131</v>
      </c>
      <c r="K167" s="35">
        <v>150</v>
      </c>
      <c r="L167" s="35">
        <v>24</v>
      </c>
      <c r="M167" s="35">
        <v>42.3</v>
      </c>
      <c r="N167" s="37">
        <v>329.65788215410743</v>
      </c>
      <c r="O167" s="37" t="s">
        <v>30</v>
      </c>
      <c r="P167" s="38">
        <v>0</v>
      </c>
      <c r="Q167" s="38">
        <v>12</v>
      </c>
      <c r="R167" s="39">
        <v>0</v>
      </c>
      <c r="S167" s="39">
        <v>0</v>
      </c>
      <c r="T167" s="39">
        <v>0</v>
      </c>
      <c r="U167" s="40"/>
      <c r="V167" s="45"/>
      <c r="W167" s="40"/>
      <c r="X167" s="40"/>
    </row>
    <row r="168" spans="1:24" s="42" customFormat="1" ht="32" x14ac:dyDescent="0.2">
      <c r="A168" s="34">
        <v>163</v>
      </c>
      <c r="B168" s="35">
        <v>388</v>
      </c>
      <c r="C168" s="35" t="s">
        <v>165</v>
      </c>
      <c r="D168" s="36" t="s">
        <v>284</v>
      </c>
      <c r="E168" s="36" t="s">
        <v>284</v>
      </c>
      <c r="F168" s="36" t="s">
        <v>712</v>
      </c>
      <c r="G168" s="36" t="s">
        <v>49</v>
      </c>
      <c r="H168" s="36" t="s">
        <v>22</v>
      </c>
      <c r="I168" s="36" t="s">
        <v>713</v>
      </c>
      <c r="J168" s="35" t="s">
        <v>714</v>
      </c>
      <c r="K168" s="35">
        <v>110</v>
      </c>
      <c r="L168" s="35">
        <v>24</v>
      </c>
      <c r="M168" s="35">
        <v>29.54</v>
      </c>
      <c r="N168" s="37">
        <v>363.7</v>
      </c>
      <c r="O168" s="37" t="s">
        <v>202</v>
      </c>
      <c r="P168" s="38">
        <v>0</v>
      </c>
      <c r="Q168" s="38">
        <v>3</v>
      </c>
      <c r="R168" s="39">
        <v>0</v>
      </c>
      <c r="S168" s="39">
        <v>0</v>
      </c>
      <c r="T168" s="39">
        <v>0</v>
      </c>
      <c r="U168" s="40"/>
      <c r="V168" s="40"/>
      <c r="W168" s="40"/>
      <c r="X168" s="40"/>
    </row>
    <row r="169" spans="1:24" s="42" customFormat="1" ht="32" x14ac:dyDescent="0.2">
      <c r="A169" s="34">
        <v>164</v>
      </c>
      <c r="B169" s="35">
        <v>402</v>
      </c>
      <c r="C169" s="35" t="s">
        <v>57</v>
      </c>
      <c r="D169" s="36" t="s">
        <v>102</v>
      </c>
      <c r="E169" s="36" t="s">
        <v>102</v>
      </c>
      <c r="F169" s="36" t="s">
        <v>715</v>
      </c>
      <c r="G169" s="36" t="s">
        <v>21</v>
      </c>
      <c r="H169" s="36" t="s">
        <v>22</v>
      </c>
      <c r="I169" s="36" t="s">
        <v>716</v>
      </c>
      <c r="J169" s="35" t="s">
        <v>717</v>
      </c>
      <c r="K169" s="35">
        <v>1152</v>
      </c>
      <c r="L169" s="35">
        <v>24</v>
      </c>
      <c r="M169" s="35">
        <v>121</v>
      </c>
      <c r="N169" s="37">
        <v>1582.673415858</v>
      </c>
      <c r="O169" s="37" t="s">
        <v>718</v>
      </c>
      <c r="P169" s="38">
        <v>0</v>
      </c>
      <c r="Q169" s="38">
        <v>12</v>
      </c>
      <c r="R169" s="39">
        <v>0</v>
      </c>
      <c r="S169" s="39">
        <v>0</v>
      </c>
      <c r="T169" s="39">
        <v>0</v>
      </c>
      <c r="U169" s="40"/>
      <c r="V169" s="40"/>
      <c r="W169" s="40"/>
      <c r="X169" s="40"/>
    </row>
    <row r="170" spans="1:24" s="42" customFormat="1" ht="16" x14ac:dyDescent="0.2">
      <c r="A170" s="34">
        <v>165</v>
      </c>
      <c r="B170" s="35">
        <v>413</v>
      </c>
      <c r="C170" s="35" t="s">
        <v>41</v>
      </c>
      <c r="D170" s="36" t="s">
        <v>723</v>
      </c>
      <c r="E170" s="36" t="s">
        <v>723</v>
      </c>
      <c r="F170" s="36" t="s">
        <v>724</v>
      </c>
      <c r="G170" s="36" t="s">
        <v>21</v>
      </c>
      <c r="H170" s="36" t="s">
        <v>22</v>
      </c>
      <c r="I170" s="36" t="s">
        <v>725</v>
      </c>
      <c r="J170" s="35" t="s">
        <v>726</v>
      </c>
      <c r="K170" s="35">
        <v>36</v>
      </c>
      <c r="L170" s="35">
        <v>24</v>
      </c>
      <c r="M170" s="35">
        <v>97.3</v>
      </c>
      <c r="N170" s="37">
        <v>262.73755545075005</v>
      </c>
      <c r="O170" s="37" t="s">
        <v>727</v>
      </c>
      <c r="P170" s="38">
        <v>0</v>
      </c>
      <c r="Q170" s="38">
        <v>12</v>
      </c>
      <c r="R170" s="39">
        <v>0</v>
      </c>
      <c r="S170" s="39">
        <v>0</v>
      </c>
      <c r="T170" s="39">
        <v>0</v>
      </c>
      <c r="U170" s="40"/>
      <c r="V170" s="40"/>
      <c r="W170" s="40"/>
      <c r="X170" s="40"/>
    </row>
    <row r="171" spans="1:24" s="42" customFormat="1" ht="16" x14ac:dyDescent="0.2">
      <c r="A171" s="34">
        <v>166</v>
      </c>
      <c r="B171" s="35">
        <v>418</v>
      </c>
      <c r="C171" s="35" t="s">
        <v>112</v>
      </c>
      <c r="D171" s="36" t="s">
        <v>113</v>
      </c>
      <c r="E171" s="36" t="s">
        <v>734</v>
      </c>
      <c r="F171" s="36" t="s">
        <v>735</v>
      </c>
      <c r="G171" s="36" t="s">
        <v>21</v>
      </c>
      <c r="H171" s="36" t="s">
        <v>22</v>
      </c>
      <c r="I171" s="36" t="s">
        <v>736</v>
      </c>
      <c r="J171" s="35" t="s">
        <v>45</v>
      </c>
      <c r="K171" s="35">
        <v>21.6</v>
      </c>
      <c r="L171" s="35">
        <v>6</v>
      </c>
      <c r="M171" s="35">
        <v>382.9</v>
      </c>
      <c r="N171" s="37">
        <v>496.29154599475197</v>
      </c>
      <c r="O171" s="37" t="s">
        <v>737</v>
      </c>
      <c r="P171" s="38">
        <v>0</v>
      </c>
      <c r="Q171" s="38">
        <v>12</v>
      </c>
      <c r="R171" s="39">
        <v>0</v>
      </c>
      <c r="S171" s="39">
        <v>0</v>
      </c>
      <c r="T171" s="39">
        <v>0</v>
      </c>
      <c r="U171" s="40"/>
      <c r="V171" s="40"/>
      <c r="W171" s="40"/>
      <c r="X171" s="40"/>
    </row>
    <row r="172" spans="1:24" s="42" customFormat="1" ht="32" x14ac:dyDescent="0.2">
      <c r="A172" s="34">
        <v>167</v>
      </c>
      <c r="B172" s="35">
        <v>422</v>
      </c>
      <c r="C172" s="35" t="s">
        <v>117</v>
      </c>
      <c r="D172" s="36" t="s">
        <v>738</v>
      </c>
      <c r="E172" s="36" t="s">
        <v>738</v>
      </c>
      <c r="F172" s="36" t="s">
        <v>739</v>
      </c>
      <c r="G172" s="36" t="s">
        <v>21</v>
      </c>
      <c r="H172" s="36" t="s">
        <v>22</v>
      </c>
      <c r="I172" s="36" t="s">
        <v>872</v>
      </c>
      <c r="J172" s="62">
        <v>45548</v>
      </c>
      <c r="K172" s="35">
        <v>62</v>
      </c>
      <c r="L172" s="35">
        <v>14</v>
      </c>
      <c r="M172" s="35">
        <v>72.2</v>
      </c>
      <c r="N172" s="37">
        <v>254.56323370610161</v>
      </c>
      <c r="O172" s="37" t="s">
        <v>743</v>
      </c>
      <c r="P172" s="38">
        <v>0</v>
      </c>
      <c r="Q172" s="38">
        <v>12</v>
      </c>
      <c r="R172" s="39">
        <v>0</v>
      </c>
      <c r="S172" s="39">
        <v>0</v>
      </c>
      <c r="T172" s="39">
        <v>0</v>
      </c>
      <c r="U172" s="40"/>
      <c r="V172" s="40"/>
      <c r="W172" s="40"/>
      <c r="X172" s="40"/>
    </row>
    <row r="173" spans="1:24" s="42" customFormat="1" ht="16" x14ac:dyDescent="0.2">
      <c r="A173" s="34">
        <v>168</v>
      </c>
      <c r="B173" s="35">
        <v>427</v>
      </c>
      <c r="C173" s="35" t="s">
        <v>269</v>
      </c>
      <c r="D173" s="36" t="s">
        <v>749</v>
      </c>
      <c r="E173" s="36" t="s">
        <v>749</v>
      </c>
      <c r="F173" s="36" t="s">
        <v>750</v>
      </c>
      <c r="G173" s="36" t="s">
        <v>21</v>
      </c>
      <c r="H173" s="36" t="s">
        <v>22</v>
      </c>
      <c r="I173" s="36" t="s">
        <v>751</v>
      </c>
      <c r="J173" s="35" t="s">
        <v>550</v>
      </c>
      <c r="K173" s="35">
        <v>22</v>
      </c>
      <c r="L173" s="35">
        <v>18</v>
      </c>
      <c r="M173" s="35">
        <v>240.7</v>
      </c>
      <c r="N173" s="37">
        <v>1633.1110819803</v>
      </c>
      <c r="O173" s="37" t="s">
        <v>30</v>
      </c>
      <c r="P173" s="38">
        <v>0</v>
      </c>
      <c r="Q173" s="38">
        <v>12</v>
      </c>
      <c r="R173" s="39">
        <v>0</v>
      </c>
      <c r="S173" s="39">
        <v>0</v>
      </c>
      <c r="T173" s="39">
        <v>0</v>
      </c>
      <c r="U173" s="40"/>
      <c r="V173" s="40"/>
      <c r="W173" s="40"/>
      <c r="X173" s="40"/>
    </row>
    <row r="174" spans="1:24" s="42" customFormat="1" ht="16" x14ac:dyDescent="0.2">
      <c r="A174" s="34">
        <v>169</v>
      </c>
      <c r="B174" s="35">
        <v>432</v>
      </c>
      <c r="C174" s="35" t="s">
        <v>74</v>
      </c>
      <c r="D174" s="36" t="s">
        <v>752</v>
      </c>
      <c r="E174" s="36" t="s">
        <v>752</v>
      </c>
      <c r="F174" s="36" t="s">
        <v>753</v>
      </c>
      <c r="G174" s="36" t="s">
        <v>470</v>
      </c>
      <c r="H174" s="36" t="s">
        <v>22</v>
      </c>
      <c r="I174" s="36" t="s">
        <v>754</v>
      </c>
      <c r="J174" s="35" t="s">
        <v>755</v>
      </c>
      <c r="K174" s="35">
        <v>85</v>
      </c>
      <c r="L174" s="35">
        <v>21</v>
      </c>
      <c r="M174" s="35">
        <v>8.3000000000000007</v>
      </c>
      <c r="N174" s="37">
        <v>105.8200412514354</v>
      </c>
      <c r="O174" s="37" t="s">
        <v>30</v>
      </c>
      <c r="P174" s="38">
        <v>0</v>
      </c>
      <c r="Q174" s="38">
        <v>12</v>
      </c>
      <c r="R174" s="39">
        <v>0</v>
      </c>
      <c r="S174" s="39">
        <v>0</v>
      </c>
      <c r="T174" s="39">
        <v>0</v>
      </c>
      <c r="U174" s="40"/>
      <c r="V174" s="40"/>
      <c r="W174" s="40"/>
      <c r="X174" s="40"/>
    </row>
    <row r="175" spans="1:24" s="42" customFormat="1" ht="32" x14ac:dyDescent="0.2">
      <c r="A175" s="34">
        <v>170</v>
      </c>
      <c r="B175" s="35">
        <v>435</v>
      </c>
      <c r="C175" s="35" t="s">
        <v>112</v>
      </c>
      <c r="D175" s="36" t="s">
        <v>407</v>
      </c>
      <c r="E175" s="36" t="s">
        <v>408</v>
      </c>
      <c r="F175" s="36" t="s">
        <v>756</v>
      </c>
      <c r="G175" s="36" t="s">
        <v>470</v>
      </c>
      <c r="H175" s="36" t="s">
        <v>22</v>
      </c>
      <c r="I175" s="36" t="s">
        <v>470</v>
      </c>
      <c r="J175" s="35" t="s">
        <v>757</v>
      </c>
      <c r="K175" s="35">
        <v>13.5</v>
      </c>
      <c r="L175" s="35">
        <v>24</v>
      </c>
      <c r="M175" s="35">
        <v>7</v>
      </c>
      <c r="N175" s="37">
        <v>40.725789141814566</v>
      </c>
      <c r="O175" s="37" t="s">
        <v>30</v>
      </c>
      <c r="P175" s="38">
        <v>0</v>
      </c>
      <c r="Q175" s="38">
        <v>12</v>
      </c>
      <c r="R175" s="39">
        <v>0</v>
      </c>
      <c r="S175" s="39">
        <v>0</v>
      </c>
      <c r="T175" s="39">
        <v>0</v>
      </c>
      <c r="U175" s="40"/>
      <c r="V175" s="40"/>
      <c r="W175" s="40"/>
      <c r="X175" s="40"/>
    </row>
    <row r="176" spans="1:24" s="42" customFormat="1" ht="32" x14ac:dyDescent="0.2">
      <c r="A176" s="34">
        <v>171</v>
      </c>
      <c r="B176" s="35">
        <v>452</v>
      </c>
      <c r="C176" s="35" t="s">
        <v>74</v>
      </c>
      <c r="D176" s="36" t="s">
        <v>763</v>
      </c>
      <c r="E176" s="36" t="s">
        <v>763</v>
      </c>
      <c r="F176" s="36" t="s">
        <v>764</v>
      </c>
      <c r="G176" s="36" t="s">
        <v>21</v>
      </c>
      <c r="H176" s="36" t="s">
        <v>22</v>
      </c>
      <c r="I176" s="36" t="s">
        <v>765</v>
      </c>
      <c r="J176" s="35" t="s">
        <v>766</v>
      </c>
      <c r="K176" s="35">
        <v>36</v>
      </c>
      <c r="L176" s="35">
        <v>8</v>
      </c>
      <c r="M176" s="35">
        <v>16.239999999999998</v>
      </c>
      <c r="N176" s="37">
        <v>119.3</v>
      </c>
      <c r="O176" s="37" t="s">
        <v>202</v>
      </c>
      <c r="P176" s="38">
        <v>0</v>
      </c>
      <c r="Q176" s="38">
        <v>10</v>
      </c>
      <c r="R176" s="39">
        <v>0</v>
      </c>
      <c r="S176" s="39">
        <v>0</v>
      </c>
      <c r="T176" s="39">
        <v>0</v>
      </c>
      <c r="U176" s="40"/>
      <c r="V176" s="40"/>
      <c r="W176" s="40"/>
      <c r="X176" s="4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59E7-06AF-4FA7-8CBF-73FF09F171B4}">
  <dimension ref="A3:T20"/>
  <sheetViews>
    <sheetView workbookViewId="0">
      <selection activeCell="M26" sqref="M26"/>
    </sheetView>
  </sheetViews>
  <sheetFormatPr baseColWidth="10" defaultColWidth="8.83203125" defaultRowHeight="15" x14ac:dyDescent="0.2"/>
  <cols>
    <col min="1" max="1" width="12" customWidth="1"/>
    <col min="4" max="4" width="19.5" bestFit="1" customWidth="1"/>
    <col min="5" max="5" width="20" bestFit="1" customWidth="1"/>
    <col min="6" max="6" width="36.5" bestFit="1" customWidth="1"/>
    <col min="7" max="7" width="23.5" bestFit="1" customWidth="1"/>
    <col min="8" max="8" width="11.83203125" bestFit="1" customWidth="1"/>
    <col min="9" max="9" width="24.5" bestFit="1" customWidth="1"/>
    <col min="10" max="10" width="10.5" bestFit="1" customWidth="1"/>
    <col min="11" max="11" width="10.1640625" bestFit="1" customWidth="1"/>
    <col min="12" max="12" width="11.5" bestFit="1" customWidth="1"/>
    <col min="13" max="13" width="16" bestFit="1" customWidth="1"/>
    <col min="14" max="14" width="21.5" bestFit="1" customWidth="1"/>
    <col min="15" max="15" width="26.5" bestFit="1" customWidth="1"/>
    <col min="16" max="16" width="30.1640625" bestFit="1" customWidth="1"/>
    <col min="17" max="17" width="23.1640625" bestFit="1" customWidth="1"/>
    <col min="18" max="18" width="30.5" bestFit="1" customWidth="1"/>
    <col min="19" max="19" width="34.5" bestFit="1" customWidth="1"/>
    <col min="20" max="20" width="33.5" bestFit="1" customWidth="1"/>
  </cols>
  <sheetData>
    <row r="3" spans="1:20" s="83" customFormat="1" ht="32" x14ac:dyDescent="0.2">
      <c r="A3" s="78" t="s">
        <v>873</v>
      </c>
      <c r="B3" s="78" t="s">
        <v>0</v>
      </c>
      <c r="C3" s="78" t="s">
        <v>1</v>
      </c>
      <c r="D3" s="79" t="s">
        <v>2</v>
      </c>
      <c r="E3" s="79" t="s">
        <v>3</v>
      </c>
      <c r="F3" s="79" t="s">
        <v>4</v>
      </c>
      <c r="G3" s="79" t="s">
        <v>5</v>
      </c>
      <c r="H3" s="79" t="s">
        <v>6</v>
      </c>
      <c r="I3" s="79" t="s">
        <v>7</v>
      </c>
      <c r="J3" s="78" t="s">
        <v>8</v>
      </c>
      <c r="K3" s="78" t="s">
        <v>9</v>
      </c>
      <c r="L3" s="78" t="s">
        <v>10</v>
      </c>
      <c r="M3" s="80" t="s">
        <v>776</v>
      </c>
      <c r="N3" s="81" t="s">
        <v>11</v>
      </c>
      <c r="O3" s="81" t="s">
        <v>12</v>
      </c>
      <c r="P3" s="82" t="s">
        <v>13</v>
      </c>
      <c r="Q3" s="82" t="s">
        <v>14</v>
      </c>
      <c r="R3" s="81" t="s">
        <v>15</v>
      </c>
      <c r="S3" s="81" t="s">
        <v>16</v>
      </c>
      <c r="T3" s="81" t="s">
        <v>17</v>
      </c>
    </row>
    <row r="4" spans="1:20" x14ac:dyDescent="0.2">
      <c r="A4" s="63">
        <v>1</v>
      </c>
      <c r="B4" s="63">
        <v>338</v>
      </c>
      <c r="C4" s="63" t="s">
        <v>87</v>
      </c>
      <c r="D4" s="64" t="s">
        <v>261</v>
      </c>
      <c r="E4" s="64" t="s">
        <v>261</v>
      </c>
      <c r="F4" s="64" t="s">
        <v>674</v>
      </c>
      <c r="G4" s="64" t="s">
        <v>49</v>
      </c>
      <c r="H4" s="64" t="s">
        <v>32</v>
      </c>
      <c r="I4" s="64" t="s">
        <v>675</v>
      </c>
      <c r="J4" s="63" t="s">
        <v>676</v>
      </c>
      <c r="K4" s="63">
        <v>105</v>
      </c>
      <c r="L4" s="63">
        <v>24</v>
      </c>
      <c r="M4" s="63">
        <v>66.2</v>
      </c>
      <c r="N4" s="65">
        <v>88.166128412937596</v>
      </c>
      <c r="O4" s="65" t="str">
        <f>VLOOKUP(B$3:B$204,[1]Método!C$2:I$305,7,0)</f>
        <v>HG171</v>
      </c>
      <c r="P4" s="66">
        <v>0</v>
      </c>
      <c r="Q4" s="66">
        <v>0</v>
      </c>
      <c r="R4" s="67">
        <v>0</v>
      </c>
      <c r="S4" s="67" t="s">
        <v>144</v>
      </c>
      <c r="T4" s="67">
        <v>0</v>
      </c>
    </row>
    <row r="5" spans="1:20" x14ac:dyDescent="0.2">
      <c r="A5" s="63">
        <v>17</v>
      </c>
      <c r="B5" s="63">
        <v>180</v>
      </c>
      <c r="C5" s="63" t="s">
        <v>117</v>
      </c>
      <c r="D5" s="64" t="s">
        <v>122</v>
      </c>
      <c r="E5" s="64" t="s">
        <v>122</v>
      </c>
      <c r="F5" s="64" t="s">
        <v>445</v>
      </c>
      <c r="G5" s="64" t="s">
        <v>49</v>
      </c>
      <c r="H5" s="64" t="s">
        <v>32</v>
      </c>
      <c r="I5" s="64" t="s">
        <v>446</v>
      </c>
      <c r="J5" s="63" t="s">
        <v>447</v>
      </c>
      <c r="K5" s="63">
        <v>72</v>
      </c>
      <c r="L5" s="63">
        <v>24</v>
      </c>
      <c r="M5" s="63">
        <v>8.5</v>
      </c>
      <c r="N5" s="65">
        <v>65.187840557953791</v>
      </c>
      <c r="O5" s="65" t="str">
        <f>VLOOKUP(B$3:B$204,[1]Método!C$2:I$305,7,0)</f>
        <v/>
      </c>
      <c r="P5" s="66">
        <v>0</v>
      </c>
      <c r="Q5" s="66">
        <v>12</v>
      </c>
      <c r="R5" s="67">
        <v>0</v>
      </c>
      <c r="S5" s="67">
        <v>0</v>
      </c>
      <c r="T5" s="67">
        <v>0</v>
      </c>
    </row>
    <row r="6" spans="1:20" x14ac:dyDescent="0.2">
      <c r="A6" s="68">
        <v>26</v>
      </c>
      <c r="B6" s="68">
        <v>129</v>
      </c>
      <c r="C6" s="68" t="s">
        <v>57</v>
      </c>
      <c r="D6" s="69" t="s">
        <v>307</v>
      </c>
      <c r="E6" s="69" t="s">
        <v>307</v>
      </c>
      <c r="F6" s="69" t="s">
        <v>308</v>
      </c>
      <c r="G6" s="69" t="s">
        <v>49</v>
      </c>
      <c r="H6" s="69" t="s">
        <v>32</v>
      </c>
      <c r="I6" s="69" t="s">
        <v>309</v>
      </c>
      <c r="J6" s="68" t="s">
        <v>310</v>
      </c>
      <c r="K6" s="68">
        <v>50</v>
      </c>
      <c r="L6" s="68">
        <v>16</v>
      </c>
      <c r="M6" s="68">
        <v>4.9000000000000004</v>
      </c>
      <c r="N6" s="70">
        <v>29.237190430432321</v>
      </c>
      <c r="O6" s="70" t="s">
        <v>30</v>
      </c>
      <c r="P6" s="71" t="s">
        <v>311</v>
      </c>
      <c r="Q6" s="71" t="s">
        <v>311</v>
      </c>
      <c r="R6" s="72">
        <v>0</v>
      </c>
      <c r="S6" s="72" t="s">
        <v>144</v>
      </c>
      <c r="T6" s="72">
        <v>0</v>
      </c>
    </row>
    <row r="7" spans="1:20" x14ac:dyDescent="0.2">
      <c r="A7" s="68">
        <v>27</v>
      </c>
      <c r="B7" s="68">
        <v>10</v>
      </c>
      <c r="C7" s="68" t="s">
        <v>25</v>
      </c>
      <c r="D7" s="69" t="s">
        <v>26</v>
      </c>
      <c r="E7" s="69" t="s">
        <v>26</v>
      </c>
      <c r="F7" s="69" t="s">
        <v>31</v>
      </c>
      <c r="G7" s="69" t="s">
        <v>21</v>
      </c>
      <c r="H7" s="69" t="s">
        <v>32</v>
      </c>
      <c r="I7" s="69" t="s">
        <v>33</v>
      </c>
      <c r="J7" s="68" t="s">
        <v>34</v>
      </c>
      <c r="K7" s="68">
        <v>377.5</v>
      </c>
      <c r="L7" s="68">
        <v>24</v>
      </c>
      <c r="M7" s="68">
        <v>47.09</v>
      </c>
      <c r="N7" s="70">
        <v>218.42115384905998</v>
      </c>
      <c r="O7" s="70" t="s">
        <v>30</v>
      </c>
      <c r="P7" s="71">
        <v>0</v>
      </c>
      <c r="Q7" s="71">
        <v>0</v>
      </c>
      <c r="R7" s="72">
        <v>0</v>
      </c>
      <c r="S7" s="72" t="s">
        <v>144</v>
      </c>
      <c r="T7" s="72">
        <v>0</v>
      </c>
    </row>
    <row r="8" spans="1:20" x14ac:dyDescent="0.2">
      <c r="A8" s="73">
        <v>109</v>
      </c>
      <c r="B8" s="73">
        <v>425</v>
      </c>
      <c r="C8" s="73" t="s">
        <v>127</v>
      </c>
      <c r="D8" s="74" t="s">
        <v>402</v>
      </c>
      <c r="E8" s="74" t="s">
        <v>402</v>
      </c>
      <c r="F8" s="74" t="s">
        <v>747</v>
      </c>
      <c r="G8" s="74" t="s">
        <v>21</v>
      </c>
      <c r="H8" s="74" t="s">
        <v>32</v>
      </c>
      <c r="I8" s="74" t="s">
        <v>748</v>
      </c>
      <c r="J8" s="73" t="s">
        <v>405</v>
      </c>
      <c r="K8" s="73">
        <v>50</v>
      </c>
      <c r="L8" s="73">
        <v>18</v>
      </c>
      <c r="M8" s="73">
        <v>482.3</v>
      </c>
      <c r="N8" s="75">
        <v>2180.98</v>
      </c>
      <c r="O8" s="75" t="s">
        <v>406</v>
      </c>
      <c r="P8" s="76">
        <v>0</v>
      </c>
      <c r="Q8" s="76">
        <v>0</v>
      </c>
      <c r="R8" s="77">
        <v>0</v>
      </c>
      <c r="S8" s="77" t="s">
        <v>144</v>
      </c>
      <c r="T8" s="77">
        <v>0</v>
      </c>
    </row>
    <row r="9" spans="1:20" x14ac:dyDescent="0.2">
      <c r="A9" s="73">
        <v>121</v>
      </c>
      <c r="B9" s="73">
        <v>201</v>
      </c>
      <c r="C9" s="73" t="s">
        <v>68</v>
      </c>
      <c r="D9" s="74" t="s">
        <v>493</v>
      </c>
      <c r="E9" s="74" t="s">
        <v>493</v>
      </c>
      <c r="F9" s="74" t="s">
        <v>494</v>
      </c>
      <c r="G9" s="74" t="s">
        <v>282</v>
      </c>
      <c r="H9" s="74" t="s">
        <v>32</v>
      </c>
      <c r="I9" s="74" t="s">
        <v>282</v>
      </c>
      <c r="J9" s="73" t="s">
        <v>495</v>
      </c>
      <c r="K9" s="73">
        <v>25</v>
      </c>
      <c r="L9" s="73">
        <v>24</v>
      </c>
      <c r="M9" s="73">
        <v>13.1</v>
      </c>
      <c r="N9" s="75">
        <v>102.72530274355621</v>
      </c>
      <c r="O9" s="75" t="str">
        <f>VLOOKUP(B$3:B$204,[1]Método!C$2:I$305,7,0)</f>
        <v>HG171</v>
      </c>
      <c r="P9" s="76">
        <v>0</v>
      </c>
      <c r="Q9" s="76">
        <v>0</v>
      </c>
      <c r="R9" s="77">
        <v>0</v>
      </c>
      <c r="S9" s="77" t="s">
        <v>144</v>
      </c>
      <c r="T9" s="77">
        <v>0</v>
      </c>
    </row>
    <row r="10" spans="1:20" x14ac:dyDescent="0.2">
      <c r="A10" s="73">
        <v>137</v>
      </c>
      <c r="B10" s="73">
        <v>424</v>
      </c>
      <c r="C10" s="73" t="s">
        <v>165</v>
      </c>
      <c r="D10" s="74" t="s">
        <v>575</v>
      </c>
      <c r="E10" s="74" t="s">
        <v>575</v>
      </c>
      <c r="F10" s="74" t="s">
        <v>744</v>
      </c>
      <c r="G10" s="74" t="s">
        <v>21</v>
      </c>
      <c r="H10" s="74" t="s">
        <v>32</v>
      </c>
      <c r="I10" s="74" t="s">
        <v>745</v>
      </c>
      <c r="J10" s="73" t="s">
        <v>746</v>
      </c>
      <c r="K10" s="73">
        <v>33.79</v>
      </c>
      <c r="L10" s="73">
        <v>18</v>
      </c>
      <c r="M10" s="73">
        <v>43885.5</v>
      </c>
      <c r="N10" s="75">
        <v>487392.05762053921</v>
      </c>
      <c r="O10" s="75" t="str">
        <f>VLOOKUP(B$3:B$204,[1]Método!C$2:I$305,7,0)</f>
        <v>HG171</v>
      </c>
      <c r="P10" s="76">
        <v>0</v>
      </c>
      <c r="Q10" s="76">
        <v>12</v>
      </c>
      <c r="R10" s="77">
        <v>0</v>
      </c>
      <c r="S10" s="77">
        <v>0</v>
      </c>
      <c r="T10" s="77">
        <v>0</v>
      </c>
    </row>
    <row r="11" spans="1:20" x14ac:dyDescent="0.2">
      <c r="A11" s="73"/>
      <c r="B11" s="73">
        <v>272</v>
      </c>
      <c r="C11" s="73" t="s">
        <v>165</v>
      </c>
      <c r="D11" s="74" t="s">
        <v>639</v>
      </c>
      <c r="E11" s="74" t="s">
        <v>640</v>
      </c>
      <c r="F11" s="74" t="s">
        <v>227</v>
      </c>
      <c r="G11" s="74" t="s">
        <v>49</v>
      </c>
      <c r="H11" s="74" t="s">
        <v>32</v>
      </c>
      <c r="I11" s="74" t="s">
        <v>641</v>
      </c>
      <c r="J11" s="73" t="s">
        <v>642</v>
      </c>
      <c r="K11" s="73">
        <v>6</v>
      </c>
      <c r="L11" s="73">
        <v>24</v>
      </c>
      <c r="M11" s="73">
        <v>2.2999999999999998</v>
      </c>
      <c r="N11" s="75">
        <v>19.743186566413801</v>
      </c>
      <c r="O11" s="75"/>
      <c r="P11" s="76">
        <v>3</v>
      </c>
      <c r="Q11" s="76">
        <v>12</v>
      </c>
      <c r="R11" s="77">
        <v>0.25</v>
      </c>
      <c r="S11" s="77">
        <v>1.1299999999999999E-2</v>
      </c>
      <c r="T11" s="77">
        <v>1.8072737771378522E-2</v>
      </c>
    </row>
    <row r="12" spans="1:20" x14ac:dyDescent="0.2">
      <c r="A12" s="73"/>
      <c r="B12" s="73">
        <v>16</v>
      </c>
      <c r="C12" s="73" t="s">
        <v>41</v>
      </c>
      <c r="D12" s="74" t="s">
        <v>42</v>
      </c>
      <c r="E12" s="74" t="s">
        <v>42</v>
      </c>
      <c r="F12" s="74" t="s">
        <v>43</v>
      </c>
      <c r="G12" s="74" t="s">
        <v>21</v>
      </c>
      <c r="H12" s="74" t="s">
        <v>32</v>
      </c>
      <c r="I12" s="74" t="s">
        <v>44</v>
      </c>
      <c r="J12" s="73" t="s">
        <v>45</v>
      </c>
      <c r="K12" s="73">
        <v>100</v>
      </c>
      <c r="L12" s="73">
        <v>24</v>
      </c>
      <c r="M12" s="73">
        <v>29.72</v>
      </c>
      <c r="N12" s="75">
        <v>116.64358234908481</v>
      </c>
      <c r="O12" s="75" t="s">
        <v>30</v>
      </c>
      <c r="P12" s="76">
        <v>0</v>
      </c>
      <c r="Q12" s="76">
        <v>12</v>
      </c>
      <c r="R12" s="77">
        <v>0</v>
      </c>
      <c r="S12" s="77">
        <v>0</v>
      </c>
      <c r="T12" s="77">
        <v>0</v>
      </c>
    </row>
    <row r="13" spans="1:20" x14ac:dyDescent="0.2">
      <c r="A13" s="73"/>
      <c r="B13" s="73">
        <v>86</v>
      </c>
      <c r="C13" s="73" t="s">
        <v>25</v>
      </c>
      <c r="D13" s="74" t="s">
        <v>214</v>
      </c>
      <c r="E13" s="74" t="s">
        <v>214</v>
      </c>
      <c r="F13" s="74" t="s">
        <v>215</v>
      </c>
      <c r="G13" s="74" t="s">
        <v>21</v>
      </c>
      <c r="H13" s="74" t="s">
        <v>32</v>
      </c>
      <c r="I13" s="74" t="s">
        <v>216</v>
      </c>
      <c r="J13" s="73" t="s">
        <v>217</v>
      </c>
      <c r="K13" s="73">
        <v>131</v>
      </c>
      <c r="L13" s="73">
        <v>20</v>
      </c>
      <c r="M13" s="73">
        <v>24.22</v>
      </c>
      <c r="N13" s="75">
        <v>147.6802507413492</v>
      </c>
      <c r="O13" s="75" t="s">
        <v>30</v>
      </c>
      <c r="P13" s="76">
        <v>0</v>
      </c>
      <c r="Q13" s="76">
        <v>0</v>
      </c>
      <c r="R13" s="77">
        <v>0</v>
      </c>
      <c r="S13" s="77" t="s">
        <v>144</v>
      </c>
      <c r="T13" s="77">
        <v>0</v>
      </c>
    </row>
    <row r="14" spans="1:20" x14ac:dyDescent="0.2">
      <c r="A14" s="73"/>
      <c r="B14" s="73">
        <v>119</v>
      </c>
      <c r="C14" s="73" t="s">
        <v>269</v>
      </c>
      <c r="D14" s="74" t="s">
        <v>288</v>
      </c>
      <c r="E14" s="74" t="s">
        <v>288</v>
      </c>
      <c r="F14" s="74" t="s">
        <v>289</v>
      </c>
      <c r="G14" s="74" t="s">
        <v>21</v>
      </c>
      <c r="H14" s="74" t="s">
        <v>32</v>
      </c>
      <c r="I14" s="74" t="s">
        <v>290</v>
      </c>
      <c r="J14" s="73" t="s">
        <v>291</v>
      </c>
      <c r="K14" s="73">
        <v>18</v>
      </c>
      <c r="L14" s="73">
        <v>14</v>
      </c>
      <c r="M14" s="73">
        <v>11.2</v>
      </c>
      <c r="N14" s="75">
        <v>59.299151985838812</v>
      </c>
      <c r="O14" s="75" t="s">
        <v>30</v>
      </c>
      <c r="P14" s="76">
        <v>0</v>
      </c>
      <c r="Q14" s="76">
        <v>12</v>
      </c>
      <c r="R14" s="77">
        <v>0</v>
      </c>
      <c r="S14" s="77">
        <v>0</v>
      </c>
      <c r="T14" s="77">
        <v>0</v>
      </c>
    </row>
    <row r="15" spans="1:20" x14ac:dyDescent="0.2">
      <c r="A15" s="73"/>
      <c r="B15" s="73">
        <v>145</v>
      </c>
      <c r="C15" s="73" t="s">
        <v>25</v>
      </c>
      <c r="D15" s="74" t="s">
        <v>353</v>
      </c>
      <c r="E15" s="74" t="s">
        <v>354</v>
      </c>
      <c r="F15" s="74" t="s">
        <v>355</v>
      </c>
      <c r="G15" s="74" t="s">
        <v>21</v>
      </c>
      <c r="H15" s="74" t="s">
        <v>32</v>
      </c>
      <c r="I15" s="74" t="s">
        <v>356</v>
      </c>
      <c r="J15" s="73" t="s">
        <v>357</v>
      </c>
      <c r="K15" s="73">
        <v>26</v>
      </c>
      <c r="L15" s="73">
        <v>10</v>
      </c>
      <c r="M15" s="73">
        <v>12.8</v>
      </c>
      <c r="N15" s="75">
        <v>68.4356136957432</v>
      </c>
      <c r="O15" s="75" t="s">
        <v>30</v>
      </c>
      <c r="P15" s="76">
        <v>0</v>
      </c>
      <c r="Q15" s="76">
        <v>0</v>
      </c>
      <c r="R15" s="77">
        <v>0</v>
      </c>
      <c r="S15" s="77" t="s">
        <v>144</v>
      </c>
      <c r="T15" s="77">
        <v>0</v>
      </c>
    </row>
    <row r="16" spans="1:20" x14ac:dyDescent="0.2">
      <c r="A16" s="73"/>
      <c r="B16" s="73">
        <v>154</v>
      </c>
      <c r="C16" s="73" t="s">
        <v>230</v>
      </c>
      <c r="D16" s="74" t="s">
        <v>383</v>
      </c>
      <c r="E16" s="74" t="s">
        <v>383</v>
      </c>
      <c r="F16" s="74" t="s">
        <v>384</v>
      </c>
      <c r="G16" s="74" t="s">
        <v>49</v>
      </c>
      <c r="H16" s="74" t="s">
        <v>32</v>
      </c>
      <c r="I16" s="74" t="s">
        <v>385</v>
      </c>
      <c r="J16" s="73" t="s">
        <v>386</v>
      </c>
      <c r="K16" s="73">
        <v>63</v>
      </c>
      <c r="L16" s="73">
        <v>12</v>
      </c>
      <c r="M16" s="73">
        <v>74.900000000000006</v>
      </c>
      <c r="N16" s="75">
        <v>673.92813900869999</v>
      </c>
      <c r="O16" s="75" t="s">
        <v>67</v>
      </c>
      <c r="P16" s="76">
        <v>0</v>
      </c>
      <c r="Q16" s="76">
        <v>0</v>
      </c>
      <c r="R16" s="77">
        <v>0</v>
      </c>
      <c r="S16" s="77" t="s">
        <v>144</v>
      </c>
      <c r="T16" s="77">
        <v>0</v>
      </c>
    </row>
    <row r="17" spans="1:20" x14ac:dyDescent="0.2">
      <c r="A17" s="73"/>
      <c r="B17" s="73">
        <v>265</v>
      </c>
      <c r="C17" s="73" t="s">
        <v>165</v>
      </c>
      <c r="D17" s="74" t="s">
        <v>632</v>
      </c>
      <c r="E17" s="74" t="s">
        <v>632</v>
      </c>
      <c r="F17" s="74" t="s">
        <v>285</v>
      </c>
      <c r="G17" s="74" t="s">
        <v>49</v>
      </c>
      <c r="H17" s="74" t="s">
        <v>32</v>
      </c>
      <c r="I17" s="74" t="s">
        <v>633</v>
      </c>
      <c r="J17" s="73" t="s">
        <v>634</v>
      </c>
      <c r="K17" s="73">
        <v>75.599999999999994</v>
      </c>
      <c r="L17" s="73">
        <v>9</v>
      </c>
      <c r="M17" s="73">
        <v>50.3</v>
      </c>
      <c r="N17" s="75">
        <v>682.89917606146082</v>
      </c>
      <c r="O17" s="75" t="str">
        <f>VLOOKUP(B$3:B$204,[1]Método!C$2:I$305,7,0)</f>
        <v>HG171</v>
      </c>
      <c r="P17" s="76">
        <v>0</v>
      </c>
      <c r="Q17" s="76">
        <v>12</v>
      </c>
      <c r="R17" s="77">
        <v>0</v>
      </c>
      <c r="S17" s="77">
        <v>0</v>
      </c>
      <c r="T17" s="77">
        <v>0</v>
      </c>
    </row>
    <row r="18" spans="1:20" x14ac:dyDescent="0.2">
      <c r="A18" s="73"/>
      <c r="B18" s="73">
        <v>376</v>
      </c>
      <c r="C18" s="73" t="s">
        <v>165</v>
      </c>
      <c r="D18" s="74" t="s">
        <v>702</v>
      </c>
      <c r="E18" s="74" t="s">
        <v>702</v>
      </c>
      <c r="F18" s="74" t="s">
        <v>703</v>
      </c>
      <c r="G18" s="74" t="s">
        <v>21</v>
      </c>
      <c r="H18" s="74" t="s">
        <v>32</v>
      </c>
      <c r="I18" s="74" t="s">
        <v>704</v>
      </c>
      <c r="J18" s="73" t="s">
        <v>705</v>
      </c>
      <c r="K18" s="73">
        <v>19</v>
      </c>
      <c r="L18" s="73">
        <v>10</v>
      </c>
      <c r="M18" s="73">
        <v>13</v>
      </c>
      <c r="N18" s="75">
        <v>137.31231679802281</v>
      </c>
      <c r="O18" s="75" t="str">
        <f>VLOOKUP(B$3:B$204,[1]Método!C$2:I$305,7,0)</f>
        <v>HG171</v>
      </c>
      <c r="P18" s="76">
        <v>0</v>
      </c>
      <c r="Q18" s="76">
        <v>12</v>
      </c>
      <c r="R18" s="77">
        <v>0</v>
      </c>
      <c r="S18" s="77">
        <v>0</v>
      </c>
      <c r="T18" s="77">
        <v>0</v>
      </c>
    </row>
    <row r="19" spans="1:20" x14ac:dyDescent="0.2">
      <c r="A19" s="73"/>
      <c r="B19" s="73">
        <v>414</v>
      </c>
      <c r="C19" s="73" t="s">
        <v>57</v>
      </c>
      <c r="D19" s="74" t="s">
        <v>728</v>
      </c>
      <c r="E19" s="74" t="s">
        <v>729</v>
      </c>
      <c r="F19" s="74" t="s">
        <v>730</v>
      </c>
      <c r="G19" s="74" t="s">
        <v>49</v>
      </c>
      <c r="H19" s="74" t="s">
        <v>32</v>
      </c>
      <c r="I19" s="74" t="s">
        <v>731</v>
      </c>
      <c r="J19" s="73" t="s">
        <v>732</v>
      </c>
      <c r="K19" s="73">
        <v>10</v>
      </c>
      <c r="L19" s="73">
        <v>16</v>
      </c>
      <c r="M19" s="73">
        <v>421</v>
      </c>
      <c r="N19" s="75">
        <v>5001.2419651207201</v>
      </c>
      <c r="O19" s="75" t="s">
        <v>733</v>
      </c>
      <c r="P19" s="76">
        <v>0</v>
      </c>
      <c r="Q19" s="76">
        <v>2</v>
      </c>
      <c r="R19" s="77">
        <v>0</v>
      </c>
      <c r="S19" s="77">
        <v>0</v>
      </c>
      <c r="T19" s="77">
        <v>0</v>
      </c>
    </row>
    <row r="20" spans="1:20" x14ac:dyDescent="0.2">
      <c r="A20" s="73"/>
      <c r="B20" s="73">
        <v>481</v>
      </c>
      <c r="C20" s="73" t="s">
        <v>68</v>
      </c>
      <c r="D20" s="74" t="s">
        <v>769</v>
      </c>
      <c r="E20" s="74" t="s">
        <v>769</v>
      </c>
      <c r="F20" s="74" t="s">
        <v>770</v>
      </c>
      <c r="G20" s="74" t="s">
        <v>470</v>
      </c>
      <c r="H20" s="74" t="s">
        <v>32</v>
      </c>
      <c r="I20" s="74" t="s">
        <v>470</v>
      </c>
      <c r="J20" s="73" t="s">
        <v>771</v>
      </c>
      <c r="K20" s="73">
        <v>36</v>
      </c>
      <c r="L20" s="73">
        <v>16</v>
      </c>
      <c r="M20" s="73">
        <v>254.27</v>
      </c>
      <c r="N20" s="75"/>
      <c r="O20" s="75"/>
      <c r="P20" s="76">
        <v>0</v>
      </c>
      <c r="Q20" s="76">
        <v>0</v>
      </c>
      <c r="R20" s="77">
        <v>0</v>
      </c>
      <c r="S20" s="77" t="s">
        <v>144</v>
      </c>
      <c r="T20" s="77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0BB2-6805-1E44-BA11-AC37D5E0EE7F}">
  <dimension ref="A1:B26"/>
  <sheetViews>
    <sheetView zoomScale="140" zoomScaleNormal="140" workbookViewId="0">
      <selection activeCell="A20" sqref="A20"/>
    </sheetView>
  </sheetViews>
  <sheetFormatPr baseColWidth="10" defaultRowHeight="15" x14ac:dyDescent="0.2"/>
  <sheetData>
    <row r="1" spans="1:2" x14ac:dyDescent="0.2">
      <c r="A1" t="s">
        <v>874</v>
      </c>
      <c r="B1" t="s">
        <v>875</v>
      </c>
    </row>
    <row r="2" spans="1:2" x14ac:dyDescent="0.2">
      <c r="A2" t="s">
        <v>876</v>
      </c>
      <c r="B2" t="s">
        <v>894</v>
      </c>
    </row>
    <row r="3" spans="1:2" x14ac:dyDescent="0.2">
      <c r="A3" t="s">
        <v>877</v>
      </c>
      <c r="B3" t="s">
        <v>894</v>
      </c>
    </row>
    <row r="4" spans="1:2" x14ac:dyDescent="0.2">
      <c r="A4" t="s">
        <v>878</v>
      </c>
      <c r="B4" t="s">
        <v>894</v>
      </c>
    </row>
    <row r="5" spans="1:2" x14ac:dyDescent="0.2">
      <c r="A5" t="s">
        <v>879</v>
      </c>
      <c r="B5" t="s">
        <v>894</v>
      </c>
    </row>
    <row r="6" spans="1:2" x14ac:dyDescent="0.2">
      <c r="A6" t="s">
        <v>319</v>
      </c>
      <c r="B6" t="s">
        <v>895</v>
      </c>
    </row>
    <row r="7" spans="1:2" x14ac:dyDescent="0.2">
      <c r="A7" t="s">
        <v>880</v>
      </c>
      <c r="B7" t="s">
        <v>895</v>
      </c>
    </row>
    <row r="8" spans="1:2" x14ac:dyDescent="0.2">
      <c r="A8" t="s">
        <v>881</v>
      </c>
      <c r="B8" t="s">
        <v>895</v>
      </c>
    </row>
    <row r="9" spans="1:2" x14ac:dyDescent="0.2">
      <c r="A9" t="s">
        <v>882</v>
      </c>
      <c r="B9" t="s">
        <v>895</v>
      </c>
    </row>
    <row r="10" spans="1:2" x14ac:dyDescent="0.2">
      <c r="A10" t="s">
        <v>883</v>
      </c>
      <c r="B10" t="s">
        <v>895</v>
      </c>
    </row>
    <row r="11" spans="1:2" x14ac:dyDescent="0.2">
      <c r="A11" t="s">
        <v>884</v>
      </c>
      <c r="B11" t="s">
        <v>895</v>
      </c>
    </row>
    <row r="12" spans="1:2" x14ac:dyDescent="0.2">
      <c r="A12" t="s">
        <v>885</v>
      </c>
      <c r="B12" t="s">
        <v>896</v>
      </c>
    </row>
    <row r="13" spans="1:2" x14ac:dyDescent="0.2">
      <c r="A13" t="s">
        <v>886</v>
      </c>
      <c r="B13" t="s">
        <v>896</v>
      </c>
    </row>
    <row r="14" spans="1:2" x14ac:dyDescent="0.2">
      <c r="A14" t="s">
        <v>887</v>
      </c>
      <c r="B14" t="s">
        <v>896</v>
      </c>
    </row>
    <row r="15" spans="1:2" x14ac:dyDescent="0.2">
      <c r="A15" t="s">
        <v>888</v>
      </c>
      <c r="B15" t="s">
        <v>896</v>
      </c>
    </row>
    <row r="16" spans="1:2" x14ac:dyDescent="0.2">
      <c r="A16" t="s">
        <v>889</v>
      </c>
      <c r="B16" t="s">
        <v>897</v>
      </c>
    </row>
    <row r="17" spans="1:2" x14ac:dyDescent="0.2">
      <c r="A17" t="s">
        <v>890</v>
      </c>
      <c r="B17" t="s">
        <v>897</v>
      </c>
    </row>
    <row r="18" spans="1:2" x14ac:dyDescent="0.2">
      <c r="A18" t="s">
        <v>891</v>
      </c>
      <c r="B18" t="s">
        <v>897</v>
      </c>
    </row>
    <row r="19" spans="1:2" x14ac:dyDescent="0.2">
      <c r="A19" t="s">
        <v>892</v>
      </c>
      <c r="B19" t="s">
        <v>897</v>
      </c>
    </row>
    <row r="20" spans="1:2" x14ac:dyDescent="0.2">
      <c r="A20" t="s">
        <v>893</v>
      </c>
      <c r="B20" t="s">
        <v>897</v>
      </c>
    </row>
    <row r="21" spans="1:2" x14ac:dyDescent="0.2">
      <c r="A21" t="s">
        <v>899</v>
      </c>
      <c r="B21" t="s">
        <v>898</v>
      </c>
    </row>
    <row r="22" spans="1:2" x14ac:dyDescent="0.2">
      <c r="A22" t="s">
        <v>900</v>
      </c>
      <c r="B22" t="s">
        <v>898</v>
      </c>
    </row>
    <row r="23" spans="1:2" x14ac:dyDescent="0.2">
      <c r="A23" t="s">
        <v>901</v>
      </c>
      <c r="B23" t="s">
        <v>898</v>
      </c>
    </row>
    <row r="24" spans="1:2" x14ac:dyDescent="0.2">
      <c r="A24" t="s">
        <v>902</v>
      </c>
      <c r="B24" t="s">
        <v>898</v>
      </c>
    </row>
    <row r="25" spans="1:2" x14ac:dyDescent="0.2">
      <c r="A25" t="s">
        <v>903</v>
      </c>
      <c r="B25" t="s">
        <v>898</v>
      </c>
    </row>
    <row r="26" spans="1:2" x14ac:dyDescent="0.2">
      <c r="A26" t="s">
        <v>904</v>
      </c>
      <c r="B26" t="s">
        <v>898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C602-57BA-E94A-8435-88993044C9A5}">
  <dimension ref="A1:B43"/>
  <sheetViews>
    <sheetView workbookViewId="0">
      <selection activeCell="B1" sqref="B1"/>
    </sheetView>
  </sheetViews>
  <sheetFormatPr baseColWidth="10" defaultRowHeight="15" x14ac:dyDescent="0.2"/>
  <sheetData>
    <row r="1" spans="1:2" x14ac:dyDescent="0.2">
      <c r="A1" t="s">
        <v>1000</v>
      </c>
    </row>
    <row r="2" spans="1:2" x14ac:dyDescent="0.2">
      <c r="A2" t="s">
        <v>0</v>
      </c>
      <c r="B2" t="s">
        <v>1001</v>
      </c>
    </row>
    <row r="3" spans="1:2" x14ac:dyDescent="0.2">
      <c r="A3">
        <v>324</v>
      </c>
      <c r="B3">
        <f>VLOOKUP(A3,PLANILHA_GERAL!$A$6:$A$207,1,0)</f>
        <v>324</v>
      </c>
    </row>
    <row r="4" spans="1:2" x14ac:dyDescent="0.2">
      <c r="A4">
        <v>213</v>
      </c>
      <c r="B4">
        <f>VLOOKUP(A4,PLANILHA_GERAL!$A$6:$A$207,1,0)</f>
        <v>213</v>
      </c>
    </row>
    <row r="5" spans="1:2" x14ac:dyDescent="0.2">
      <c r="A5">
        <v>44</v>
      </c>
      <c r="B5">
        <f>VLOOKUP(A5,PLANILHA_GERAL!$A$6:$A$207,1,0)</f>
        <v>44</v>
      </c>
    </row>
    <row r="6" spans="1:2" x14ac:dyDescent="0.2">
      <c r="A6">
        <v>132</v>
      </c>
      <c r="B6">
        <f>VLOOKUP(A6,PLANILHA_GERAL!$A$6:$A$207,1,0)</f>
        <v>132</v>
      </c>
    </row>
    <row r="7" spans="1:2" x14ac:dyDescent="0.2">
      <c r="A7">
        <v>153</v>
      </c>
      <c r="B7">
        <f>VLOOKUP(A7,PLANILHA_GERAL!$A$6:$A$207,1,0)</f>
        <v>153</v>
      </c>
    </row>
    <row r="8" spans="1:2" x14ac:dyDescent="0.2">
      <c r="A8">
        <v>82</v>
      </c>
      <c r="B8">
        <f>VLOOKUP(A8,PLANILHA_GERAL!$A$6:$A$207,1,0)</f>
        <v>82</v>
      </c>
    </row>
    <row r="9" spans="1:2" x14ac:dyDescent="0.2">
      <c r="A9">
        <v>61</v>
      </c>
      <c r="B9">
        <f>VLOOKUP(A9,PLANILHA_GERAL!$A$6:$A$207,1,0)</f>
        <v>61</v>
      </c>
    </row>
    <row r="10" spans="1:2" x14ac:dyDescent="0.2">
      <c r="A10">
        <v>147</v>
      </c>
      <c r="B10">
        <f>VLOOKUP(A10,PLANILHA_GERAL!$A$6:$A$207,1,0)</f>
        <v>147</v>
      </c>
    </row>
    <row r="11" spans="1:2" x14ac:dyDescent="0.2">
      <c r="A11">
        <v>59</v>
      </c>
      <c r="B11">
        <f>VLOOKUP(A11,PLANILHA_GERAL!$A$6:$A$207,1,0)</f>
        <v>59</v>
      </c>
    </row>
    <row r="12" spans="1:2" x14ac:dyDescent="0.2">
      <c r="A12">
        <v>216</v>
      </c>
      <c r="B12">
        <f>VLOOKUP(A12,PLANILHA_GERAL!$A$6:$A$207,1,0)</f>
        <v>216</v>
      </c>
    </row>
    <row r="13" spans="1:2" x14ac:dyDescent="0.2">
      <c r="A13">
        <v>200</v>
      </c>
      <c r="B13">
        <f>VLOOKUP(A13,PLANILHA_GERAL!$A$6:$A$207,1,0)</f>
        <v>200</v>
      </c>
    </row>
    <row r="14" spans="1:2" x14ac:dyDescent="0.2">
      <c r="A14">
        <v>387</v>
      </c>
      <c r="B14">
        <f>VLOOKUP(A14,PLANILHA_GERAL!$A$6:$A$207,1,0)</f>
        <v>387</v>
      </c>
    </row>
    <row r="15" spans="1:2" x14ac:dyDescent="0.2">
      <c r="A15">
        <v>90</v>
      </c>
      <c r="B15">
        <f>VLOOKUP(A15,PLANILHA_GERAL!$A$6:$A$207,1,0)</f>
        <v>90</v>
      </c>
    </row>
    <row r="16" spans="1:2" x14ac:dyDescent="0.2">
      <c r="A16">
        <v>173</v>
      </c>
      <c r="B16">
        <f>VLOOKUP(A16,PLANILHA_GERAL!$A$6:$A$207,1,0)</f>
        <v>173</v>
      </c>
    </row>
    <row r="17" spans="1:2" x14ac:dyDescent="0.2">
      <c r="A17">
        <v>370</v>
      </c>
      <c r="B17" t="e">
        <f>VLOOKUP(A17,PLANILHA_GERAL!$A$6:$A$207,1,0)</f>
        <v>#N/A</v>
      </c>
    </row>
    <row r="18" spans="1:2" x14ac:dyDescent="0.2">
      <c r="A18">
        <v>93</v>
      </c>
      <c r="B18">
        <f>VLOOKUP(A18,PLANILHA_GERAL!$A$6:$A$207,1,0)</f>
        <v>93</v>
      </c>
    </row>
    <row r="19" spans="1:2" x14ac:dyDescent="0.2">
      <c r="A19">
        <v>160</v>
      </c>
      <c r="B19">
        <f>VLOOKUP(A19,PLANILHA_GERAL!$A$6:$A$207,1,0)</f>
        <v>160</v>
      </c>
    </row>
    <row r="20" spans="1:2" x14ac:dyDescent="0.2">
      <c r="A20">
        <v>215</v>
      </c>
      <c r="B20">
        <f>VLOOKUP(A20,PLANILHA_GERAL!$A$6:$A$207,1,0)</f>
        <v>215</v>
      </c>
    </row>
    <row r="21" spans="1:2" x14ac:dyDescent="0.2">
      <c r="A21">
        <v>168</v>
      </c>
      <c r="B21">
        <f>VLOOKUP(A21,PLANILHA_GERAL!$A$6:$A$207,1,0)</f>
        <v>168</v>
      </c>
    </row>
    <row r="22" spans="1:2" x14ac:dyDescent="0.2">
      <c r="A22">
        <v>9</v>
      </c>
      <c r="B22">
        <f>VLOOKUP(A22,PLANILHA_GERAL!$A$6:$A$207,1,0)</f>
        <v>9</v>
      </c>
    </row>
    <row r="23" spans="1:2" x14ac:dyDescent="0.2">
      <c r="A23">
        <v>125</v>
      </c>
      <c r="B23">
        <f>VLOOKUP(A23,PLANILHA_GERAL!$A$6:$A$207,1,0)</f>
        <v>125</v>
      </c>
    </row>
    <row r="24" spans="1:2" x14ac:dyDescent="0.2">
      <c r="A24">
        <v>75</v>
      </c>
      <c r="B24">
        <f>VLOOKUP(A24,PLANILHA_GERAL!$A$6:$A$207,1,0)</f>
        <v>75</v>
      </c>
    </row>
    <row r="25" spans="1:2" x14ac:dyDescent="0.2">
      <c r="A25">
        <v>194</v>
      </c>
      <c r="B25">
        <f>VLOOKUP(A25,PLANILHA_GERAL!$A$6:$A$207,1,0)</f>
        <v>194</v>
      </c>
    </row>
    <row r="26" spans="1:2" x14ac:dyDescent="0.2">
      <c r="A26">
        <v>241</v>
      </c>
      <c r="B26">
        <f>VLOOKUP(A26,PLANILHA_GERAL!$A$6:$A$207,1,0)</f>
        <v>241</v>
      </c>
    </row>
    <row r="27" spans="1:2" x14ac:dyDescent="0.2">
      <c r="A27">
        <v>106</v>
      </c>
      <c r="B27">
        <f>VLOOKUP(A27,PLANILHA_GERAL!$A$6:$A$207,1,0)</f>
        <v>106</v>
      </c>
    </row>
    <row r="28" spans="1:2" x14ac:dyDescent="0.2">
      <c r="A28">
        <v>137</v>
      </c>
      <c r="B28">
        <f>VLOOKUP(A28,PLANILHA_GERAL!$A$6:$A$207,1,0)</f>
        <v>137</v>
      </c>
    </row>
    <row r="29" spans="1:2" x14ac:dyDescent="0.2">
      <c r="A29">
        <v>148</v>
      </c>
      <c r="B29">
        <f>VLOOKUP(A29,PLANILHA_GERAL!$A$6:$A$207,1,0)</f>
        <v>148</v>
      </c>
    </row>
    <row r="30" spans="1:2" x14ac:dyDescent="0.2">
      <c r="A30">
        <v>27</v>
      </c>
      <c r="B30">
        <f>VLOOKUP(A30,PLANILHA_GERAL!$A$6:$A$207,1,0)</f>
        <v>27</v>
      </c>
    </row>
    <row r="31" spans="1:2" x14ac:dyDescent="0.2">
      <c r="A31">
        <v>52</v>
      </c>
      <c r="B31">
        <f>VLOOKUP(A31,PLANILHA_GERAL!$A$6:$A$207,1,0)</f>
        <v>52</v>
      </c>
    </row>
    <row r="32" spans="1:2" x14ac:dyDescent="0.2">
      <c r="A32">
        <v>452</v>
      </c>
      <c r="B32">
        <f>VLOOKUP(A32,PLANILHA_GERAL!$A$6:$A$207,1,0)</f>
        <v>452</v>
      </c>
    </row>
    <row r="33" spans="1:2" x14ac:dyDescent="0.2">
      <c r="A33">
        <v>76</v>
      </c>
      <c r="B33">
        <f>VLOOKUP(A33,PLANILHA_GERAL!$A$6:$A$207,1,0)</f>
        <v>76</v>
      </c>
    </row>
    <row r="34" spans="1:2" x14ac:dyDescent="0.2">
      <c r="A34">
        <v>19</v>
      </c>
      <c r="B34">
        <f>VLOOKUP(A34,PLANILHA_GERAL!$A$6:$A$207,1,0)</f>
        <v>19</v>
      </c>
    </row>
    <row r="35" spans="1:2" x14ac:dyDescent="0.2">
      <c r="A35">
        <v>209</v>
      </c>
      <c r="B35">
        <f>VLOOKUP(A35,PLANILHA_GERAL!$A$6:$A$207,1,0)</f>
        <v>209</v>
      </c>
    </row>
    <row r="36" spans="1:2" x14ac:dyDescent="0.2">
      <c r="A36">
        <v>233</v>
      </c>
      <c r="B36">
        <f>VLOOKUP(A36,PLANILHA_GERAL!$A$6:$A$207,1,0)</f>
        <v>233</v>
      </c>
    </row>
    <row r="37" spans="1:2" x14ac:dyDescent="0.2">
      <c r="A37">
        <v>78</v>
      </c>
      <c r="B37">
        <f>VLOOKUP(A37,PLANILHA_GERAL!$A$6:$A$207,1,0)</f>
        <v>78</v>
      </c>
    </row>
    <row r="38" spans="1:2" x14ac:dyDescent="0.2">
      <c r="A38">
        <v>77</v>
      </c>
      <c r="B38">
        <f>VLOOKUP(A38,PLANILHA_GERAL!$A$6:$A$207,1,0)</f>
        <v>77</v>
      </c>
    </row>
    <row r="39" spans="1:2" x14ac:dyDescent="0.2">
      <c r="A39">
        <v>87</v>
      </c>
      <c r="B39">
        <f>VLOOKUP(A39,PLANILHA_GERAL!$A$6:$A$207,1,0)</f>
        <v>87</v>
      </c>
    </row>
    <row r="40" spans="1:2" x14ac:dyDescent="0.2">
      <c r="A40">
        <v>403</v>
      </c>
      <c r="B40">
        <f>VLOOKUP(A40,PLANILHA_GERAL!$A$6:$A$207,1,0)</f>
        <v>403</v>
      </c>
    </row>
    <row r="41" spans="1:2" x14ac:dyDescent="0.2">
      <c r="A41">
        <v>247</v>
      </c>
      <c r="B41">
        <f>VLOOKUP(A41,PLANILHA_GERAL!$A$6:$A$207,1,0)</f>
        <v>247</v>
      </c>
    </row>
    <row r="42" spans="1:2" x14ac:dyDescent="0.2">
      <c r="A42">
        <v>342</v>
      </c>
      <c r="B42">
        <f>VLOOKUP(A42,PLANILHA_GERAL!$A$6:$A$207,1,0)</f>
        <v>342</v>
      </c>
    </row>
    <row r="43" spans="1:2" x14ac:dyDescent="0.2">
      <c r="A43">
        <v>220</v>
      </c>
      <c r="B43">
        <f>VLOOKUP(A43,PLANILHA_GERAL!$A$6:$A$207,1,0)</f>
        <v>220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PLANILHA_GERAL</vt:lpstr>
      <vt:lpstr>SEM_DADOS</vt:lpstr>
      <vt:lpstr>RANKING_SECA_2018</vt:lpstr>
      <vt:lpstr>EMERGENCIAIS_2018</vt:lpstr>
      <vt:lpstr>Regionais</vt:lpstr>
      <vt:lpstr>Mananciais Criticos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marcon</dc:creator>
  <cp:lastModifiedBy>Arlan Scortegagna</cp:lastModifiedBy>
  <dcterms:created xsi:type="dcterms:W3CDTF">2015-06-05T18:17:20Z</dcterms:created>
  <dcterms:modified xsi:type="dcterms:W3CDTF">2020-08-13T22:29:38Z</dcterms:modified>
</cp:coreProperties>
</file>