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C20" i="1" l="1"/>
  <c r="C22" i="1" l="1"/>
  <c r="B9" i="1"/>
  <c r="B10" i="1"/>
  <c r="B15" i="1"/>
  <c r="B18" i="1"/>
  <c r="B17" i="1"/>
  <c r="B16" i="1"/>
  <c r="B14" i="1"/>
  <c r="B13" i="1"/>
  <c r="B8" i="1"/>
  <c r="B11" i="1"/>
  <c r="B12" i="1"/>
  <c r="B7" i="1"/>
  <c r="B6" i="1"/>
</calcChain>
</file>

<file path=xl/sharedStrings.xml><?xml version="1.0" encoding="utf-8"?>
<sst xmlns="http://schemas.openxmlformats.org/spreadsheetml/2006/main" count="9" uniqueCount="9">
  <si>
    <t>dB</t>
  </si>
  <si>
    <t>f in MHz</t>
  </si>
  <si>
    <t>max.</t>
  </si>
  <si>
    <t>fcl</t>
  </si>
  <si>
    <t>fcu</t>
  </si>
  <si>
    <t>B</t>
  </si>
  <si>
    <t>kHz</t>
  </si>
  <si>
    <t>RX Crystal Ladder Filter:</t>
  </si>
  <si>
    <t>fcenter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</si>
</sst>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RX</a:t>
            </a:r>
            <a:r>
              <a:rPr lang="en-US" baseline="0"/>
              <a:t> </a:t>
            </a:r>
            <a:r>
              <a:rPr lang="en-US"/>
              <a:t>Crystal Ladder Filter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TX-Crystal Filter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Tabelle1!$C$6:$C$18</c:f>
              <c:numCache>
                <c:formatCode>0.0000</c:formatCode>
                <c:ptCount val="13"/>
                <c:pt idx="0">
                  <c:v>8.9979999999999993</c:v>
                </c:pt>
                <c:pt idx="1">
                  <c:v>8.9984999999999999</c:v>
                </c:pt>
                <c:pt idx="2">
                  <c:v>8.9990000000000006</c:v>
                </c:pt>
                <c:pt idx="3">
                  <c:v>8.9992999999999999</c:v>
                </c:pt>
                <c:pt idx="4">
                  <c:v>8.9994999999999994</c:v>
                </c:pt>
                <c:pt idx="5">
                  <c:v>9.0005000000000006</c:v>
                </c:pt>
                <c:pt idx="6">
                  <c:v>9.0009999999999994</c:v>
                </c:pt>
                <c:pt idx="7">
                  <c:v>9.0015000000000001</c:v>
                </c:pt>
                <c:pt idx="8">
                  <c:v>9.0020000000000007</c:v>
                </c:pt>
                <c:pt idx="9">
                  <c:v>9.0022000000000002</c:v>
                </c:pt>
                <c:pt idx="10">
                  <c:v>9.0024999999999995</c:v>
                </c:pt>
                <c:pt idx="11">
                  <c:v>9.0030000000000001</c:v>
                </c:pt>
                <c:pt idx="12">
                  <c:v>9.0035000000000007</c:v>
                </c:pt>
              </c:numCache>
            </c:numRef>
          </c:xVal>
          <c:yVal>
            <c:numRef>
              <c:f>Tabelle1!$B$6:$B$18</c:f>
              <c:numCache>
                <c:formatCode>0.000</c:formatCode>
                <c:ptCount val="13"/>
                <c:pt idx="0">
                  <c:v>-26.020599913279625</c:v>
                </c:pt>
                <c:pt idx="1">
                  <c:v>-20</c:v>
                </c:pt>
                <c:pt idx="2">
                  <c:v>-9.7534287410594125</c:v>
                </c:pt>
                <c:pt idx="3">
                  <c:v>-5.0362394598759908</c:v>
                </c:pt>
                <c:pt idx="4">
                  <c:v>-4.8825028865501725</c:v>
                </c:pt>
                <c:pt idx="5">
                  <c:v>-2.0947070104002599</c:v>
                </c:pt>
                <c:pt idx="6">
                  <c:v>-3.349821745875273</c:v>
                </c:pt>
                <c:pt idx="7">
                  <c:v>-5.7103565897146726</c:v>
                </c:pt>
                <c:pt idx="8">
                  <c:v>-1.6709210290014986</c:v>
                </c:pt>
                <c:pt idx="9">
                  <c:v>-5.0747578805967608</c:v>
                </c:pt>
                <c:pt idx="10">
                  <c:v>-8.1274635241780082</c:v>
                </c:pt>
                <c:pt idx="11">
                  <c:v>-12.736441951743487</c:v>
                </c:pt>
                <c:pt idx="12">
                  <c:v>-29.542425094393248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39640"/>
        <c:axId val="185540424"/>
      </c:scatterChart>
      <c:valAx>
        <c:axId val="18553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frequency</a:t>
                </a:r>
                <a:r>
                  <a:rPr lang="de-DE" baseline="0"/>
                  <a:t> in MHz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5540424"/>
        <c:crosses val="autoZero"/>
        <c:crossBetween val="midCat"/>
      </c:valAx>
      <c:valAx>
        <c:axId val="18554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5539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2</xdr:row>
      <xdr:rowOff>0</xdr:rowOff>
    </xdr:from>
    <xdr:to>
      <xdr:col>13</xdr:col>
      <xdr:colOff>571500</xdr:colOff>
      <xdr:row>24</xdr:row>
      <xdr:rowOff>167640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2" max="2" width="14.88671875" customWidth="1"/>
    <col min="3" max="3" width="13.88671875" customWidth="1"/>
  </cols>
  <sheetData>
    <row r="3" spans="2:4" x14ac:dyDescent="0.3">
      <c r="B3" s="1" t="s">
        <v>7</v>
      </c>
      <c r="C3" s="1"/>
    </row>
    <row r="5" spans="2:4" x14ac:dyDescent="0.3">
      <c r="B5" s="3" t="s">
        <v>0</v>
      </c>
      <c r="C5" s="3" t="s">
        <v>1</v>
      </c>
    </row>
    <row r="6" spans="2:4" x14ac:dyDescent="0.3">
      <c r="B6" s="4">
        <f>20*LOG(50/1000)</f>
        <v>-26.020599913279625</v>
      </c>
      <c r="C6" s="5">
        <v>8.9979999999999993</v>
      </c>
    </row>
    <row r="7" spans="2:4" x14ac:dyDescent="0.3">
      <c r="B7" s="4">
        <f>20*LOG(100/1000)</f>
        <v>-20</v>
      </c>
      <c r="C7" s="5">
        <v>8.9984999999999999</v>
      </c>
    </row>
    <row r="8" spans="2:4" x14ac:dyDescent="0.3">
      <c r="B8" s="4">
        <f>20*LOG(244/750)</f>
        <v>-9.7534287410594125</v>
      </c>
      <c r="C8" s="5">
        <v>8.9990000000000006</v>
      </c>
    </row>
    <row r="9" spans="2:4" x14ac:dyDescent="0.3">
      <c r="B9" s="4">
        <f>20*LOG(560/1000)</f>
        <v>-5.0362394598759908</v>
      </c>
      <c r="C9" s="5">
        <v>8.9992999999999999</v>
      </c>
      <c r="D9" t="s">
        <v>3</v>
      </c>
    </row>
    <row r="10" spans="2:4" x14ac:dyDescent="0.3">
      <c r="B10" s="4">
        <f>20*LOG(570/1000)</f>
        <v>-4.8825028865501725</v>
      </c>
      <c r="C10" s="5">
        <v>8.9994999999999994</v>
      </c>
    </row>
    <row r="11" spans="2:4" x14ac:dyDescent="0.3">
      <c r="B11" s="4">
        <f>20*LOG(550/700)</f>
        <v>-2.0947070104002599</v>
      </c>
      <c r="C11" s="5">
        <v>9.0005000000000006</v>
      </c>
      <c r="D11" t="s">
        <v>2</v>
      </c>
    </row>
    <row r="12" spans="2:4" x14ac:dyDescent="0.3">
      <c r="B12" s="4">
        <f>20*LOG(680/1000)</f>
        <v>-3.349821745875273</v>
      </c>
      <c r="C12" s="5">
        <v>9.0009999999999994</v>
      </c>
    </row>
    <row r="13" spans="2:4" x14ac:dyDescent="0.3">
      <c r="B13" s="4">
        <f>20*LOG(570/1100)</f>
        <v>-5.7103565897146726</v>
      </c>
      <c r="C13" s="5">
        <v>9.0015000000000001</v>
      </c>
    </row>
    <row r="14" spans="2:4" x14ac:dyDescent="0.3">
      <c r="B14" s="4">
        <f>20*LOG(660/800)</f>
        <v>-1.6709210290014986</v>
      </c>
      <c r="C14" s="5">
        <v>9.0020000000000007</v>
      </c>
    </row>
    <row r="15" spans="2:4" x14ac:dyDescent="0.3">
      <c r="B15" s="4">
        <f>20*LOG(630/1130)</f>
        <v>-5.0747578805967608</v>
      </c>
      <c r="C15" s="5">
        <v>9.0022000000000002</v>
      </c>
      <c r="D15" t="s">
        <v>4</v>
      </c>
    </row>
    <row r="16" spans="2:4" x14ac:dyDescent="0.3">
      <c r="B16" s="4">
        <f>20*LOG(510/1300)</f>
        <v>-8.1274635241780082</v>
      </c>
      <c r="C16" s="5">
        <v>9.0024999999999995</v>
      </c>
    </row>
    <row r="17" spans="2:4" x14ac:dyDescent="0.3">
      <c r="B17" s="4">
        <f>20*LOG(300/1300)</f>
        <v>-12.736441951743487</v>
      </c>
      <c r="C17" s="5">
        <v>9.0030000000000001</v>
      </c>
    </row>
    <row r="18" spans="2:4" x14ac:dyDescent="0.3">
      <c r="B18" s="4">
        <f>20*LOG(50/1500)</f>
        <v>-29.542425094393248</v>
      </c>
      <c r="C18" s="5">
        <v>9.0035000000000007</v>
      </c>
    </row>
    <row r="20" spans="2:4" x14ac:dyDescent="0.3">
      <c r="B20" s="4"/>
      <c r="C20" s="6">
        <f>((C15-C9)/2)+C9</f>
        <v>9.00075</v>
      </c>
      <c r="D20" t="s">
        <v>8</v>
      </c>
    </row>
    <row r="21" spans="2:4" x14ac:dyDescent="0.3">
      <c r="B21" s="2"/>
      <c r="C21" s="2"/>
    </row>
    <row r="22" spans="2:4" x14ac:dyDescent="0.3">
      <c r="B22" s="2" t="s">
        <v>5</v>
      </c>
      <c r="C22" s="2">
        <f>(C15-C9)*1000</f>
        <v>2.9000000000003467</v>
      </c>
      <c r="D22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2020-04-14T16:15:03Z</dcterms:modified>
</cp:coreProperties>
</file>