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14" i="1" l="1"/>
  <c r="C23" i="1" l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<sst xmlns="http://schemas.openxmlformats.org/spreadsheetml/2006/main" count="8" uniqueCount="8">
  <si>
    <t>dB</t>
  </si>
  <si>
    <t>f in MHz</t>
  </si>
  <si>
    <t>max.</t>
  </si>
  <si>
    <t>fcl</t>
  </si>
  <si>
    <t>fcu</t>
  </si>
  <si>
    <t>B</t>
  </si>
  <si>
    <t>kHz</t>
  </si>
  <si>
    <t>TX Crystal Ladder Filter: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</si>
</sst>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  <a:r>
              <a:rPr lang="en-US" baseline="0"/>
              <a:t> </a:t>
            </a:r>
            <a:r>
              <a:rPr lang="en-US"/>
              <a:t>Crystal Ladder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TX-Crystal Filter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Tabelle1!$C$6:$C$20</c:f>
              <c:numCache>
                <c:formatCode>0.0000</c:formatCode>
                <c:ptCount val="15"/>
                <c:pt idx="0">
                  <c:v>8.9969999999999999</c:v>
                </c:pt>
                <c:pt idx="1">
                  <c:v>8.9979999999999993</c:v>
                </c:pt>
                <c:pt idx="2">
                  <c:v>8.9984999999999999</c:v>
                </c:pt>
                <c:pt idx="3">
                  <c:v>8.9990000000000006</c:v>
                </c:pt>
                <c:pt idx="4">
                  <c:v>8.9992000000000001</c:v>
                </c:pt>
                <c:pt idx="5">
                  <c:v>8.9994999999999994</c:v>
                </c:pt>
                <c:pt idx="6">
                  <c:v>9</c:v>
                </c:pt>
                <c:pt idx="7">
                  <c:v>9.0005000000000006</c:v>
                </c:pt>
                <c:pt idx="8">
                  <c:v>9.0009999999999994</c:v>
                </c:pt>
                <c:pt idx="9">
                  <c:v>9.0015000000000001</c:v>
                </c:pt>
                <c:pt idx="10">
                  <c:v>9.0020000000000007</c:v>
                </c:pt>
                <c:pt idx="11">
                  <c:v>9.0024999999999995</c:v>
                </c:pt>
                <c:pt idx="12">
                  <c:v>9.0030000000000001</c:v>
                </c:pt>
                <c:pt idx="13">
                  <c:v>9.0035000000000007</c:v>
                </c:pt>
                <c:pt idx="14">
                  <c:v>9.0039999999999996</c:v>
                </c:pt>
              </c:numCache>
            </c:numRef>
          </c:xVal>
          <c:yVal>
            <c:numRef>
              <c:f>Tabelle1!$B$6:$B$20</c:f>
              <c:numCache>
                <c:formatCode>0.000</c:formatCode>
                <c:ptCount val="15"/>
                <c:pt idx="0">
                  <c:v>-27.604224834232124</c:v>
                </c:pt>
                <c:pt idx="1">
                  <c:v>-21.583624920952499</c:v>
                </c:pt>
                <c:pt idx="2">
                  <c:v>-16.478174818886377</c:v>
                </c:pt>
                <c:pt idx="3">
                  <c:v>-8.7145713912287484</c:v>
                </c:pt>
                <c:pt idx="4">
                  <c:v>-4.9334466668277708</c:v>
                </c:pt>
                <c:pt idx="5">
                  <c:v>-2.5374647277099922</c:v>
                </c:pt>
                <c:pt idx="6">
                  <c:v>-3.5218251811136252</c:v>
                </c:pt>
                <c:pt idx="7">
                  <c:v>-2.498774732165999</c:v>
                </c:pt>
                <c:pt idx="8">
                  <c:v>-1.9382002601611279</c:v>
                </c:pt>
                <c:pt idx="9">
                  <c:v>-2.498774732165999</c:v>
                </c:pt>
                <c:pt idx="10">
                  <c:v>-2.6939714779491246</c:v>
                </c:pt>
                <c:pt idx="11">
                  <c:v>-4.9334466668277708</c:v>
                </c:pt>
                <c:pt idx="12">
                  <c:v>-7.6042248342321201</c:v>
                </c:pt>
                <c:pt idx="13">
                  <c:v>-21.583624920952499</c:v>
                </c:pt>
                <c:pt idx="14">
                  <c:v>-27.604224834232124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58024"/>
        <c:axId val="88460768"/>
      </c:scatterChart>
      <c:valAx>
        <c:axId val="8845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frequency</a:t>
                </a:r>
                <a:r>
                  <a:rPr lang="de-DE" baseline="0"/>
                  <a:t> in MHz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60768"/>
        <c:crosses val="autoZero"/>
        <c:crossBetween val="midCat"/>
      </c:valAx>
      <c:valAx>
        <c:axId val="884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5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0</xdr:rowOff>
    </xdr:from>
    <xdr:to>
      <xdr:col>13</xdr:col>
      <xdr:colOff>571500</xdr:colOff>
      <xdr:row>24</xdr:row>
      <xdr:rowOff>167640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tabSelected="1" workbookViewId="0">
      <selection activeCell="C28" sqref="C28"/>
    </sheetView>
  </sheetViews>
  <sheetFormatPr baseColWidth="10" defaultColWidth="8.88671875" defaultRowHeight="14.4" x14ac:dyDescent="0.3"/>
  <cols>
    <col min="2" max="2" width="14.88671875" customWidth="1"/>
    <col min="3" max="3" width="13.88671875" customWidth="1"/>
  </cols>
  <sheetData>
    <row r="3" spans="2:4" x14ac:dyDescent="0.3">
      <c r="B3" s="1" t="s">
        <v>7</v>
      </c>
      <c r="C3" s="1"/>
    </row>
    <row r="5" spans="2:4" x14ac:dyDescent="0.3">
      <c r="B5" s="3" t="s">
        <v>0</v>
      </c>
      <c r="C5" s="3" t="s">
        <v>1</v>
      </c>
    </row>
    <row r="6" spans="2:4" x14ac:dyDescent="0.3">
      <c r="B6" s="4">
        <f>20*LOG(25/600)</f>
        <v>-27.604224834232124</v>
      </c>
      <c r="C6" s="5">
        <v>8.9969999999999999</v>
      </c>
    </row>
    <row r="7" spans="2:4" x14ac:dyDescent="0.3">
      <c r="B7" s="4">
        <f>20*LOG(50/600)</f>
        <v>-21.583624920952499</v>
      </c>
      <c r="C7" s="5">
        <v>8.9979999999999993</v>
      </c>
    </row>
    <row r="8" spans="2:4" x14ac:dyDescent="0.3">
      <c r="B8" s="4">
        <f>20*LOG(90/600)</f>
        <v>-16.478174818886377</v>
      </c>
      <c r="C8" s="5">
        <v>8.9984999999999999</v>
      </c>
    </row>
    <row r="9" spans="2:4" x14ac:dyDescent="0.3">
      <c r="B9" s="4">
        <f>20*LOG(220/600)</f>
        <v>-8.7145713912287484</v>
      </c>
      <c r="C9" s="5">
        <v>8.9990000000000006</v>
      </c>
    </row>
    <row r="10" spans="2:4" x14ac:dyDescent="0.3">
      <c r="B10" s="4">
        <f>20*LOG(340/600)</f>
        <v>-4.9334466668277708</v>
      </c>
      <c r="C10" s="5">
        <v>8.9992000000000001</v>
      </c>
      <c r="D10" t="s">
        <v>3</v>
      </c>
    </row>
    <row r="11" spans="2:4" x14ac:dyDescent="0.3">
      <c r="B11" s="4">
        <f>20*LOG(448/600)</f>
        <v>-2.5374647277099922</v>
      </c>
      <c r="C11" s="5">
        <v>8.9994999999999994</v>
      </c>
    </row>
    <row r="12" spans="2:4" x14ac:dyDescent="0.3">
      <c r="B12" s="4">
        <f>20*LOG(400/600)</f>
        <v>-3.5218251811136252</v>
      </c>
      <c r="C12" s="5">
        <v>9</v>
      </c>
    </row>
    <row r="13" spans="2:4" x14ac:dyDescent="0.3">
      <c r="B13" s="4">
        <f>20*LOG(450/600)</f>
        <v>-2.498774732165999</v>
      </c>
      <c r="C13" s="5">
        <v>9.0005000000000006</v>
      </c>
    </row>
    <row r="14" spans="2:4" x14ac:dyDescent="0.3">
      <c r="B14" s="4">
        <f>20*LOG(480/600)</f>
        <v>-1.9382002601611279</v>
      </c>
      <c r="C14" s="5">
        <v>9.0009999999999994</v>
      </c>
      <c r="D14" t="s">
        <v>2</v>
      </c>
    </row>
    <row r="15" spans="2:4" x14ac:dyDescent="0.3">
      <c r="B15" s="4">
        <f>20*LOG(450/600)</f>
        <v>-2.498774732165999</v>
      </c>
      <c r="C15" s="5">
        <v>9.0015000000000001</v>
      </c>
    </row>
    <row r="16" spans="2:4" x14ac:dyDescent="0.3">
      <c r="B16" s="4">
        <f>20*LOG(440/600)</f>
        <v>-2.6939714779491246</v>
      </c>
      <c r="C16" s="5">
        <v>9.0020000000000007</v>
      </c>
    </row>
    <row r="17" spans="2:4" x14ac:dyDescent="0.3">
      <c r="B17" s="4">
        <f>20*LOG(340/600)</f>
        <v>-4.9334466668277708</v>
      </c>
      <c r="C17" s="5">
        <v>9.0024999999999995</v>
      </c>
      <c r="D17" t="s">
        <v>4</v>
      </c>
    </row>
    <row r="18" spans="2:4" x14ac:dyDescent="0.3">
      <c r="B18" s="4">
        <f>20*LOG(250/600)</f>
        <v>-7.6042248342321201</v>
      </c>
      <c r="C18" s="5">
        <v>9.0030000000000001</v>
      </c>
    </row>
    <row r="19" spans="2:4" x14ac:dyDescent="0.3">
      <c r="B19" s="4">
        <f>20*LOG(50/600)</f>
        <v>-21.583624920952499</v>
      </c>
      <c r="C19" s="5">
        <v>9.0035000000000007</v>
      </c>
    </row>
    <row r="20" spans="2:4" x14ac:dyDescent="0.3">
      <c r="B20" s="4">
        <f>20*LOG(25/600)</f>
        <v>-27.604224834232124</v>
      </c>
      <c r="C20" s="5">
        <v>9.0039999999999996</v>
      </c>
    </row>
    <row r="21" spans="2:4" x14ac:dyDescent="0.3">
      <c r="B21" s="2"/>
      <c r="C21" s="2"/>
    </row>
    <row r="22" spans="2:4" x14ac:dyDescent="0.3">
      <c r="B22" s="2"/>
      <c r="C22" s="2"/>
    </row>
    <row r="23" spans="2:4" x14ac:dyDescent="0.3">
      <c r="B23" s="2" t="s">
        <v>5</v>
      </c>
      <c r="C23" s="2">
        <f>(C17-C10)*1000</f>
        <v>3.2999999999994145</v>
      </c>
      <c r="D23" t="s">
        <v>6</v>
      </c>
    </row>
  </sheetData>
  <pageMargins left="0.7" right="0.7" top="0.75" bottom="0.75" header="0.3" footer="0.3"/>
  <pageSetup paperSize="9" orientation="portrait" r:id="rId1"/>
  <ignoredErrors>
    <ignoredError sqref="B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2020-01-29T20:51:17Z</dcterms:modified>
</cp:coreProperties>
</file>