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/>
  <bookViews>
    <workbookView xWindow="0" yWindow="180" windowWidth="28800" windowHeight="11850" tabRatio="674"/>
  </bookViews>
  <sheets>
    <sheet name="1 кварт" sheetId="2" r:id="rId1"/>
  </sheets>
  <definedNames>
    <definedName name="_xlnm.Print_Titles" localSheetId="0">'1 кварт'!$11:$11</definedName>
    <definedName name="_xlnm.Print_Area" localSheetId="0">'1 кварт'!$A$1:$AN$78</definedName>
  </definedNames>
  <calcPr calcId="145621"/>
</workbook>
</file>

<file path=xl/calcChain.xml><?xml version="1.0" encoding="utf-8"?>
<calcChain xmlns="http://schemas.openxmlformats.org/spreadsheetml/2006/main">
  <c r="Q26" i="2" l="1"/>
  <c r="R26" i="2" s="1"/>
  <c r="Q56" i="2"/>
  <c r="R56" i="2" s="1"/>
  <c r="Q51" i="2"/>
  <c r="Q47" i="2"/>
  <c r="R47" i="2" s="1"/>
  <c r="Q36" i="2"/>
  <c r="R36" i="2" s="1"/>
  <c r="Q35" i="2"/>
  <c r="Q34" i="2"/>
  <c r="Q33" i="2"/>
  <c r="R33" i="2" s="1"/>
  <c r="Q32" i="2"/>
  <c r="R32" i="2" s="1"/>
  <c r="Q30" i="2"/>
  <c r="R30" i="2" s="1"/>
  <c r="Q25" i="2"/>
  <c r="Q24" i="2"/>
  <c r="R24" i="2" s="1"/>
  <c r="Q22" i="2"/>
  <c r="R22" i="2" s="1"/>
  <c r="Q21" i="2"/>
  <c r="R21" i="2" s="1"/>
  <c r="Q20" i="2"/>
  <c r="R20" i="2" s="1"/>
  <c r="Q19" i="2"/>
  <c r="R19" i="2" s="1"/>
  <c r="Q17" i="2"/>
  <c r="R17" i="2" s="1"/>
  <c r="Q16" i="2"/>
  <c r="W16" i="2" s="1"/>
  <c r="Q15" i="2"/>
  <c r="S15" i="2"/>
  <c r="U15" i="2"/>
  <c r="S17" i="2"/>
  <c r="U17" i="2"/>
  <c r="S19" i="2"/>
  <c r="U19" i="2"/>
  <c r="S20" i="2"/>
  <c r="U20" i="2"/>
  <c r="S21" i="2"/>
  <c r="U21" i="2"/>
  <c r="S24" i="2"/>
  <c r="U24" i="2"/>
  <c r="S25" i="2"/>
  <c r="U25" i="2"/>
  <c r="S26" i="2"/>
  <c r="U26" i="2"/>
  <c r="S30" i="2"/>
  <c r="U30" i="2"/>
  <c r="S32" i="2"/>
  <c r="U32" i="2"/>
  <c r="S33" i="2"/>
  <c r="U33" i="2"/>
  <c r="S36" i="2"/>
  <c r="U36" i="2"/>
  <c r="S37" i="2"/>
  <c r="U37" i="2"/>
  <c r="S43" i="2"/>
  <c r="U43" i="2"/>
  <c r="S47" i="2"/>
  <c r="U47" i="2"/>
  <c r="U48" i="2" s="1"/>
  <c r="S51" i="2"/>
  <c r="U51" i="2"/>
  <c r="U56" i="2"/>
  <c r="W22" i="2" l="1"/>
  <c r="W51" i="2"/>
  <c r="R16" i="2"/>
  <c r="R51" i="2"/>
  <c r="W25" i="2"/>
  <c r="W47" i="2"/>
  <c r="R25" i="2"/>
  <c r="W15" i="2"/>
  <c r="W20" i="2"/>
  <c r="R15" i="2"/>
  <c r="W37" i="2"/>
  <c r="W33" i="2"/>
  <c r="S48" i="2"/>
  <c r="W36" i="2"/>
  <c r="W32" i="2"/>
  <c r="W30" i="2"/>
  <c r="W24" i="2"/>
  <c r="W21" i="2"/>
  <c r="W19" i="2"/>
  <c r="W17" i="2"/>
  <c r="O36" i="2"/>
  <c r="A19" i="2"/>
  <c r="A21" i="2"/>
  <c r="A23" i="2"/>
  <c r="A25" i="2"/>
  <c r="A17" i="2"/>
  <c r="W48" i="2" l="1"/>
  <c r="P56" i="2"/>
  <c r="S56" i="2" s="1"/>
  <c r="I56" i="2"/>
  <c r="P52" i="2"/>
  <c r="I52" i="2"/>
  <c r="H52" i="2"/>
  <c r="P51" i="2"/>
  <c r="I51" i="2"/>
  <c r="P47" i="2"/>
  <c r="I47" i="2"/>
  <c r="P44" i="2"/>
  <c r="N44" i="2"/>
  <c r="Q43" i="2"/>
  <c r="W43" i="2" s="1"/>
  <c r="P43" i="2"/>
  <c r="I43" i="2"/>
  <c r="O41" i="2"/>
  <c r="N41" i="2"/>
  <c r="I41" i="2"/>
  <c r="Q38" i="2"/>
  <c r="W38" i="2" s="1"/>
  <c r="P38" i="2"/>
  <c r="O38" i="2"/>
  <c r="I38" i="2"/>
  <c r="P37" i="2"/>
  <c r="I37" i="2"/>
  <c r="P36" i="2"/>
  <c r="I36" i="2"/>
  <c r="P33" i="2"/>
  <c r="P32" i="2"/>
  <c r="N31" i="2"/>
  <c r="P30" i="2"/>
  <c r="I30" i="2"/>
  <c r="P26" i="2"/>
  <c r="I26" i="2"/>
  <c r="I25" i="2"/>
  <c r="P24" i="2"/>
  <c r="I24" i="2" s="1"/>
  <c r="P23" i="2"/>
  <c r="H23" i="2"/>
  <c r="P21" i="2"/>
  <c r="I21" i="2" s="1"/>
  <c r="P20" i="2"/>
  <c r="P19" i="2"/>
  <c r="P18" i="2"/>
  <c r="H18" i="2"/>
  <c r="P17" i="2"/>
  <c r="M17" i="2"/>
  <c r="P16" i="2"/>
  <c r="I16" i="2"/>
  <c r="M16" i="2" s="1"/>
  <c r="P15" i="2"/>
  <c r="I15" i="2" s="1"/>
  <c r="M15" i="2" s="1"/>
  <c r="A15" i="2"/>
  <c r="P14" i="2"/>
  <c r="H14" i="2"/>
  <c r="AL8" i="2"/>
  <c r="AL7" i="2"/>
  <c r="X25" i="2" s="1"/>
  <c r="X17" i="2" l="1"/>
  <c r="X24" i="2"/>
  <c r="Y38" i="2"/>
  <c r="X43" i="2"/>
  <c r="Q23" i="2"/>
  <c r="U23" i="2"/>
  <c r="V23" i="2" s="1"/>
  <c r="S23" i="2"/>
  <c r="T23" i="2" s="1"/>
  <c r="P31" i="2"/>
  <c r="Q31" i="2"/>
  <c r="U31" i="2"/>
  <c r="S31" i="2"/>
  <c r="P41" i="2"/>
  <c r="S41" i="2"/>
  <c r="T41" i="2" s="1"/>
  <c r="U41" i="2"/>
  <c r="V41" i="2" s="1"/>
  <c r="T16" i="2"/>
  <c r="T22" i="2"/>
  <c r="V16" i="2"/>
  <c r="V22" i="2"/>
  <c r="T26" i="2"/>
  <c r="T30" i="2"/>
  <c r="T36" i="2"/>
  <c r="V37" i="2"/>
  <c r="T21" i="2"/>
  <c r="T38" i="2"/>
  <c r="T14" i="2"/>
  <c r="V15" i="2"/>
  <c r="T24" i="2"/>
  <c r="V25" i="2"/>
  <c r="T32" i="2"/>
  <c r="V33" i="2"/>
  <c r="T43" i="2"/>
  <c r="V38" i="2"/>
  <c r="V47" i="2"/>
  <c r="V48" i="2" s="1"/>
  <c r="X16" i="2"/>
  <c r="V36" i="2"/>
  <c r="T20" i="2"/>
  <c r="T15" i="2"/>
  <c r="V32" i="2"/>
  <c r="V51" i="2"/>
  <c r="T37" i="2"/>
  <c r="V30" i="2"/>
  <c r="T33" i="2"/>
  <c r="V24" i="2"/>
  <c r="T19" i="2"/>
  <c r="V21" i="2"/>
  <c r="V26" i="2"/>
  <c r="V56" i="2"/>
  <c r="T25" i="2"/>
  <c r="V17" i="2"/>
  <c r="V20" i="2"/>
  <c r="T17" i="2"/>
  <c r="T51" i="2"/>
  <c r="X22" i="2"/>
  <c r="T47" i="2"/>
  <c r="T48" i="2" s="1"/>
  <c r="V19" i="2"/>
  <c r="V43" i="2"/>
  <c r="Q44" i="2"/>
  <c r="S44" i="2"/>
  <c r="U44" i="2"/>
  <c r="X30" i="2"/>
  <c r="X51" i="2"/>
  <c r="X15" i="2"/>
  <c r="X47" i="2"/>
  <c r="X48" i="2" s="1"/>
  <c r="X32" i="2"/>
  <c r="X38" i="2"/>
  <c r="X37" i="2"/>
  <c r="X33" i="2"/>
  <c r="X20" i="2"/>
  <c r="X21" i="2"/>
  <c r="U14" i="2"/>
  <c r="Q14" i="2"/>
  <c r="Q18" i="2"/>
  <c r="S18" i="2"/>
  <c r="U18" i="2"/>
  <c r="V18" i="2" s="1"/>
  <c r="S52" i="2"/>
  <c r="Q52" i="2"/>
  <c r="U52" i="2"/>
  <c r="X19" i="2"/>
  <c r="X36" i="2"/>
  <c r="Q57" i="2"/>
  <c r="Y16" i="2"/>
  <c r="Q41" i="2"/>
  <c r="Q48" i="2"/>
  <c r="Y20" i="2"/>
  <c r="Y26" i="2"/>
  <c r="Y37" i="2"/>
  <c r="R57" i="2"/>
  <c r="R38" i="2"/>
  <c r="R37" i="2"/>
  <c r="M38" i="2"/>
  <c r="I14" i="2"/>
  <c r="M14" i="2" s="1"/>
  <c r="I23" i="2"/>
  <c r="R43" i="2"/>
  <c r="V52" i="2" l="1"/>
  <c r="V53" i="2" s="1"/>
  <c r="U53" i="2"/>
  <c r="T18" i="2"/>
  <c r="T27" i="2" s="1"/>
  <c r="S27" i="2"/>
  <c r="R44" i="2"/>
  <c r="W44" i="2"/>
  <c r="V31" i="2"/>
  <c r="V39" i="2" s="1"/>
  <c r="U39" i="2"/>
  <c r="R52" i="2"/>
  <c r="W52" i="2"/>
  <c r="R18" i="2"/>
  <c r="W18" i="2"/>
  <c r="X18" i="2" s="1"/>
  <c r="R31" i="2"/>
  <c r="Q39" i="2"/>
  <c r="W31" i="2"/>
  <c r="R23" i="2"/>
  <c r="W23" i="2"/>
  <c r="X23" i="2" s="1"/>
  <c r="T52" i="2"/>
  <c r="T53" i="2" s="1"/>
  <c r="S53" i="2"/>
  <c r="R14" i="2"/>
  <c r="W14" i="2"/>
  <c r="U45" i="2"/>
  <c r="V44" i="2"/>
  <c r="V45" i="2" s="1"/>
  <c r="W41" i="2"/>
  <c r="X41" i="2" s="1"/>
  <c r="V14" i="2"/>
  <c r="V27" i="2" s="1"/>
  <c r="U27" i="2"/>
  <c r="T44" i="2"/>
  <c r="T45" i="2" s="1"/>
  <c r="S45" i="2"/>
  <c r="T31" i="2"/>
  <c r="T39" i="2" s="1"/>
  <c r="S39" i="2"/>
  <c r="Q45" i="2"/>
  <c r="R45" i="2"/>
  <c r="M26" i="2"/>
  <c r="M20" i="2"/>
  <c r="R48" i="2"/>
  <c r="R41" i="2"/>
  <c r="Y21" i="2"/>
  <c r="M21" i="2"/>
  <c r="Y17" i="2"/>
  <c r="Y43" i="2"/>
  <c r="M43" i="2"/>
  <c r="Y32" i="2"/>
  <c r="M32" i="2"/>
  <c r="Y19" i="2"/>
  <c r="Q27" i="2"/>
  <c r="Y47" i="2"/>
  <c r="M47" i="2"/>
  <c r="M25" i="2"/>
  <c r="Y25" i="2"/>
  <c r="Y22" i="2"/>
  <c r="Y51" i="2"/>
  <c r="M51" i="2"/>
  <c r="M33" i="2"/>
  <c r="Y33" i="2"/>
  <c r="Y30" i="2"/>
  <c r="M30" i="2"/>
  <c r="Y24" i="2"/>
  <c r="M24" i="2"/>
  <c r="Y15" i="2"/>
  <c r="Q53" i="2"/>
  <c r="M36" i="2"/>
  <c r="Y36" i="2"/>
  <c r="T58" i="2" l="1"/>
  <c r="W27" i="2"/>
  <c r="X14" i="2"/>
  <c r="X27" i="2" s="1"/>
  <c r="X44" i="2"/>
  <c r="X45" i="2" s="1"/>
  <c r="W45" i="2"/>
  <c r="X31" i="2"/>
  <c r="X39" i="2" s="1"/>
  <c r="W39" i="2"/>
  <c r="V58" i="2"/>
  <c r="U58" i="2"/>
  <c r="X52" i="2"/>
  <c r="X53" i="2" s="1"/>
  <c r="W53" i="2"/>
  <c r="S58" i="2"/>
  <c r="Q58" i="2"/>
  <c r="R53" i="2"/>
  <c r="M41" i="2"/>
  <c r="R39" i="2"/>
  <c r="Y41" i="2"/>
  <c r="Y23" i="2"/>
  <c r="R27" i="2"/>
  <c r="Y18" i="2"/>
  <c r="M18" i="2"/>
  <c r="A31" i="2"/>
  <c r="M31" i="2"/>
  <c r="Y31" i="2"/>
  <c r="Y52" i="2"/>
  <c r="M44" i="2"/>
  <c r="Y44" i="2"/>
  <c r="Y14" i="2"/>
  <c r="R58" i="2" l="1"/>
  <c r="A33" i="2"/>
  <c r="A37" i="2" l="1"/>
  <c r="A38" i="2" s="1"/>
  <c r="A41" i="2" s="1"/>
  <c r="A43" i="2" s="1"/>
  <c r="W57" i="2" l="1"/>
  <c r="W58" i="2" s="1"/>
  <c r="Y56" i="2"/>
  <c r="Y58" i="2" s="1"/>
  <c r="M56" i="2"/>
  <c r="T56" i="2"/>
  <c r="X57" i="2"/>
  <c r="X58" i="2" s="1"/>
</calcChain>
</file>

<file path=xl/sharedStrings.xml><?xml version="1.0" encoding="utf-8"?>
<sst xmlns="http://schemas.openxmlformats.org/spreadsheetml/2006/main" count="282" uniqueCount="200">
  <si>
    <t>СОГЛАСОВАНО:</t>
  </si>
  <si>
    <t>УТВЕРЖДАЮ:</t>
  </si>
  <si>
    <t>по договору на сооружение объектов производственного назначения "ОАО «СХК» Строительство модуля фабрикации и пускового комплекса рефабрикации плотного смешанного уранплутониевого топлива для реакторов на быстрых нейтронах"</t>
  </si>
  <si>
    <t>№ п/п</t>
  </si>
  <si>
    <t xml:space="preserve">Инв. Чертежа </t>
  </si>
  <si>
    <t>Инв. номера объектных и локальных смет</t>
  </si>
  <si>
    <t>Локальный номер сметы</t>
  </si>
  <si>
    <t>Наименование объектных, локальных смет</t>
  </si>
  <si>
    <t>Ед. изм. физобъема</t>
  </si>
  <si>
    <t>Количество физ. объемов работ</t>
  </si>
  <si>
    <t>Исполнитель</t>
  </si>
  <si>
    <t xml:space="preserve">Всего по смете </t>
  </si>
  <si>
    <t>Трудоёмкость (чел/час)</t>
  </si>
  <si>
    <t>Трудоёмкость 
(чел-час)</t>
  </si>
  <si>
    <t xml:space="preserve">в базовых ценах 2000 г. </t>
  </si>
  <si>
    <t>в текущем уровне цен</t>
  </si>
  <si>
    <t>3</t>
  </si>
  <si>
    <t>4</t>
  </si>
  <si>
    <t>5</t>
  </si>
  <si>
    <t>6</t>
  </si>
  <si>
    <t>7</t>
  </si>
  <si>
    <t>8</t>
  </si>
  <si>
    <t>Всего СМР, тыс. руб.</t>
  </si>
  <si>
    <t>Сметная стоимость работ в базовых ценах 2000г. (тыс. руб.)</t>
  </si>
  <si>
    <t>СМР, тыс. руб.</t>
  </si>
  <si>
    <t>Карточки с замечаниями</t>
  </si>
  <si>
    <t>№ заявок</t>
  </si>
  <si>
    <t xml:space="preserve">  ГЛАВА 2. Основные объекты строительства</t>
  </si>
  <si>
    <t xml:space="preserve">    Здание 4 - здание МФР</t>
  </si>
  <si>
    <t xml:space="preserve">  ГЛАВА 3. Объекты подсобного и обслуживающего назначения</t>
  </si>
  <si>
    <t xml:space="preserve">    Здания 4А-здание переработки САО и НАО</t>
  </si>
  <si>
    <t xml:space="preserve">    Сооружения 5/4А, 64/22, 22/4 - пешеходно-технологические галереи</t>
  </si>
  <si>
    <t xml:space="preserve">  ГЛАВА 5. Объекты транспортного хозяйства и связи</t>
  </si>
  <si>
    <t>14-08249,18-00804,19-00325</t>
  </si>
  <si>
    <t>1-1145,3-01-0033С-Д3,3-01-0033С-Д4</t>
  </si>
  <si>
    <t xml:space="preserve">    Здания 5 - временное хранилище кондиционированных САО, НАО и ОНАО</t>
  </si>
  <si>
    <t xml:space="preserve">    Здания 33 - центральный материальный склад и склад химреагентов</t>
  </si>
  <si>
    <t xml:space="preserve">    Охранная зона периметра площадки</t>
  </si>
  <si>
    <t>м3</t>
  </si>
  <si>
    <t>шт</t>
  </si>
  <si>
    <t>т</t>
  </si>
  <si>
    <t>м</t>
  </si>
  <si>
    <t>м2</t>
  </si>
  <si>
    <t>Остаток физ.объема на  15.10.2020г.</t>
  </si>
  <si>
    <t>Объём по плану с 16.12.2020 г. по 15.01.2021 г.</t>
  </si>
  <si>
    <t>Объём по плану с 16.01.2021 г. по 15.02.2021 г.</t>
  </si>
  <si>
    <t>Объём по плану на 1-ый квартал 2021 г.</t>
  </si>
  <si>
    <t>Итого с 16.01.2021 г. по 15.02.2021 г.</t>
  </si>
  <si>
    <t>Объём по плану с 16.02.2021 г. по 15.03.2021 г.</t>
  </si>
  <si>
    <t>Итого с 16.02.2021 г. по 15.03.2021 г.</t>
  </si>
  <si>
    <t>Итого с 16.12.2020 г. по 15.03.2020 г.</t>
  </si>
  <si>
    <t>2-01-0188С, 2-01-0188С-Д1, 2-01-0188С-Д2</t>
  </si>
  <si>
    <t>19-00520, 19-01247, 19-01296</t>
  </si>
  <si>
    <t>2-01-0141С-В1, 2-01-0141С-В1-Д1, 2-01-0141С-В1-Д2</t>
  </si>
  <si>
    <t>19-00578, 19-00748, 20-00313</t>
  </si>
  <si>
    <t>19-00931</t>
  </si>
  <si>
    <t>2-01-0186С</t>
  </si>
  <si>
    <t>19-00922 И1</t>
  </si>
  <si>
    <t>2-01-0191С, 2-01-0191С-Д1, 2-01-0191С-Д2</t>
  </si>
  <si>
    <t>19-01149, 20-00135, 20-00316</t>
  </si>
  <si>
    <t>19-01148 И2</t>
  </si>
  <si>
    <t>2-01-0167С, 2-01-0167С-Д1, 2-01-0167С-Д2</t>
  </si>
  <si>
    <t>19-00270 И2</t>
  </si>
  <si>
    <t>19-00271, 19-00890, 20-00438</t>
  </si>
  <si>
    <t>18-00250 И7</t>
  </si>
  <si>
    <t>19-00268</t>
  </si>
  <si>
    <t>2-01-0095С-В3-Д1</t>
  </si>
  <si>
    <t>2-01-0029С, 2-01-0029С-Д4, 2-01-0029С-Д7</t>
  </si>
  <si>
    <t>14-07208, 18-01247, 19-00030</t>
  </si>
  <si>
    <t>2-01-0029С-Д4</t>
  </si>
  <si>
    <t>18-01247</t>
  </si>
  <si>
    <t>18-01721, 20-00115</t>
  </si>
  <si>
    <t>2-01-0172С, 2-01-0172С-Д1</t>
  </si>
  <si>
    <t>18-01720 И3+И4а</t>
  </si>
  <si>
    <t>02-01-2-1171</t>
  </si>
  <si>
    <t>20-00927</t>
  </si>
  <si>
    <t xml:space="preserve">А-182619-И5а+И6а+ И7а+И8а,
арх.№В20-18-1-1/5, А-182620-
И5а, 
арх.№В20-18-2
</t>
  </si>
  <si>
    <t>02-01-3-490 ТМ</t>
  </si>
  <si>
    <t>20-00969</t>
  </si>
  <si>
    <t>18-01119 И1, 15-03738 И6</t>
  </si>
  <si>
    <t>02-01-3-436ТМ</t>
  </si>
  <si>
    <t>19-00433</t>
  </si>
  <si>
    <t>15-03464 И1, 15-03465 И1</t>
  </si>
  <si>
    <t>16-01617 И4</t>
  </si>
  <si>
    <t>19-00528, 19-00830</t>
  </si>
  <si>
    <t>3-01-0019С-В9, 3-01-0019С-В9-Д1</t>
  </si>
  <si>
    <t>3-01-0037С-В2, 3-01-0037С-В2-Д1</t>
  </si>
  <si>
    <t>19-00570, 19-00813</t>
  </si>
  <si>
    <t>18-00914 И4</t>
  </si>
  <si>
    <t xml:space="preserve">14-08248 И13 </t>
  </si>
  <si>
    <t>03-01-3-470ТМ</t>
  </si>
  <si>
    <t>20-00512</t>
  </si>
  <si>
    <t>14-08691 И3, 14-08692 И6</t>
  </si>
  <si>
    <t>03-01-3-442ТМ</t>
  </si>
  <si>
    <t>19-00743</t>
  </si>
  <si>
    <t>14-08695 И2, 14-08696 И10</t>
  </si>
  <si>
    <t>03-02-2-1155</t>
  </si>
  <si>
    <t>20-00141</t>
  </si>
  <si>
    <t>14-05560 И1, 14-05561 И1, 14-06501</t>
  </si>
  <si>
    <t>19-00905</t>
  </si>
  <si>
    <t>19-00904 И1</t>
  </si>
  <si>
    <t>3-05-0009С</t>
  </si>
  <si>
    <t>3-07-0005С,3-07-0005С-Д1,3-07-0005С-Д2</t>
  </si>
  <si>
    <t>19-00285, 19-00560, 20-00519</t>
  </si>
  <si>
    <t>19-00284 И1</t>
  </si>
  <si>
    <t>05-06-4-1534</t>
  </si>
  <si>
    <t>72486 ДСП</t>
  </si>
  <si>
    <t>10111дсп</t>
  </si>
  <si>
    <t>17-00269, 19-00613, 19-00826, 19-01189</t>
  </si>
  <si>
    <t>5-06-0003С-В1, 5-06-0003С-В1-Д1, 5-06-0003С-В1-Д2, 5-06-0003С-В1-Д3, 5-06-0003С-В1-Д4</t>
  </si>
  <si>
    <t>17-00268 И2</t>
  </si>
  <si>
    <t xml:space="preserve">    Сооружение 29 - Сооружение учета теплоты</t>
  </si>
  <si>
    <t>1-973, 6-07-0002С</t>
  </si>
  <si>
    <t>15-02891, 18-00360</t>
  </si>
  <si>
    <t>15-01061 И2</t>
  </si>
  <si>
    <t xml:space="preserve">  ГЛАВА 6. Наружные сети и сооружения водоснабжения, водоотведения, теплоснабжения и газоснабжения</t>
  </si>
  <si>
    <t>Управляющий по строительству объектов АО «СХК»</t>
  </si>
  <si>
    <t>А.И. Чугай</t>
  </si>
  <si>
    <t>г. Северск ООО «УС БАЭС"</t>
  </si>
  <si>
    <t xml:space="preserve">Заместитель директора по производству </t>
  </si>
  <si>
    <t>по объекту АО «СХК» г. Северск</t>
  </si>
  <si>
    <t>Ведущий инженер-сметчик</t>
  </si>
  <si>
    <t>Е.В. Гуков</t>
  </si>
  <si>
    <t>Начальник ОСК</t>
  </si>
  <si>
    <t>А.В. Соколов</t>
  </si>
  <si>
    <t>Начальник ОУП</t>
  </si>
  <si>
    <t>И.Г. Тернова</t>
  </si>
  <si>
    <t>МК</t>
  </si>
  <si>
    <t>17-01495 И3, 17-01495 И3а, 17-01495 И4.</t>
  </si>
  <si>
    <t>Участок №3</t>
  </si>
  <si>
    <t>Участок №1</t>
  </si>
  <si>
    <t>19-00519 И2</t>
  </si>
  <si>
    <t>ВЭС</t>
  </si>
  <si>
    <t>14-07207 И9,И10</t>
  </si>
  <si>
    <t>Рефора</t>
  </si>
  <si>
    <t xml:space="preserve">Комментарии
</t>
  </si>
  <si>
    <t xml:space="preserve">1) Откорректировать ЛС с учётом выданных РПИ и КЗ-221, 232, 555, 846, 871, 872, 915, 921, 14, 141, 187, 117, 119, 1157, 1178, 1181, 1183, 1195, 1222.
2) Выдать решение по огнезащите воздуховодов и узлов проходок.                   3) Откорректировать комплекты РД по дополнительным проходкам под вентиляцию в соответствии с КЗ-221, -1040, -1041.                                                     
</t>
  </si>
  <si>
    <t xml:space="preserve">1.) Откорректировать РД по ЖБ конструкциям трубного лотка по КЗ-1219, -1022                                                                2) Трубопроводы низкого давления КЗ-2024, -2049,   -662, -367
</t>
  </si>
  <si>
    <t xml:space="preserve">ЕОС 18128 -77 О невозможности выполнить монтаж облицовки и лотков с уклоном в помещение 10R125
</t>
  </si>
  <si>
    <t>Устранить несоответствия по  КЗ-1235</t>
  </si>
  <si>
    <t xml:space="preserve">Внести в РД изменения по КЗ-1114, -1044, -1052, -1060
</t>
  </si>
  <si>
    <t xml:space="preserve">1) Облицовка. Согласовать КМД. Откорректировать РД согласно объёмов КМД.                                                                       2) Облицовка помещений на отм. 0,000. Отсутствие лимита.
3) Выдать узлы по монтажу электротехнических гермо-проходок               4) Подтвердить актуальность  РД по накладным деталям под опоры оборудования 
</t>
  </si>
  <si>
    <t>2-01-0055С-В8,2-01-0055С-В8-Д1,2-01-0055С-В8-Д2</t>
  </si>
  <si>
    <t>19-00125,19-00108,19-00766</t>
  </si>
  <si>
    <t>16-01007 И4,16-01007 И5</t>
  </si>
  <si>
    <t xml:space="preserve"> Облицовка на отм. +5,250 и +10,900. Конструкции металлические</t>
  </si>
  <si>
    <t>уэм</t>
  </si>
  <si>
    <t>Принятый план освоения КВЛ по СМР сметной стоимости с 16.12.2020 г. по 15.01.2020 г.</t>
  </si>
  <si>
    <t>ССС</t>
  </si>
  <si>
    <t>Участок №2</t>
  </si>
  <si>
    <t xml:space="preserve">Остаток  на 15.10.2020г. </t>
  </si>
  <si>
    <t>Постановочные вопросы (ответсвенный за решение вопроса)</t>
  </si>
  <si>
    <t>РД обеспечено, материалы в наличие, трудовые ресурсы в наличие</t>
  </si>
  <si>
    <t>на выполнение СМР января 2021 г.</t>
  </si>
  <si>
    <t>Управляющий по строительству объектов АО «СХК» г. Северск ООО «УС БАЭС"</t>
  </si>
  <si>
    <t xml:space="preserve">Заместитель генерального директора АО "Атомпроект" </t>
  </si>
  <si>
    <t>А.В. Яшкин</t>
  </si>
  <si>
    <t xml:space="preserve">Тематический план ООО "УС БАЭС" </t>
  </si>
  <si>
    <t xml:space="preserve">Зам.генерального директора АО "СХК" по проекту "Прорыв" - руководитель проекта строительства ОДЭК  
</t>
  </si>
  <si>
    <r>
      <t xml:space="preserve">Монтажные марки в перекрытии на отм.+4,550 в помещении 20UFB10R021 для крепления боксов газоочистки. </t>
    </r>
    <r>
      <rPr>
        <b/>
        <sz val="16"/>
        <color theme="1"/>
        <rFont val="Times New Roman"/>
        <family val="1"/>
        <charset val="204"/>
      </rPr>
      <t>Установка закладных деталей из нержавеющей стали, т</t>
    </r>
  </si>
  <si>
    <r>
      <t xml:space="preserve">Устройство накладных деталей для монтажа оборудования в помещении 20UFB10R023 на отм.0,000. Конструкции железобетонные. </t>
    </r>
    <r>
      <rPr>
        <b/>
        <sz val="16"/>
        <color theme="1"/>
        <rFont val="Times New Roman"/>
        <family val="1"/>
        <charset val="204"/>
      </rPr>
      <t>Монтаж металлоконструкции облицовок из нержавеющей стали, т</t>
    </r>
  </si>
  <si>
    <r>
      <t xml:space="preserve">Устройство накладных деталей для монтажа оборудования в помещении 20UFB10R024 на отм.0,000. </t>
    </r>
    <r>
      <rPr>
        <b/>
        <sz val="16"/>
        <color theme="1"/>
        <rFont val="Times New Roman"/>
        <family val="1"/>
        <charset val="204"/>
      </rPr>
      <t>Монтаж металлоконструкций из нержавеющей стали, т</t>
    </r>
  </si>
  <si>
    <r>
      <t xml:space="preserve">Устройство монтажных деталей для крепления оборудования в помещении 20UFB10R032 на отм.0,000. Конструкции железобетонные. </t>
    </r>
    <r>
      <rPr>
        <b/>
        <sz val="16"/>
        <color theme="1"/>
        <rFont val="Times New Roman"/>
        <family val="1"/>
        <charset val="204"/>
      </rPr>
      <t>Монтаж металлоконструкции облицовок из нержавеющей стали, т</t>
    </r>
  </si>
  <si>
    <r>
      <t xml:space="preserve">Установка монтажных деталей для крепления облицовки стен на отм. -0.300. </t>
    </r>
    <r>
      <rPr>
        <b/>
        <sz val="16"/>
        <color theme="1"/>
        <rFont val="Times New Roman"/>
        <family val="1"/>
        <charset val="204"/>
      </rPr>
      <t>Монтаж металлоконструкций из нержавеющей стали, т</t>
    </r>
  </si>
  <si>
    <r>
      <t xml:space="preserve">Установка монтажных деталей для крепления облицовки стен на отм. +5.150 и + 10.850. Конструкции железобетонные. </t>
    </r>
    <r>
      <rPr>
        <b/>
        <sz val="16"/>
        <color theme="1"/>
        <rFont val="Times New Roman"/>
        <family val="1"/>
        <charset val="204"/>
      </rPr>
      <t>Установка химических анкеров Хилти, шт</t>
    </r>
  </si>
  <si>
    <r>
      <rPr>
        <sz val="16"/>
        <color theme="1"/>
        <rFont val="Times New Roman"/>
        <family val="1"/>
        <charset val="204"/>
      </rPr>
      <t xml:space="preserve">Архитектурно - строительные работы. </t>
    </r>
    <r>
      <rPr>
        <b/>
        <sz val="16"/>
        <color theme="1"/>
        <rFont val="Times New Roman"/>
        <family val="1"/>
        <charset val="204"/>
      </rPr>
      <t>Внутренняя отделка потолков, м2</t>
    </r>
  </si>
  <si>
    <r>
      <t xml:space="preserve">Архитектурно - строительные работы. </t>
    </r>
    <r>
      <rPr>
        <b/>
        <sz val="16"/>
        <color theme="1"/>
        <rFont val="Times New Roman"/>
        <family val="1"/>
        <charset val="204"/>
      </rPr>
      <t>Устройство проемов( двери + окна), м2</t>
    </r>
  </si>
  <si>
    <r>
      <t xml:space="preserve">Пристройка к зданию 4 в осях 1-3 у ряда А. Архитектурные решения. </t>
    </r>
    <r>
      <rPr>
        <b/>
        <sz val="16"/>
        <color theme="1"/>
        <rFont val="Times New Roman"/>
        <family val="1"/>
        <charset val="204"/>
      </rPr>
      <t>Устройство черновых полов, м2</t>
    </r>
  </si>
  <si>
    <r>
      <t xml:space="preserve">Вентиляция. Приточные, вытяжные камеры и фильтровальные установки. </t>
    </r>
    <r>
      <rPr>
        <b/>
        <sz val="16"/>
        <color theme="1"/>
        <rFont val="Times New Roman"/>
        <family val="1"/>
        <charset val="204"/>
      </rPr>
      <t>Монтаж вентиляции, м2</t>
    </r>
  </si>
  <si>
    <r>
      <t xml:space="preserve">Линия карботермического синтеза. </t>
    </r>
    <r>
      <rPr>
        <b/>
        <sz val="16"/>
        <color theme="1"/>
        <rFont val="Times New Roman"/>
        <family val="1"/>
        <charset val="204"/>
      </rPr>
      <t>Монтаж технологического оборудования, т</t>
    </r>
  </si>
  <si>
    <r>
      <t xml:space="preserve">Трубный лоток. </t>
    </r>
    <r>
      <rPr>
        <b/>
        <sz val="16"/>
        <color theme="1"/>
        <rFont val="Times New Roman"/>
        <family val="1"/>
        <charset val="204"/>
      </rPr>
      <t>Монтаж внутренних из нежавеющей стали трубопроводов низкого давления (технологических), т</t>
    </r>
  </si>
  <si>
    <r>
      <t xml:space="preserve">Облицовка на отм. 0.000 до + 9.600. Конструкции металлические. </t>
    </r>
    <r>
      <rPr>
        <b/>
        <sz val="16"/>
        <color rgb="FF000000"/>
        <rFont val="Times New Roman"/>
        <family val="1"/>
        <charset val="204"/>
      </rPr>
      <t>Монтаж металлоконструкции облицовок из нержавеющей стали, т</t>
    </r>
  </si>
  <si>
    <r>
      <t xml:space="preserve">Установка монтажных деталей для крепления облицовки стен.  Конструкции железобетонные. </t>
    </r>
    <r>
      <rPr>
        <b/>
        <sz val="16"/>
        <color rgb="FF000000"/>
        <rFont val="Times New Roman"/>
        <family val="1"/>
        <charset val="204"/>
      </rPr>
      <t>Монтаж металлоконструкций из нержавеющей стали, т</t>
    </r>
  </si>
  <si>
    <r>
      <t xml:space="preserve">Архитектурные решения. Здание 4А- здания переработки САО и НАО. </t>
    </r>
    <r>
      <rPr>
        <b/>
        <sz val="16"/>
        <color theme="1"/>
        <rFont val="Times New Roman"/>
        <family val="1"/>
        <charset val="204"/>
      </rPr>
      <t>Внутренняя отделка потолков, м2</t>
    </r>
  </si>
  <si>
    <r>
      <t xml:space="preserve">Архитектурные решения. Здание 4А- здания переработки САО и НАО. </t>
    </r>
    <r>
      <rPr>
        <b/>
        <sz val="16"/>
        <color theme="1"/>
        <rFont val="Times New Roman"/>
        <family val="1"/>
        <charset val="204"/>
      </rPr>
      <t>Внутренняя отделка стен, м2</t>
    </r>
  </si>
  <si>
    <r>
      <t xml:space="preserve"> Технология обращения с РАО. Монтаж технологического оборудования. Выпарная установка между осями 1-9 и А-Г. </t>
    </r>
    <r>
      <rPr>
        <b/>
        <sz val="16"/>
        <color rgb="FF000000"/>
        <rFont val="Times New Roman"/>
        <family val="1"/>
        <charset val="204"/>
      </rPr>
      <t>Монтаж технологического оборудования, шт</t>
    </r>
  </si>
  <si>
    <r>
      <t xml:space="preserve"> Технология обращения с РАО. Монтаж технологического оборудования. Выпарная установка между осями 1-9 и А-Г. </t>
    </r>
    <r>
      <rPr>
        <b/>
        <sz val="16"/>
        <color rgb="FF000000"/>
        <rFont val="Times New Roman"/>
        <family val="1"/>
        <charset val="204"/>
      </rPr>
      <t>Монтаж грузоподъемных механизмов, шт</t>
    </r>
  </si>
  <si>
    <r>
      <t xml:space="preserve">Технология обращения с РАО. Участок обращения с нетехнологическими ТРО между осями 2 - 6, Г- М. </t>
    </r>
    <r>
      <rPr>
        <b/>
        <sz val="16"/>
        <color rgb="FF000000"/>
        <rFont val="Times New Roman"/>
        <family val="1"/>
        <charset val="204"/>
      </rPr>
      <t>Монтаж технологического оборудования, т</t>
    </r>
  </si>
  <si>
    <r>
      <t xml:space="preserve">Устройство систем вентиляции, отопления и теплоснабжения. </t>
    </r>
    <r>
      <rPr>
        <b/>
        <sz val="16"/>
        <color rgb="FF000000"/>
        <rFont val="Times New Roman"/>
        <family val="1"/>
        <charset val="204"/>
      </rPr>
      <t>Монтаж внутренних металлических трубопроводов (водоснабжения, канализации, отопления), м</t>
    </r>
  </si>
  <si>
    <r>
      <t xml:space="preserve">Фундаменты под опоры галереи. Пешеходно-технологическая галерея от здания 64 к зданию 22. </t>
    </r>
    <r>
      <rPr>
        <b/>
        <sz val="16"/>
        <color theme="1"/>
        <rFont val="Times New Roman"/>
        <family val="1"/>
        <charset val="204"/>
      </rPr>
      <t>Устройство гидроизоляции, м2</t>
    </r>
  </si>
  <si>
    <r>
      <t xml:space="preserve">Фундаменты под опоры галереи. Пешеходно-технологическая галерея от здания 22 к зданию 4. </t>
    </r>
    <r>
      <rPr>
        <b/>
        <sz val="16"/>
        <color theme="1"/>
        <rFont val="Times New Roman"/>
        <family val="1"/>
        <charset val="204"/>
      </rPr>
      <t>Устройство монолитного железобетона, м3</t>
    </r>
  </si>
  <si>
    <r>
      <t xml:space="preserve">Перегородки на отм. +1.200, +1.500, +1.700. </t>
    </r>
    <r>
      <rPr>
        <b/>
        <sz val="16"/>
        <color theme="1"/>
        <rFont val="Times New Roman"/>
        <family val="1"/>
        <charset val="204"/>
      </rPr>
      <t>Облицовка  поверхности, м2</t>
    </r>
  </si>
  <si>
    <r>
      <t xml:space="preserve">Периметр площадки ОДЭК. СФЗ. СУДОС. </t>
    </r>
    <r>
      <rPr>
        <b/>
        <sz val="16"/>
        <color theme="1"/>
        <rFont val="Times New Roman"/>
        <family val="1"/>
        <charset val="204"/>
      </rPr>
      <t>Монтаж кабельных конструкций и прокладка  кабеля, м</t>
    </r>
  </si>
  <si>
    <r>
      <t xml:space="preserve"> Строительные конструкции ограждения запретной зоны по периметру площадки ОДЭК. </t>
    </r>
    <r>
      <rPr>
        <b/>
        <sz val="16"/>
        <color theme="1"/>
        <rFont val="Times New Roman"/>
        <family val="1"/>
        <charset val="204"/>
      </rPr>
      <t>Установка заборных секций из сетки, шт</t>
    </r>
  </si>
  <si>
    <r>
      <t xml:space="preserve">Архитектурные решения. </t>
    </r>
    <r>
      <rPr>
        <b/>
        <sz val="16"/>
        <color theme="1"/>
        <rFont val="Times New Roman"/>
        <family val="1"/>
        <charset val="204"/>
      </rPr>
      <t>Устройство кровельных мембранных покрытий, м2</t>
    </r>
  </si>
  <si>
    <t>_______Н.Г. Пешнина
«    » _______ 2020г.</t>
  </si>
  <si>
    <t>__________ А.В. Гусев 
«    » __________ 2020г.</t>
  </si>
  <si>
    <t xml:space="preserve">Директор                              ООО "УС БАЭС" 
</t>
  </si>
  <si>
    <t>Менеджер проекта строительства "Опытно-демонстрационный энергет, ОЦКС</t>
  </si>
  <si>
    <t>А.Г. Терещенко</t>
  </si>
  <si>
    <t xml:space="preserve">АО "СХК" </t>
  </si>
  <si>
    <t xml:space="preserve">ООО "УС БАЭС" </t>
  </si>
  <si>
    <t>И.о. главного инженера  УКС ОДЭК</t>
  </si>
  <si>
    <t xml:space="preserve">1. Требуется согласование замены материала чистого пола (материалы фирмы INGRI)                                                                                        (отв. Чугай А.И, Балин А.В., Гуков Е.В. срок - 21.12.2020).                                                 </t>
  </si>
  <si>
    <t xml:space="preserve">1. Выдать решение по подопорным закладным деталям под оборудование в пом. 125                                                                                       (отв. Балин  А.В., срок - 18.12.2020). </t>
  </si>
  <si>
    <t>1. Выдать решение по узлу примыкания кровли к стеновой панели.                                                                                         (отв.Балин А.В., срк - 22.12.2020)</t>
  </si>
  <si>
    <t xml:space="preserve">1. Принять решение по марке утеплителя в перегородках.   (отв. Балин А.В., срок - 21.12.2020)                              
2. Выполнить корректировку сметы на монтаж гипсокортонного листа. (отв. Балин А.В., срок - 15.01.2020)  
</t>
  </si>
  <si>
    <r>
      <t xml:space="preserve">РД обеспечено, трудовые ресурсы в наличие.                                          </t>
    </r>
    <r>
      <rPr>
        <b/>
        <sz val="18"/>
        <color rgb="FF000000"/>
        <rFont val="Times New Roman"/>
        <family val="1"/>
        <charset val="204"/>
      </rPr>
      <t>1. Обеспечить поставку противопожарных дверей в колличестве 20 шт. (отв. Пешнина Н.Г., срок - 10.01.2021).</t>
    </r>
    <r>
      <rPr>
        <sz val="18"/>
        <color rgb="FF000000"/>
        <rFont val="Times New Roman"/>
        <family val="1"/>
        <charset val="204"/>
      </rPr>
      <t xml:space="preserve"> </t>
    </r>
  </si>
  <si>
    <t xml:space="preserve">1. Выдать решение по узлу примыкания облицовки и ЗВД (отв. Балин А.В., срок-28.12.2020)                                                        2. Обеспечить поставку закладных деталей из нержавеющей стали в объеме 4 тн. (отв. Пешнина Н.Г., срок - 25.12.2020). </t>
  </si>
  <si>
    <t xml:space="preserve">1. Выдать решение по узлу примыкания облицовки и ЗВД (отв. Балин А.В., срок-28.12.2020).                                                                2. Обеспечить поставку листа нержавеющего, в объеме 14,5 тн. (отв. Пешнина Н.Г., срок - 25.12.2020).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</si>
</sst>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₽_-;\-* #,##0.00\ _₽_-;_-* &quot;-&quot;??\ _₽_-;_-@_-"/>
    <numFmt numFmtId="165" formatCode="#,##0.000"/>
    <numFmt numFmtId="166" formatCode="_-* #,##0.00\ _₽_-;\-* #,##0.00\ _₽_-;_-* \-??\ _₽_-;_-@_-"/>
    <numFmt numFmtId="167" formatCode="_-* #,##0.0\ _₽_-;\-* #,##0.0\ _₽_-;_-* &quot;-&quot;??\ _₽_-;_-@_-"/>
  </numFmts>
  <fonts count="2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000000"/>
      <name val="Calibri"/>
      <family val="2"/>
      <charset val="204"/>
    </font>
    <font>
      <sz val="16"/>
      <color rgb="FF000000"/>
      <name val="Arial Narrow"/>
      <family val="2"/>
      <charset val="204"/>
    </font>
    <font>
      <sz val="20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8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AE3F3"/>
      </patternFill>
    </fill>
    <fill>
      <patternFill patternType="solid">
        <fgColor theme="0"/>
        <bgColor rgb="FFDEEBF7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FFFFCC"/>
      </patternFill>
    </fill>
  </fills>
  <borders count="4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1">
    <xf numFmtId="0" fontId="0" fillId="0" borderId="0"/>
    <xf numFmtId="0" fontId="5" fillId="0" borderId="0"/>
    <xf numFmtId="0" fontId="4" fillId="0" borderId="0"/>
    <xf numFmtId="0" fontId="3" fillId="0" borderId="0"/>
    <xf numFmtId="164" fontId="1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3">
    <xf numFmtId="0" fontId="0" fillId="0" borderId="0" xfId="0"/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8" fillId="0" borderId="0" xfId="0" applyFont="1"/>
    <xf numFmtId="0" fontId="6" fillId="0" borderId="0" xfId="0" applyFont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8" fillId="0" borderId="0" xfId="0" applyFont="1" applyFill="1"/>
    <xf numFmtId="0" fontId="6" fillId="0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6" fillId="6" borderId="0" xfId="0" applyFont="1" applyFill="1" applyAlignment="1">
      <alignment horizontal="center" vertical="top"/>
    </xf>
    <xf numFmtId="0" fontId="14" fillId="0" borderId="0" xfId="0" applyFont="1" applyBorder="1" applyAlignment="1">
      <alignment horizontal="center" vertical="distributed" wrapText="1"/>
    </xf>
    <xf numFmtId="0" fontId="6" fillId="0" borderId="0" xfId="0" applyFont="1" applyBorder="1" applyAlignment="1">
      <alignment horizontal="center" vertical="top"/>
    </xf>
    <xf numFmtId="164" fontId="6" fillId="0" borderId="0" xfId="0" applyNumberFormat="1" applyFont="1" applyFill="1" applyBorder="1" applyAlignment="1">
      <alignment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164" fontId="14" fillId="0" borderId="0" xfId="0" applyNumberFormat="1" applyFont="1" applyFill="1" applyBorder="1" applyAlignment="1">
      <alignment horizontal="center" vertical="top"/>
    </xf>
    <xf numFmtId="0" fontId="10" fillId="0" borderId="0" xfId="0" applyFont="1" applyAlignment="1">
      <alignment horizontal="left" vertical="top" wrapText="1"/>
    </xf>
    <xf numFmtId="164" fontId="10" fillId="0" borderId="0" xfId="0" applyNumberFormat="1" applyFont="1" applyFill="1" applyAlignment="1">
      <alignment vertical="top"/>
    </xf>
    <xf numFmtId="164" fontId="10" fillId="0" borderId="0" xfId="0" applyNumberFormat="1" applyFont="1" applyFill="1" applyAlignment="1">
      <alignment horizontal="right" vertical="top"/>
    </xf>
    <xf numFmtId="0" fontId="10" fillId="0" borderId="0" xfId="0" applyFont="1" applyFill="1" applyAlignment="1">
      <alignment vertical="top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6" fillId="7" borderId="0" xfId="0" applyFont="1" applyFill="1" applyAlignment="1">
      <alignment horizontal="center" vertical="top"/>
    </xf>
    <xf numFmtId="0" fontId="8" fillId="7" borderId="0" xfId="0" applyFont="1" applyFill="1"/>
    <xf numFmtId="0" fontId="6" fillId="8" borderId="0" xfId="0" applyFont="1" applyFill="1" applyAlignment="1">
      <alignment horizontal="center" vertical="top"/>
    </xf>
    <xf numFmtId="0" fontId="8" fillId="8" borderId="0" xfId="0" applyFont="1" applyFill="1"/>
    <xf numFmtId="0" fontId="8" fillId="5" borderId="0" xfId="0" applyFont="1" applyFill="1"/>
    <xf numFmtId="0" fontId="8" fillId="6" borderId="0" xfId="0" applyFont="1" applyFill="1"/>
    <xf numFmtId="0" fontId="6" fillId="10" borderId="0" xfId="0" applyFont="1" applyFill="1" applyAlignment="1">
      <alignment horizontal="center" vertical="top"/>
    </xf>
    <xf numFmtId="0" fontId="6" fillId="11" borderId="0" xfId="0" applyFont="1" applyFill="1" applyAlignment="1">
      <alignment horizontal="center" vertical="top"/>
    </xf>
    <xf numFmtId="0" fontId="6" fillId="9" borderId="0" xfId="0" applyFont="1" applyFill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166" fontId="12" fillId="0" borderId="0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6" fillId="0" borderId="0" xfId="2" applyFont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7" fillId="3" borderId="0" xfId="0" applyFont="1" applyFill="1"/>
    <xf numFmtId="0" fontId="9" fillId="3" borderId="0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164" fontId="15" fillId="3" borderId="0" xfId="0" applyNumberFormat="1" applyFont="1" applyFill="1" applyBorder="1" applyAlignment="1">
      <alignment vertical="top"/>
    </xf>
    <xf numFmtId="164" fontId="17" fillId="3" borderId="0" xfId="4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11" fillId="3" borderId="0" xfId="0" applyFont="1" applyFill="1" applyAlignment="1">
      <alignment horizontal="center" vertical="top"/>
    </xf>
    <xf numFmtId="0" fontId="11" fillId="3" borderId="7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/>
    </xf>
    <xf numFmtId="0" fontId="6" fillId="12" borderId="7" xfId="0" applyFont="1" applyFill="1" applyBorder="1" applyAlignment="1">
      <alignment horizontal="center" vertical="top"/>
    </xf>
    <xf numFmtId="0" fontId="6" fillId="13" borderId="7" xfId="0" applyFont="1" applyFill="1" applyBorder="1" applyAlignment="1">
      <alignment horizontal="center" vertical="top"/>
    </xf>
    <xf numFmtId="0" fontId="6" fillId="14" borderId="7" xfId="0" applyFont="1" applyFill="1" applyBorder="1" applyAlignment="1">
      <alignment horizontal="center" vertical="top"/>
    </xf>
    <xf numFmtId="0" fontId="11" fillId="3" borderId="26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top" wrapText="1"/>
    </xf>
    <xf numFmtId="0" fontId="11" fillId="3" borderId="42" xfId="0" applyFont="1" applyFill="1" applyBorder="1" applyAlignment="1">
      <alignment horizontal="center" vertical="top" wrapText="1"/>
    </xf>
    <xf numFmtId="0" fontId="6" fillId="0" borderId="40" xfId="0" applyFont="1" applyFill="1" applyBorder="1" applyAlignment="1">
      <alignment horizontal="center" vertical="top"/>
    </xf>
    <xf numFmtId="164" fontId="6" fillId="0" borderId="0" xfId="0" applyNumberFormat="1" applyFont="1" applyFill="1" applyAlignment="1">
      <alignment horizontal="center" vertical="top"/>
    </xf>
    <xf numFmtId="0" fontId="10" fillId="0" borderId="0" xfId="0" applyFont="1" applyFill="1" applyAlignment="1">
      <alignment horizontal="left" vertical="distributed"/>
    </xf>
    <xf numFmtId="0" fontId="7" fillId="0" borderId="0" xfId="0" applyFont="1" applyAlignment="1"/>
    <xf numFmtId="0" fontId="7" fillId="3" borderId="0" xfId="0" applyFont="1" applyFill="1"/>
    <xf numFmtId="0" fontId="6" fillId="0" borderId="31" xfId="0" applyFont="1" applyFill="1" applyBorder="1" applyAlignment="1">
      <alignment horizontal="center" vertical="top"/>
    </xf>
    <xf numFmtId="0" fontId="6" fillId="0" borderId="32" xfId="0" applyFont="1" applyFill="1" applyBorder="1" applyAlignment="1">
      <alignment horizontal="center" vertical="top"/>
    </xf>
    <xf numFmtId="0" fontId="10" fillId="0" borderId="0" xfId="0" applyFont="1" applyFill="1" applyAlignment="1">
      <alignment vertical="distributed"/>
    </xf>
    <xf numFmtId="0" fontId="6" fillId="0" borderId="0" xfId="0" applyFont="1" applyAlignment="1">
      <alignment horizontal="center" vertical="top"/>
    </xf>
    <xf numFmtId="0" fontId="8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top"/>
    </xf>
    <xf numFmtId="0" fontId="10" fillId="0" borderId="0" xfId="0" applyFont="1" applyFill="1" applyAlignment="1">
      <alignment vertical="center" wrapText="1"/>
    </xf>
    <xf numFmtId="0" fontId="14" fillId="0" borderId="0" xfId="0" applyFont="1" applyBorder="1" applyAlignment="1">
      <alignment horizontal="center" vertical="distributed" wrapText="1"/>
    </xf>
    <xf numFmtId="0" fontId="6" fillId="0" borderId="0" xfId="0" applyFont="1" applyBorder="1" applyAlignment="1">
      <alignment horizontal="center" vertical="top"/>
    </xf>
    <xf numFmtId="164" fontId="6" fillId="0" borderId="0" xfId="0" applyNumberFormat="1" applyFont="1" applyFill="1" applyBorder="1" applyAlignment="1">
      <alignment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164" fontId="14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7" fillId="3" borderId="0" xfId="0" applyFont="1" applyFill="1"/>
    <xf numFmtId="164" fontId="15" fillId="3" borderId="0" xfId="0" applyNumberFormat="1" applyFont="1" applyFill="1" applyBorder="1" applyAlignment="1">
      <alignment vertical="top"/>
    </xf>
    <xf numFmtId="164" fontId="17" fillId="3" borderId="0" xfId="4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center" wrapText="1"/>
    </xf>
    <xf numFmtId="0" fontId="10" fillId="0" borderId="40" xfId="0" applyFont="1" applyFill="1" applyBorder="1" applyAlignment="1">
      <alignment horizontal="center" vertical="top"/>
    </xf>
    <xf numFmtId="0" fontId="10" fillId="0" borderId="41" xfId="0" applyFont="1" applyFill="1" applyBorder="1" applyAlignment="1">
      <alignment horizontal="center" vertical="top"/>
    </xf>
    <xf numFmtId="165" fontId="12" fillId="2" borderId="24" xfId="0" applyNumberFormat="1" applyFont="1" applyFill="1" applyBorder="1" applyAlignment="1" applyProtection="1">
      <alignment vertical="center" wrapText="1"/>
    </xf>
    <xf numFmtId="4" fontId="12" fillId="0" borderId="11" xfId="0" applyNumberFormat="1" applyFont="1" applyFill="1" applyBorder="1" applyAlignment="1">
      <alignment vertical="center" wrapText="1"/>
    </xf>
    <xf numFmtId="4" fontId="12" fillId="0" borderId="7" xfId="0" applyNumberFormat="1" applyFont="1" applyFill="1" applyBorder="1" applyAlignment="1">
      <alignment vertical="center" wrapText="1"/>
    </xf>
    <xf numFmtId="4" fontId="12" fillId="0" borderId="6" xfId="0" applyNumberFormat="1" applyFont="1" applyFill="1" applyBorder="1" applyAlignment="1">
      <alignment vertical="center" wrapText="1"/>
    </xf>
    <xf numFmtId="0" fontId="12" fillId="16" borderId="2" xfId="0" applyFont="1" applyFill="1" applyBorder="1" applyAlignment="1">
      <alignment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4" fontId="12" fillId="0" borderId="26" xfId="0" applyNumberFormat="1" applyFont="1" applyFill="1" applyBorder="1" applyAlignment="1">
      <alignment horizontal="center" vertical="center" wrapText="1"/>
    </xf>
    <xf numFmtId="4" fontId="12" fillId="0" borderId="7" xfId="0" applyNumberFormat="1" applyFont="1" applyFill="1" applyBorder="1" applyAlignment="1">
      <alignment horizontal="center" vertical="center" wrapText="1"/>
    </xf>
    <xf numFmtId="4" fontId="12" fillId="16" borderId="2" xfId="0" applyNumberFormat="1" applyFont="1" applyFill="1" applyBorder="1" applyAlignment="1">
      <alignment horizontal="center" vertical="center" wrapText="1"/>
    </xf>
    <xf numFmtId="0" fontId="20" fillId="0" borderId="25" xfId="2" applyFont="1" applyFill="1" applyBorder="1" applyAlignment="1">
      <alignment horizontal="left" vertical="center"/>
    </xf>
    <xf numFmtId="0" fontId="20" fillId="0" borderId="2" xfId="2" applyFont="1" applyFill="1" applyBorder="1"/>
    <xf numFmtId="164" fontId="20" fillId="0" borderId="2" xfId="2" applyNumberFormat="1" applyFont="1" applyFill="1" applyBorder="1" applyAlignment="1">
      <alignment vertical="top"/>
    </xf>
    <xf numFmtId="164" fontId="20" fillId="0" borderId="2" xfId="2" applyNumberFormat="1" applyFont="1" applyFill="1" applyBorder="1" applyAlignment="1">
      <alignment horizontal="right" vertical="top"/>
    </xf>
    <xf numFmtId="0" fontId="20" fillId="0" borderId="26" xfId="2" applyFont="1" applyFill="1" applyBorder="1"/>
    <xf numFmtId="0" fontId="20" fillId="0" borderId="7" xfId="2" applyFont="1" applyFill="1" applyBorder="1"/>
    <xf numFmtId="164" fontId="20" fillId="3" borderId="2" xfId="2" applyNumberFormat="1" applyFont="1" applyFill="1" applyBorder="1"/>
    <xf numFmtId="0" fontId="20" fillId="3" borderId="26" xfId="2" applyFont="1" applyFill="1" applyBorder="1"/>
    <xf numFmtId="0" fontId="10" fillId="3" borderId="40" xfId="0" applyFont="1" applyFill="1" applyBorder="1" applyAlignment="1">
      <alignment horizontal="center" vertical="top"/>
    </xf>
    <xf numFmtId="0" fontId="20" fillId="0" borderId="8" xfId="2" applyFont="1" applyFill="1" applyBorder="1"/>
    <xf numFmtId="164" fontId="20" fillId="0" borderId="8" xfId="2" applyNumberFormat="1" applyFont="1" applyFill="1" applyBorder="1" applyAlignment="1">
      <alignment vertical="top"/>
    </xf>
    <xf numFmtId="164" fontId="20" fillId="0" borderId="8" xfId="2" applyNumberFormat="1" applyFont="1" applyFill="1" applyBorder="1" applyAlignment="1">
      <alignment horizontal="right" vertical="top"/>
    </xf>
    <xf numFmtId="0" fontId="21" fillId="0" borderId="25" xfId="2" applyFont="1" applyFill="1" applyBorder="1" applyAlignment="1">
      <alignment horizontal="center" vertical="center"/>
    </xf>
    <xf numFmtId="49" fontId="21" fillId="0" borderId="2" xfId="2" applyNumberFormat="1" applyFont="1" applyFill="1" applyBorder="1" applyAlignment="1">
      <alignment horizontal="left" vertical="top" wrapText="1"/>
    </xf>
    <xf numFmtId="0" fontId="21" fillId="0" borderId="2" xfId="2" applyFont="1" applyFill="1" applyBorder="1" applyAlignment="1">
      <alignment horizontal="center" vertical="center"/>
    </xf>
    <xf numFmtId="49" fontId="20" fillId="0" borderId="2" xfId="2" applyNumberFormat="1" applyFont="1" applyFill="1" applyBorder="1" applyAlignment="1">
      <alignment horizontal="left" vertical="top" wrapText="1"/>
    </xf>
    <xf numFmtId="49" fontId="21" fillId="0" borderId="2" xfId="2" applyNumberFormat="1" applyFont="1" applyFill="1" applyBorder="1" applyAlignment="1">
      <alignment horizontal="left" vertical="center" wrapText="1"/>
    </xf>
    <xf numFmtId="49" fontId="21" fillId="0" borderId="9" xfId="2" applyNumberFormat="1" applyFont="1" applyFill="1" applyBorder="1" applyAlignment="1">
      <alignment horizontal="left" vertical="top" wrapText="1"/>
    </xf>
    <xf numFmtId="0" fontId="21" fillId="0" borderId="9" xfId="2" applyFont="1" applyFill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10" fillId="3" borderId="40" xfId="0" applyFont="1" applyFill="1" applyBorder="1" applyAlignment="1">
      <alignment horizontal="center" vertical="top" wrapText="1"/>
    </xf>
    <xf numFmtId="49" fontId="21" fillId="3" borderId="2" xfId="2" applyNumberFormat="1" applyFont="1" applyFill="1" applyBorder="1" applyAlignment="1">
      <alignment horizontal="left" vertical="top" wrapText="1"/>
    </xf>
    <xf numFmtId="49" fontId="21" fillId="0" borderId="34" xfId="2" applyNumberFormat="1" applyFont="1" applyFill="1" applyBorder="1" applyAlignment="1">
      <alignment horizontal="left" vertical="top" wrapText="1"/>
    </xf>
    <xf numFmtId="49" fontId="21" fillId="0" borderId="43" xfId="2" applyNumberFormat="1" applyFont="1" applyFill="1" applyBorder="1" applyAlignment="1">
      <alignment horizontal="left" vertical="center" wrapText="1"/>
    </xf>
    <xf numFmtId="0" fontId="21" fillId="0" borderId="5" xfId="2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top"/>
    </xf>
    <xf numFmtId="0" fontId="21" fillId="0" borderId="14" xfId="2" applyFont="1" applyFill="1" applyBorder="1" applyAlignment="1">
      <alignment horizontal="center" vertical="center"/>
    </xf>
    <xf numFmtId="167" fontId="9" fillId="3" borderId="28" xfId="0" applyNumberFormat="1" applyFont="1" applyFill="1" applyBorder="1" applyAlignment="1">
      <alignment horizontal="right" vertical="center"/>
    </xf>
    <xf numFmtId="0" fontId="20" fillId="0" borderId="29" xfId="2" applyFont="1" applyFill="1" applyBorder="1" applyAlignment="1">
      <alignment horizontal="left" vertical="center"/>
    </xf>
    <xf numFmtId="0" fontId="20" fillId="0" borderId="9" xfId="2" applyFont="1" applyFill="1" applyBorder="1"/>
    <xf numFmtId="0" fontId="20" fillId="0" borderId="9" xfId="2" applyFont="1" applyFill="1" applyBorder="1" applyAlignment="1">
      <alignment vertical="center"/>
    </xf>
    <xf numFmtId="0" fontId="7" fillId="0" borderId="25" xfId="5" applyFont="1" applyFill="1" applyBorder="1" applyAlignment="1">
      <alignment horizontal="left" vertical="center"/>
    </xf>
    <xf numFmtId="0" fontId="7" fillId="0" borderId="2" xfId="5" applyFont="1" applyFill="1" applyBorder="1"/>
    <xf numFmtId="0" fontId="7" fillId="0" borderId="2" xfId="5" applyFont="1" applyFill="1" applyBorder="1" applyAlignment="1">
      <alignment vertical="center"/>
    </xf>
    <xf numFmtId="49" fontId="10" fillId="0" borderId="2" xfId="5" applyNumberFormat="1" applyFont="1" applyFill="1" applyBorder="1" applyAlignment="1">
      <alignment horizontal="left" vertical="top" wrapText="1"/>
    </xf>
    <xf numFmtId="49" fontId="10" fillId="15" borderId="2" xfId="5" applyNumberFormat="1" applyFont="1" applyFill="1" applyBorder="1" applyAlignment="1">
      <alignment horizontal="left" vertical="top" wrapText="1"/>
    </xf>
    <xf numFmtId="0" fontId="10" fillId="0" borderId="2" xfId="5" applyFont="1" applyFill="1" applyBorder="1" applyAlignment="1">
      <alignment horizontal="center" vertical="center"/>
    </xf>
    <xf numFmtId="0" fontId="10" fillId="13" borderId="40" xfId="0" applyFont="1" applyFill="1" applyBorder="1" applyAlignment="1">
      <alignment horizontal="center" vertical="top"/>
    </xf>
    <xf numFmtId="0" fontId="21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left" vertical="center" wrapText="1"/>
    </xf>
    <xf numFmtId="0" fontId="10" fillId="12" borderId="40" xfId="0" applyFont="1" applyFill="1" applyBorder="1" applyAlignment="1">
      <alignment horizontal="center" vertical="top"/>
    </xf>
    <xf numFmtId="0" fontId="10" fillId="14" borderId="40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  <xf numFmtId="0" fontId="20" fillId="0" borderId="2" xfId="2" applyFont="1" applyFill="1" applyBorder="1" applyAlignment="1">
      <alignment vertical="center"/>
    </xf>
    <xf numFmtId="0" fontId="20" fillId="0" borderId="2" xfId="2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49" fontId="21" fillId="0" borderId="6" xfId="2" applyNumberFormat="1" applyFont="1" applyFill="1" applyBorder="1" applyAlignment="1">
      <alignment horizontal="left" vertical="top" wrapText="1"/>
    </xf>
    <xf numFmtId="0" fontId="21" fillId="0" borderId="7" xfId="2" applyFont="1" applyFill="1" applyBorder="1" applyAlignment="1">
      <alignment horizontal="center" vertical="center"/>
    </xf>
    <xf numFmtId="167" fontId="10" fillId="0" borderId="2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top"/>
    </xf>
    <xf numFmtId="0" fontId="7" fillId="0" borderId="33" xfId="0" applyFont="1" applyFill="1" applyBorder="1" applyAlignment="1">
      <alignment horizontal="center" vertical="distributed" wrapText="1"/>
    </xf>
    <xf numFmtId="0" fontId="10" fillId="0" borderId="33" xfId="0" applyFont="1" applyFill="1" applyBorder="1" applyAlignment="1">
      <alignment horizontal="center" vertical="center"/>
    </xf>
    <xf numFmtId="167" fontId="7" fillId="0" borderId="34" xfId="0" applyNumberFormat="1" applyFont="1" applyFill="1" applyBorder="1" applyAlignment="1">
      <alignment vertical="center"/>
    </xf>
    <xf numFmtId="0" fontId="10" fillId="3" borderId="41" xfId="0" applyFont="1" applyFill="1" applyBorder="1" applyAlignment="1">
      <alignment horizontal="center" vertical="top"/>
    </xf>
    <xf numFmtId="0" fontId="10" fillId="0" borderId="0" xfId="0" applyFont="1" applyFill="1" applyAlignment="1">
      <alignment vertical="distributed" wrapText="1"/>
    </xf>
    <xf numFmtId="0" fontId="18" fillId="0" borderId="40" xfId="0" applyFont="1" applyFill="1" applyBorder="1" applyAlignment="1">
      <alignment horizontal="center" vertical="top" wrapText="1"/>
    </xf>
    <xf numFmtId="0" fontId="18" fillId="0" borderId="40" xfId="0" applyFont="1" applyFill="1" applyBorder="1" applyAlignment="1">
      <alignment horizontal="center" vertical="top"/>
    </xf>
    <xf numFmtId="167" fontId="10" fillId="0" borderId="2" xfId="0" applyNumberFormat="1" applyFont="1" applyFill="1" applyBorder="1" applyAlignment="1">
      <alignment horizontal="right" vertical="center"/>
    </xf>
    <xf numFmtId="167" fontId="12" fillId="3" borderId="2" xfId="0" applyNumberFormat="1" applyFont="1" applyFill="1" applyBorder="1" applyAlignment="1">
      <alignment vertical="center"/>
    </xf>
    <xf numFmtId="167" fontId="12" fillId="3" borderId="2" xfId="0" applyNumberFormat="1" applyFont="1" applyFill="1" applyBorder="1" applyAlignment="1">
      <alignment horizontal="right" vertical="center"/>
    </xf>
    <xf numFmtId="167" fontId="12" fillId="3" borderId="26" xfId="0" applyNumberFormat="1" applyFont="1" applyFill="1" applyBorder="1" applyAlignment="1">
      <alignment vertical="center"/>
    </xf>
    <xf numFmtId="167" fontId="12" fillId="3" borderId="7" xfId="0" applyNumberFormat="1" applyFont="1" applyFill="1" applyBorder="1" applyAlignment="1">
      <alignment horizontal="right" vertical="center"/>
    </xf>
    <xf numFmtId="167" fontId="10" fillId="0" borderId="9" xfId="0" applyNumberFormat="1" applyFont="1" applyFill="1" applyBorder="1" applyAlignment="1">
      <alignment vertical="center"/>
    </xf>
    <xf numFmtId="167" fontId="10" fillId="0" borderId="9" xfId="0" applyNumberFormat="1" applyFont="1" applyFill="1" applyBorder="1" applyAlignment="1">
      <alignment horizontal="right" vertical="center"/>
    </xf>
    <xf numFmtId="167" fontId="10" fillId="0" borderId="2" xfId="0" applyNumberFormat="1" applyFont="1" applyFill="1" applyBorder="1" applyAlignment="1">
      <alignment horizontal="center" vertical="center"/>
    </xf>
    <xf numFmtId="167" fontId="22" fillId="0" borderId="2" xfId="0" applyNumberFormat="1" applyFont="1" applyBorder="1" applyAlignment="1">
      <alignment horizontal="center" vertical="center"/>
    </xf>
    <xf numFmtId="167" fontId="12" fillId="3" borderId="7" xfId="0" applyNumberFormat="1" applyFont="1" applyFill="1" applyBorder="1" applyAlignment="1">
      <alignment horizontal="center" vertical="center"/>
    </xf>
    <xf numFmtId="167" fontId="12" fillId="3" borderId="2" xfId="0" applyNumberFormat="1" applyFont="1" applyFill="1" applyBorder="1" applyAlignment="1">
      <alignment horizontal="center" vertical="center"/>
    </xf>
    <xf numFmtId="167" fontId="10" fillId="3" borderId="2" xfId="0" applyNumberFormat="1" applyFont="1" applyFill="1" applyBorder="1" applyAlignment="1">
      <alignment vertical="center"/>
    </xf>
    <xf numFmtId="167" fontId="10" fillId="0" borderId="14" xfId="0" applyNumberFormat="1" applyFont="1" applyFill="1" applyBorder="1" applyAlignment="1">
      <alignment vertical="center"/>
    </xf>
    <xf numFmtId="167" fontId="10" fillId="0" borderId="14" xfId="0" applyNumberFormat="1" applyFont="1" applyFill="1" applyBorder="1" applyAlignment="1">
      <alignment horizontal="right" vertical="center"/>
    </xf>
    <xf numFmtId="167" fontId="12" fillId="3" borderId="14" xfId="0" applyNumberFormat="1" applyFont="1" applyFill="1" applyBorder="1" applyAlignment="1">
      <alignment vertical="center"/>
    </xf>
    <xf numFmtId="167" fontId="9" fillId="3" borderId="14" xfId="0" applyNumberFormat="1" applyFont="1" applyFill="1" applyBorder="1" applyAlignment="1">
      <alignment horizontal="right" vertical="center"/>
    </xf>
    <xf numFmtId="167" fontId="9" fillId="3" borderId="13" xfId="0" applyNumberFormat="1" applyFont="1" applyFill="1" applyBorder="1" applyAlignment="1">
      <alignment horizontal="right" vertical="center"/>
    </xf>
    <xf numFmtId="167" fontId="9" fillId="3" borderId="14" xfId="0" applyNumberFormat="1" applyFont="1" applyFill="1" applyBorder="1" applyAlignment="1">
      <alignment vertical="center"/>
    </xf>
    <xf numFmtId="167" fontId="12" fillId="3" borderId="28" xfId="0" applyNumberFormat="1" applyFont="1" applyFill="1" applyBorder="1" applyAlignment="1">
      <alignment vertical="center"/>
    </xf>
    <xf numFmtId="167" fontId="20" fillId="0" borderId="9" xfId="2" applyNumberFormat="1" applyFont="1" applyFill="1" applyBorder="1" applyAlignment="1">
      <alignment vertical="center"/>
    </xf>
    <xf numFmtId="167" fontId="20" fillId="0" borderId="9" xfId="2" applyNumberFormat="1" applyFont="1" applyFill="1" applyBorder="1" applyAlignment="1">
      <alignment horizontal="right" vertical="center"/>
    </xf>
    <xf numFmtId="167" fontId="9" fillId="3" borderId="9" xfId="2" applyNumberFormat="1" applyFont="1" applyFill="1" applyBorder="1" applyAlignment="1">
      <alignment vertical="center"/>
    </xf>
    <xf numFmtId="167" fontId="9" fillId="3" borderId="30" xfId="2" applyNumberFormat="1" applyFont="1" applyFill="1" applyBorder="1" applyAlignment="1">
      <alignment vertical="center"/>
    </xf>
    <xf numFmtId="167" fontId="9" fillId="3" borderId="5" xfId="2" applyNumberFormat="1" applyFont="1" applyFill="1" applyBorder="1" applyAlignment="1">
      <alignment vertical="center"/>
    </xf>
    <xf numFmtId="167" fontId="7" fillId="0" borderId="2" xfId="5" applyNumberFormat="1" applyFont="1" applyFill="1" applyBorder="1" applyAlignment="1">
      <alignment vertical="center"/>
    </xf>
    <xf numFmtId="167" fontId="7" fillId="0" borderId="2" xfId="5" applyNumberFormat="1" applyFont="1" applyFill="1" applyBorder="1" applyAlignment="1">
      <alignment horizontal="right" vertical="center"/>
    </xf>
    <xf numFmtId="167" fontId="9" fillId="3" borderId="2" xfId="5" applyNumberFormat="1" applyFont="1" applyFill="1" applyBorder="1" applyAlignment="1">
      <alignment vertical="center"/>
    </xf>
    <xf numFmtId="167" fontId="9" fillId="3" borderId="26" xfId="5" applyNumberFormat="1" applyFont="1" applyFill="1" applyBorder="1" applyAlignment="1">
      <alignment vertical="center"/>
    </xf>
    <xf numFmtId="167" fontId="9" fillId="3" borderId="7" xfId="5" applyNumberFormat="1" applyFont="1" applyFill="1" applyBorder="1" applyAlignment="1">
      <alignment vertical="center"/>
    </xf>
    <xf numFmtId="167" fontId="9" fillId="3" borderId="26" xfId="0" applyNumberFormat="1" applyFont="1" applyFill="1" applyBorder="1" applyAlignment="1">
      <alignment vertical="center"/>
    </xf>
    <xf numFmtId="167" fontId="9" fillId="3" borderId="7" xfId="0" applyNumberFormat="1" applyFont="1" applyFill="1" applyBorder="1" applyAlignment="1">
      <alignment vertical="center"/>
    </xf>
    <xf numFmtId="167" fontId="9" fillId="3" borderId="2" xfId="0" applyNumberFormat="1" applyFont="1" applyFill="1" applyBorder="1" applyAlignment="1">
      <alignment vertical="center"/>
    </xf>
    <xf numFmtId="167" fontId="20" fillId="0" borderId="2" xfId="2" applyNumberFormat="1" applyFont="1" applyFill="1" applyBorder="1" applyAlignment="1">
      <alignment vertical="center"/>
    </xf>
    <xf numFmtId="167" fontId="20" fillId="0" borderId="2" xfId="2" applyNumberFormat="1" applyFont="1" applyFill="1" applyBorder="1" applyAlignment="1">
      <alignment horizontal="right" vertical="center"/>
    </xf>
    <xf numFmtId="167" fontId="9" fillId="3" borderId="2" xfId="2" applyNumberFormat="1" applyFont="1" applyFill="1" applyBorder="1" applyAlignment="1">
      <alignment vertical="center"/>
    </xf>
    <xf numFmtId="167" fontId="9" fillId="3" borderId="26" xfId="2" applyNumberFormat="1" applyFont="1" applyFill="1" applyBorder="1" applyAlignment="1">
      <alignment vertical="center"/>
    </xf>
    <xf numFmtId="167" fontId="9" fillId="3" borderId="7" xfId="2" applyNumberFormat="1" applyFont="1" applyFill="1" applyBorder="1" applyAlignment="1">
      <alignment vertical="center"/>
    </xf>
    <xf numFmtId="167" fontId="7" fillId="0" borderId="2" xfId="0" applyNumberFormat="1" applyFont="1" applyFill="1" applyBorder="1" applyAlignment="1">
      <alignment vertical="center"/>
    </xf>
    <xf numFmtId="167" fontId="7" fillId="0" borderId="2" xfId="0" applyNumberFormat="1" applyFont="1" applyFill="1" applyBorder="1" applyAlignment="1">
      <alignment horizontal="right" vertical="center"/>
    </xf>
    <xf numFmtId="167" fontId="9" fillId="3" borderId="2" xfId="0" applyNumberFormat="1" applyFont="1" applyFill="1" applyBorder="1" applyAlignment="1">
      <alignment horizontal="right" vertical="center"/>
    </xf>
    <xf numFmtId="167" fontId="9" fillId="3" borderId="26" xfId="0" applyNumberFormat="1" applyFont="1" applyFill="1" applyBorder="1" applyAlignment="1">
      <alignment horizontal="right" vertical="center"/>
    </xf>
    <xf numFmtId="167" fontId="9" fillId="3" borderId="7" xfId="0" applyNumberFormat="1" applyFont="1" applyFill="1" applyBorder="1" applyAlignment="1">
      <alignment horizontal="right" vertical="center"/>
    </xf>
    <xf numFmtId="167" fontId="12" fillId="3" borderId="7" xfId="0" applyNumberFormat="1" applyFont="1" applyFill="1" applyBorder="1" applyAlignment="1">
      <alignment vertical="center"/>
    </xf>
    <xf numFmtId="167" fontId="10" fillId="0" borderId="33" xfId="0" applyNumberFormat="1" applyFont="1" applyFill="1" applyBorder="1" applyAlignment="1">
      <alignment vertical="center"/>
    </xf>
    <xf numFmtId="167" fontId="10" fillId="0" borderId="33" xfId="0" applyNumberFormat="1" applyFont="1" applyFill="1" applyBorder="1" applyAlignment="1">
      <alignment horizontal="right" vertical="center"/>
    </xf>
    <xf numFmtId="167" fontId="7" fillId="0" borderId="38" xfId="0" applyNumberFormat="1" applyFont="1" applyFill="1" applyBorder="1" applyAlignment="1">
      <alignment vertical="center"/>
    </xf>
    <xf numFmtId="167" fontId="7" fillId="3" borderId="34" xfId="0" applyNumberFormat="1" applyFont="1" applyFill="1" applyBorder="1" applyAlignment="1">
      <alignment vertical="center"/>
    </xf>
    <xf numFmtId="167" fontId="10" fillId="3" borderId="35" xfId="0" applyNumberFormat="1" applyFont="1" applyFill="1" applyBorder="1" applyAlignment="1">
      <alignment vertical="center"/>
    </xf>
    <xf numFmtId="0" fontId="24" fillId="0" borderId="0" xfId="0" applyFont="1" applyFill="1" applyAlignment="1">
      <alignment vertical="distributed" wrapText="1"/>
    </xf>
    <xf numFmtId="0" fontId="18" fillId="0" borderId="0" xfId="2" applyFont="1" applyAlignment="1">
      <alignment horizontal="left" vertical="top" wrapText="1"/>
    </xf>
    <xf numFmtId="0" fontId="18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8" fillId="0" borderId="0" xfId="2" applyFont="1" applyAlignment="1">
      <alignment horizontal="center" vertical="top"/>
    </xf>
    <xf numFmtId="166" fontId="26" fillId="0" borderId="0" xfId="0" applyNumberFormat="1" applyFont="1" applyBorder="1" applyAlignment="1">
      <alignment horizontal="left" vertical="center"/>
    </xf>
    <xf numFmtId="166" fontId="18" fillId="0" borderId="0" xfId="0" applyNumberFormat="1" applyFont="1" applyBorder="1" applyAlignment="1">
      <alignment vertical="center" wrapText="1"/>
    </xf>
    <xf numFmtId="0" fontId="18" fillId="3" borderId="0" xfId="0" applyFont="1" applyFill="1"/>
    <xf numFmtId="166" fontId="18" fillId="3" borderId="0" xfId="0" applyNumberFormat="1" applyFont="1" applyFill="1" applyAlignment="1">
      <alignment horizontal="right" vertical="top"/>
    </xf>
    <xf numFmtId="0" fontId="18" fillId="3" borderId="0" xfId="0" applyFont="1" applyFill="1" applyAlignment="1">
      <alignment vertical="top"/>
    </xf>
    <xf numFmtId="166" fontId="18" fillId="3" borderId="0" xfId="0" applyNumberFormat="1" applyFont="1" applyFill="1" applyAlignment="1">
      <alignment horizontal="left" vertical="top"/>
    </xf>
    <xf numFmtId="166" fontId="18" fillId="0" borderId="0" xfId="0" applyNumberFormat="1" applyFont="1" applyAlignment="1">
      <alignment vertical="top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vertical="top"/>
    </xf>
    <xf numFmtId="0" fontId="18" fillId="3" borderId="0" xfId="0" applyFont="1" applyFill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8" fillId="3" borderId="0" xfId="0" applyFont="1" applyFill="1" applyAlignment="1">
      <alignment horizontal="left" vertical="top"/>
    </xf>
    <xf numFmtId="164" fontId="18" fillId="0" borderId="0" xfId="0" applyNumberFormat="1" applyFont="1" applyFill="1" applyAlignment="1">
      <alignment horizontal="left" vertical="top" wrapText="1"/>
    </xf>
    <xf numFmtId="0" fontId="18" fillId="3" borderId="0" xfId="2" applyFont="1" applyFill="1" applyAlignment="1">
      <alignment horizontal="center" vertical="top"/>
    </xf>
    <xf numFmtId="0" fontId="26" fillId="3" borderId="0" xfId="0" applyFont="1" applyFill="1" applyAlignment="1">
      <alignment horizontal="center" vertical="top"/>
    </xf>
    <xf numFmtId="0" fontId="18" fillId="0" borderId="0" xfId="0" applyFont="1" applyFill="1" applyAlignment="1">
      <alignment horizontal="center" vertical="top"/>
    </xf>
    <xf numFmtId="0" fontId="18" fillId="4" borderId="0" xfId="0" applyFont="1" applyFill="1" applyAlignment="1">
      <alignment horizontal="center" vertical="top"/>
    </xf>
    <xf numFmtId="0" fontId="18" fillId="5" borderId="0" xfId="0" applyFont="1" applyFill="1" applyAlignment="1">
      <alignment horizontal="center" vertical="top"/>
    </xf>
    <xf numFmtId="0" fontId="18" fillId="3" borderId="0" xfId="0" applyFont="1" applyFill="1" applyBorder="1" applyAlignment="1">
      <alignment horizontal="center" vertical="top"/>
    </xf>
    <xf numFmtId="166" fontId="18" fillId="3" borderId="0" xfId="0" applyNumberFormat="1" applyFont="1" applyFill="1" applyAlignment="1">
      <alignment horizontal="left"/>
    </xf>
    <xf numFmtId="0" fontId="19" fillId="0" borderId="40" xfId="0" applyFont="1" applyFill="1" applyBorder="1" applyAlignment="1">
      <alignment horizontal="left" vertical="top" wrapText="1"/>
    </xf>
    <xf numFmtId="0" fontId="19" fillId="0" borderId="40" xfId="0" applyFont="1" applyFill="1" applyBorder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distributed" wrapText="1"/>
    </xf>
    <xf numFmtId="0" fontId="25" fillId="0" borderId="0" xfId="0" applyFont="1" applyBorder="1" applyAlignment="1">
      <alignment horizontal="center" vertical="distributed" wrapText="1"/>
    </xf>
    <xf numFmtId="164" fontId="18" fillId="0" borderId="0" xfId="0" applyNumberFormat="1" applyFont="1" applyFill="1" applyAlignment="1">
      <alignment horizontal="left" vertical="top" wrapText="1"/>
    </xf>
    <xf numFmtId="0" fontId="18" fillId="0" borderId="48" xfId="0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top" wrapText="1"/>
    </xf>
    <xf numFmtId="0" fontId="10" fillId="0" borderId="17" xfId="0" applyFont="1" applyFill="1" applyBorder="1" applyAlignment="1">
      <alignment horizontal="center" vertical="top" wrapText="1"/>
    </xf>
    <xf numFmtId="0" fontId="10" fillId="0" borderId="42" xfId="0" applyFont="1" applyFill="1" applyBorder="1" applyAlignment="1">
      <alignment horizontal="center" vertical="top" wrapText="1"/>
    </xf>
    <xf numFmtId="4" fontId="12" fillId="16" borderId="2" xfId="0" applyNumberFormat="1" applyFont="1" applyFill="1" applyBorder="1" applyAlignment="1">
      <alignment horizontal="center" vertical="center" wrapText="1"/>
    </xf>
    <xf numFmtId="4" fontId="12" fillId="0" borderId="7" xfId="0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6" fillId="0" borderId="45" xfId="0" applyFont="1" applyFill="1" applyBorder="1" applyAlignment="1">
      <alignment horizontal="center" vertical="top"/>
    </xf>
    <xf numFmtId="0" fontId="6" fillId="0" borderId="46" xfId="0" applyFont="1" applyFill="1" applyBorder="1" applyAlignment="1">
      <alignment horizontal="center" vertical="top"/>
    </xf>
    <xf numFmtId="0" fontId="6" fillId="0" borderId="47" xfId="0" applyFont="1" applyFill="1" applyBorder="1" applyAlignment="1">
      <alignment horizontal="center" vertical="top"/>
    </xf>
    <xf numFmtId="0" fontId="7" fillId="0" borderId="31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  <xf numFmtId="49" fontId="21" fillId="0" borderId="2" xfId="2" applyNumberFormat="1" applyFont="1" applyFill="1" applyBorder="1" applyAlignment="1">
      <alignment horizontal="left" vertical="center" wrapText="1"/>
    </xf>
    <xf numFmtId="4" fontId="12" fillId="0" borderId="8" xfId="0" applyNumberFormat="1" applyFont="1" applyFill="1" applyBorder="1" applyAlignment="1">
      <alignment horizontal="center" vertical="center" wrapText="1"/>
    </xf>
    <xf numFmtId="4" fontId="12" fillId="0" borderId="9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distributed" wrapText="1"/>
    </xf>
    <xf numFmtId="0" fontId="7" fillId="0" borderId="33" xfId="0" applyFont="1" applyFill="1" applyBorder="1" applyAlignment="1">
      <alignment horizontal="center" vertical="distributed" wrapText="1"/>
    </xf>
    <xf numFmtId="49" fontId="21" fillId="0" borderId="16" xfId="2" applyNumberFormat="1" applyFont="1" applyFill="1" applyBorder="1" applyAlignment="1">
      <alignment horizontal="left" vertical="center" wrapText="1"/>
    </xf>
    <xf numFmtId="49" fontId="21" fillId="0" borderId="17" xfId="2" applyNumberFormat="1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center" vertical="top"/>
    </xf>
    <xf numFmtId="0" fontId="7" fillId="0" borderId="12" xfId="0" applyFont="1" applyFill="1" applyBorder="1" applyAlignment="1">
      <alignment horizontal="center" vertical="top"/>
    </xf>
    <xf numFmtId="0" fontId="7" fillId="0" borderId="44" xfId="0" applyFont="1" applyFill="1" applyBorder="1" applyAlignment="1">
      <alignment horizontal="center" vertical="top"/>
    </xf>
    <xf numFmtId="49" fontId="10" fillId="0" borderId="2" xfId="5" applyNumberFormat="1" applyFont="1" applyFill="1" applyBorder="1" applyAlignment="1">
      <alignment horizontal="left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  <xf numFmtId="0" fontId="12" fillId="3" borderId="4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4" fontId="12" fillId="0" borderId="21" xfId="0" applyNumberFormat="1" applyFont="1" applyFill="1" applyBorder="1" applyAlignment="1">
      <alignment horizontal="center" vertical="center" wrapText="1"/>
    </xf>
    <xf numFmtId="4" fontId="12" fillId="0" borderId="22" xfId="0" applyNumberFormat="1" applyFont="1" applyFill="1" applyBorder="1" applyAlignment="1">
      <alignment horizontal="center" vertical="center" wrapText="1"/>
    </xf>
    <xf numFmtId="4" fontId="12" fillId="0" borderId="23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2" fillId="0" borderId="5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distributed"/>
    </xf>
    <xf numFmtId="165" fontId="12" fillId="2" borderId="21" xfId="0" applyNumberFormat="1" applyFont="1" applyFill="1" applyBorder="1" applyAlignment="1" applyProtection="1">
      <alignment horizontal="center" vertical="center" wrapText="1"/>
    </xf>
    <xf numFmtId="165" fontId="12" fillId="2" borderId="36" xfId="0" applyNumberFormat="1" applyFont="1" applyFill="1" applyBorder="1" applyAlignment="1" applyProtection="1">
      <alignment horizontal="center" vertical="center" wrapText="1"/>
    </xf>
    <xf numFmtId="165" fontId="12" fillId="2" borderId="4" xfId="0" applyNumberFormat="1" applyFont="1" applyFill="1" applyBorder="1" applyAlignment="1" applyProtection="1">
      <alignment horizontal="center" vertical="center" wrapText="1"/>
    </xf>
    <xf numFmtId="165" fontId="12" fillId="2" borderId="37" xfId="0" applyNumberFormat="1" applyFont="1" applyFill="1" applyBorder="1" applyAlignment="1" applyProtection="1">
      <alignment horizontal="center" vertical="center" wrapText="1"/>
    </xf>
    <xf numFmtId="4" fontId="12" fillId="0" borderId="10" xfId="0" applyNumberFormat="1" applyFont="1" applyFill="1" applyBorder="1" applyAlignment="1">
      <alignment horizontal="center" vertical="center" wrapText="1"/>
    </xf>
    <xf numFmtId="0" fontId="12" fillId="16" borderId="36" xfId="0" applyFont="1" applyFill="1" applyBorder="1" applyAlignment="1">
      <alignment horizontal="center" vertical="center" textRotation="90" wrapText="1"/>
    </xf>
    <xf numFmtId="0" fontId="12" fillId="16" borderId="43" xfId="0" applyFont="1" applyFill="1" applyBorder="1" applyAlignment="1">
      <alignment horizontal="center" vertical="center" textRotation="90" wrapText="1"/>
    </xf>
    <xf numFmtId="0" fontId="12" fillId="16" borderId="37" xfId="0" applyFont="1" applyFill="1" applyBorder="1" applyAlignment="1">
      <alignment horizontal="center" vertical="center" textRotation="90" wrapText="1"/>
    </xf>
    <xf numFmtId="0" fontId="10" fillId="0" borderId="2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textRotation="90" wrapText="1"/>
    </xf>
    <xf numFmtId="0" fontId="12" fillId="2" borderId="2" xfId="0" applyFont="1" applyFill="1" applyBorder="1" applyAlignment="1">
      <alignment horizontal="center" vertical="center" textRotation="90" wrapText="1"/>
    </xf>
    <xf numFmtId="0" fontId="24" fillId="0" borderId="0" xfId="0" applyFont="1" applyAlignment="1">
      <alignment horizontal="left" vertical="center" wrapText="1"/>
    </xf>
    <xf numFmtId="4" fontId="12" fillId="0" borderId="26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</cellXfs>
  <cellStyles count="21">
    <cellStyle name="Обычный" xfId="0" builtinId="0"/>
    <cellStyle name="Обычный 2" xfId="1"/>
    <cellStyle name="Обычный 2 2" xfId="6"/>
    <cellStyle name="Обычный 2 2 2" xfId="18"/>
    <cellStyle name="Обычный 2 3" xfId="9"/>
    <cellStyle name="Обычный 2 3 2" xfId="15"/>
    <cellStyle name="Обычный 2 4" xfId="12"/>
    <cellStyle name="Обычный 3" xfId="2"/>
    <cellStyle name="Обычный 3 2" xfId="7"/>
    <cellStyle name="Обычный 3 2 2" xfId="19"/>
    <cellStyle name="Обычный 3 3" xfId="10"/>
    <cellStyle name="Обычный 3 3 2" xfId="16"/>
    <cellStyle name="Обычный 3 4" xfId="13"/>
    <cellStyle name="Обычный 4" xfId="3"/>
    <cellStyle name="Обычный 4 2" xfId="8"/>
    <cellStyle name="Обычный 4 2 2" xfId="20"/>
    <cellStyle name="Обычный 4 3" xfId="11"/>
    <cellStyle name="Обычный 4 3 2" xfId="17"/>
    <cellStyle name="Обычный 4 4" xfId="14"/>
    <cellStyle name="Пояснение" xfId="5" builtinId="53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PO231"/>
  <sheetViews>
    <sheetView tabSelected="1" view="pageBreakPreview" topLeftCell="A36" zoomScale="70" zoomScaleNormal="70" zoomScaleSheetLayoutView="70" workbookViewId="0">
      <selection activeCell="AN47" sqref="AN47"/>
    </sheetView>
  </sheetViews>
  <sheetFormatPr defaultColWidth="9.140625" defaultRowHeight="15.75" x14ac:dyDescent="0.25"/>
  <cols>
    <col min="1" max="1" width="5.42578125" style="34" customWidth="1"/>
    <col min="2" max="2" width="17" style="2" customWidth="1"/>
    <col min="3" max="3" width="16.5703125" style="5" customWidth="1"/>
    <col min="4" max="4" width="20.7109375" style="5" hidden="1" customWidth="1"/>
    <col min="5" max="5" width="55" style="5" customWidth="1"/>
    <col min="6" max="6" width="44.7109375" style="5" hidden="1" customWidth="1"/>
    <col min="7" max="7" width="7" style="1" customWidth="1"/>
    <col min="8" max="8" width="18.85546875" style="9" customWidth="1"/>
    <col min="9" max="9" width="17.28515625" style="9" customWidth="1"/>
    <col min="10" max="10" width="15.85546875" style="9" customWidth="1"/>
    <col min="11" max="11" width="12.85546875" style="9" hidden="1" customWidth="1"/>
    <col min="12" max="12" width="14.5703125" style="9" hidden="1" customWidth="1"/>
    <col min="13" max="13" width="14.28515625" style="9" hidden="1" customWidth="1"/>
    <col min="14" max="14" width="18.28515625" style="9" customWidth="1"/>
    <col min="15" max="15" width="17.42578125" style="9" customWidth="1"/>
    <col min="16" max="16" width="15.7109375" style="9" customWidth="1"/>
    <col min="17" max="17" width="16" style="12" customWidth="1"/>
    <col min="18" max="18" width="18" style="12" customWidth="1"/>
    <col min="19" max="19" width="15.28515625" style="10" hidden="1" customWidth="1"/>
    <col min="20" max="20" width="15.140625" style="10" hidden="1" customWidth="1"/>
    <col min="21" max="21" width="15.140625" style="11" hidden="1" customWidth="1"/>
    <col min="22" max="22" width="15.7109375" style="11" hidden="1" customWidth="1"/>
    <col min="23" max="23" width="16.5703125" style="44" hidden="1" customWidth="1"/>
    <col min="24" max="24" width="17.85546875" style="51" hidden="1" customWidth="1"/>
    <col min="25" max="25" width="16.85546875" style="44" customWidth="1"/>
    <col min="26" max="26" width="19.140625" style="43" customWidth="1"/>
    <col min="27" max="27" width="17.140625" style="43" hidden="1" customWidth="1"/>
    <col min="28" max="30" width="17.140625" style="1" hidden="1" customWidth="1"/>
    <col min="31" max="31" width="17.140625" style="9" hidden="1" customWidth="1"/>
    <col min="32" max="37" width="17.140625" style="1" hidden="1" customWidth="1"/>
    <col min="38" max="38" width="10.28515625" style="1" hidden="1" customWidth="1"/>
    <col min="39" max="39" width="24.5703125" style="1" hidden="1" customWidth="1"/>
    <col min="40" max="40" width="92" style="1" customWidth="1"/>
    <col min="41" max="113" width="10.28515625" style="9" customWidth="1"/>
    <col min="114" max="114" width="17" style="9" customWidth="1"/>
    <col min="115" max="221" width="10.28515625" style="9" customWidth="1"/>
    <col min="222" max="1107" width="10.28515625" style="1" customWidth="1"/>
    <col min="1108" max="16384" width="9.140625" style="4"/>
  </cols>
  <sheetData>
    <row r="1" spans="1:1107" ht="37.5" customHeight="1" x14ac:dyDescent="0.3">
      <c r="B1" s="92" t="s">
        <v>0</v>
      </c>
      <c r="C1" s="69"/>
      <c r="D1" s="3"/>
      <c r="E1" s="3"/>
      <c r="F1" s="3"/>
      <c r="G1" s="4"/>
      <c r="H1" s="8"/>
      <c r="I1" s="8"/>
      <c r="J1" s="8"/>
      <c r="K1" s="8"/>
      <c r="L1" s="8"/>
      <c r="M1" s="8"/>
      <c r="N1" s="8"/>
      <c r="O1" s="8"/>
      <c r="P1" s="69"/>
      <c r="Q1" s="70"/>
      <c r="R1" s="8"/>
      <c r="S1" s="8"/>
      <c r="T1" s="8"/>
      <c r="U1" s="8"/>
      <c r="V1" s="8"/>
      <c r="W1" s="45"/>
      <c r="X1" s="46"/>
      <c r="Y1" s="45"/>
      <c r="Z1" s="70"/>
      <c r="AA1" s="8"/>
      <c r="AB1" s="8"/>
      <c r="AC1" s="8"/>
      <c r="AD1" s="8"/>
      <c r="AE1" s="8"/>
      <c r="AF1" s="70" t="s">
        <v>0</v>
      </c>
      <c r="AG1" s="46"/>
      <c r="AH1" s="70"/>
      <c r="AN1" s="69" t="s">
        <v>1</v>
      </c>
    </row>
    <row r="2" spans="1:1107" ht="121.5" customHeight="1" x14ac:dyDescent="0.25">
      <c r="A2" s="309" t="s">
        <v>187</v>
      </c>
      <c r="B2" s="309"/>
      <c r="C2" s="309"/>
      <c r="D2" s="309"/>
      <c r="E2" s="76"/>
      <c r="F2" s="76"/>
      <c r="G2" s="77"/>
      <c r="H2" s="80"/>
      <c r="I2" s="80"/>
      <c r="J2" s="80"/>
      <c r="K2" s="80"/>
      <c r="L2" s="78"/>
      <c r="M2" s="78"/>
      <c r="N2" s="78"/>
      <c r="O2" s="78"/>
      <c r="P2" s="164"/>
      <c r="Q2" s="295"/>
      <c r="R2" s="295"/>
      <c r="S2" s="295"/>
      <c r="T2" s="295"/>
      <c r="U2" s="295"/>
      <c r="V2" s="295"/>
      <c r="W2" s="295"/>
      <c r="X2" s="295"/>
      <c r="Y2" s="295"/>
      <c r="Z2" s="164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215" t="s">
        <v>158</v>
      </c>
    </row>
    <row r="3" spans="1:1107" s="75" customFormat="1" ht="63" customHeight="1" x14ac:dyDescent="0.25">
      <c r="A3" s="309" t="s">
        <v>185</v>
      </c>
      <c r="B3" s="309"/>
      <c r="C3" s="309"/>
      <c r="D3" s="98"/>
      <c r="E3" s="76"/>
      <c r="F3" s="76"/>
      <c r="G3" s="77"/>
      <c r="H3" s="80"/>
      <c r="I3" s="80"/>
      <c r="J3" s="80"/>
      <c r="K3" s="80"/>
      <c r="L3" s="78"/>
      <c r="M3" s="78"/>
      <c r="N3" s="78"/>
      <c r="O3" s="78"/>
      <c r="P3" s="164"/>
      <c r="Q3" s="68"/>
      <c r="R3" s="68"/>
      <c r="S3" s="68"/>
      <c r="T3" s="68"/>
      <c r="U3" s="68"/>
      <c r="V3" s="68"/>
      <c r="W3" s="68"/>
      <c r="X3" s="68"/>
      <c r="Y3" s="68"/>
      <c r="Z3" s="164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215" t="s">
        <v>186</v>
      </c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4"/>
      <c r="HO3" s="74"/>
      <c r="HP3" s="74"/>
      <c r="HQ3" s="74"/>
      <c r="HR3" s="74"/>
      <c r="HS3" s="74"/>
      <c r="HT3" s="74"/>
      <c r="HU3" s="74"/>
      <c r="HV3" s="74"/>
      <c r="HW3" s="74"/>
      <c r="HX3" s="74"/>
      <c r="HY3" s="74"/>
      <c r="HZ3" s="74"/>
      <c r="IA3" s="74"/>
      <c r="IB3" s="74"/>
      <c r="IC3" s="74"/>
      <c r="ID3" s="74"/>
      <c r="IE3" s="74"/>
      <c r="IF3" s="74"/>
      <c r="IG3" s="74"/>
      <c r="IH3" s="74"/>
      <c r="II3" s="74"/>
      <c r="IJ3" s="74"/>
      <c r="IK3" s="74"/>
      <c r="IL3" s="74"/>
      <c r="IM3" s="74"/>
      <c r="IN3" s="74"/>
      <c r="IO3" s="74"/>
      <c r="IP3" s="74"/>
      <c r="IQ3" s="74"/>
      <c r="IR3" s="74"/>
      <c r="IS3" s="74"/>
      <c r="IT3" s="74"/>
      <c r="IU3" s="74"/>
      <c r="IV3" s="74"/>
      <c r="IW3" s="74"/>
      <c r="IX3" s="74"/>
      <c r="IY3" s="74"/>
      <c r="IZ3" s="74"/>
      <c r="JA3" s="74"/>
      <c r="JB3" s="74"/>
      <c r="JC3" s="74"/>
      <c r="JD3" s="74"/>
      <c r="JE3" s="74"/>
      <c r="JF3" s="74"/>
      <c r="JG3" s="74"/>
      <c r="JH3" s="74"/>
      <c r="JI3" s="74"/>
      <c r="JJ3" s="74"/>
      <c r="JK3" s="74"/>
      <c r="JL3" s="74"/>
      <c r="JM3" s="74"/>
      <c r="JN3" s="74"/>
      <c r="JO3" s="74"/>
      <c r="JP3" s="74"/>
      <c r="JQ3" s="74"/>
      <c r="JR3" s="74"/>
      <c r="JS3" s="74"/>
      <c r="JT3" s="74"/>
      <c r="JU3" s="74"/>
      <c r="JV3" s="74"/>
      <c r="JW3" s="74"/>
      <c r="JX3" s="74"/>
      <c r="JY3" s="74"/>
      <c r="JZ3" s="74"/>
      <c r="KA3" s="74"/>
      <c r="KB3" s="74"/>
      <c r="KC3" s="74"/>
      <c r="KD3" s="74"/>
      <c r="KE3" s="74"/>
      <c r="KF3" s="74"/>
      <c r="KG3" s="74"/>
      <c r="KH3" s="74"/>
      <c r="KI3" s="74"/>
      <c r="KJ3" s="74"/>
      <c r="KK3" s="74"/>
      <c r="KL3" s="74"/>
      <c r="KM3" s="74"/>
      <c r="KN3" s="74"/>
      <c r="KO3" s="74"/>
      <c r="KP3" s="74"/>
      <c r="KQ3" s="74"/>
      <c r="KR3" s="74"/>
      <c r="KS3" s="74"/>
      <c r="KT3" s="74"/>
      <c r="KU3" s="74"/>
      <c r="KV3" s="74"/>
      <c r="KW3" s="74"/>
      <c r="KX3" s="74"/>
      <c r="KY3" s="74"/>
      <c r="KZ3" s="74"/>
      <c r="LA3" s="74"/>
      <c r="LB3" s="74"/>
      <c r="LC3" s="74"/>
      <c r="LD3" s="74"/>
      <c r="LE3" s="74"/>
      <c r="LF3" s="74"/>
      <c r="LG3" s="74"/>
      <c r="LH3" s="74"/>
      <c r="LI3" s="74"/>
      <c r="LJ3" s="74"/>
      <c r="LK3" s="74"/>
      <c r="LL3" s="74"/>
      <c r="LM3" s="74"/>
      <c r="LN3" s="74"/>
      <c r="LO3" s="74"/>
      <c r="LP3" s="74"/>
      <c r="LQ3" s="74"/>
      <c r="LR3" s="74"/>
      <c r="LS3" s="74"/>
      <c r="LT3" s="74"/>
      <c r="LU3" s="74"/>
      <c r="LV3" s="74"/>
      <c r="LW3" s="74"/>
      <c r="LX3" s="74"/>
      <c r="LY3" s="74"/>
      <c r="LZ3" s="74"/>
      <c r="MA3" s="74"/>
      <c r="MB3" s="74"/>
      <c r="MC3" s="74"/>
      <c r="MD3" s="74"/>
      <c r="ME3" s="74"/>
      <c r="MF3" s="74"/>
      <c r="MG3" s="74"/>
      <c r="MH3" s="74"/>
      <c r="MI3" s="74"/>
      <c r="MJ3" s="74"/>
      <c r="MK3" s="74"/>
      <c r="ML3" s="74"/>
      <c r="MM3" s="74"/>
      <c r="MN3" s="74"/>
      <c r="MO3" s="74"/>
      <c r="MP3" s="74"/>
      <c r="MQ3" s="74"/>
      <c r="MR3" s="74"/>
      <c r="MS3" s="74"/>
      <c r="MT3" s="74"/>
      <c r="MU3" s="74"/>
      <c r="MV3" s="74"/>
      <c r="MW3" s="74"/>
      <c r="MX3" s="74"/>
      <c r="MY3" s="74"/>
      <c r="MZ3" s="74"/>
      <c r="NA3" s="74"/>
      <c r="NB3" s="74"/>
      <c r="NC3" s="74"/>
      <c r="ND3" s="74"/>
      <c r="NE3" s="74"/>
      <c r="NF3" s="74"/>
      <c r="NG3" s="74"/>
      <c r="NH3" s="74"/>
      <c r="NI3" s="74"/>
      <c r="NJ3" s="74"/>
      <c r="NK3" s="74"/>
      <c r="NL3" s="74"/>
      <c r="NM3" s="74"/>
      <c r="NN3" s="74"/>
      <c r="NO3" s="74"/>
      <c r="NP3" s="74"/>
      <c r="NQ3" s="74"/>
      <c r="NR3" s="74"/>
      <c r="NS3" s="74"/>
      <c r="NT3" s="74"/>
      <c r="NU3" s="74"/>
      <c r="NV3" s="74"/>
      <c r="NW3" s="74"/>
      <c r="NX3" s="74"/>
      <c r="NY3" s="74"/>
      <c r="NZ3" s="74"/>
      <c r="OA3" s="74"/>
      <c r="OB3" s="74"/>
      <c r="OC3" s="74"/>
      <c r="OD3" s="74"/>
      <c r="OE3" s="74"/>
      <c r="OF3" s="74"/>
      <c r="OG3" s="74"/>
      <c r="OH3" s="74"/>
      <c r="OI3" s="74"/>
      <c r="OJ3" s="74"/>
      <c r="OK3" s="74"/>
      <c r="OL3" s="74"/>
      <c r="OM3" s="74"/>
      <c r="ON3" s="74"/>
      <c r="OO3" s="74"/>
      <c r="OP3" s="74"/>
      <c r="OQ3" s="74"/>
      <c r="OR3" s="74"/>
      <c r="OS3" s="74"/>
      <c r="OT3" s="74"/>
      <c r="OU3" s="74"/>
      <c r="OV3" s="74"/>
      <c r="OW3" s="74"/>
      <c r="OX3" s="74"/>
      <c r="OY3" s="74"/>
      <c r="OZ3" s="74"/>
      <c r="PA3" s="74"/>
      <c r="PB3" s="74"/>
      <c r="PC3" s="74"/>
      <c r="PD3" s="74"/>
      <c r="PE3" s="74"/>
      <c r="PF3" s="74"/>
      <c r="PG3" s="74"/>
      <c r="PH3" s="74"/>
      <c r="PI3" s="74"/>
      <c r="PJ3" s="74"/>
      <c r="PK3" s="74"/>
      <c r="PL3" s="74"/>
      <c r="PM3" s="74"/>
      <c r="PN3" s="74"/>
      <c r="PO3" s="74"/>
      <c r="PP3" s="74"/>
      <c r="PQ3" s="74"/>
      <c r="PR3" s="74"/>
      <c r="PS3" s="74"/>
      <c r="PT3" s="74"/>
      <c r="PU3" s="74"/>
      <c r="PV3" s="74"/>
      <c r="PW3" s="74"/>
      <c r="PX3" s="74"/>
      <c r="PY3" s="74"/>
      <c r="PZ3" s="74"/>
      <c r="QA3" s="74"/>
      <c r="QB3" s="74"/>
      <c r="QC3" s="74"/>
      <c r="QD3" s="74"/>
      <c r="QE3" s="74"/>
      <c r="QF3" s="74"/>
      <c r="QG3" s="74"/>
      <c r="QH3" s="74"/>
      <c r="QI3" s="74"/>
      <c r="QJ3" s="74"/>
      <c r="QK3" s="74"/>
      <c r="QL3" s="74"/>
      <c r="QM3" s="74"/>
      <c r="QN3" s="74"/>
      <c r="QO3" s="74"/>
      <c r="QP3" s="74"/>
      <c r="QQ3" s="74"/>
      <c r="QR3" s="74"/>
      <c r="QS3" s="74"/>
      <c r="QT3" s="74"/>
      <c r="QU3" s="74"/>
      <c r="QV3" s="74"/>
      <c r="QW3" s="74"/>
      <c r="QX3" s="74"/>
      <c r="QY3" s="74"/>
      <c r="QZ3" s="74"/>
      <c r="RA3" s="74"/>
      <c r="RB3" s="74"/>
      <c r="RC3" s="74"/>
      <c r="RD3" s="74"/>
      <c r="RE3" s="74"/>
      <c r="RF3" s="74"/>
      <c r="RG3" s="74"/>
      <c r="RH3" s="74"/>
      <c r="RI3" s="74"/>
      <c r="RJ3" s="74"/>
      <c r="RK3" s="74"/>
      <c r="RL3" s="74"/>
      <c r="RM3" s="74"/>
      <c r="RN3" s="74"/>
      <c r="RO3" s="74"/>
      <c r="RP3" s="74"/>
      <c r="RQ3" s="74"/>
      <c r="RR3" s="74"/>
      <c r="RS3" s="74"/>
      <c r="RT3" s="74"/>
      <c r="RU3" s="74"/>
      <c r="RV3" s="74"/>
      <c r="RW3" s="74"/>
      <c r="RX3" s="74"/>
      <c r="RY3" s="74"/>
      <c r="RZ3" s="74"/>
      <c r="SA3" s="74"/>
      <c r="SB3" s="74"/>
      <c r="SC3" s="74"/>
      <c r="SD3" s="74"/>
      <c r="SE3" s="74"/>
      <c r="SF3" s="74"/>
      <c r="SG3" s="74"/>
      <c r="SH3" s="74"/>
      <c r="SI3" s="74"/>
      <c r="SJ3" s="74"/>
      <c r="SK3" s="74"/>
      <c r="SL3" s="74"/>
      <c r="SM3" s="74"/>
      <c r="SN3" s="74"/>
      <c r="SO3" s="74"/>
      <c r="SP3" s="74"/>
      <c r="SQ3" s="74"/>
      <c r="SR3" s="74"/>
      <c r="SS3" s="74"/>
      <c r="ST3" s="74"/>
      <c r="SU3" s="74"/>
      <c r="SV3" s="74"/>
      <c r="SW3" s="74"/>
      <c r="SX3" s="74"/>
      <c r="SY3" s="74"/>
      <c r="SZ3" s="74"/>
      <c r="TA3" s="74"/>
      <c r="TB3" s="74"/>
      <c r="TC3" s="74"/>
      <c r="TD3" s="74"/>
      <c r="TE3" s="74"/>
      <c r="TF3" s="74"/>
      <c r="TG3" s="74"/>
      <c r="TH3" s="74"/>
      <c r="TI3" s="74"/>
      <c r="TJ3" s="74"/>
      <c r="TK3" s="74"/>
      <c r="TL3" s="74"/>
      <c r="TM3" s="74"/>
      <c r="TN3" s="74"/>
      <c r="TO3" s="74"/>
      <c r="TP3" s="74"/>
      <c r="TQ3" s="74"/>
      <c r="TR3" s="74"/>
      <c r="TS3" s="74"/>
      <c r="TT3" s="74"/>
      <c r="TU3" s="74"/>
      <c r="TV3" s="74"/>
      <c r="TW3" s="74"/>
      <c r="TX3" s="74"/>
      <c r="TY3" s="74"/>
      <c r="TZ3" s="74"/>
      <c r="UA3" s="74"/>
      <c r="UB3" s="74"/>
      <c r="UC3" s="74"/>
      <c r="UD3" s="74"/>
      <c r="UE3" s="74"/>
      <c r="UF3" s="74"/>
      <c r="UG3" s="74"/>
      <c r="UH3" s="74"/>
      <c r="UI3" s="74"/>
      <c r="UJ3" s="74"/>
      <c r="UK3" s="74"/>
      <c r="UL3" s="74"/>
      <c r="UM3" s="74"/>
      <c r="UN3" s="74"/>
      <c r="UO3" s="74"/>
      <c r="UP3" s="74"/>
      <c r="UQ3" s="74"/>
      <c r="UR3" s="74"/>
      <c r="US3" s="74"/>
      <c r="UT3" s="74"/>
      <c r="UU3" s="74"/>
      <c r="UV3" s="74"/>
      <c r="UW3" s="74"/>
      <c r="UX3" s="74"/>
      <c r="UY3" s="74"/>
      <c r="UZ3" s="74"/>
      <c r="VA3" s="74"/>
      <c r="VB3" s="74"/>
      <c r="VC3" s="74"/>
      <c r="VD3" s="74"/>
      <c r="VE3" s="74"/>
      <c r="VF3" s="74"/>
      <c r="VG3" s="74"/>
      <c r="VH3" s="74"/>
      <c r="VI3" s="74"/>
      <c r="VJ3" s="74"/>
      <c r="VK3" s="74"/>
      <c r="VL3" s="74"/>
      <c r="VM3" s="74"/>
      <c r="VN3" s="74"/>
      <c r="VO3" s="74"/>
      <c r="VP3" s="74"/>
      <c r="VQ3" s="74"/>
      <c r="VR3" s="74"/>
      <c r="VS3" s="74"/>
      <c r="VT3" s="74"/>
      <c r="VU3" s="74"/>
      <c r="VV3" s="74"/>
      <c r="VW3" s="74"/>
      <c r="VX3" s="74"/>
      <c r="VY3" s="74"/>
      <c r="VZ3" s="74"/>
      <c r="WA3" s="74"/>
      <c r="WB3" s="74"/>
      <c r="WC3" s="74"/>
      <c r="WD3" s="74"/>
      <c r="WE3" s="74"/>
      <c r="WF3" s="74"/>
      <c r="WG3" s="74"/>
      <c r="WH3" s="74"/>
      <c r="WI3" s="74"/>
      <c r="WJ3" s="74"/>
      <c r="WK3" s="74"/>
      <c r="WL3" s="74"/>
      <c r="WM3" s="74"/>
      <c r="WN3" s="74"/>
      <c r="WO3" s="74"/>
      <c r="WP3" s="74"/>
      <c r="WQ3" s="74"/>
      <c r="WR3" s="74"/>
      <c r="WS3" s="74"/>
      <c r="WT3" s="74"/>
      <c r="WU3" s="74"/>
      <c r="WV3" s="74"/>
      <c r="WW3" s="74"/>
      <c r="WX3" s="74"/>
      <c r="WY3" s="74"/>
      <c r="WZ3" s="74"/>
      <c r="XA3" s="74"/>
      <c r="XB3" s="74"/>
      <c r="XC3" s="74"/>
      <c r="XD3" s="74"/>
      <c r="XE3" s="74"/>
      <c r="XF3" s="74"/>
      <c r="XG3" s="74"/>
      <c r="XH3" s="74"/>
      <c r="XI3" s="74"/>
      <c r="XJ3" s="74"/>
      <c r="XK3" s="74"/>
      <c r="XL3" s="74"/>
      <c r="XM3" s="74"/>
      <c r="XN3" s="74"/>
      <c r="XO3" s="74"/>
      <c r="XP3" s="74"/>
      <c r="XQ3" s="74"/>
      <c r="XR3" s="74"/>
      <c r="XS3" s="74"/>
      <c r="XT3" s="74"/>
      <c r="XU3" s="74"/>
      <c r="XV3" s="74"/>
      <c r="XW3" s="74"/>
      <c r="XX3" s="74"/>
      <c r="XY3" s="74"/>
      <c r="XZ3" s="74"/>
      <c r="YA3" s="74"/>
      <c r="YB3" s="74"/>
      <c r="YC3" s="74"/>
      <c r="YD3" s="74"/>
      <c r="YE3" s="74"/>
      <c r="YF3" s="74"/>
      <c r="YG3" s="74"/>
      <c r="YH3" s="74"/>
      <c r="YI3" s="74"/>
      <c r="YJ3" s="74"/>
      <c r="YK3" s="74"/>
      <c r="YL3" s="74"/>
      <c r="YM3" s="74"/>
      <c r="YN3" s="74"/>
      <c r="YO3" s="74"/>
      <c r="YP3" s="74"/>
      <c r="YQ3" s="74"/>
      <c r="YR3" s="74"/>
      <c r="YS3" s="74"/>
      <c r="YT3" s="74"/>
      <c r="YU3" s="74"/>
      <c r="YV3" s="74"/>
      <c r="YW3" s="74"/>
      <c r="YX3" s="74"/>
      <c r="YY3" s="74"/>
      <c r="YZ3" s="74"/>
      <c r="ZA3" s="74"/>
      <c r="ZB3" s="74"/>
      <c r="ZC3" s="74"/>
      <c r="ZD3" s="74"/>
      <c r="ZE3" s="74"/>
      <c r="ZF3" s="74"/>
      <c r="ZG3" s="74"/>
      <c r="ZH3" s="74"/>
      <c r="ZI3" s="74"/>
      <c r="ZJ3" s="74"/>
      <c r="ZK3" s="74"/>
      <c r="ZL3" s="74"/>
      <c r="ZM3" s="74"/>
      <c r="ZN3" s="74"/>
      <c r="ZO3" s="74"/>
      <c r="ZP3" s="74"/>
      <c r="ZQ3" s="74"/>
      <c r="ZR3" s="74"/>
      <c r="ZS3" s="74"/>
      <c r="ZT3" s="74"/>
      <c r="ZU3" s="74"/>
      <c r="ZV3" s="74"/>
      <c r="ZW3" s="74"/>
      <c r="ZX3" s="74"/>
      <c r="ZY3" s="74"/>
      <c r="ZZ3" s="74"/>
      <c r="AAA3" s="74"/>
      <c r="AAB3" s="74"/>
      <c r="AAC3" s="74"/>
      <c r="AAD3" s="74"/>
      <c r="AAE3" s="74"/>
      <c r="AAF3" s="74"/>
      <c r="AAG3" s="74"/>
      <c r="AAH3" s="74"/>
      <c r="AAI3" s="74"/>
      <c r="AAJ3" s="74"/>
      <c r="AAK3" s="74"/>
      <c r="AAL3" s="74"/>
      <c r="AAM3" s="74"/>
      <c r="AAN3" s="74"/>
      <c r="AAO3" s="74"/>
      <c r="AAP3" s="74"/>
      <c r="AAQ3" s="74"/>
      <c r="AAR3" s="74"/>
      <c r="AAS3" s="74"/>
      <c r="AAT3" s="74"/>
      <c r="AAU3" s="74"/>
      <c r="AAV3" s="74"/>
      <c r="AAW3" s="74"/>
      <c r="AAX3" s="74"/>
      <c r="AAY3" s="74"/>
      <c r="AAZ3" s="74"/>
      <c r="ABA3" s="74"/>
      <c r="ABB3" s="74"/>
      <c r="ABC3" s="74"/>
      <c r="ABD3" s="74"/>
      <c r="ABE3" s="74"/>
      <c r="ABF3" s="74"/>
      <c r="ABG3" s="74"/>
      <c r="ABH3" s="74"/>
      <c r="ABI3" s="74"/>
      <c r="ABJ3" s="74"/>
      <c r="ABK3" s="74"/>
      <c r="ABL3" s="74"/>
      <c r="ABM3" s="74"/>
      <c r="ABN3" s="74"/>
      <c r="ABO3" s="74"/>
      <c r="ABP3" s="74"/>
      <c r="ABQ3" s="74"/>
      <c r="ABR3" s="74"/>
      <c r="ABS3" s="74"/>
      <c r="ABT3" s="74"/>
      <c r="ABU3" s="74"/>
      <c r="ABV3" s="74"/>
      <c r="ABW3" s="74"/>
      <c r="ABX3" s="74"/>
      <c r="ABY3" s="74"/>
      <c r="ABZ3" s="74"/>
      <c r="ACA3" s="74"/>
      <c r="ACB3" s="74"/>
      <c r="ACC3" s="74"/>
      <c r="ACD3" s="74"/>
      <c r="ACE3" s="74"/>
      <c r="ACF3" s="74"/>
      <c r="ACG3" s="74"/>
      <c r="ACH3" s="74"/>
      <c r="ACI3" s="74"/>
      <c r="ACJ3" s="74"/>
      <c r="ACK3" s="74"/>
      <c r="ACL3" s="74"/>
      <c r="ACM3" s="74"/>
      <c r="ACN3" s="74"/>
      <c r="ACO3" s="74"/>
      <c r="ACP3" s="74"/>
      <c r="ACQ3" s="74"/>
      <c r="ACR3" s="74"/>
      <c r="ACS3" s="74"/>
      <c r="ACT3" s="74"/>
      <c r="ACU3" s="74"/>
      <c r="ACV3" s="74"/>
      <c r="ACW3" s="74"/>
      <c r="ACX3" s="74"/>
      <c r="ACY3" s="74"/>
      <c r="ACZ3" s="74"/>
      <c r="ADA3" s="74"/>
      <c r="ADB3" s="74"/>
      <c r="ADC3" s="74"/>
      <c r="ADD3" s="74"/>
      <c r="ADE3" s="74"/>
      <c r="ADF3" s="74"/>
      <c r="ADG3" s="74"/>
      <c r="ADH3" s="74"/>
      <c r="ADI3" s="74"/>
      <c r="ADJ3" s="74"/>
      <c r="ADK3" s="74"/>
      <c r="ADL3" s="74"/>
      <c r="ADM3" s="74"/>
      <c r="ADN3" s="74"/>
      <c r="ADO3" s="74"/>
      <c r="ADP3" s="74"/>
      <c r="ADQ3" s="74"/>
      <c r="ADR3" s="74"/>
      <c r="ADS3" s="74"/>
      <c r="ADT3" s="74"/>
      <c r="ADU3" s="74"/>
      <c r="ADV3" s="74"/>
      <c r="ADW3" s="74"/>
      <c r="ADX3" s="74"/>
      <c r="ADY3" s="74"/>
      <c r="ADZ3" s="74"/>
      <c r="AEA3" s="74"/>
      <c r="AEB3" s="74"/>
      <c r="AEC3" s="74"/>
      <c r="AED3" s="74"/>
      <c r="AEE3" s="74"/>
      <c r="AEF3" s="74"/>
      <c r="AEG3" s="74"/>
      <c r="AEH3" s="74"/>
      <c r="AEI3" s="74"/>
      <c r="AEJ3" s="74"/>
      <c r="AEK3" s="74"/>
      <c r="AEL3" s="74"/>
      <c r="AEM3" s="74"/>
      <c r="AEN3" s="74"/>
      <c r="AEO3" s="74"/>
      <c r="AEP3" s="74"/>
      <c r="AEQ3" s="74"/>
      <c r="AER3" s="74"/>
      <c r="AES3" s="74"/>
      <c r="AET3" s="74"/>
      <c r="AEU3" s="74"/>
      <c r="AEV3" s="74"/>
      <c r="AEW3" s="74"/>
      <c r="AEX3" s="74"/>
      <c r="AEY3" s="74"/>
      <c r="AEZ3" s="74"/>
      <c r="AFA3" s="74"/>
      <c r="AFB3" s="74"/>
      <c r="AFC3" s="74"/>
      <c r="AFD3" s="74"/>
      <c r="AFE3" s="74"/>
      <c r="AFF3" s="74"/>
      <c r="AFG3" s="74"/>
      <c r="AFH3" s="74"/>
      <c r="AFI3" s="74"/>
      <c r="AFJ3" s="74"/>
      <c r="AFK3" s="74"/>
      <c r="AFL3" s="74"/>
      <c r="AFM3" s="74"/>
      <c r="AFN3" s="74"/>
      <c r="AFO3" s="74"/>
      <c r="AFP3" s="74"/>
      <c r="AFQ3" s="74"/>
      <c r="AFR3" s="74"/>
      <c r="AFS3" s="74"/>
      <c r="AFT3" s="74"/>
      <c r="AFU3" s="74"/>
      <c r="AFV3" s="74"/>
      <c r="AFW3" s="74"/>
      <c r="AFX3" s="74"/>
      <c r="AFY3" s="74"/>
      <c r="AFZ3" s="74"/>
      <c r="AGA3" s="74"/>
      <c r="AGB3" s="74"/>
      <c r="AGC3" s="74"/>
      <c r="AGD3" s="74"/>
      <c r="AGE3" s="74"/>
      <c r="AGF3" s="74"/>
      <c r="AGG3" s="74"/>
      <c r="AGH3" s="74"/>
      <c r="AGI3" s="74"/>
      <c r="AGJ3" s="74"/>
      <c r="AGK3" s="74"/>
      <c r="AGL3" s="74"/>
      <c r="AGM3" s="74"/>
      <c r="AGN3" s="74"/>
      <c r="AGO3" s="74"/>
      <c r="AGP3" s="74"/>
      <c r="AGQ3" s="74"/>
      <c r="AGR3" s="74"/>
      <c r="AGS3" s="74"/>
      <c r="AGT3" s="74"/>
      <c r="AGU3" s="74"/>
      <c r="AGV3" s="74"/>
      <c r="AGW3" s="74"/>
      <c r="AGX3" s="74"/>
      <c r="AGY3" s="74"/>
      <c r="AGZ3" s="74"/>
      <c r="AHA3" s="74"/>
      <c r="AHB3" s="74"/>
      <c r="AHC3" s="74"/>
      <c r="AHD3" s="74"/>
      <c r="AHE3" s="74"/>
      <c r="AHF3" s="74"/>
      <c r="AHG3" s="74"/>
      <c r="AHH3" s="74"/>
      <c r="AHI3" s="74"/>
      <c r="AHJ3" s="74"/>
      <c r="AHK3" s="74"/>
      <c r="AHL3" s="74"/>
      <c r="AHM3" s="74"/>
      <c r="AHN3" s="74"/>
      <c r="AHO3" s="74"/>
      <c r="AHP3" s="74"/>
      <c r="AHQ3" s="74"/>
      <c r="AHR3" s="74"/>
      <c r="AHS3" s="74"/>
      <c r="AHT3" s="74"/>
      <c r="AHU3" s="74"/>
      <c r="AHV3" s="74"/>
      <c r="AHW3" s="74"/>
      <c r="AHX3" s="74"/>
      <c r="AHY3" s="74"/>
      <c r="AHZ3" s="74"/>
      <c r="AIA3" s="74"/>
      <c r="AIB3" s="74"/>
      <c r="AIC3" s="74"/>
      <c r="AID3" s="74"/>
      <c r="AIE3" s="74"/>
      <c r="AIF3" s="74"/>
      <c r="AIG3" s="74"/>
      <c r="AIH3" s="74"/>
      <c r="AII3" s="74"/>
      <c r="AIJ3" s="74"/>
      <c r="AIK3" s="74"/>
      <c r="AIL3" s="74"/>
      <c r="AIM3" s="74"/>
      <c r="AIN3" s="74"/>
      <c r="AIO3" s="74"/>
      <c r="AIP3" s="74"/>
      <c r="AIQ3" s="74"/>
      <c r="AIR3" s="74"/>
      <c r="AIS3" s="74"/>
      <c r="AIT3" s="74"/>
      <c r="AIU3" s="74"/>
      <c r="AIV3" s="74"/>
      <c r="AIW3" s="74"/>
      <c r="AIX3" s="74"/>
      <c r="AIY3" s="74"/>
      <c r="AIZ3" s="74"/>
      <c r="AJA3" s="74"/>
      <c r="AJB3" s="74"/>
      <c r="AJC3" s="74"/>
      <c r="AJD3" s="74"/>
      <c r="AJE3" s="74"/>
      <c r="AJF3" s="74"/>
      <c r="AJG3" s="74"/>
      <c r="AJH3" s="74"/>
      <c r="AJI3" s="74"/>
      <c r="AJJ3" s="74"/>
      <c r="AJK3" s="74"/>
      <c r="AJL3" s="74"/>
      <c r="AJM3" s="74"/>
      <c r="AJN3" s="74"/>
      <c r="AJO3" s="74"/>
      <c r="AJP3" s="74"/>
      <c r="AJQ3" s="74"/>
      <c r="AJR3" s="74"/>
      <c r="AJS3" s="74"/>
      <c r="AJT3" s="74"/>
      <c r="AJU3" s="74"/>
      <c r="AJV3" s="74"/>
      <c r="AJW3" s="74"/>
      <c r="AJX3" s="74"/>
      <c r="AJY3" s="74"/>
      <c r="AJZ3" s="74"/>
      <c r="AKA3" s="74"/>
      <c r="AKB3" s="74"/>
      <c r="AKC3" s="74"/>
      <c r="AKD3" s="74"/>
      <c r="AKE3" s="74"/>
      <c r="AKF3" s="74"/>
      <c r="AKG3" s="74"/>
      <c r="AKH3" s="74"/>
      <c r="AKI3" s="74"/>
      <c r="AKJ3" s="74"/>
      <c r="AKK3" s="74"/>
      <c r="AKL3" s="74"/>
      <c r="AKM3" s="74"/>
      <c r="AKN3" s="74"/>
      <c r="AKO3" s="74"/>
      <c r="AKP3" s="74"/>
      <c r="AKQ3" s="74"/>
      <c r="AKR3" s="74"/>
      <c r="AKS3" s="74"/>
      <c r="AKT3" s="74"/>
      <c r="AKU3" s="74"/>
      <c r="AKV3" s="74"/>
      <c r="AKW3" s="74"/>
      <c r="AKX3" s="74"/>
      <c r="AKY3" s="74"/>
      <c r="AKZ3" s="74"/>
      <c r="ALA3" s="74"/>
      <c r="ALB3" s="74"/>
      <c r="ALC3" s="74"/>
      <c r="ALD3" s="74"/>
      <c r="ALE3" s="74"/>
      <c r="ALF3" s="74"/>
      <c r="ALG3" s="74"/>
      <c r="ALH3" s="74"/>
      <c r="ALI3" s="74"/>
      <c r="ALJ3" s="74"/>
      <c r="ALK3" s="74"/>
      <c r="ALL3" s="74"/>
      <c r="ALM3" s="74"/>
      <c r="ALN3" s="74"/>
      <c r="ALO3" s="74"/>
      <c r="ALP3" s="74"/>
      <c r="ALQ3" s="74"/>
      <c r="ALR3" s="74"/>
      <c r="ALS3" s="74"/>
      <c r="ALT3" s="74"/>
      <c r="ALU3" s="74"/>
      <c r="ALV3" s="74"/>
      <c r="ALW3" s="74"/>
      <c r="ALX3" s="74"/>
      <c r="ALY3" s="74"/>
      <c r="ALZ3" s="74"/>
      <c r="AMA3" s="74"/>
      <c r="AMB3" s="74"/>
      <c r="AMC3" s="74"/>
      <c r="AMD3" s="74"/>
      <c r="AME3" s="74"/>
      <c r="AMF3" s="74"/>
      <c r="AMG3" s="74"/>
      <c r="AMH3" s="74"/>
      <c r="AMI3" s="74"/>
      <c r="AMJ3" s="74"/>
      <c r="AMK3" s="74"/>
      <c r="AML3" s="74"/>
      <c r="AMM3" s="74"/>
      <c r="AMN3" s="74"/>
      <c r="AMO3" s="74"/>
      <c r="AMP3" s="74"/>
      <c r="AMQ3" s="74"/>
      <c r="AMR3" s="74"/>
      <c r="AMS3" s="74"/>
      <c r="AMT3" s="74"/>
      <c r="AMU3" s="74"/>
      <c r="AMV3" s="74"/>
      <c r="AMW3" s="74"/>
      <c r="AMX3" s="74"/>
      <c r="AMY3" s="74"/>
      <c r="AMZ3" s="74"/>
      <c r="ANA3" s="74"/>
      <c r="ANB3" s="74"/>
      <c r="ANC3" s="74"/>
      <c r="AND3" s="74"/>
      <c r="ANE3" s="74"/>
      <c r="ANF3" s="74"/>
      <c r="ANG3" s="74"/>
      <c r="ANH3" s="74"/>
      <c r="ANI3" s="74"/>
      <c r="ANJ3" s="74"/>
      <c r="ANK3" s="74"/>
      <c r="ANL3" s="74"/>
      <c r="ANM3" s="74"/>
      <c r="ANN3" s="74"/>
      <c r="ANO3" s="74"/>
      <c r="ANP3" s="74"/>
      <c r="ANQ3" s="74"/>
      <c r="ANR3" s="74"/>
      <c r="ANS3" s="74"/>
      <c r="ANT3" s="74"/>
      <c r="ANU3" s="74"/>
      <c r="ANV3" s="74"/>
      <c r="ANW3" s="74"/>
      <c r="ANX3" s="74"/>
      <c r="ANY3" s="74"/>
      <c r="ANZ3" s="74"/>
      <c r="AOA3" s="74"/>
      <c r="AOB3" s="74"/>
      <c r="AOC3" s="74"/>
      <c r="AOD3" s="74"/>
      <c r="AOE3" s="74"/>
      <c r="AOF3" s="74"/>
      <c r="AOG3" s="74"/>
      <c r="AOH3" s="74"/>
      <c r="AOI3" s="74"/>
      <c r="AOJ3" s="74"/>
      <c r="AOK3" s="74"/>
      <c r="AOL3" s="74"/>
      <c r="AOM3" s="74"/>
      <c r="AON3" s="74"/>
      <c r="AOO3" s="74"/>
      <c r="AOP3" s="74"/>
      <c r="AOQ3" s="74"/>
      <c r="AOR3" s="74"/>
      <c r="AOS3" s="74"/>
      <c r="AOT3" s="74"/>
      <c r="AOU3" s="74"/>
      <c r="AOV3" s="74"/>
      <c r="AOW3" s="74"/>
      <c r="AOX3" s="74"/>
      <c r="AOY3" s="74"/>
      <c r="AOZ3" s="74"/>
      <c r="APA3" s="74"/>
      <c r="APB3" s="74"/>
      <c r="APC3" s="74"/>
      <c r="APD3" s="74"/>
      <c r="APE3" s="74"/>
      <c r="APF3" s="74"/>
      <c r="APG3" s="74"/>
      <c r="APH3" s="74"/>
      <c r="API3" s="74"/>
      <c r="APJ3" s="74"/>
      <c r="APK3" s="74"/>
      <c r="APL3" s="74"/>
      <c r="APM3" s="74"/>
      <c r="APN3" s="74"/>
      <c r="APO3" s="74"/>
    </row>
    <row r="4" spans="1:1107" ht="25.5" x14ac:dyDescent="0.25">
      <c r="C4" s="311" t="s">
        <v>157</v>
      </c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52"/>
      <c r="AE4" s="1"/>
    </row>
    <row r="5" spans="1:1107" ht="20.25" customHeight="1" x14ac:dyDescent="0.25">
      <c r="C5" s="312" t="s">
        <v>153</v>
      </c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2"/>
      <c r="AA5" s="52"/>
      <c r="AE5" s="1"/>
    </row>
    <row r="6" spans="1:1107" ht="51.75" customHeight="1" thickBot="1" x14ac:dyDescent="0.3">
      <c r="C6" s="248" t="s">
        <v>2</v>
      </c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52"/>
      <c r="AE6" s="1"/>
      <c r="AQ6" s="9">
        <v>10.9</v>
      </c>
    </row>
    <row r="7" spans="1:1107" ht="52.5" customHeight="1" x14ac:dyDescent="0.25">
      <c r="A7" s="272" t="s">
        <v>3</v>
      </c>
      <c r="B7" s="255" t="s">
        <v>4</v>
      </c>
      <c r="C7" s="255" t="s">
        <v>5</v>
      </c>
      <c r="D7" s="255" t="s">
        <v>6</v>
      </c>
      <c r="E7" s="255" t="s">
        <v>7</v>
      </c>
      <c r="F7" s="304" t="s">
        <v>135</v>
      </c>
      <c r="G7" s="307" t="s">
        <v>8</v>
      </c>
      <c r="H7" s="289" t="s">
        <v>9</v>
      </c>
      <c r="I7" s="290"/>
      <c r="J7" s="290"/>
      <c r="K7" s="290"/>
      <c r="L7" s="290"/>
      <c r="M7" s="291"/>
      <c r="N7" s="289" t="s">
        <v>23</v>
      </c>
      <c r="O7" s="290"/>
      <c r="P7" s="291"/>
      <c r="Q7" s="296" t="s">
        <v>147</v>
      </c>
      <c r="R7" s="297"/>
      <c r="S7" s="101"/>
      <c r="T7" s="101"/>
      <c r="U7" s="101"/>
      <c r="V7" s="101"/>
      <c r="W7" s="101"/>
      <c r="X7" s="101"/>
      <c r="Y7" s="301" t="s">
        <v>13</v>
      </c>
      <c r="Z7" s="282" t="s">
        <v>10</v>
      </c>
      <c r="AA7" s="285" t="s">
        <v>25</v>
      </c>
      <c r="AB7" s="286" t="s">
        <v>25</v>
      </c>
      <c r="AC7" s="257" t="s">
        <v>25</v>
      </c>
      <c r="AD7" s="257" t="s">
        <v>25</v>
      </c>
      <c r="AE7" s="257" t="s">
        <v>25</v>
      </c>
      <c r="AF7" s="257" t="s">
        <v>25</v>
      </c>
      <c r="AG7" s="257" t="s">
        <v>25</v>
      </c>
      <c r="AH7" s="257" t="s">
        <v>25</v>
      </c>
      <c r="AI7" s="257" t="s">
        <v>25</v>
      </c>
      <c r="AJ7" s="260" t="s">
        <v>26</v>
      </c>
      <c r="AL7" s="1">
        <f>7.63*1.05*1.044*1.037*0.9897*1.046*1.2*1.3</f>
        <v>14.007252105036864</v>
      </c>
      <c r="AM7" s="263"/>
      <c r="AN7" s="249" t="s">
        <v>151</v>
      </c>
    </row>
    <row r="8" spans="1:1107" ht="30.6" customHeight="1" x14ac:dyDescent="0.25">
      <c r="A8" s="273"/>
      <c r="B8" s="256"/>
      <c r="C8" s="256"/>
      <c r="D8" s="256"/>
      <c r="E8" s="256"/>
      <c r="F8" s="305"/>
      <c r="G8" s="308"/>
      <c r="H8" s="292"/>
      <c r="I8" s="293"/>
      <c r="J8" s="293"/>
      <c r="K8" s="293"/>
      <c r="L8" s="293"/>
      <c r="M8" s="294"/>
      <c r="N8" s="292"/>
      <c r="O8" s="293"/>
      <c r="P8" s="294"/>
      <c r="Q8" s="298"/>
      <c r="R8" s="299"/>
      <c r="S8" s="102" t="s">
        <v>47</v>
      </c>
      <c r="T8" s="103"/>
      <c r="U8" s="104" t="s">
        <v>49</v>
      </c>
      <c r="V8" s="103"/>
      <c r="W8" s="105" t="s">
        <v>50</v>
      </c>
      <c r="X8" s="105"/>
      <c r="Y8" s="302"/>
      <c r="Z8" s="283"/>
      <c r="AA8" s="285"/>
      <c r="AB8" s="287"/>
      <c r="AC8" s="258"/>
      <c r="AD8" s="258"/>
      <c r="AE8" s="258"/>
      <c r="AF8" s="258"/>
      <c r="AG8" s="258"/>
      <c r="AH8" s="258"/>
      <c r="AI8" s="258"/>
      <c r="AJ8" s="261"/>
      <c r="AL8" s="1">
        <f>7.63*1.05*1.044*0.9897*1.046*1.2</f>
        <v>10.39036577778864</v>
      </c>
      <c r="AM8" s="264"/>
      <c r="AN8" s="250"/>
    </row>
    <row r="9" spans="1:1107" ht="15.75" customHeight="1" x14ac:dyDescent="0.25">
      <c r="A9" s="273"/>
      <c r="B9" s="256"/>
      <c r="C9" s="256"/>
      <c r="D9" s="256"/>
      <c r="E9" s="256"/>
      <c r="F9" s="305"/>
      <c r="G9" s="308"/>
      <c r="H9" s="254" t="s">
        <v>11</v>
      </c>
      <c r="I9" s="254" t="s">
        <v>43</v>
      </c>
      <c r="J9" s="270" t="s">
        <v>44</v>
      </c>
      <c r="K9" s="270" t="s">
        <v>45</v>
      </c>
      <c r="L9" s="270" t="s">
        <v>48</v>
      </c>
      <c r="M9" s="270" t="s">
        <v>46</v>
      </c>
      <c r="N9" s="271" t="s">
        <v>22</v>
      </c>
      <c r="O9" s="271" t="s">
        <v>12</v>
      </c>
      <c r="P9" s="300" t="s">
        <v>150</v>
      </c>
      <c r="Q9" s="254" t="s">
        <v>24</v>
      </c>
      <c r="R9" s="310"/>
      <c r="S9" s="253" t="s">
        <v>24</v>
      </c>
      <c r="T9" s="254"/>
      <c r="U9" s="254" t="s">
        <v>24</v>
      </c>
      <c r="V9" s="254"/>
      <c r="W9" s="252" t="s">
        <v>24</v>
      </c>
      <c r="X9" s="252"/>
      <c r="Y9" s="302"/>
      <c r="Z9" s="283"/>
      <c r="AA9" s="285"/>
      <c r="AB9" s="287"/>
      <c r="AC9" s="258"/>
      <c r="AD9" s="258"/>
      <c r="AE9" s="258"/>
      <c r="AF9" s="258"/>
      <c r="AG9" s="258"/>
      <c r="AH9" s="258"/>
      <c r="AI9" s="258"/>
      <c r="AJ9" s="261"/>
      <c r="AM9" s="264"/>
      <c r="AN9" s="250"/>
    </row>
    <row r="10" spans="1:1107" ht="120.75" customHeight="1" thickBot="1" x14ac:dyDescent="0.3">
      <c r="A10" s="273"/>
      <c r="B10" s="256"/>
      <c r="C10" s="256"/>
      <c r="D10" s="256"/>
      <c r="E10" s="256"/>
      <c r="F10" s="306"/>
      <c r="G10" s="308"/>
      <c r="H10" s="254"/>
      <c r="I10" s="254"/>
      <c r="J10" s="271"/>
      <c r="K10" s="271"/>
      <c r="L10" s="271"/>
      <c r="M10" s="271"/>
      <c r="N10" s="254"/>
      <c r="O10" s="254"/>
      <c r="P10" s="271"/>
      <c r="Q10" s="106" t="s">
        <v>14</v>
      </c>
      <c r="R10" s="107" t="s">
        <v>15</v>
      </c>
      <c r="S10" s="108" t="s">
        <v>14</v>
      </c>
      <c r="T10" s="106" t="s">
        <v>15</v>
      </c>
      <c r="U10" s="106" t="s">
        <v>14</v>
      </c>
      <c r="V10" s="106" t="s">
        <v>15</v>
      </c>
      <c r="W10" s="109" t="s">
        <v>14</v>
      </c>
      <c r="X10" s="109" t="s">
        <v>15</v>
      </c>
      <c r="Y10" s="303"/>
      <c r="Z10" s="284"/>
      <c r="AA10" s="285"/>
      <c r="AB10" s="288"/>
      <c r="AC10" s="259"/>
      <c r="AD10" s="259"/>
      <c r="AE10" s="259"/>
      <c r="AF10" s="259"/>
      <c r="AG10" s="259"/>
      <c r="AH10" s="259"/>
      <c r="AI10" s="259"/>
      <c r="AJ10" s="262"/>
      <c r="AM10" s="265"/>
      <c r="AN10" s="251"/>
    </row>
    <row r="11" spans="1:1107" x14ac:dyDescent="0.25">
      <c r="A11" s="63">
        <v>1</v>
      </c>
      <c r="B11" s="62">
        <v>2</v>
      </c>
      <c r="C11" s="62" t="s">
        <v>16</v>
      </c>
      <c r="D11" s="62" t="s">
        <v>17</v>
      </c>
      <c r="E11" s="62" t="s">
        <v>18</v>
      </c>
      <c r="F11" s="62"/>
      <c r="G11" s="6" t="s">
        <v>19</v>
      </c>
      <c r="H11" s="7" t="s">
        <v>20</v>
      </c>
      <c r="I11" s="7" t="s">
        <v>21</v>
      </c>
      <c r="J11" s="7">
        <v>9</v>
      </c>
      <c r="K11" s="7">
        <v>10</v>
      </c>
      <c r="L11" s="7">
        <v>11</v>
      </c>
      <c r="M11" s="7">
        <v>12</v>
      </c>
      <c r="N11" s="7">
        <v>13</v>
      </c>
      <c r="O11" s="7">
        <v>14</v>
      </c>
      <c r="P11" s="7">
        <v>15</v>
      </c>
      <c r="Q11" s="7">
        <v>16</v>
      </c>
      <c r="R11" s="64">
        <v>17</v>
      </c>
      <c r="S11" s="42">
        <v>18</v>
      </c>
      <c r="T11" s="7">
        <v>19</v>
      </c>
      <c r="U11" s="7">
        <v>20</v>
      </c>
      <c r="V11" s="7">
        <v>21</v>
      </c>
      <c r="W11" s="41">
        <v>22</v>
      </c>
      <c r="X11" s="41">
        <v>23</v>
      </c>
      <c r="Y11" s="57">
        <v>24</v>
      </c>
      <c r="Z11" s="65">
        <v>25</v>
      </c>
      <c r="AA11" s="52">
        <v>25</v>
      </c>
      <c r="AB11" s="42">
        <v>26</v>
      </c>
      <c r="AC11" s="7">
        <v>27</v>
      </c>
      <c r="AD11" s="7">
        <v>28</v>
      </c>
      <c r="AE11" s="7">
        <v>29</v>
      </c>
      <c r="AF11" s="7">
        <v>30</v>
      </c>
      <c r="AG11" s="7">
        <v>31</v>
      </c>
      <c r="AH11" s="7">
        <v>32</v>
      </c>
      <c r="AI11" s="7">
        <v>33</v>
      </c>
      <c r="AJ11" s="7">
        <v>34</v>
      </c>
      <c r="AM11" s="71"/>
      <c r="AN11" s="66"/>
    </row>
    <row r="12" spans="1:1107" ht="20.25" x14ac:dyDescent="0.3">
      <c r="A12" s="110" t="s">
        <v>27</v>
      </c>
      <c r="B12" s="111"/>
      <c r="C12" s="111"/>
      <c r="D12" s="111"/>
      <c r="E12" s="111"/>
      <c r="F12" s="111"/>
      <c r="G12" s="111"/>
      <c r="H12" s="112"/>
      <c r="I12" s="112"/>
      <c r="J12" s="112"/>
      <c r="K12" s="112"/>
      <c r="L12" s="112"/>
      <c r="M12" s="112"/>
      <c r="N12" s="113"/>
      <c r="O12" s="113"/>
      <c r="P12" s="111"/>
      <c r="Q12" s="111"/>
      <c r="R12" s="114"/>
      <c r="S12" s="115"/>
      <c r="T12" s="111"/>
      <c r="U12" s="111"/>
      <c r="V12" s="111"/>
      <c r="W12" s="116"/>
      <c r="X12" s="116"/>
      <c r="Y12" s="117"/>
      <c r="Z12" s="118"/>
      <c r="AA12" s="53"/>
      <c r="AM12" s="71"/>
      <c r="AN12" s="66"/>
    </row>
    <row r="13" spans="1:1107" ht="20.25" x14ac:dyDescent="0.3">
      <c r="A13" s="110" t="s">
        <v>28</v>
      </c>
      <c r="B13" s="119"/>
      <c r="C13" s="119"/>
      <c r="D13" s="119"/>
      <c r="E13" s="119"/>
      <c r="F13" s="119"/>
      <c r="G13" s="119"/>
      <c r="H13" s="120"/>
      <c r="I13" s="120"/>
      <c r="J13" s="120"/>
      <c r="K13" s="120"/>
      <c r="L13" s="120"/>
      <c r="M13" s="120"/>
      <c r="N13" s="121"/>
      <c r="O13" s="121"/>
      <c r="P13" s="111"/>
      <c r="Q13" s="111"/>
      <c r="R13" s="114"/>
      <c r="S13" s="115"/>
      <c r="T13" s="111"/>
      <c r="U13" s="111"/>
      <c r="V13" s="111"/>
      <c r="W13" s="116"/>
      <c r="X13" s="116"/>
      <c r="Y13" s="117"/>
      <c r="Z13" s="118"/>
      <c r="AA13" s="53"/>
      <c r="AM13" s="71"/>
      <c r="AN13" s="66"/>
    </row>
    <row r="14" spans="1:1107" s="28" customFormat="1" ht="109.5" customHeight="1" x14ac:dyDescent="0.25">
      <c r="A14" s="122">
        <v>1</v>
      </c>
      <c r="B14" s="123" t="s">
        <v>128</v>
      </c>
      <c r="C14" s="123" t="s">
        <v>54</v>
      </c>
      <c r="D14" s="123" t="s">
        <v>53</v>
      </c>
      <c r="E14" s="123" t="s">
        <v>159</v>
      </c>
      <c r="F14" s="269" t="s">
        <v>141</v>
      </c>
      <c r="G14" s="124" t="s">
        <v>40</v>
      </c>
      <c r="H14" s="158">
        <f>0.724-0.105</f>
        <v>0.61899999999999999</v>
      </c>
      <c r="I14" s="158">
        <f>H14</f>
        <v>0.61899999999999999</v>
      </c>
      <c r="J14" s="158">
        <v>0.31</v>
      </c>
      <c r="K14" s="158">
        <v>0</v>
      </c>
      <c r="L14" s="158">
        <v>0</v>
      </c>
      <c r="M14" s="158">
        <f>I14*0.5</f>
        <v>0.3095</v>
      </c>
      <c r="N14" s="167">
        <v>220.791</v>
      </c>
      <c r="O14" s="167">
        <v>652.69000000000005</v>
      </c>
      <c r="P14" s="168">
        <f>N14</f>
        <v>220.791</v>
      </c>
      <c r="Q14" s="169">
        <f>N14/H14*J14</f>
        <v>110.57384491114702</v>
      </c>
      <c r="R14" s="170">
        <f>Q14*$AQ$6</f>
        <v>1205.2549095315026</v>
      </c>
      <c r="S14" s="171">
        <v>0</v>
      </c>
      <c r="T14" s="168">
        <f>S14*$AL$7</f>
        <v>0</v>
      </c>
      <c r="U14" s="169">
        <f>N14/H14*L14</f>
        <v>0</v>
      </c>
      <c r="V14" s="168">
        <f>U14*$AL$7</f>
        <v>0</v>
      </c>
      <c r="W14" s="168">
        <f t="shared" ref="W14:W25" si="0">Q14+S14+U14</f>
        <v>110.57384491114702</v>
      </c>
      <c r="X14" s="168">
        <f>W14*$AL$7</f>
        <v>1548.8357218936837</v>
      </c>
      <c r="Y14" s="170">
        <f>O14/N14*W14</f>
        <v>326.87221324717291</v>
      </c>
      <c r="Z14" s="118" t="s">
        <v>129</v>
      </c>
      <c r="AA14" s="53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 t="s">
        <v>127</v>
      </c>
      <c r="AM14" s="71"/>
      <c r="AN14" s="165" t="s">
        <v>152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67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  <c r="AMQ14" s="27"/>
      <c r="AMR14" s="27"/>
      <c r="AMS14" s="27"/>
      <c r="AMT14" s="27"/>
      <c r="AMU14" s="27"/>
      <c r="AMV14" s="27"/>
      <c r="AMW14" s="27"/>
      <c r="AMX14" s="27"/>
      <c r="AMY14" s="27"/>
      <c r="AMZ14" s="27"/>
      <c r="ANA14" s="27"/>
      <c r="ANB14" s="27"/>
      <c r="ANC14" s="27"/>
      <c r="AND14" s="27"/>
      <c r="ANE14" s="27"/>
      <c r="ANF14" s="27"/>
      <c r="ANG14" s="27"/>
      <c r="ANH14" s="27"/>
      <c r="ANI14" s="27"/>
      <c r="ANJ14" s="27"/>
      <c r="ANK14" s="27"/>
      <c r="ANL14" s="27"/>
      <c r="ANM14" s="27"/>
      <c r="ANN14" s="27"/>
      <c r="ANO14" s="27"/>
      <c r="ANP14" s="27"/>
      <c r="ANQ14" s="27"/>
      <c r="ANR14" s="27"/>
      <c r="ANS14" s="27"/>
      <c r="ANT14" s="27"/>
      <c r="ANU14" s="27"/>
      <c r="ANV14" s="27"/>
      <c r="ANW14" s="27"/>
      <c r="ANX14" s="27"/>
      <c r="ANY14" s="27"/>
      <c r="ANZ14" s="27"/>
      <c r="AOA14" s="27"/>
      <c r="AOB14" s="27"/>
      <c r="AOC14" s="27"/>
      <c r="AOD14" s="27"/>
      <c r="AOE14" s="27"/>
      <c r="AOF14" s="27"/>
      <c r="AOG14" s="27"/>
      <c r="AOH14" s="27"/>
      <c r="AOI14" s="27"/>
      <c r="AOJ14" s="27"/>
      <c r="AOK14" s="27"/>
      <c r="AOL14" s="27"/>
      <c r="AOM14" s="27"/>
      <c r="AON14" s="27"/>
      <c r="AOO14" s="27"/>
      <c r="AOP14" s="27"/>
      <c r="AOQ14" s="27"/>
      <c r="AOR14" s="27"/>
      <c r="AOS14" s="27"/>
      <c r="AOT14" s="27"/>
      <c r="AOU14" s="27"/>
      <c r="AOV14" s="27"/>
      <c r="AOW14" s="27"/>
      <c r="AOX14" s="27"/>
      <c r="AOY14" s="27"/>
      <c r="AOZ14" s="27"/>
      <c r="APA14" s="27"/>
      <c r="APB14" s="27"/>
      <c r="APC14" s="27"/>
      <c r="APD14" s="27"/>
      <c r="APE14" s="27"/>
      <c r="APF14" s="27"/>
      <c r="APG14" s="27"/>
      <c r="APH14" s="27"/>
      <c r="API14" s="27"/>
      <c r="APJ14" s="27"/>
      <c r="APK14" s="27"/>
      <c r="APL14" s="27"/>
      <c r="APM14" s="27"/>
      <c r="APN14" s="27"/>
      <c r="APO14" s="27"/>
    </row>
    <row r="15" spans="1:1107" s="28" customFormat="1" ht="126.75" customHeight="1" x14ac:dyDescent="0.25">
      <c r="A15" s="122">
        <f t="shared" ref="A15:A25" si="1">A14+1</f>
        <v>2</v>
      </c>
      <c r="B15" s="123" t="s">
        <v>131</v>
      </c>
      <c r="C15" s="123" t="s">
        <v>52</v>
      </c>
      <c r="D15" s="123" t="s">
        <v>51</v>
      </c>
      <c r="E15" s="123" t="s">
        <v>160</v>
      </c>
      <c r="F15" s="269"/>
      <c r="G15" s="124" t="s">
        <v>40</v>
      </c>
      <c r="H15" s="158">
        <v>1.1659999999999999</v>
      </c>
      <c r="I15" s="158">
        <f>H15/N15*P15</f>
        <v>0.14189808595704356</v>
      </c>
      <c r="J15" s="158">
        <v>0.14000000000000001</v>
      </c>
      <c r="K15" s="158">
        <v>0</v>
      </c>
      <c r="L15" s="158">
        <v>0</v>
      </c>
      <c r="M15" s="158">
        <f>I15</f>
        <v>0.14189808595704356</v>
      </c>
      <c r="N15" s="167">
        <v>225.857</v>
      </c>
      <c r="O15" s="167">
        <v>699.53</v>
      </c>
      <c r="P15" s="168">
        <f>N15-198.371</f>
        <v>27.48599999999999</v>
      </c>
      <c r="Q15" s="169">
        <f t="shared" ref="Q15:Q25" si="2">N15/H15*J15</f>
        <v>27.11833619210978</v>
      </c>
      <c r="R15" s="170">
        <f t="shared" ref="R15:R26" si="3">Q15*$AQ$6</f>
        <v>295.58986449399663</v>
      </c>
      <c r="S15" s="171">
        <f t="shared" ref="S15:S26" si="4">N15/H15*K15</f>
        <v>0</v>
      </c>
      <c r="T15" s="168">
        <f t="shared" ref="T15:T26" si="5">S15*$AL$7</f>
        <v>0</v>
      </c>
      <c r="U15" s="169">
        <f t="shared" ref="U15:U26" si="6">N15/H15*L15</f>
        <v>0</v>
      </c>
      <c r="V15" s="168">
        <f t="shared" ref="V15:V26" si="7">U15*$AL$7</f>
        <v>0</v>
      </c>
      <c r="W15" s="168">
        <f t="shared" si="0"/>
        <v>27.11833619210978</v>
      </c>
      <c r="X15" s="168">
        <f>W15*$AL$7</f>
        <v>379.85337171202707</v>
      </c>
      <c r="Y15" s="170">
        <f>O15/N15*W15</f>
        <v>83.991595197255577</v>
      </c>
      <c r="Z15" s="118" t="s">
        <v>129</v>
      </c>
      <c r="AA15" s="53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71"/>
      <c r="AN15" s="165" t="s">
        <v>152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  <c r="OM15" s="27"/>
      <c r="ON15" s="27"/>
      <c r="OO15" s="27"/>
      <c r="OP15" s="27"/>
      <c r="OQ15" s="27"/>
      <c r="OR15" s="27"/>
      <c r="OS15" s="27"/>
      <c r="OT15" s="27"/>
      <c r="OU15" s="27"/>
      <c r="OV15" s="27"/>
      <c r="OW15" s="27"/>
      <c r="OX15" s="27"/>
      <c r="OY15" s="27"/>
      <c r="OZ15" s="27"/>
      <c r="PA15" s="27"/>
      <c r="PB15" s="27"/>
      <c r="PC15" s="27"/>
      <c r="PD15" s="27"/>
      <c r="PE15" s="27"/>
      <c r="PF15" s="27"/>
      <c r="PG15" s="27"/>
      <c r="PH15" s="27"/>
      <c r="PI15" s="27"/>
      <c r="PJ15" s="27"/>
      <c r="PK15" s="27"/>
      <c r="PL15" s="27"/>
      <c r="PM15" s="27"/>
      <c r="PN15" s="27"/>
      <c r="PO15" s="27"/>
      <c r="PP15" s="27"/>
      <c r="PQ15" s="27"/>
      <c r="PR15" s="27"/>
      <c r="PS15" s="27"/>
      <c r="PT15" s="27"/>
      <c r="PU15" s="27"/>
      <c r="PV15" s="27"/>
      <c r="PW15" s="27"/>
      <c r="PX15" s="27"/>
      <c r="PY15" s="27"/>
      <c r="PZ15" s="27"/>
      <c r="QA15" s="27"/>
      <c r="QB15" s="27"/>
      <c r="QC15" s="27"/>
      <c r="QD15" s="27"/>
      <c r="QE15" s="27"/>
      <c r="QF15" s="27"/>
      <c r="QG15" s="27"/>
      <c r="QH15" s="27"/>
      <c r="QI15" s="27"/>
      <c r="QJ15" s="27"/>
      <c r="QK15" s="27"/>
      <c r="QL15" s="27"/>
      <c r="QM15" s="27"/>
      <c r="QN15" s="27"/>
      <c r="QO15" s="27"/>
      <c r="QP15" s="27"/>
      <c r="QQ15" s="27"/>
      <c r="QR15" s="27"/>
      <c r="QS15" s="27"/>
      <c r="QT15" s="27"/>
      <c r="QU15" s="27"/>
      <c r="QV15" s="27"/>
      <c r="QW15" s="27"/>
      <c r="QX15" s="27"/>
      <c r="QY15" s="27"/>
      <c r="QZ15" s="27"/>
      <c r="RA15" s="27"/>
      <c r="RB15" s="27"/>
      <c r="RC15" s="27"/>
      <c r="RD15" s="27"/>
      <c r="RE15" s="27"/>
      <c r="RF15" s="27"/>
      <c r="RG15" s="27"/>
      <c r="RH15" s="27"/>
      <c r="RI15" s="27"/>
      <c r="RJ15" s="27"/>
      <c r="RK15" s="27"/>
      <c r="RL15" s="27"/>
      <c r="RM15" s="27"/>
      <c r="RN15" s="27"/>
      <c r="RO15" s="27"/>
      <c r="RP15" s="27"/>
      <c r="RQ15" s="27"/>
      <c r="RR15" s="27"/>
      <c r="RS15" s="27"/>
      <c r="RT15" s="27"/>
      <c r="RU15" s="27"/>
      <c r="RV15" s="27"/>
      <c r="RW15" s="27"/>
      <c r="RX15" s="27"/>
      <c r="RY15" s="27"/>
      <c r="RZ15" s="27"/>
      <c r="SA15" s="27"/>
      <c r="SB15" s="27"/>
      <c r="SC15" s="27"/>
      <c r="SD15" s="27"/>
      <c r="SE15" s="27"/>
      <c r="SF15" s="27"/>
      <c r="SG15" s="27"/>
      <c r="SH15" s="27"/>
      <c r="SI15" s="27"/>
      <c r="SJ15" s="27"/>
      <c r="SK15" s="27"/>
      <c r="SL15" s="27"/>
      <c r="SM15" s="27"/>
      <c r="SN15" s="27"/>
      <c r="SO15" s="27"/>
      <c r="SP15" s="27"/>
      <c r="SQ15" s="27"/>
      <c r="SR15" s="27"/>
      <c r="SS15" s="27"/>
      <c r="ST15" s="27"/>
      <c r="SU15" s="27"/>
      <c r="SV15" s="27"/>
      <c r="SW15" s="27"/>
      <c r="SX15" s="27"/>
      <c r="SY15" s="27"/>
      <c r="SZ15" s="27"/>
      <c r="TA15" s="27"/>
      <c r="TB15" s="27"/>
      <c r="TC15" s="27"/>
      <c r="TD15" s="27"/>
      <c r="TE15" s="27"/>
      <c r="TF15" s="27"/>
      <c r="TG15" s="27"/>
      <c r="TH15" s="27"/>
      <c r="TI15" s="27"/>
      <c r="TJ15" s="27"/>
      <c r="TK15" s="27"/>
      <c r="TL15" s="27"/>
      <c r="TM15" s="27"/>
      <c r="TN15" s="27"/>
      <c r="TO15" s="27"/>
      <c r="TP15" s="27"/>
      <c r="TQ15" s="27"/>
      <c r="TR15" s="27"/>
      <c r="TS15" s="27"/>
      <c r="TT15" s="27"/>
      <c r="TU15" s="27"/>
      <c r="TV15" s="27"/>
      <c r="TW15" s="27"/>
      <c r="TX15" s="27"/>
      <c r="TY15" s="27"/>
      <c r="TZ15" s="27"/>
      <c r="UA15" s="27"/>
      <c r="UB15" s="27"/>
      <c r="UC15" s="27"/>
      <c r="UD15" s="27"/>
      <c r="UE15" s="27"/>
      <c r="UF15" s="27"/>
      <c r="UG15" s="27"/>
      <c r="UH15" s="27"/>
      <c r="UI15" s="27"/>
      <c r="UJ15" s="27"/>
      <c r="UK15" s="27"/>
      <c r="UL15" s="27"/>
      <c r="UM15" s="27"/>
      <c r="UN15" s="27"/>
      <c r="UO15" s="27"/>
      <c r="UP15" s="27"/>
      <c r="UQ15" s="27"/>
      <c r="UR15" s="27"/>
      <c r="US15" s="27"/>
      <c r="UT15" s="27"/>
      <c r="UU15" s="27"/>
      <c r="UV15" s="27"/>
      <c r="UW15" s="27"/>
      <c r="UX15" s="27"/>
      <c r="UY15" s="27"/>
      <c r="UZ15" s="27"/>
      <c r="VA15" s="27"/>
      <c r="VB15" s="27"/>
      <c r="VC15" s="27"/>
      <c r="VD15" s="27"/>
      <c r="VE15" s="27"/>
      <c r="VF15" s="27"/>
      <c r="VG15" s="27"/>
      <c r="VH15" s="27"/>
      <c r="VI15" s="27"/>
      <c r="VJ15" s="27"/>
      <c r="VK15" s="27"/>
      <c r="VL15" s="27"/>
      <c r="VM15" s="27"/>
      <c r="VN15" s="27"/>
      <c r="VO15" s="27"/>
      <c r="VP15" s="27"/>
      <c r="VQ15" s="27"/>
      <c r="VR15" s="27"/>
      <c r="VS15" s="27"/>
      <c r="VT15" s="27"/>
      <c r="VU15" s="27"/>
      <c r="VV15" s="27"/>
      <c r="VW15" s="27"/>
      <c r="VX15" s="27"/>
      <c r="VY15" s="27"/>
      <c r="VZ15" s="27"/>
      <c r="WA15" s="27"/>
      <c r="WB15" s="27"/>
      <c r="WC15" s="27"/>
      <c r="WD15" s="27"/>
      <c r="WE15" s="27"/>
      <c r="WF15" s="27"/>
      <c r="WG15" s="27"/>
      <c r="WH15" s="27"/>
      <c r="WI15" s="27"/>
      <c r="WJ15" s="27"/>
      <c r="WK15" s="27"/>
      <c r="WL15" s="27"/>
      <c r="WM15" s="27"/>
      <c r="WN15" s="27"/>
      <c r="WO15" s="27"/>
      <c r="WP15" s="27"/>
      <c r="WQ15" s="27"/>
      <c r="WR15" s="27"/>
      <c r="WS15" s="27"/>
      <c r="WT15" s="27"/>
      <c r="WU15" s="27"/>
      <c r="WV15" s="27"/>
      <c r="WW15" s="27"/>
      <c r="WX15" s="27"/>
      <c r="WY15" s="27"/>
      <c r="WZ15" s="27"/>
      <c r="XA15" s="27"/>
      <c r="XB15" s="27"/>
      <c r="XC15" s="27"/>
      <c r="XD15" s="27"/>
      <c r="XE15" s="27"/>
      <c r="XF15" s="27"/>
      <c r="XG15" s="27"/>
      <c r="XH15" s="27"/>
      <c r="XI15" s="27"/>
      <c r="XJ15" s="27"/>
      <c r="XK15" s="27"/>
      <c r="XL15" s="27"/>
      <c r="XM15" s="27"/>
      <c r="XN15" s="27"/>
      <c r="XO15" s="27"/>
      <c r="XP15" s="27"/>
      <c r="XQ15" s="27"/>
      <c r="XR15" s="27"/>
      <c r="XS15" s="27"/>
      <c r="XT15" s="27"/>
      <c r="XU15" s="27"/>
      <c r="XV15" s="27"/>
      <c r="XW15" s="27"/>
      <c r="XX15" s="27"/>
      <c r="XY15" s="27"/>
      <c r="XZ15" s="27"/>
      <c r="YA15" s="27"/>
      <c r="YB15" s="27"/>
      <c r="YC15" s="27"/>
      <c r="YD15" s="27"/>
      <c r="YE15" s="27"/>
      <c r="YF15" s="27"/>
      <c r="YG15" s="27"/>
      <c r="YH15" s="27"/>
      <c r="YI15" s="27"/>
      <c r="YJ15" s="27"/>
      <c r="YK15" s="27"/>
      <c r="YL15" s="27"/>
      <c r="YM15" s="27"/>
      <c r="YN15" s="27"/>
      <c r="YO15" s="27"/>
      <c r="YP15" s="27"/>
      <c r="YQ15" s="27"/>
      <c r="YR15" s="27"/>
      <c r="YS15" s="27"/>
      <c r="YT15" s="27"/>
      <c r="YU15" s="27"/>
      <c r="YV15" s="27"/>
      <c r="YW15" s="27"/>
      <c r="YX15" s="27"/>
      <c r="YY15" s="27"/>
      <c r="YZ15" s="27"/>
      <c r="ZA15" s="27"/>
      <c r="ZB15" s="27"/>
      <c r="ZC15" s="27"/>
      <c r="ZD15" s="27"/>
      <c r="ZE15" s="27"/>
      <c r="ZF15" s="27"/>
      <c r="ZG15" s="27"/>
      <c r="ZH15" s="27"/>
      <c r="ZI15" s="27"/>
      <c r="ZJ15" s="27"/>
      <c r="ZK15" s="27"/>
      <c r="ZL15" s="27"/>
      <c r="ZM15" s="27"/>
      <c r="ZN15" s="27"/>
      <c r="ZO15" s="27"/>
      <c r="ZP15" s="27"/>
      <c r="ZQ15" s="27"/>
      <c r="ZR15" s="27"/>
      <c r="ZS15" s="27"/>
      <c r="ZT15" s="27"/>
      <c r="ZU15" s="27"/>
      <c r="ZV15" s="27"/>
      <c r="ZW15" s="27"/>
      <c r="ZX15" s="27"/>
      <c r="ZY15" s="27"/>
      <c r="ZZ15" s="27"/>
      <c r="AAA15" s="27"/>
      <c r="AAB15" s="27"/>
      <c r="AAC15" s="27"/>
      <c r="AAD15" s="27"/>
      <c r="AAE15" s="27"/>
      <c r="AAF15" s="27"/>
      <c r="AAG15" s="27"/>
      <c r="AAH15" s="27"/>
      <c r="AAI15" s="27"/>
      <c r="AAJ15" s="27"/>
      <c r="AAK15" s="27"/>
      <c r="AAL15" s="27"/>
      <c r="AAM15" s="27"/>
      <c r="AAN15" s="27"/>
      <c r="AAO15" s="27"/>
      <c r="AAP15" s="27"/>
      <c r="AAQ15" s="27"/>
      <c r="AAR15" s="27"/>
      <c r="AAS15" s="27"/>
      <c r="AAT15" s="27"/>
      <c r="AAU15" s="27"/>
      <c r="AAV15" s="27"/>
      <c r="AAW15" s="27"/>
      <c r="AAX15" s="27"/>
      <c r="AAY15" s="27"/>
      <c r="AAZ15" s="27"/>
      <c r="ABA15" s="27"/>
      <c r="ABB15" s="27"/>
      <c r="ABC15" s="27"/>
      <c r="ABD15" s="27"/>
      <c r="ABE15" s="27"/>
      <c r="ABF15" s="27"/>
      <c r="ABG15" s="27"/>
      <c r="ABH15" s="27"/>
      <c r="ABI15" s="27"/>
      <c r="ABJ15" s="27"/>
      <c r="ABK15" s="27"/>
      <c r="ABL15" s="27"/>
      <c r="ABM15" s="27"/>
      <c r="ABN15" s="27"/>
      <c r="ABO15" s="27"/>
      <c r="ABP15" s="27"/>
      <c r="ABQ15" s="27"/>
      <c r="ABR15" s="27"/>
      <c r="ABS15" s="27"/>
      <c r="ABT15" s="27"/>
      <c r="ABU15" s="27"/>
      <c r="ABV15" s="27"/>
      <c r="ABW15" s="27"/>
      <c r="ABX15" s="27"/>
      <c r="ABY15" s="27"/>
      <c r="ABZ15" s="27"/>
      <c r="ACA15" s="27"/>
      <c r="ACB15" s="27"/>
      <c r="ACC15" s="27"/>
      <c r="ACD15" s="27"/>
      <c r="ACE15" s="27"/>
      <c r="ACF15" s="27"/>
      <c r="ACG15" s="27"/>
      <c r="ACH15" s="27"/>
      <c r="ACI15" s="27"/>
      <c r="ACJ15" s="27"/>
      <c r="ACK15" s="27"/>
      <c r="ACL15" s="27"/>
      <c r="ACM15" s="27"/>
      <c r="ACN15" s="27"/>
      <c r="ACO15" s="27"/>
      <c r="ACP15" s="27"/>
      <c r="ACQ15" s="27"/>
      <c r="ACR15" s="27"/>
      <c r="ACS15" s="27"/>
      <c r="ACT15" s="27"/>
      <c r="ACU15" s="27"/>
      <c r="ACV15" s="27"/>
      <c r="ACW15" s="27"/>
      <c r="ACX15" s="27"/>
      <c r="ACY15" s="27"/>
      <c r="ACZ15" s="27"/>
      <c r="ADA15" s="27"/>
      <c r="ADB15" s="27"/>
      <c r="ADC15" s="27"/>
      <c r="ADD15" s="27"/>
      <c r="ADE15" s="27"/>
      <c r="ADF15" s="27"/>
      <c r="ADG15" s="27"/>
      <c r="ADH15" s="27"/>
      <c r="ADI15" s="27"/>
      <c r="ADJ15" s="27"/>
      <c r="ADK15" s="27"/>
      <c r="ADL15" s="27"/>
      <c r="ADM15" s="27"/>
      <c r="ADN15" s="27"/>
      <c r="ADO15" s="27"/>
      <c r="ADP15" s="27"/>
      <c r="ADQ15" s="27"/>
      <c r="ADR15" s="27"/>
      <c r="ADS15" s="27"/>
      <c r="ADT15" s="27"/>
      <c r="ADU15" s="27"/>
      <c r="ADV15" s="27"/>
      <c r="ADW15" s="27"/>
      <c r="ADX15" s="27"/>
      <c r="ADY15" s="27"/>
      <c r="ADZ15" s="27"/>
      <c r="AEA15" s="27"/>
      <c r="AEB15" s="27"/>
      <c r="AEC15" s="27"/>
      <c r="AED15" s="27"/>
      <c r="AEE15" s="27"/>
      <c r="AEF15" s="27"/>
      <c r="AEG15" s="27"/>
      <c r="AEH15" s="27"/>
      <c r="AEI15" s="27"/>
      <c r="AEJ15" s="27"/>
      <c r="AEK15" s="27"/>
      <c r="AEL15" s="27"/>
      <c r="AEM15" s="27"/>
      <c r="AEN15" s="27"/>
      <c r="AEO15" s="27"/>
      <c r="AEP15" s="27"/>
      <c r="AEQ15" s="27"/>
      <c r="AER15" s="27"/>
      <c r="AES15" s="27"/>
      <c r="AET15" s="27"/>
      <c r="AEU15" s="27"/>
      <c r="AEV15" s="27"/>
      <c r="AEW15" s="27"/>
      <c r="AEX15" s="27"/>
      <c r="AEY15" s="27"/>
      <c r="AEZ15" s="27"/>
      <c r="AFA15" s="27"/>
      <c r="AFB15" s="27"/>
      <c r="AFC15" s="27"/>
      <c r="AFD15" s="27"/>
      <c r="AFE15" s="27"/>
      <c r="AFF15" s="27"/>
      <c r="AFG15" s="27"/>
      <c r="AFH15" s="27"/>
      <c r="AFI15" s="27"/>
      <c r="AFJ15" s="27"/>
      <c r="AFK15" s="27"/>
      <c r="AFL15" s="27"/>
      <c r="AFM15" s="27"/>
      <c r="AFN15" s="27"/>
      <c r="AFO15" s="27"/>
      <c r="AFP15" s="27"/>
      <c r="AFQ15" s="27"/>
      <c r="AFR15" s="27"/>
      <c r="AFS15" s="27"/>
      <c r="AFT15" s="27"/>
      <c r="AFU15" s="27"/>
      <c r="AFV15" s="27"/>
      <c r="AFW15" s="27"/>
      <c r="AFX15" s="27"/>
      <c r="AFY15" s="27"/>
      <c r="AFZ15" s="27"/>
      <c r="AGA15" s="27"/>
      <c r="AGB15" s="27"/>
      <c r="AGC15" s="27"/>
      <c r="AGD15" s="27"/>
      <c r="AGE15" s="27"/>
      <c r="AGF15" s="27"/>
      <c r="AGG15" s="27"/>
      <c r="AGH15" s="27"/>
      <c r="AGI15" s="27"/>
      <c r="AGJ15" s="27"/>
      <c r="AGK15" s="27"/>
      <c r="AGL15" s="27"/>
      <c r="AGM15" s="27"/>
      <c r="AGN15" s="27"/>
      <c r="AGO15" s="27"/>
      <c r="AGP15" s="27"/>
      <c r="AGQ15" s="27"/>
      <c r="AGR15" s="27"/>
      <c r="AGS15" s="27"/>
      <c r="AGT15" s="27"/>
      <c r="AGU15" s="27"/>
      <c r="AGV15" s="27"/>
      <c r="AGW15" s="27"/>
      <c r="AGX15" s="27"/>
      <c r="AGY15" s="27"/>
      <c r="AGZ15" s="27"/>
      <c r="AHA15" s="27"/>
      <c r="AHB15" s="27"/>
      <c r="AHC15" s="27"/>
      <c r="AHD15" s="27"/>
      <c r="AHE15" s="27"/>
      <c r="AHF15" s="27"/>
      <c r="AHG15" s="27"/>
      <c r="AHH15" s="27"/>
      <c r="AHI15" s="27"/>
      <c r="AHJ15" s="27"/>
      <c r="AHK15" s="27"/>
      <c r="AHL15" s="27"/>
      <c r="AHM15" s="27"/>
      <c r="AHN15" s="27"/>
      <c r="AHO15" s="27"/>
      <c r="AHP15" s="27"/>
      <c r="AHQ15" s="27"/>
      <c r="AHR15" s="27"/>
      <c r="AHS15" s="27"/>
      <c r="AHT15" s="27"/>
      <c r="AHU15" s="27"/>
      <c r="AHV15" s="27"/>
      <c r="AHW15" s="27"/>
      <c r="AHX15" s="27"/>
      <c r="AHY15" s="27"/>
      <c r="AHZ15" s="27"/>
      <c r="AIA15" s="27"/>
      <c r="AIB15" s="27"/>
      <c r="AIC15" s="27"/>
      <c r="AID15" s="27"/>
      <c r="AIE15" s="27"/>
      <c r="AIF15" s="27"/>
      <c r="AIG15" s="27"/>
      <c r="AIH15" s="27"/>
      <c r="AII15" s="27"/>
      <c r="AIJ15" s="27"/>
      <c r="AIK15" s="27"/>
      <c r="AIL15" s="27"/>
      <c r="AIM15" s="27"/>
      <c r="AIN15" s="27"/>
      <c r="AIO15" s="27"/>
      <c r="AIP15" s="27"/>
      <c r="AIQ15" s="27"/>
      <c r="AIR15" s="27"/>
      <c r="AIS15" s="27"/>
      <c r="AIT15" s="27"/>
      <c r="AIU15" s="27"/>
      <c r="AIV15" s="27"/>
      <c r="AIW15" s="27"/>
      <c r="AIX15" s="27"/>
      <c r="AIY15" s="27"/>
      <c r="AIZ15" s="27"/>
      <c r="AJA15" s="27"/>
      <c r="AJB15" s="27"/>
      <c r="AJC15" s="27"/>
      <c r="AJD15" s="27"/>
      <c r="AJE15" s="27"/>
      <c r="AJF15" s="27"/>
      <c r="AJG15" s="27"/>
      <c r="AJH15" s="27"/>
      <c r="AJI15" s="27"/>
      <c r="AJJ15" s="27"/>
      <c r="AJK15" s="27"/>
      <c r="AJL15" s="27"/>
      <c r="AJM15" s="27"/>
      <c r="AJN15" s="27"/>
      <c r="AJO15" s="27"/>
      <c r="AJP15" s="27"/>
      <c r="AJQ15" s="27"/>
      <c r="AJR15" s="27"/>
      <c r="AJS15" s="27"/>
      <c r="AJT15" s="27"/>
      <c r="AJU15" s="27"/>
      <c r="AJV15" s="27"/>
      <c r="AJW15" s="27"/>
      <c r="AJX15" s="27"/>
      <c r="AJY15" s="27"/>
      <c r="AJZ15" s="27"/>
      <c r="AKA15" s="27"/>
      <c r="AKB15" s="27"/>
      <c r="AKC15" s="27"/>
      <c r="AKD15" s="27"/>
      <c r="AKE15" s="27"/>
      <c r="AKF15" s="27"/>
      <c r="AKG15" s="27"/>
      <c r="AKH15" s="27"/>
      <c r="AKI15" s="27"/>
      <c r="AKJ15" s="27"/>
      <c r="AKK15" s="27"/>
      <c r="AKL15" s="27"/>
      <c r="AKM15" s="27"/>
      <c r="AKN15" s="27"/>
      <c r="AKO15" s="27"/>
      <c r="AKP15" s="27"/>
      <c r="AKQ15" s="27"/>
      <c r="AKR15" s="27"/>
      <c r="AKS15" s="27"/>
      <c r="AKT15" s="27"/>
      <c r="AKU15" s="27"/>
      <c r="AKV15" s="27"/>
      <c r="AKW15" s="27"/>
      <c r="AKX15" s="27"/>
      <c r="AKY15" s="27"/>
      <c r="AKZ15" s="27"/>
      <c r="ALA15" s="27"/>
      <c r="ALB15" s="27"/>
      <c r="ALC15" s="27"/>
      <c r="ALD15" s="27"/>
      <c r="ALE15" s="27"/>
      <c r="ALF15" s="27"/>
      <c r="ALG15" s="27"/>
      <c r="ALH15" s="27"/>
      <c r="ALI15" s="27"/>
      <c r="ALJ15" s="27"/>
      <c r="ALK15" s="27"/>
      <c r="ALL15" s="27"/>
      <c r="ALM15" s="27"/>
      <c r="ALN15" s="27"/>
      <c r="ALO15" s="27"/>
      <c r="ALP15" s="27"/>
      <c r="ALQ15" s="27"/>
      <c r="ALR15" s="27"/>
      <c r="ALS15" s="27"/>
      <c r="ALT15" s="27"/>
      <c r="ALU15" s="27"/>
      <c r="ALV15" s="27"/>
      <c r="ALW15" s="27"/>
      <c r="ALX15" s="27"/>
      <c r="ALY15" s="27"/>
      <c r="ALZ15" s="27"/>
      <c r="AMA15" s="27"/>
      <c r="AMB15" s="27"/>
      <c r="AMC15" s="27"/>
      <c r="AMD15" s="27"/>
      <c r="AME15" s="27"/>
      <c r="AMF15" s="27"/>
      <c r="AMG15" s="27"/>
      <c r="AMH15" s="27"/>
      <c r="AMI15" s="27"/>
      <c r="AMJ15" s="27"/>
      <c r="AMK15" s="27"/>
      <c r="AML15" s="27"/>
      <c r="AMM15" s="27"/>
      <c r="AMN15" s="27"/>
      <c r="AMO15" s="27"/>
      <c r="AMP15" s="27"/>
      <c r="AMQ15" s="27"/>
      <c r="AMR15" s="27"/>
      <c r="AMS15" s="27"/>
      <c r="AMT15" s="27"/>
      <c r="AMU15" s="27"/>
      <c r="AMV15" s="27"/>
      <c r="AMW15" s="27"/>
      <c r="AMX15" s="27"/>
      <c r="AMY15" s="27"/>
      <c r="AMZ15" s="27"/>
      <c r="ANA15" s="27"/>
      <c r="ANB15" s="27"/>
      <c r="ANC15" s="27"/>
      <c r="AND15" s="27"/>
      <c r="ANE15" s="27"/>
      <c r="ANF15" s="27"/>
      <c r="ANG15" s="27"/>
      <c r="ANH15" s="27"/>
      <c r="ANI15" s="27"/>
      <c r="ANJ15" s="27"/>
      <c r="ANK15" s="27"/>
      <c r="ANL15" s="27"/>
      <c r="ANM15" s="27"/>
      <c r="ANN15" s="27"/>
      <c r="ANO15" s="27"/>
      <c r="ANP15" s="27"/>
      <c r="ANQ15" s="27"/>
      <c r="ANR15" s="27"/>
      <c r="ANS15" s="27"/>
      <c r="ANT15" s="27"/>
      <c r="ANU15" s="27"/>
      <c r="ANV15" s="27"/>
      <c r="ANW15" s="27"/>
      <c r="ANX15" s="27"/>
      <c r="ANY15" s="27"/>
      <c r="ANZ15" s="27"/>
      <c r="AOA15" s="27"/>
      <c r="AOB15" s="27"/>
      <c r="AOC15" s="27"/>
      <c r="AOD15" s="27"/>
      <c r="AOE15" s="27"/>
      <c r="AOF15" s="27"/>
      <c r="AOG15" s="27"/>
      <c r="AOH15" s="27"/>
      <c r="AOI15" s="27"/>
      <c r="AOJ15" s="27"/>
      <c r="AOK15" s="27"/>
      <c r="AOL15" s="27"/>
      <c r="AOM15" s="27"/>
      <c r="AON15" s="27"/>
      <c r="AOO15" s="27"/>
      <c r="AOP15" s="27"/>
      <c r="AOQ15" s="27"/>
      <c r="AOR15" s="27"/>
      <c r="AOS15" s="27"/>
      <c r="AOT15" s="27"/>
      <c r="AOU15" s="27"/>
      <c r="AOV15" s="27"/>
      <c r="AOW15" s="27"/>
      <c r="AOX15" s="27"/>
      <c r="AOY15" s="27"/>
      <c r="AOZ15" s="27"/>
      <c r="APA15" s="27"/>
      <c r="APB15" s="27"/>
      <c r="APC15" s="27"/>
      <c r="APD15" s="27"/>
      <c r="APE15" s="27"/>
      <c r="APF15" s="27"/>
      <c r="APG15" s="27"/>
      <c r="APH15" s="27"/>
      <c r="API15" s="27"/>
      <c r="APJ15" s="27"/>
      <c r="APK15" s="27"/>
      <c r="APL15" s="27"/>
      <c r="APM15" s="27"/>
      <c r="APN15" s="27"/>
      <c r="APO15" s="27"/>
    </row>
    <row r="16" spans="1:1107" s="28" customFormat="1" ht="110.25" customHeight="1" x14ac:dyDescent="0.25">
      <c r="A16" s="122">
        <v>3</v>
      </c>
      <c r="B16" s="123" t="s">
        <v>57</v>
      </c>
      <c r="C16" s="123" t="s">
        <v>55</v>
      </c>
      <c r="D16" s="123" t="s">
        <v>56</v>
      </c>
      <c r="E16" s="123" t="s">
        <v>161</v>
      </c>
      <c r="F16" s="269"/>
      <c r="G16" s="124" t="s">
        <v>40</v>
      </c>
      <c r="H16" s="158">
        <v>1.268</v>
      </c>
      <c r="I16" s="158">
        <f>H16</f>
        <v>1.268</v>
      </c>
      <c r="J16" s="158">
        <v>0.4</v>
      </c>
      <c r="K16" s="158">
        <v>0.23</v>
      </c>
      <c r="L16" s="158"/>
      <c r="M16" s="158">
        <f>I16*0.5</f>
        <v>0.63400000000000001</v>
      </c>
      <c r="N16" s="167">
        <v>281.58600000000001</v>
      </c>
      <c r="O16" s="167">
        <v>654.36</v>
      </c>
      <c r="P16" s="168">
        <f>N16</f>
        <v>281.58600000000001</v>
      </c>
      <c r="Q16" s="169">
        <f t="shared" si="2"/>
        <v>88.828391167192436</v>
      </c>
      <c r="R16" s="170">
        <f t="shared" si="3"/>
        <v>968.22946372239755</v>
      </c>
      <c r="S16" s="171">
        <v>51.08</v>
      </c>
      <c r="T16" s="168">
        <f t="shared" si="5"/>
        <v>715.49043752528303</v>
      </c>
      <c r="U16" s="169">
        <v>0</v>
      </c>
      <c r="V16" s="168">
        <f t="shared" si="7"/>
        <v>0</v>
      </c>
      <c r="W16" s="168">
        <f t="shared" si="0"/>
        <v>139.90839116719243</v>
      </c>
      <c r="X16" s="168">
        <f>W16*$AL$7</f>
        <v>1959.7321066889772</v>
      </c>
      <c r="Y16" s="170">
        <f t="shared" ref="Y16:Y26" si="8">O16/N16*W16</f>
        <v>325.12431315535588</v>
      </c>
      <c r="Z16" s="118" t="s">
        <v>129</v>
      </c>
      <c r="AA16" s="53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71"/>
      <c r="AN16" s="165" t="s">
        <v>152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  <c r="OM16" s="27"/>
      <c r="ON16" s="27"/>
      <c r="OO16" s="27"/>
      <c r="OP16" s="27"/>
      <c r="OQ16" s="27"/>
      <c r="OR16" s="27"/>
      <c r="OS16" s="27"/>
      <c r="OT16" s="27"/>
      <c r="OU16" s="27"/>
      <c r="OV16" s="27"/>
      <c r="OW16" s="27"/>
      <c r="OX16" s="27"/>
      <c r="OY16" s="27"/>
      <c r="OZ16" s="27"/>
      <c r="PA16" s="27"/>
      <c r="PB16" s="27"/>
      <c r="PC16" s="27"/>
      <c r="PD16" s="27"/>
      <c r="PE16" s="27"/>
      <c r="PF16" s="27"/>
      <c r="PG16" s="27"/>
      <c r="PH16" s="27"/>
      <c r="PI16" s="27"/>
      <c r="PJ16" s="27"/>
      <c r="PK16" s="27"/>
      <c r="PL16" s="27"/>
      <c r="PM16" s="27"/>
      <c r="PN16" s="27"/>
      <c r="PO16" s="27"/>
      <c r="PP16" s="27"/>
      <c r="PQ16" s="27"/>
      <c r="PR16" s="27"/>
      <c r="PS16" s="27"/>
      <c r="PT16" s="27"/>
      <c r="PU16" s="27"/>
      <c r="PV16" s="27"/>
      <c r="PW16" s="27"/>
      <c r="PX16" s="27"/>
      <c r="PY16" s="27"/>
      <c r="PZ16" s="27"/>
      <c r="QA16" s="27"/>
      <c r="QB16" s="27"/>
      <c r="QC16" s="27"/>
      <c r="QD16" s="27"/>
      <c r="QE16" s="27"/>
      <c r="QF16" s="27"/>
      <c r="QG16" s="27"/>
      <c r="QH16" s="27"/>
      <c r="QI16" s="27"/>
      <c r="QJ16" s="27"/>
      <c r="QK16" s="27"/>
      <c r="QL16" s="27"/>
      <c r="QM16" s="27"/>
      <c r="QN16" s="27"/>
      <c r="QO16" s="27"/>
      <c r="QP16" s="27"/>
      <c r="QQ16" s="27"/>
      <c r="QR16" s="27"/>
      <c r="QS16" s="27"/>
      <c r="QT16" s="27"/>
      <c r="QU16" s="27"/>
      <c r="QV16" s="27"/>
      <c r="QW16" s="27"/>
      <c r="QX16" s="27"/>
      <c r="QY16" s="27"/>
      <c r="QZ16" s="27"/>
      <c r="RA16" s="27"/>
      <c r="RB16" s="27"/>
      <c r="RC16" s="27"/>
      <c r="RD16" s="27"/>
      <c r="RE16" s="27"/>
      <c r="RF16" s="27"/>
      <c r="RG16" s="27"/>
      <c r="RH16" s="27"/>
      <c r="RI16" s="27"/>
      <c r="RJ16" s="27"/>
      <c r="RK16" s="27"/>
      <c r="RL16" s="27"/>
      <c r="RM16" s="27"/>
      <c r="RN16" s="27"/>
      <c r="RO16" s="27"/>
      <c r="RP16" s="27"/>
      <c r="RQ16" s="27"/>
      <c r="RR16" s="27"/>
      <c r="RS16" s="27"/>
      <c r="RT16" s="27"/>
      <c r="RU16" s="27"/>
      <c r="RV16" s="27"/>
      <c r="RW16" s="27"/>
      <c r="RX16" s="27"/>
      <c r="RY16" s="27"/>
      <c r="RZ16" s="27"/>
      <c r="SA16" s="27"/>
      <c r="SB16" s="27"/>
      <c r="SC16" s="27"/>
      <c r="SD16" s="27"/>
      <c r="SE16" s="27"/>
      <c r="SF16" s="27"/>
      <c r="SG16" s="27"/>
      <c r="SH16" s="27"/>
      <c r="SI16" s="27"/>
      <c r="SJ16" s="27"/>
      <c r="SK16" s="27"/>
      <c r="SL16" s="27"/>
      <c r="SM16" s="27"/>
      <c r="SN16" s="27"/>
      <c r="SO16" s="27"/>
      <c r="SP16" s="27"/>
      <c r="SQ16" s="27"/>
      <c r="SR16" s="27"/>
      <c r="SS16" s="27"/>
      <c r="ST16" s="27"/>
      <c r="SU16" s="27"/>
      <c r="SV16" s="27"/>
      <c r="SW16" s="27"/>
      <c r="SX16" s="27"/>
      <c r="SY16" s="27"/>
      <c r="SZ16" s="27"/>
      <c r="TA16" s="27"/>
      <c r="TB16" s="27"/>
      <c r="TC16" s="27"/>
      <c r="TD16" s="27"/>
      <c r="TE16" s="27"/>
      <c r="TF16" s="27"/>
      <c r="TG16" s="27"/>
      <c r="TH16" s="27"/>
      <c r="TI16" s="27"/>
      <c r="TJ16" s="27"/>
      <c r="TK16" s="27"/>
      <c r="TL16" s="27"/>
      <c r="TM16" s="27"/>
      <c r="TN16" s="27"/>
      <c r="TO16" s="27"/>
      <c r="TP16" s="27"/>
      <c r="TQ16" s="27"/>
      <c r="TR16" s="27"/>
      <c r="TS16" s="27"/>
      <c r="TT16" s="27"/>
      <c r="TU16" s="27"/>
      <c r="TV16" s="27"/>
      <c r="TW16" s="27"/>
      <c r="TX16" s="27"/>
      <c r="TY16" s="27"/>
      <c r="TZ16" s="27"/>
      <c r="UA16" s="27"/>
      <c r="UB16" s="27"/>
      <c r="UC16" s="27"/>
      <c r="UD16" s="27"/>
      <c r="UE16" s="27"/>
      <c r="UF16" s="27"/>
      <c r="UG16" s="27"/>
      <c r="UH16" s="27"/>
      <c r="UI16" s="27"/>
      <c r="UJ16" s="27"/>
      <c r="UK16" s="27"/>
      <c r="UL16" s="27"/>
      <c r="UM16" s="27"/>
      <c r="UN16" s="27"/>
      <c r="UO16" s="27"/>
      <c r="UP16" s="27"/>
      <c r="UQ16" s="27"/>
      <c r="UR16" s="27"/>
      <c r="US16" s="27"/>
      <c r="UT16" s="27"/>
      <c r="UU16" s="27"/>
      <c r="UV16" s="27"/>
      <c r="UW16" s="27"/>
      <c r="UX16" s="27"/>
      <c r="UY16" s="27"/>
      <c r="UZ16" s="27"/>
      <c r="VA16" s="27"/>
      <c r="VB16" s="27"/>
      <c r="VC16" s="27"/>
      <c r="VD16" s="27"/>
      <c r="VE16" s="27"/>
      <c r="VF16" s="27"/>
      <c r="VG16" s="27"/>
      <c r="VH16" s="27"/>
      <c r="VI16" s="27"/>
      <c r="VJ16" s="27"/>
      <c r="VK16" s="27"/>
      <c r="VL16" s="27"/>
      <c r="VM16" s="27"/>
      <c r="VN16" s="27"/>
      <c r="VO16" s="27"/>
      <c r="VP16" s="27"/>
      <c r="VQ16" s="27"/>
      <c r="VR16" s="27"/>
      <c r="VS16" s="27"/>
      <c r="VT16" s="27"/>
      <c r="VU16" s="27"/>
      <c r="VV16" s="27"/>
      <c r="VW16" s="27"/>
      <c r="VX16" s="27"/>
      <c r="VY16" s="27"/>
      <c r="VZ16" s="27"/>
      <c r="WA16" s="27"/>
      <c r="WB16" s="27"/>
      <c r="WC16" s="27"/>
      <c r="WD16" s="27"/>
      <c r="WE16" s="27"/>
      <c r="WF16" s="27"/>
      <c r="WG16" s="27"/>
      <c r="WH16" s="27"/>
      <c r="WI16" s="27"/>
      <c r="WJ16" s="27"/>
      <c r="WK16" s="27"/>
      <c r="WL16" s="27"/>
      <c r="WM16" s="27"/>
      <c r="WN16" s="27"/>
      <c r="WO16" s="27"/>
      <c r="WP16" s="27"/>
      <c r="WQ16" s="27"/>
      <c r="WR16" s="27"/>
      <c r="WS16" s="27"/>
      <c r="WT16" s="27"/>
      <c r="WU16" s="27"/>
      <c r="WV16" s="27"/>
      <c r="WW16" s="27"/>
      <c r="WX16" s="27"/>
      <c r="WY16" s="27"/>
      <c r="WZ16" s="27"/>
      <c r="XA16" s="27"/>
      <c r="XB16" s="27"/>
      <c r="XC16" s="27"/>
      <c r="XD16" s="27"/>
      <c r="XE16" s="27"/>
      <c r="XF16" s="27"/>
      <c r="XG16" s="27"/>
      <c r="XH16" s="27"/>
      <c r="XI16" s="27"/>
      <c r="XJ16" s="27"/>
      <c r="XK16" s="27"/>
      <c r="XL16" s="27"/>
      <c r="XM16" s="27"/>
      <c r="XN16" s="27"/>
      <c r="XO16" s="27"/>
      <c r="XP16" s="27"/>
      <c r="XQ16" s="27"/>
      <c r="XR16" s="27"/>
      <c r="XS16" s="27"/>
      <c r="XT16" s="27"/>
      <c r="XU16" s="27"/>
      <c r="XV16" s="27"/>
      <c r="XW16" s="27"/>
      <c r="XX16" s="27"/>
      <c r="XY16" s="27"/>
      <c r="XZ16" s="27"/>
      <c r="YA16" s="27"/>
      <c r="YB16" s="27"/>
      <c r="YC16" s="27"/>
      <c r="YD16" s="27"/>
      <c r="YE16" s="27"/>
      <c r="YF16" s="27"/>
      <c r="YG16" s="27"/>
      <c r="YH16" s="27"/>
      <c r="YI16" s="27"/>
      <c r="YJ16" s="27"/>
      <c r="YK16" s="27"/>
      <c r="YL16" s="27"/>
      <c r="YM16" s="27"/>
      <c r="YN16" s="27"/>
      <c r="YO16" s="27"/>
      <c r="YP16" s="27"/>
      <c r="YQ16" s="27"/>
      <c r="YR16" s="27"/>
      <c r="YS16" s="27"/>
      <c r="YT16" s="27"/>
      <c r="YU16" s="27"/>
      <c r="YV16" s="27"/>
      <c r="YW16" s="27"/>
      <c r="YX16" s="27"/>
      <c r="YY16" s="27"/>
      <c r="YZ16" s="27"/>
      <c r="ZA16" s="27"/>
      <c r="ZB16" s="27"/>
      <c r="ZC16" s="27"/>
      <c r="ZD16" s="27"/>
      <c r="ZE16" s="27"/>
      <c r="ZF16" s="27"/>
      <c r="ZG16" s="27"/>
      <c r="ZH16" s="27"/>
      <c r="ZI16" s="27"/>
      <c r="ZJ16" s="27"/>
      <c r="ZK16" s="27"/>
      <c r="ZL16" s="27"/>
      <c r="ZM16" s="27"/>
      <c r="ZN16" s="27"/>
      <c r="ZO16" s="27"/>
      <c r="ZP16" s="27"/>
      <c r="ZQ16" s="27"/>
      <c r="ZR16" s="27"/>
      <c r="ZS16" s="27"/>
      <c r="ZT16" s="27"/>
      <c r="ZU16" s="27"/>
      <c r="ZV16" s="27"/>
      <c r="ZW16" s="27"/>
      <c r="ZX16" s="27"/>
      <c r="ZY16" s="27"/>
      <c r="ZZ16" s="27"/>
      <c r="AAA16" s="27"/>
      <c r="AAB16" s="27"/>
      <c r="AAC16" s="27"/>
      <c r="AAD16" s="27"/>
      <c r="AAE16" s="27"/>
      <c r="AAF16" s="27"/>
      <c r="AAG16" s="27"/>
      <c r="AAH16" s="27"/>
      <c r="AAI16" s="27"/>
      <c r="AAJ16" s="27"/>
      <c r="AAK16" s="27"/>
      <c r="AAL16" s="27"/>
      <c r="AAM16" s="27"/>
      <c r="AAN16" s="27"/>
      <c r="AAO16" s="27"/>
      <c r="AAP16" s="27"/>
      <c r="AAQ16" s="27"/>
      <c r="AAR16" s="27"/>
      <c r="AAS16" s="27"/>
      <c r="AAT16" s="27"/>
      <c r="AAU16" s="27"/>
      <c r="AAV16" s="27"/>
      <c r="AAW16" s="27"/>
      <c r="AAX16" s="27"/>
      <c r="AAY16" s="27"/>
      <c r="AAZ16" s="27"/>
      <c r="ABA16" s="27"/>
      <c r="ABB16" s="27"/>
      <c r="ABC16" s="27"/>
      <c r="ABD16" s="27"/>
      <c r="ABE16" s="27"/>
      <c r="ABF16" s="27"/>
      <c r="ABG16" s="27"/>
      <c r="ABH16" s="27"/>
      <c r="ABI16" s="27"/>
      <c r="ABJ16" s="27"/>
      <c r="ABK16" s="27"/>
      <c r="ABL16" s="27"/>
      <c r="ABM16" s="27"/>
      <c r="ABN16" s="27"/>
      <c r="ABO16" s="27"/>
      <c r="ABP16" s="27"/>
      <c r="ABQ16" s="27"/>
      <c r="ABR16" s="27"/>
      <c r="ABS16" s="27"/>
      <c r="ABT16" s="27"/>
      <c r="ABU16" s="27"/>
      <c r="ABV16" s="27"/>
      <c r="ABW16" s="27"/>
      <c r="ABX16" s="27"/>
      <c r="ABY16" s="27"/>
      <c r="ABZ16" s="27"/>
      <c r="ACA16" s="27"/>
      <c r="ACB16" s="27"/>
      <c r="ACC16" s="27"/>
      <c r="ACD16" s="27"/>
      <c r="ACE16" s="27"/>
      <c r="ACF16" s="27"/>
      <c r="ACG16" s="27"/>
      <c r="ACH16" s="27"/>
      <c r="ACI16" s="27"/>
      <c r="ACJ16" s="27"/>
      <c r="ACK16" s="27"/>
      <c r="ACL16" s="27"/>
      <c r="ACM16" s="27"/>
      <c r="ACN16" s="27"/>
      <c r="ACO16" s="27"/>
      <c r="ACP16" s="27"/>
      <c r="ACQ16" s="27"/>
      <c r="ACR16" s="27"/>
      <c r="ACS16" s="27"/>
      <c r="ACT16" s="27"/>
      <c r="ACU16" s="27"/>
      <c r="ACV16" s="27"/>
      <c r="ACW16" s="27"/>
      <c r="ACX16" s="27"/>
      <c r="ACY16" s="27"/>
      <c r="ACZ16" s="27"/>
      <c r="ADA16" s="27"/>
      <c r="ADB16" s="27"/>
      <c r="ADC16" s="27"/>
      <c r="ADD16" s="27"/>
      <c r="ADE16" s="27"/>
      <c r="ADF16" s="27"/>
      <c r="ADG16" s="27"/>
      <c r="ADH16" s="27"/>
      <c r="ADI16" s="27"/>
      <c r="ADJ16" s="27"/>
      <c r="ADK16" s="27"/>
      <c r="ADL16" s="27"/>
      <c r="ADM16" s="27"/>
      <c r="ADN16" s="27"/>
      <c r="ADO16" s="27"/>
      <c r="ADP16" s="27"/>
      <c r="ADQ16" s="27"/>
      <c r="ADR16" s="27"/>
      <c r="ADS16" s="27"/>
      <c r="ADT16" s="27"/>
      <c r="ADU16" s="27"/>
      <c r="ADV16" s="27"/>
      <c r="ADW16" s="27"/>
      <c r="ADX16" s="27"/>
      <c r="ADY16" s="27"/>
      <c r="ADZ16" s="27"/>
      <c r="AEA16" s="27"/>
      <c r="AEB16" s="27"/>
      <c r="AEC16" s="27"/>
      <c r="AED16" s="27"/>
      <c r="AEE16" s="27"/>
      <c r="AEF16" s="27"/>
      <c r="AEG16" s="27"/>
      <c r="AEH16" s="27"/>
      <c r="AEI16" s="27"/>
      <c r="AEJ16" s="27"/>
      <c r="AEK16" s="27"/>
      <c r="AEL16" s="27"/>
      <c r="AEM16" s="27"/>
      <c r="AEN16" s="27"/>
      <c r="AEO16" s="27"/>
      <c r="AEP16" s="27"/>
      <c r="AEQ16" s="27"/>
      <c r="AER16" s="27"/>
      <c r="AES16" s="27"/>
      <c r="AET16" s="27"/>
      <c r="AEU16" s="27"/>
      <c r="AEV16" s="27"/>
      <c r="AEW16" s="27"/>
      <c r="AEX16" s="27"/>
      <c r="AEY16" s="27"/>
      <c r="AEZ16" s="27"/>
      <c r="AFA16" s="27"/>
      <c r="AFB16" s="27"/>
      <c r="AFC16" s="27"/>
      <c r="AFD16" s="27"/>
      <c r="AFE16" s="27"/>
      <c r="AFF16" s="27"/>
      <c r="AFG16" s="27"/>
      <c r="AFH16" s="27"/>
      <c r="AFI16" s="27"/>
      <c r="AFJ16" s="27"/>
      <c r="AFK16" s="27"/>
      <c r="AFL16" s="27"/>
      <c r="AFM16" s="27"/>
      <c r="AFN16" s="27"/>
      <c r="AFO16" s="27"/>
      <c r="AFP16" s="27"/>
      <c r="AFQ16" s="27"/>
      <c r="AFR16" s="27"/>
      <c r="AFS16" s="27"/>
      <c r="AFT16" s="27"/>
      <c r="AFU16" s="27"/>
      <c r="AFV16" s="27"/>
      <c r="AFW16" s="27"/>
      <c r="AFX16" s="27"/>
      <c r="AFY16" s="27"/>
      <c r="AFZ16" s="27"/>
      <c r="AGA16" s="27"/>
      <c r="AGB16" s="27"/>
      <c r="AGC16" s="27"/>
      <c r="AGD16" s="27"/>
      <c r="AGE16" s="27"/>
      <c r="AGF16" s="27"/>
      <c r="AGG16" s="27"/>
      <c r="AGH16" s="27"/>
      <c r="AGI16" s="27"/>
      <c r="AGJ16" s="27"/>
      <c r="AGK16" s="27"/>
      <c r="AGL16" s="27"/>
      <c r="AGM16" s="27"/>
      <c r="AGN16" s="27"/>
      <c r="AGO16" s="27"/>
      <c r="AGP16" s="27"/>
      <c r="AGQ16" s="27"/>
      <c r="AGR16" s="27"/>
      <c r="AGS16" s="27"/>
      <c r="AGT16" s="27"/>
      <c r="AGU16" s="27"/>
      <c r="AGV16" s="27"/>
      <c r="AGW16" s="27"/>
      <c r="AGX16" s="27"/>
      <c r="AGY16" s="27"/>
      <c r="AGZ16" s="27"/>
      <c r="AHA16" s="27"/>
      <c r="AHB16" s="27"/>
      <c r="AHC16" s="27"/>
      <c r="AHD16" s="27"/>
      <c r="AHE16" s="27"/>
      <c r="AHF16" s="27"/>
      <c r="AHG16" s="27"/>
      <c r="AHH16" s="27"/>
      <c r="AHI16" s="27"/>
      <c r="AHJ16" s="27"/>
      <c r="AHK16" s="27"/>
      <c r="AHL16" s="27"/>
      <c r="AHM16" s="27"/>
      <c r="AHN16" s="27"/>
      <c r="AHO16" s="27"/>
      <c r="AHP16" s="27"/>
      <c r="AHQ16" s="27"/>
      <c r="AHR16" s="27"/>
      <c r="AHS16" s="27"/>
      <c r="AHT16" s="27"/>
      <c r="AHU16" s="27"/>
      <c r="AHV16" s="27"/>
      <c r="AHW16" s="27"/>
      <c r="AHX16" s="27"/>
      <c r="AHY16" s="27"/>
      <c r="AHZ16" s="27"/>
      <c r="AIA16" s="27"/>
      <c r="AIB16" s="27"/>
      <c r="AIC16" s="27"/>
      <c r="AID16" s="27"/>
      <c r="AIE16" s="27"/>
      <c r="AIF16" s="27"/>
      <c r="AIG16" s="27"/>
      <c r="AIH16" s="27"/>
      <c r="AII16" s="27"/>
      <c r="AIJ16" s="27"/>
      <c r="AIK16" s="27"/>
      <c r="AIL16" s="27"/>
      <c r="AIM16" s="27"/>
      <c r="AIN16" s="27"/>
      <c r="AIO16" s="27"/>
      <c r="AIP16" s="27"/>
      <c r="AIQ16" s="27"/>
      <c r="AIR16" s="27"/>
      <c r="AIS16" s="27"/>
      <c r="AIT16" s="27"/>
      <c r="AIU16" s="27"/>
      <c r="AIV16" s="27"/>
      <c r="AIW16" s="27"/>
      <c r="AIX16" s="27"/>
      <c r="AIY16" s="27"/>
      <c r="AIZ16" s="27"/>
      <c r="AJA16" s="27"/>
      <c r="AJB16" s="27"/>
      <c r="AJC16" s="27"/>
      <c r="AJD16" s="27"/>
      <c r="AJE16" s="27"/>
      <c r="AJF16" s="27"/>
      <c r="AJG16" s="27"/>
      <c r="AJH16" s="27"/>
      <c r="AJI16" s="27"/>
      <c r="AJJ16" s="27"/>
      <c r="AJK16" s="27"/>
      <c r="AJL16" s="27"/>
      <c r="AJM16" s="27"/>
      <c r="AJN16" s="27"/>
      <c r="AJO16" s="27"/>
      <c r="AJP16" s="27"/>
      <c r="AJQ16" s="27"/>
      <c r="AJR16" s="27"/>
      <c r="AJS16" s="27"/>
      <c r="AJT16" s="27"/>
      <c r="AJU16" s="27"/>
      <c r="AJV16" s="27"/>
      <c r="AJW16" s="27"/>
      <c r="AJX16" s="27"/>
      <c r="AJY16" s="27"/>
      <c r="AJZ16" s="27"/>
      <c r="AKA16" s="27"/>
      <c r="AKB16" s="27"/>
      <c r="AKC16" s="27"/>
      <c r="AKD16" s="27"/>
      <c r="AKE16" s="27"/>
      <c r="AKF16" s="27"/>
      <c r="AKG16" s="27"/>
      <c r="AKH16" s="27"/>
      <c r="AKI16" s="27"/>
      <c r="AKJ16" s="27"/>
      <c r="AKK16" s="27"/>
      <c r="AKL16" s="27"/>
      <c r="AKM16" s="27"/>
      <c r="AKN16" s="27"/>
      <c r="AKO16" s="27"/>
      <c r="AKP16" s="27"/>
      <c r="AKQ16" s="27"/>
      <c r="AKR16" s="27"/>
      <c r="AKS16" s="27"/>
      <c r="AKT16" s="27"/>
      <c r="AKU16" s="27"/>
      <c r="AKV16" s="27"/>
      <c r="AKW16" s="27"/>
      <c r="AKX16" s="27"/>
      <c r="AKY16" s="27"/>
      <c r="AKZ16" s="27"/>
      <c r="ALA16" s="27"/>
      <c r="ALB16" s="27"/>
      <c r="ALC16" s="27"/>
      <c r="ALD16" s="27"/>
      <c r="ALE16" s="27"/>
      <c r="ALF16" s="27"/>
      <c r="ALG16" s="27"/>
      <c r="ALH16" s="27"/>
      <c r="ALI16" s="27"/>
      <c r="ALJ16" s="27"/>
      <c r="ALK16" s="27"/>
      <c r="ALL16" s="27"/>
      <c r="ALM16" s="27"/>
      <c r="ALN16" s="27"/>
      <c r="ALO16" s="27"/>
      <c r="ALP16" s="27"/>
      <c r="ALQ16" s="27"/>
      <c r="ALR16" s="27"/>
      <c r="ALS16" s="27"/>
      <c r="ALT16" s="27"/>
      <c r="ALU16" s="27"/>
      <c r="ALV16" s="27"/>
      <c r="ALW16" s="27"/>
      <c r="ALX16" s="27"/>
      <c r="ALY16" s="27"/>
      <c r="ALZ16" s="27"/>
      <c r="AMA16" s="27"/>
      <c r="AMB16" s="27"/>
      <c r="AMC16" s="27"/>
      <c r="AMD16" s="27"/>
      <c r="AME16" s="27"/>
      <c r="AMF16" s="27"/>
      <c r="AMG16" s="27"/>
      <c r="AMH16" s="27"/>
      <c r="AMI16" s="27"/>
      <c r="AMJ16" s="27"/>
      <c r="AMK16" s="27"/>
      <c r="AML16" s="27"/>
      <c r="AMM16" s="27"/>
      <c r="AMN16" s="27"/>
      <c r="AMO16" s="27"/>
      <c r="AMP16" s="27"/>
      <c r="AMQ16" s="27"/>
      <c r="AMR16" s="27"/>
      <c r="AMS16" s="27"/>
      <c r="AMT16" s="27"/>
      <c r="AMU16" s="27"/>
      <c r="AMV16" s="27"/>
      <c r="AMW16" s="27"/>
      <c r="AMX16" s="27"/>
      <c r="AMY16" s="27"/>
      <c r="AMZ16" s="27"/>
      <c r="ANA16" s="27"/>
      <c r="ANB16" s="27"/>
      <c r="ANC16" s="27"/>
      <c r="AND16" s="27"/>
      <c r="ANE16" s="27"/>
      <c r="ANF16" s="27"/>
      <c r="ANG16" s="27"/>
      <c r="ANH16" s="27"/>
      <c r="ANI16" s="27"/>
      <c r="ANJ16" s="27"/>
      <c r="ANK16" s="27"/>
      <c r="ANL16" s="27"/>
      <c r="ANM16" s="27"/>
      <c r="ANN16" s="27"/>
      <c r="ANO16" s="27"/>
      <c r="ANP16" s="27"/>
      <c r="ANQ16" s="27"/>
      <c r="ANR16" s="27"/>
      <c r="ANS16" s="27"/>
      <c r="ANT16" s="27"/>
      <c r="ANU16" s="27"/>
      <c r="ANV16" s="27"/>
      <c r="ANW16" s="27"/>
      <c r="ANX16" s="27"/>
      <c r="ANY16" s="27"/>
      <c r="ANZ16" s="27"/>
      <c r="AOA16" s="27"/>
      <c r="AOB16" s="27"/>
      <c r="AOC16" s="27"/>
      <c r="AOD16" s="27"/>
      <c r="AOE16" s="27"/>
      <c r="AOF16" s="27"/>
      <c r="AOG16" s="27"/>
      <c r="AOH16" s="27"/>
      <c r="AOI16" s="27"/>
      <c r="AOJ16" s="27"/>
      <c r="AOK16" s="27"/>
      <c r="AOL16" s="27"/>
      <c r="AOM16" s="27"/>
      <c r="AON16" s="27"/>
      <c r="AOO16" s="27"/>
      <c r="AOP16" s="27"/>
      <c r="AOQ16" s="27"/>
      <c r="AOR16" s="27"/>
      <c r="AOS16" s="27"/>
      <c r="AOT16" s="27"/>
      <c r="AOU16" s="27"/>
      <c r="AOV16" s="27"/>
      <c r="AOW16" s="27"/>
      <c r="AOX16" s="27"/>
      <c r="AOY16" s="27"/>
      <c r="AOZ16" s="27"/>
      <c r="APA16" s="27"/>
      <c r="APB16" s="27"/>
      <c r="APC16" s="27"/>
      <c r="APD16" s="27"/>
      <c r="APE16" s="27"/>
      <c r="APF16" s="27"/>
      <c r="APG16" s="27"/>
      <c r="APH16" s="27"/>
      <c r="API16" s="27"/>
      <c r="APJ16" s="27"/>
      <c r="APK16" s="27"/>
      <c r="APL16" s="27"/>
      <c r="APM16" s="27"/>
      <c r="APN16" s="27"/>
      <c r="APO16" s="27"/>
    </row>
    <row r="17" spans="1:1107" s="28" customFormat="1" ht="127.5" customHeight="1" x14ac:dyDescent="0.25">
      <c r="A17" s="122">
        <f t="shared" si="1"/>
        <v>4</v>
      </c>
      <c r="B17" s="123" t="s">
        <v>60</v>
      </c>
      <c r="C17" s="123" t="s">
        <v>59</v>
      </c>
      <c r="D17" s="123" t="s">
        <v>58</v>
      </c>
      <c r="E17" s="123" t="s">
        <v>162</v>
      </c>
      <c r="F17" s="269"/>
      <c r="G17" s="124" t="s">
        <v>40</v>
      </c>
      <c r="H17" s="158">
        <v>2.1539999999999999</v>
      </c>
      <c r="I17" s="158">
        <v>0.251</v>
      </c>
      <c r="J17" s="158">
        <v>0.25</v>
      </c>
      <c r="K17" s="158">
        <v>0</v>
      </c>
      <c r="L17" s="158">
        <v>0</v>
      </c>
      <c r="M17" s="158">
        <f>I17</f>
        <v>0.251</v>
      </c>
      <c r="N17" s="167">
        <v>401.42200000000003</v>
      </c>
      <c r="O17" s="167">
        <v>1108.6199999999999</v>
      </c>
      <c r="P17" s="168">
        <f>N17-315.409</f>
        <v>86.013000000000034</v>
      </c>
      <c r="Q17" s="169">
        <f t="shared" si="2"/>
        <v>46.590297121634173</v>
      </c>
      <c r="R17" s="170">
        <f t="shared" si="3"/>
        <v>507.83423862581247</v>
      </c>
      <c r="S17" s="171">
        <f t="shared" si="4"/>
        <v>0</v>
      </c>
      <c r="T17" s="168">
        <f t="shared" si="5"/>
        <v>0</v>
      </c>
      <c r="U17" s="169">
        <f t="shared" si="6"/>
        <v>0</v>
      </c>
      <c r="V17" s="168">
        <f t="shared" si="7"/>
        <v>0</v>
      </c>
      <c r="W17" s="168">
        <f t="shared" si="0"/>
        <v>46.590297121634173</v>
      </c>
      <c r="X17" s="168">
        <f t="shared" ref="X17:X25" si="9">W17*$AL$7</f>
        <v>652.60203743130319</v>
      </c>
      <c r="Y17" s="170">
        <f t="shared" si="8"/>
        <v>128.66991643454037</v>
      </c>
      <c r="Z17" s="118" t="s">
        <v>129</v>
      </c>
      <c r="AA17" s="53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71"/>
      <c r="AN17" s="165" t="s">
        <v>152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  <c r="OM17" s="27"/>
      <c r="ON17" s="27"/>
      <c r="OO17" s="27"/>
      <c r="OP17" s="27"/>
      <c r="OQ17" s="27"/>
      <c r="OR17" s="27"/>
      <c r="OS17" s="27"/>
      <c r="OT17" s="27"/>
      <c r="OU17" s="27"/>
      <c r="OV17" s="27"/>
      <c r="OW17" s="27"/>
      <c r="OX17" s="27"/>
      <c r="OY17" s="27"/>
      <c r="OZ17" s="27"/>
      <c r="PA17" s="27"/>
      <c r="PB17" s="27"/>
      <c r="PC17" s="27"/>
      <c r="PD17" s="27"/>
      <c r="PE17" s="27"/>
      <c r="PF17" s="27"/>
      <c r="PG17" s="27"/>
      <c r="PH17" s="27"/>
      <c r="PI17" s="27"/>
      <c r="PJ17" s="27"/>
      <c r="PK17" s="27"/>
      <c r="PL17" s="27"/>
      <c r="PM17" s="27"/>
      <c r="PN17" s="27"/>
      <c r="PO17" s="27"/>
      <c r="PP17" s="27"/>
      <c r="PQ17" s="27"/>
      <c r="PR17" s="27"/>
      <c r="PS17" s="27"/>
      <c r="PT17" s="27"/>
      <c r="PU17" s="27"/>
      <c r="PV17" s="27"/>
      <c r="PW17" s="27"/>
      <c r="PX17" s="27"/>
      <c r="PY17" s="27"/>
      <c r="PZ17" s="27"/>
      <c r="QA17" s="27"/>
      <c r="QB17" s="27"/>
      <c r="QC17" s="27"/>
      <c r="QD17" s="27"/>
      <c r="QE17" s="27"/>
      <c r="QF17" s="27"/>
      <c r="QG17" s="27"/>
      <c r="QH17" s="27"/>
      <c r="QI17" s="27"/>
      <c r="QJ17" s="27"/>
      <c r="QK17" s="27"/>
      <c r="QL17" s="27"/>
      <c r="QM17" s="27"/>
      <c r="QN17" s="27"/>
      <c r="QO17" s="27"/>
      <c r="QP17" s="27"/>
      <c r="QQ17" s="27"/>
      <c r="QR17" s="27"/>
      <c r="QS17" s="27"/>
      <c r="QT17" s="27"/>
      <c r="QU17" s="27"/>
      <c r="QV17" s="27"/>
      <c r="QW17" s="27"/>
      <c r="QX17" s="27"/>
      <c r="QY17" s="27"/>
      <c r="QZ17" s="27"/>
      <c r="RA17" s="27"/>
      <c r="RB17" s="27"/>
      <c r="RC17" s="27"/>
      <c r="RD17" s="27"/>
      <c r="RE17" s="27"/>
      <c r="RF17" s="27"/>
      <c r="RG17" s="27"/>
      <c r="RH17" s="27"/>
      <c r="RI17" s="27"/>
      <c r="RJ17" s="27"/>
      <c r="RK17" s="27"/>
      <c r="RL17" s="27"/>
      <c r="RM17" s="27"/>
      <c r="RN17" s="27"/>
      <c r="RO17" s="27"/>
      <c r="RP17" s="27"/>
      <c r="RQ17" s="27"/>
      <c r="RR17" s="27"/>
      <c r="RS17" s="27"/>
      <c r="RT17" s="27"/>
      <c r="RU17" s="27"/>
      <c r="RV17" s="27"/>
      <c r="RW17" s="27"/>
      <c r="RX17" s="27"/>
      <c r="RY17" s="27"/>
      <c r="RZ17" s="27"/>
      <c r="SA17" s="27"/>
      <c r="SB17" s="27"/>
      <c r="SC17" s="27"/>
      <c r="SD17" s="27"/>
      <c r="SE17" s="27"/>
      <c r="SF17" s="27"/>
      <c r="SG17" s="27"/>
      <c r="SH17" s="27"/>
      <c r="SI17" s="27"/>
      <c r="SJ17" s="27"/>
      <c r="SK17" s="27"/>
      <c r="SL17" s="27"/>
      <c r="SM17" s="27"/>
      <c r="SN17" s="27"/>
      <c r="SO17" s="27"/>
      <c r="SP17" s="27"/>
      <c r="SQ17" s="27"/>
      <c r="SR17" s="27"/>
      <c r="SS17" s="27"/>
      <c r="ST17" s="27"/>
      <c r="SU17" s="27"/>
      <c r="SV17" s="27"/>
      <c r="SW17" s="27"/>
      <c r="SX17" s="27"/>
      <c r="SY17" s="27"/>
      <c r="SZ17" s="27"/>
      <c r="TA17" s="27"/>
      <c r="TB17" s="27"/>
      <c r="TC17" s="27"/>
      <c r="TD17" s="27"/>
      <c r="TE17" s="27"/>
      <c r="TF17" s="27"/>
      <c r="TG17" s="27"/>
      <c r="TH17" s="27"/>
      <c r="TI17" s="27"/>
      <c r="TJ17" s="27"/>
      <c r="TK17" s="27"/>
      <c r="TL17" s="27"/>
      <c r="TM17" s="27"/>
      <c r="TN17" s="27"/>
      <c r="TO17" s="27"/>
      <c r="TP17" s="27"/>
      <c r="TQ17" s="27"/>
      <c r="TR17" s="27"/>
      <c r="TS17" s="27"/>
      <c r="TT17" s="27"/>
      <c r="TU17" s="27"/>
      <c r="TV17" s="27"/>
      <c r="TW17" s="27"/>
      <c r="TX17" s="27"/>
      <c r="TY17" s="27"/>
      <c r="TZ17" s="27"/>
      <c r="UA17" s="27"/>
      <c r="UB17" s="27"/>
      <c r="UC17" s="27"/>
      <c r="UD17" s="27"/>
      <c r="UE17" s="27"/>
      <c r="UF17" s="27"/>
      <c r="UG17" s="27"/>
      <c r="UH17" s="27"/>
      <c r="UI17" s="27"/>
      <c r="UJ17" s="27"/>
      <c r="UK17" s="27"/>
      <c r="UL17" s="27"/>
      <c r="UM17" s="27"/>
      <c r="UN17" s="27"/>
      <c r="UO17" s="27"/>
      <c r="UP17" s="27"/>
      <c r="UQ17" s="27"/>
      <c r="UR17" s="27"/>
      <c r="US17" s="27"/>
      <c r="UT17" s="27"/>
      <c r="UU17" s="27"/>
      <c r="UV17" s="27"/>
      <c r="UW17" s="27"/>
      <c r="UX17" s="27"/>
      <c r="UY17" s="27"/>
      <c r="UZ17" s="27"/>
      <c r="VA17" s="27"/>
      <c r="VB17" s="27"/>
      <c r="VC17" s="27"/>
      <c r="VD17" s="27"/>
      <c r="VE17" s="27"/>
      <c r="VF17" s="27"/>
      <c r="VG17" s="27"/>
      <c r="VH17" s="27"/>
      <c r="VI17" s="27"/>
      <c r="VJ17" s="27"/>
      <c r="VK17" s="27"/>
      <c r="VL17" s="27"/>
      <c r="VM17" s="27"/>
      <c r="VN17" s="27"/>
      <c r="VO17" s="27"/>
      <c r="VP17" s="27"/>
      <c r="VQ17" s="27"/>
      <c r="VR17" s="27"/>
      <c r="VS17" s="27"/>
      <c r="VT17" s="27"/>
      <c r="VU17" s="27"/>
      <c r="VV17" s="27"/>
      <c r="VW17" s="27"/>
      <c r="VX17" s="27"/>
      <c r="VY17" s="27"/>
      <c r="VZ17" s="27"/>
      <c r="WA17" s="27"/>
      <c r="WB17" s="27"/>
      <c r="WC17" s="27"/>
      <c r="WD17" s="27"/>
      <c r="WE17" s="27"/>
      <c r="WF17" s="27"/>
      <c r="WG17" s="27"/>
      <c r="WH17" s="27"/>
      <c r="WI17" s="27"/>
      <c r="WJ17" s="27"/>
      <c r="WK17" s="27"/>
      <c r="WL17" s="27"/>
      <c r="WM17" s="27"/>
      <c r="WN17" s="27"/>
      <c r="WO17" s="27"/>
      <c r="WP17" s="27"/>
      <c r="WQ17" s="27"/>
      <c r="WR17" s="27"/>
      <c r="WS17" s="27"/>
      <c r="WT17" s="27"/>
      <c r="WU17" s="27"/>
      <c r="WV17" s="27"/>
      <c r="WW17" s="27"/>
      <c r="WX17" s="27"/>
      <c r="WY17" s="27"/>
      <c r="WZ17" s="27"/>
      <c r="XA17" s="27"/>
      <c r="XB17" s="27"/>
      <c r="XC17" s="27"/>
      <c r="XD17" s="27"/>
      <c r="XE17" s="27"/>
      <c r="XF17" s="27"/>
      <c r="XG17" s="27"/>
      <c r="XH17" s="27"/>
      <c r="XI17" s="27"/>
      <c r="XJ17" s="27"/>
      <c r="XK17" s="27"/>
      <c r="XL17" s="27"/>
      <c r="XM17" s="27"/>
      <c r="XN17" s="27"/>
      <c r="XO17" s="27"/>
      <c r="XP17" s="27"/>
      <c r="XQ17" s="27"/>
      <c r="XR17" s="27"/>
      <c r="XS17" s="27"/>
      <c r="XT17" s="27"/>
      <c r="XU17" s="27"/>
      <c r="XV17" s="27"/>
      <c r="XW17" s="27"/>
      <c r="XX17" s="27"/>
      <c r="XY17" s="27"/>
      <c r="XZ17" s="27"/>
      <c r="YA17" s="27"/>
      <c r="YB17" s="27"/>
      <c r="YC17" s="27"/>
      <c r="YD17" s="27"/>
      <c r="YE17" s="27"/>
      <c r="YF17" s="27"/>
      <c r="YG17" s="27"/>
      <c r="YH17" s="27"/>
      <c r="YI17" s="27"/>
      <c r="YJ17" s="27"/>
      <c r="YK17" s="27"/>
      <c r="YL17" s="27"/>
      <c r="YM17" s="27"/>
      <c r="YN17" s="27"/>
      <c r="YO17" s="27"/>
      <c r="YP17" s="27"/>
      <c r="YQ17" s="27"/>
      <c r="YR17" s="27"/>
      <c r="YS17" s="27"/>
      <c r="YT17" s="27"/>
      <c r="YU17" s="27"/>
      <c r="YV17" s="27"/>
      <c r="YW17" s="27"/>
      <c r="YX17" s="27"/>
      <c r="YY17" s="27"/>
      <c r="YZ17" s="27"/>
      <c r="ZA17" s="27"/>
      <c r="ZB17" s="27"/>
      <c r="ZC17" s="27"/>
      <c r="ZD17" s="27"/>
      <c r="ZE17" s="27"/>
      <c r="ZF17" s="27"/>
      <c r="ZG17" s="27"/>
      <c r="ZH17" s="27"/>
      <c r="ZI17" s="27"/>
      <c r="ZJ17" s="27"/>
      <c r="ZK17" s="27"/>
      <c r="ZL17" s="27"/>
      <c r="ZM17" s="27"/>
      <c r="ZN17" s="27"/>
      <c r="ZO17" s="27"/>
      <c r="ZP17" s="27"/>
      <c r="ZQ17" s="27"/>
      <c r="ZR17" s="27"/>
      <c r="ZS17" s="27"/>
      <c r="ZT17" s="27"/>
      <c r="ZU17" s="27"/>
      <c r="ZV17" s="27"/>
      <c r="ZW17" s="27"/>
      <c r="ZX17" s="27"/>
      <c r="ZY17" s="27"/>
      <c r="ZZ17" s="27"/>
      <c r="AAA17" s="27"/>
      <c r="AAB17" s="27"/>
      <c r="AAC17" s="27"/>
      <c r="AAD17" s="27"/>
      <c r="AAE17" s="27"/>
      <c r="AAF17" s="27"/>
      <c r="AAG17" s="27"/>
      <c r="AAH17" s="27"/>
      <c r="AAI17" s="27"/>
      <c r="AAJ17" s="27"/>
      <c r="AAK17" s="27"/>
      <c r="AAL17" s="27"/>
      <c r="AAM17" s="27"/>
      <c r="AAN17" s="27"/>
      <c r="AAO17" s="27"/>
      <c r="AAP17" s="27"/>
      <c r="AAQ17" s="27"/>
      <c r="AAR17" s="27"/>
      <c r="AAS17" s="27"/>
      <c r="AAT17" s="27"/>
      <c r="AAU17" s="27"/>
      <c r="AAV17" s="27"/>
      <c r="AAW17" s="27"/>
      <c r="AAX17" s="27"/>
      <c r="AAY17" s="27"/>
      <c r="AAZ17" s="27"/>
      <c r="ABA17" s="27"/>
      <c r="ABB17" s="27"/>
      <c r="ABC17" s="27"/>
      <c r="ABD17" s="27"/>
      <c r="ABE17" s="27"/>
      <c r="ABF17" s="27"/>
      <c r="ABG17" s="27"/>
      <c r="ABH17" s="27"/>
      <c r="ABI17" s="27"/>
      <c r="ABJ17" s="27"/>
      <c r="ABK17" s="27"/>
      <c r="ABL17" s="27"/>
      <c r="ABM17" s="27"/>
      <c r="ABN17" s="27"/>
      <c r="ABO17" s="27"/>
      <c r="ABP17" s="27"/>
      <c r="ABQ17" s="27"/>
      <c r="ABR17" s="27"/>
      <c r="ABS17" s="27"/>
      <c r="ABT17" s="27"/>
      <c r="ABU17" s="27"/>
      <c r="ABV17" s="27"/>
      <c r="ABW17" s="27"/>
      <c r="ABX17" s="27"/>
      <c r="ABY17" s="27"/>
      <c r="ABZ17" s="27"/>
      <c r="ACA17" s="27"/>
      <c r="ACB17" s="27"/>
      <c r="ACC17" s="27"/>
      <c r="ACD17" s="27"/>
      <c r="ACE17" s="27"/>
      <c r="ACF17" s="27"/>
      <c r="ACG17" s="27"/>
      <c r="ACH17" s="27"/>
      <c r="ACI17" s="27"/>
      <c r="ACJ17" s="27"/>
      <c r="ACK17" s="27"/>
      <c r="ACL17" s="27"/>
      <c r="ACM17" s="27"/>
      <c r="ACN17" s="27"/>
      <c r="ACO17" s="27"/>
      <c r="ACP17" s="27"/>
      <c r="ACQ17" s="27"/>
      <c r="ACR17" s="27"/>
      <c r="ACS17" s="27"/>
      <c r="ACT17" s="27"/>
      <c r="ACU17" s="27"/>
      <c r="ACV17" s="27"/>
      <c r="ACW17" s="27"/>
      <c r="ACX17" s="27"/>
      <c r="ACY17" s="27"/>
      <c r="ACZ17" s="27"/>
      <c r="ADA17" s="27"/>
      <c r="ADB17" s="27"/>
      <c r="ADC17" s="27"/>
      <c r="ADD17" s="27"/>
      <c r="ADE17" s="27"/>
      <c r="ADF17" s="27"/>
      <c r="ADG17" s="27"/>
      <c r="ADH17" s="27"/>
      <c r="ADI17" s="27"/>
      <c r="ADJ17" s="27"/>
      <c r="ADK17" s="27"/>
      <c r="ADL17" s="27"/>
      <c r="ADM17" s="27"/>
      <c r="ADN17" s="27"/>
      <c r="ADO17" s="27"/>
      <c r="ADP17" s="27"/>
      <c r="ADQ17" s="27"/>
      <c r="ADR17" s="27"/>
      <c r="ADS17" s="27"/>
      <c r="ADT17" s="27"/>
      <c r="ADU17" s="27"/>
      <c r="ADV17" s="27"/>
      <c r="ADW17" s="27"/>
      <c r="ADX17" s="27"/>
      <c r="ADY17" s="27"/>
      <c r="ADZ17" s="27"/>
      <c r="AEA17" s="27"/>
      <c r="AEB17" s="27"/>
      <c r="AEC17" s="27"/>
      <c r="AED17" s="27"/>
      <c r="AEE17" s="27"/>
      <c r="AEF17" s="27"/>
      <c r="AEG17" s="27"/>
      <c r="AEH17" s="27"/>
      <c r="AEI17" s="27"/>
      <c r="AEJ17" s="27"/>
      <c r="AEK17" s="27"/>
      <c r="AEL17" s="27"/>
      <c r="AEM17" s="27"/>
      <c r="AEN17" s="27"/>
      <c r="AEO17" s="27"/>
      <c r="AEP17" s="27"/>
      <c r="AEQ17" s="27"/>
      <c r="AER17" s="27"/>
      <c r="AES17" s="27"/>
      <c r="AET17" s="27"/>
      <c r="AEU17" s="27"/>
      <c r="AEV17" s="27"/>
      <c r="AEW17" s="27"/>
      <c r="AEX17" s="27"/>
      <c r="AEY17" s="27"/>
      <c r="AEZ17" s="27"/>
      <c r="AFA17" s="27"/>
      <c r="AFB17" s="27"/>
      <c r="AFC17" s="27"/>
      <c r="AFD17" s="27"/>
      <c r="AFE17" s="27"/>
      <c r="AFF17" s="27"/>
      <c r="AFG17" s="27"/>
      <c r="AFH17" s="27"/>
      <c r="AFI17" s="27"/>
      <c r="AFJ17" s="27"/>
      <c r="AFK17" s="27"/>
      <c r="AFL17" s="27"/>
      <c r="AFM17" s="27"/>
      <c r="AFN17" s="27"/>
      <c r="AFO17" s="27"/>
      <c r="AFP17" s="27"/>
      <c r="AFQ17" s="27"/>
      <c r="AFR17" s="27"/>
      <c r="AFS17" s="27"/>
      <c r="AFT17" s="27"/>
      <c r="AFU17" s="27"/>
      <c r="AFV17" s="27"/>
      <c r="AFW17" s="27"/>
      <c r="AFX17" s="27"/>
      <c r="AFY17" s="27"/>
      <c r="AFZ17" s="27"/>
      <c r="AGA17" s="27"/>
      <c r="AGB17" s="27"/>
      <c r="AGC17" s="27"/>
      <c r="AGD17" s="27"/>
      <c r="AGE17" s="27"/>
      <c r="AGF17" s="27"/>
      <c r="AGG17" s="27"/>
      <c r="AGH17" s="27"/>
      <c r="AGI17" s="27"/>
      <c r="AGJ17" s="27"/>
      <c r="AGK17" s="27"/>
      <c r="AGL17" s="27"/>
      <c r="AGM17" s="27"/>
      <c r="AGN17" s="27"/>
      <c r="AGO17" s="27"/>
      <c r="AGP17" s="27"/>
      <c r="AGQ17" s="27"/>
      <c r="AGR17" s="27"/>
      <c r="AGS17" s="27"/>
      <c r="AGT17" s="27"/>
      <c r="AGU17" s="27"/>
      <c r="AGV17" s="27"/>
      <c r="AGW17" s="27"/>
      <c r="AGX17" s="27"/>
      <c r="AGY17" s="27"/>
      <c r="AGZ17" s="27"/>
      <c r="AHA17" s="27"/>
      <c r="AHB17" s="27"/>
      <c r="AHC17" s="27"/>
      <c r="AHD17" s="27"/>
      <c r="AHE17" s="27"/>
      <c r="AHF17" s="27"/>
      <c r="AHG17" s="27"/>
      <c r="AHH17" s="27"/>
      <c r="AHI17" s="27"/>
      <c r="AHJ17" s="27"/>
      <c r="AHK17" s="27"/>
      <c r="AHL17" s="27"/>
      <c r="AHM17" s="27"/>
      <c r="AHN17" s="27"/>
      <c r="AHO17" s="27"/>
      <c r="AHP17" s="27"/>
      <c r="AHQ17" s="27"/>
      <c r="AHR17" s="27"/>
      <c r="AHS17" s="27"/>
      <c r="AHT17" s="27"/>
      <c r="AHU17" s="27"/>
      <c r="AHV17" s="27"/>
      <c r="AHW17" s="27"/>
      <c r="AHX17" s="27"/>
      <c r="AHY17" s="27"/>
      <c r="AHZ17" s="27"/>
      <c r="AIA17" s="27"/>
      <c r="AIB17" s="27"/>
      <c r="AIC17" s="27"/>
      <c r="AID17" s="27"/>
      <c r="AIE17" s="27"/>
      <c r="AIF17" s="27"/>
      <c r="AIG17" s="27"/>
      <c r="AIH17" s="27"/>
      <c r="AII17" s="27"/>
      <c r="AIJ17" s="27"/>
      <c r="AIK17" s="27"/>
      <c r="AIL17" s="27"/>
      <c r="AIM17" s="27"/>
      <c r="AIN17" s="27"/>
      <c r="AIO17" s="27"/>
      <c r="AIP17" s="27"/>
      <c r="AIQ17" s="27"/>
      <c r="AIR17" s="27"/>
      <c r="AIS17" s="27"/>
      <c r="AIT17" s="27"/>
      <c r="AIU17" s="27"/>
      <c r="AIV17" s="27"/>
      <c r="AIW17" s="27"/>
      <c r="AIX17" s="27"/>
      <c r="AIY17" s="27"/>
      <c r="AIZ17" s="27"/>
      <c r="AJA17" s="27"/>
      <c r="AJB17" s="27"/>
      <c r="AJC17" s="27"/>
      <c r="AJD17" s="27"/>
      <c r="AJE17" s="27"/>
      <c r="AJF17" s="27"/>
      <c r="AJG17" s="27"/>
      <c r="AJH17" s="27"/>
      <c r="AJI17" s="27"/>
      <c r="AJJ17" s="27"/>
      <c r="AJK17" s="27"/>
      <c r="AJL17" s="27"/>
      <c r="AJM17" s="27"/>
      <c r="AJN17" s="27"/>
      <c r="AJO17" s="27"/>
      <c r="AJP17" s="27"/>
      <c r="AJQ17" s="27"/>
      <c r="AJR17" s="27"/>
      <c r="AJS17" s="27"/>
      <c r="AJT17" s="27"/>
      <c r="AJU17" s="27"/>
      <c r="AJV17" s="27"/>
      <c r="AJW17" s="27"/>
      <c r="AJX17" s="27"/>
      <c r="AJY17" s="27"/>
      <c r="AJZ17" s="27"/>
      <c r="AKA17" s="27"/>
      <c r="AKB17" s="27"/>
      <c r="AKC17" s="27"/>
      <c r="AKD17" s="27"/>
      <c r="AKE17" s="27"/>
      <c r="AKF17" s="27"/>
      <c r="AKG17" s="27"/>
      <c r="AKH17" s="27"/>
      <c r="AKI17" s="27"/>
      <c r="AKJ17" s="27"/>
      <c r="AKK17" s="27"/>
      <c r="AKL17" s="27"/>
      <c r="AKM17" s="27"/>
      <c r="AKN17" s="27"/>
      <c r="AKO17" s="27"/>
      <c r="AKP17" s="27"/>
      <c r="AKQ17" s="27"/>
      <c r="AKR17" s="27"/>
      <c r="AKS17" s="27"/>
      <c r="AKT17" s="27"/>
      <c r="AKU17" s="27"/>
      <c r="AKV17" s="27"/>
      <c r="AKW17" s="27"/>
      <c r="AKX17" s="27"/>
      <c r="AKY17" s="27"/>
      <c r="AKZ17" s="27"/>
      <c r="ALA17" s="27"/>
      <c r="ALB17" s="27"/>
      <c r="ALC17" s="27"/>
      <c r="ALD17" s="27"/>
      <c r="ALE17" s="27"/>
      <c r="ALF17" s="27"/>
      <c r="ALG17" s="27"/>
      <c r="ALH17" s="27"/>
      <c r="ALI17" s="27"/>
      <c r="ALJ17" s="27"/>
      <c r="ALK17" s="27"/>
      <c r="ALL17" s="27"/>
      <c r="ALM17" s="27"/>
      <c r="ALN17" s="27"/>
      <c r="ALO17" s="27"/>
      <c r="ALP17" s="27"/>
      <c r="ALQ17" s="27"/>
      <c r="ALR17" s="27"/>
      <c r="ALS17" s="27"/>
      <c r="ALT17" s="27"/>
      <c r="ALU17" s="27"/>
      <c r="ALV17" s="27"/>
      <c r="ALW17" s="27"/>
      <c r="ALX17" s="27"/>
      <c r="ALY17" s="27"/>
      <c r="ALZ17" s="27"/>
      <c r="AMA17" s="27"/>
      <c r="AMB17" s="27"/>
      <c r="AMC17" s="27"/>
      <c r="AMD17" s="27"/>
      <c r="AME17" s="27"/>
      <c r="AMF17" s="27"/>
      <c r="AMG17" s="27"/>
      <c r="AMH17" s="27"/>
      <c r="AMI17" s="27"/>
      <c r="AMJ17" s="27"/>
      <c r="AMK17" s="27"/>
      <c r="AML17" s="27"/>
      <c r="AMM17" s="27"/>
      <c r="AMN17" s="27"/>
      <c r="AMO17" s="27"/>
      <c r="AMP17" s="27"/>
      <c r="AMQ17" s="27"/>
      <c r="AMR17" s="27"/>
      <c r="AMS17" s="27"/>
      <c r="AMT17" s="27"/>
      <c r="AMU17" s="27"/>
      <c r="AMV17" s="27"/>
      <c r="AMW17" s="27"/>
      <c r="AMX17" s="27"/>
      <c r="AMY17" s="27"/>
      <c r="AMZ17" s="27"/>
      <c r="ANA17" s="27"/>
      <c r="ANB17" s="27"/>
      <c r="ANC17" s="27"/>
      <c r="AND17" s="27"/>
      <c r="ANE17" s="27"/>
      <c r="ANF17" s="27"/>
      <c r="ANG17" s="27"/>
      <c r="ANH17" s="27"/>
      <c r="ANI17" s="27"/>
      <c r="ANJ17" s="27"/>
      <c r="ANK17" s="27"/>
      <c r="ANL17" s="27"/>
      <c r="ANM17" s="27"/>
      <c r="ANN17" s="27"/>
      <c r="ANO17" s="27"/>
      <c r="ANP17" s="27"/>
      <c r="ANQ17" s="27"/>
      <c r="ANR17" s="27"/>
      <c r="ANS17" s="27"/>
      <c r="ANT17" s="27"/>
      <c r="ANU17" s="27"/>
      <c r="ANV17" s="27"/>
      <c r="ANW17" s="27"/>
      <c r="ANX17" s="27"/>
      <c r="ANY17" s="27"/>
      <c r="ANZ17" s="27"/>
      <c r="AOA17" s="27"/>
      <c r="AOB17" s="27"/>
      <c r="AOC17" s="27"/>
      <c r="AOD17" s="27"/>
      <c r="AOE17" s="27"/>
      <c r="AOF17" s="27"/>
      <c r="AOG17" s="27"/>
      <c r="AOH17" s="27"/>
      <c r="AOI17" s="27"/>
      <c r="AOJ17" s="27"/>
      <c r="AOK17" s="27"/>
      <c r="AOL17" s="27"/>
      <c r="AOM17" s="27"/>
      <c r="AON17" s="27"/>
      <c r="AOO17" s="27"/>
      <c r="AOP17" s="27"/>
      <c r="AOQ17" s="27"/>
      <c r="AOR17" s="27"/>
      <c r="AOS17" s="27"/>
      <c r="AOT17" s="27"/>
      <c r="AOU17" s="27"/>
      <c r="AOV17" s="27"/>
      <c r="AOW17" s="27"/>
      <c r="AOX17" s="27"/>
      <c r="AOY17" s="27"/>
      <c r="AOZ17" s="27"/>
      <c r="APA17" s="27"/>
      <c r="APB17" s="27"/>
      <c r="APC17" s="27"/>
      <c r="APD17" s="27"/>
      <c r="APE17" s="27"/>
      <c r="APF17" s="27"/>
      <c r="APG17" s="27"/>
      <c r="APH17" s="27"/>
      <c r="API17" s="27"/>
      <c r="APJ17" s="27"/>
      <c r="APK17" s="27"/>
      <c r="APL17" s="27"/>
      <c r="APM17" s="27"/>
      <c r="APN17" s="27"/>
      <c r="APO17" s="27"/>
    </row>
    <row r="18" spans="1:1107" s="29" customFormat="1" ht="87" customHeight="1" x14ac:dyDescent="0.25">
      <c r="A18" s="122">
        <v>5</v>
      </c>
      <c r="B18" s="123" t="s">
        <v>62</v>
      </c>
      <c r="C18" s="123" t="s">
        <v>63</v>
      </c>
      <c r="D18" s="123" t="s">
        <v>61</v>
      </c>
      <c r="E18" s="123" t="s">
        <v>163</v>
      </c>
      <c r="F18" s="269"/>
      <c r="G18" s="124" t="s">
        <v>40</v>
      </c>
      <c r="H18" s="158">
        <f>25.419</f>
        <v>25.419</v>
      </c>
      <c r="I18" s="158">
        <v>5.8689999999999998</v>
      </c>
      <c r="J18" s="158">
        <v>2.8</v>
      </c>
      <c r="K18" s="158">
        <v>0.5</v>
      </c>
      <c r="L18" s="158">
        <v>0.5</v>
      </c>
      <c r="M18" s="158">
        <f>H18/N18*W18</f>
        <v>3.8</v>
      </c>
      <c r="N18" s="167">
        <v>3973.66</v>
      </c>
      <c r="O18" s="167">
        <v>31441.91</v>
      </c>
      <c r="P18" s="168">
        <f>N18-3122.246</f>
        <v>851.41399999999976</v>
      </c>
      <c r="Q18" s="169">
        <f t="shared" si="2"/>
        <v>437.71383610684921</v>
      </c>
      <c r="R18" s="170">
        <f t="shared" si="3"/>
        <v>4771.0808135646566</v>
      </c>
      <c r="S18" s="171">
        <f t="shared" si="4"/>
        <v>78.163185019080217</v>
      </c>
      <c r="T18" s="168">
        <f t="shared" si="5"/>
        <v>1094.8514378948973</v>
      </c>
      <c r="U18" s="169">
        <f t="shared" si="6"/>
        <v>78.163185019080217</v>
      </c>
      <c r="V18" s="168">
        <f t="shared" si="7"/>
        <v>1094.8514378948973</v>
      </c>
      <c r="W18" s="168">
        <f t="shared" si="0"/>
        <v>594.04020614500962</v>
      </c>
      <c r="X18" s="168">
        <f t="shared" si="9"/>
        <v>8320.870928001219</v>
      </c>
      <c r="Y18" s="170">
        <f t="shared" si="8"/>
        <v>4700.3917541996143</v>
      </c>
      <c r="Z18" s="118" t="s">
        <v>129</v>
      </c>
      <c r="AA18" s="53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71"/>
      <c r="AN18" s="165" t="s">
        <v>152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  <c r="AMC18" s="11"/>
      <c r="AMD18" s="11"/>
      <c r="AME18" s="11"/>
      <c r="AMF18" s="11"/>
      <c r="AMG18" s="11"/>
      <c r="AMH18" s="11"/>
      <c r="AMI18" s="11"/>
      <c r="AMJ18" s="11"/>
      <c r="AMK18" s="11"/>
      <c r="AML18" s="11"/>
      <c r="AMM18" s="11"/>
      <c r="AMN18" s="11"/>
      <c r="AMO18" s="11"/>
      <c r="AMP18" s="11"/>
      <c r="AMQ18" s="11"/>
      <c r="AMR18" s="11"/>
      <c r="AMS18" s="11"/>
      <c r="AMT18" s="11"/>
      <c r="AMU18" s="11"/>
      <c r="AMV18" s="11"/>
      <c r="AMW18" s="11"/>
      <c r="AMX18" s="11"/>
      <c r="AMY18" s="11"/>
      <c r="AMZ18" s="11"/>
      <c r="ANA18" s="11"/>
      <c r="ANB18" s="11"/>
      <c r="ANC18" s="11"/>
      <c r="AND18" s="11"/>
      <c r="ANE18" s="11"/>
      <c r="ANF18" s="11"/>
      <c r="ANG18" s="11"/>
      <c r="ANH18" s="11"/>
      <c r="ANI18" s="11"/>
      <c r="ANJ18" s="11"/>
      <c r="ANK18" s="11"/>
      <c r="ANL18" s="11"/>
      <c r="ANM18" s="11"/>
      <c r="ANN18" s="11"/>
      <c r="ANO18" s="11"/>
      <c r="ANP18" s="11"/>
      <c r="ANQ18" s="11"/>
      <c r="ANR18" s="11"/>
      <c r="ANS18" s="11"/>
      <c r="ANT18" s="11"/>
      <c r="ANU18" s="11"/>
      <c r="ANV18" s="11"/>
      <c r="ANW18" s="11"/>
      <c r="ANX18" s="11"/>
      <c r="ANY18" s="11"/>
      <c r="ANZ18" s="11"/>
      <c r="AOA18" s="11"/>
      <c r="AOB18" s="11"/>
      <c r="AOC18" s="11"/>
      <c r="AOD18" s="11"/>
      <c r="AOE18" s="11"/>
      <c r="AOF18" s="11"/>
      <c r="AOG18" s="11"/>
      <c r="AOH18" s="11"/>
      <c r="AOI18" s="11"/>
      <c r="AOJ18" s="11"/>
      <c r="AOK18" s="11"/>
      <c r="AOL18" s="11"/>
      <c r="AOM18" s="11"/>
      <c r="AON18" s="11"/>
      <c r="AOO18" s="11"/>
      <c r="AOP18" s="11"/>
      <c r="AOQ18" s="11"/>
      <c r="AOR18" s="11"/>
      <c r="AOS18" s="11"/>
      <c r="AOT18" s="11"/>
      <c r="AOU18" s="11"/>
      <c r="AOV18" s="11"/>
      <c r="AOW18" s="11"/>
      <c r="AOX18" s="11"/>
      <c r="AOY18" s="11"/>
      <c r="AOZ18" s="11"/>
      <c r="APA18" s="11"/>
      <c r="APB18" s="11"/>
      <c r="APC18" s="11"/>
      <c r="APD18" s="11"/>
      <c r="APE18" s="11"/>
      <c r="APF18" s="11"/>
      <c r="APG18" s="11"/>
      <c r="APH18" s="11"/>
      <c r="API18" s="11"/>
      <c r="APJ18" s="11"/>
      <c r="APK18" s="11"/>
      <c r="APL18" s="11"/>
      <c r="APM18" s="11"/>
      <c r="APN18" s="11"/>
      <c r="APO18" s="11"/>
    </row>
    <row r="19" spans="1:1107" s="28" customFormat="1" ht="66" customHeight="1" x14ac:dyDescent="0.25">
      <c r="A19" s="122">
        <f t="shared" si="1"/>
        <v>6</v>
      </c>
      <c r="B19" s="123" t="s">
        <v>64</v>
      </c>
      <c r="C19" s="123" t="s">
        <v>65</v>
      </c>
      <c r="D19" s="123" t="s">
        <v>66</v>
      </c>
      <c r="E19" s="123" t="s">
        <v>164</v>
      </c>
      <c r="F19" s="269"/>
      <c r="G19" s="124" t="s">
        <v>39</v>
      </c>
      <c r="H19" s="158">
        <v>1303</v>
      </c>
      <c r="I19" s="158">
        <v>1153</v>
      </c>
      <c r="J19" s="158">
        <v>200</v>
      </c>
      <c r="K19" s="158">
        <v>296</v>
      </c>
      <c r="L19" s="158">
        <v>300</v>
      </c>
      <c r="M19" s="158">
        <v>696</v>
      </c>
      <c r="N19" s="167">
        <v>935.79100000000005</v>
      </c>
      <c r="O19" s="167">
        <v>3822.95</v>
      </c>
      <c r="P19" s="168">
        <f>827.95</f>
        <v>827.95</v>
      </c>
      <c r="Q19" s="169">
        <f t="shared" si="2"/>
        <v>143.63637759017652</v>
      </c>
      <c r="R19" s="170">
        <f t="shared" si="3"/>
        <v>1565.6365157329242</v>
      </c>
      <c r="S19" s="171">
        <f>N19/H19*K19</f>
        <v>212.58183883346126</v>
      </c>
      <c r="T19" s="168">
        <f t="shared" si="5"/>
        <v>2977.6874094926075</v>
      </c>
      <c r="U19" s="169">
        <f>N19/H19*L19</f>
        <v>215.4545663852648</v>
      </c>
      <c r="V19" s="168">
        <f t="shared" si="7"/>
        <v>3017.9264285398049</v>
      </c>
      <c r="W19" s="168">
        <f t="shared" si="0"/>
        <v>571.67278280890264</v>
      </c>
      <c r="X19" s="168">
        <f t="shared" si="9"/>
        <v>8007.5647903922836</v>
      </c>
      <c r="Y19" s="170">
        <f t="shared" si="8"/>
        <v>2335.4322333077516</v>
      </c>
      <c r="Z19" s="118" t="s">
        <v>129</v>
      </c>
      <c r="AA19" s="53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71"/>
      <c r="AN19" s="165" t="s">
        <v>152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  <c r="JL19" s="27"/>
      <c r="JM19" s="27"/>
      <c r="JN19" s="27"/>
      <c r="JO19" s="27"/>
      <c r="JP19" s="27"/>
      <c r="JQ19" s="27"/>
      <c r="JR19" s="27"/>
      <c r="JS19" s="27"/>
      <c r="JT19" s="27"/>
      <c r="JU19" s="27"/>
      <c r="JV19" s="27"/>
      <c r="JW19" s="27"/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  <c r="KJ19" s="27"/>
      <c r="KK19" s="27"/>
      <c r="KL19" s="27"/>
      <c r="KM19" s="27"/>
      <c r="KN19" s="27"/>
      <c r="KO19" s="27"/>
      <c r="KP19" s="27"/>
      <c r="KQ19" s="27"/>
      <c r="KR19" s="27"/>
      <c r="KS19" s="27"/>
      <c r="KT19" s="27"/>
      <c r="KU19" s="27"/>
      <c r="KV19" s="27"/>
      <c r="KW19" s="27"/>
      <c r="KX19" s="27"/>
      <c r="KY19" s="27"/>
      <c r="KZ19" s="27"/>
      <c r="LA19" s="27"/>
      <c r="LB19" s="27"/>
      <c r="LC19" s="27"/>
      <c r="LD19" s="27"/>
      <c r="LE19" s="27"/>
      <c r="LF19" s="27"/>
      <c r="LG19" s="27"/>
      <c r="LH19" s="27"/>
      <c r="LI19" s="27"/>
      <c r="LJ19" s="27"/>
      <c r="LK19" s="27"/>
      <c r="LL19" s="27"/>
      <c r="LM19" s="27"/>
      <c r="LN19" s="27"/>
      <c r="LO19" s="27"/>
      <c r="LP19" s="27"/>
      <c r="LQ19" s="27"/>
      <c r="LR19" s="27"/>
      <c r="LS19" s="27"/>
      <c r="LT19" s="27"/>
      <c r="LU19" s="27"/>
      <c r="LV19" s="27"/>
      <c r="LW19" s="27"/>
      <c r="LX19" s="27"/>
      <c r="LY19" s="27"/>
      <c r="LZ19" s="27"/>
      <c r="MA19" s="27"/>
      <c r="MB19" s="27"/>
      <c r="MC19" s="27"/>
      <c r="MD19" s="27"/>
      <c r="ME19" s="27"/>
      <c r="MF19" s="27"/>
      <c r="MG19" s="27"/>
      <c r="MH19" s="27"/>
      <c r="MI19" s="27"/>
      <c r="MJ19" s="27"/>
      <c r="MK19" s="27"/>
      <c r="ML19" s="27"/>
      <c r="MM19" s="27"/>
      <c r="MN19" s="27"/>
      <c r="MO19" s="27"/>
      <c r="MP19" s="27"/>
      <c r="MQ19" s="27"/>
      <c r="MR19" s="27"/>
      <c r="MS19" s="27"/>
      <c r="MT19" s="27"/>
      <c r="MU19" s="27"/>
      <c r="MV19" s="27"/>
      <c r="MW19" s="27"/>
      <c r="MX19" s="27"/>
      <c r="MY19" s="27"/>
      <c r="MZ19" s="27"/>
      <c r="NA19" s="27"/>
      <c r="NB19" s="27"/>
      <c r="NC19" s="27"/>
      <c r="ND19" s="27"/>
      <c r="NE19" s="27"/>
      <c r="NF19" s="27"/>
      <c r="NG19" s="27"/>
      <c r="NH19" s="27"/>
      <c r="NI19" s="27"/>
      <c r="NJ19" s="27"/>
      <c r="NK19" s="27"/>
      <c r="NL19" s="27"/>
      <c r="NM19" s="27"/>
      <c r="NN19" s="27"/>
      <c r="NO19" s="27"/>
      <c r="NP19" s="27"/>
      <c r="NQ19" s="27"/>
      <c r="NR19" s="27"/>
      <c r="NS19" s="27"/>
      <c r="NT19" s="27"/>
      <c r="NU19" s="27"/>
      <c r="NV19" s="27"/>
      <c r="NW19" s="27"/>
      <c r="NX19" s="27"/>
      <c r="NY19" s="27"/>
      <c r="NZ19" s="27"/>
      <c r="OA19" s="27"/>
      <c r="OB19" s="27"/>
      <c r="OC19" s="27"/>
      <c r="OD19" s="27"/>
      <c r="OE19" s="27"/>
      <c r="OF19" s="27"/>
      <c r="OG19" s="27"/>
      <c r="OH19" s="27"/>
      <c r="OI19" s="27"/>
      <c r="OJ19" s="27"/>
      <c r="OK19" s="27"/>
      <c r="OL19" s="27"/>
      <c r="OM19" s="27"/>
      <c r="ON19" s="27"/>
      <c r="OO19" s="27"/>
      <c r="OP19" s="27"/>
      <c r="OQ19" s="27"/>
      <c r="OR19" s="27"/>
      <c r="OS19" s="27"/>
      <c r="OT19" s="27"/>
      <c r="OU19" s="27"/>
      <c r="OV19" s="27"/>
      <c r="OW19" s="27"/>
      <c r="OX19" s="27"/>
      <c r="OY19" s="27"/>
      <c r="OZ19" s="27"/>
      <c r="PA19" s="27"/>
      <c r="PB19" s="27"/>
      <c r="PC19" s="27"/>
      <c r="PD19" s="27"/>
      <c r="PE19" s="27"/>
      <c r="PF19" s="27"/>
      <c r="PG19" s="27"/>
      <c r="PH19" s="27"/>
      <c r="PI19" s="27"/>
      <c r="PJ19" s="27"/>
      <c r="PK19" s="27"/>
      <c r="PL19" s="27"/>
      <c r="PM19" s="27"/>
      <c r="PN19" s="27"/>
      <c r="PO19" s="27"/>
      <c r="PP19" s="27"/>
      <c r="PQ19" s="27"/>
      <c r="PR19" s="27"/>
      <c r="PS19" s="27"/>
      <c r="PT19" s="27"/>
      <c r="PU19" s="27"/>
      <c r="PV19" s="27"/>
      <c r="PW19" s="27"/>
      <c r="PX19" s="27"/>
      <c r="PY19" s="27"/>
      <c r="PZ19" s="27"/>
      <c r="QA19" s="27"/>
      <c r="QB19" s="27"/>
      <c r="QC19" s="27"/>
      <c r="QD19" s="27"/>
      <c r="QE19" s="27"/>
      <c r="QF19" s="27"/>
      <c r="QG19" s="27"/>
      <c r="QH19" s="27"/>
      <c r="QI19" s="27"/>
      <c r="QJ19" s="27"/>
      <c r="QK19" s="27"/>
      <c r="QL19" s="27"/>
      <c r="QM19" s="27"/>
      <c r="QN19" s="27"/>
      <c r="QO19" s="27"/>
      <c r="QP19" s="27"/>
      <c r="QQ19" s="27"/>
      <c r="QR19" s="27"/>
      <c r="QS19" s="27"/>
      <c r="QT19" s="27"/>
      <c r="QU19" s="27"/>
      <c r="QV19" s="27"/>
      <c r="QW19" s="27"/>
      <c r="QX19" s="27"/>
      <c r="QY19" s="27"/>
      <c r="QZ19" s="27"/>
      <c r="RA19" s="27"/>
      <c r="RB19" s="27"/>
      <c r="RC19" s="27"/>
      <c r="RD19" s="27"/>
      <c r="RE19" s="27"/>
      <c r="RF19" s="27"/>
      <c r="RG19" s="27"/>
      <c r="RH19" s="27"/>
      <c r="RI19" s="27"/>
      <c r="RJ19" s="27"/>
      <c r="RK19" s="27"/>
      <c r="RL19" s="27"/>
      <c r="RM19" s="27"/>
      <c r="RN19" s="27"/>
      <c r="RO19" s="27"/>
      <c r="RP19" s="27"/>
      <c r="RQ19" s="27"/>
      <c r="RR19" s="27"/>
      <c r="RS19" s="27"/>
      <c r="RT19" s="27"/>
      <c r="RU19" s="27"/>
      <c r="RV19" s="27"/>
      <c r="RW19" s="27"/>
      <c r="RX19" s="27"/>
      <c r="RY19" s="27"/>
      <c r="RZ19" s="27"/>
      <c r="SA19" s="27"/>
      <c r="SB19" s="27"/>
      <c r="SC19" s="27"/>
      <c r="SD19" s="27"/>
      <c r="SE19" s="27"/>
      <c r="SF19" s="27"/>
      <c r="SG19" s="27"/>
      <c r="SH19" s="27"/>
      <c r="SI19" s="27"/>
      <c r="SJ19" s="27"/>
      <c r="SK19" s="27"/>
      <c r="SL19" s="27"/>
      <c r="SM19" s="27"/>
      <c r="SN19" s="27"/>
      <c r="SO19" s="27"/>
      <c r="SP19" s="27"/>
      <c r="SQ19" s="27"/>
      <c r="SR19" s="27"/>
      <c r="SS19" s="27"/>
      <c r="ST19" s="27"/>
      <c r="SU19" s="27"/>
      <c r="SV19" s="27"/>
      <c r="SW19" s="27"/>
      <c r="SX19" s="27"/>
      <c r="SY19" s="27"/>
      <c r="SZ19" s="27"/>
      <c r="TA19" s="27"/>
      <c r="TB19" s="27"/>
      <c r="TC19" s="27"/>
      <c r="TD19" s="27"/>
      <c r="TE19" s="27"/>
      <c r="TF19" s="27"/>
      <c r="TG19" s="27"/>
      <c r="TH19" s="27"/>
      <c r="TI19" s="27"/>
      <c r="TJ19" s="27"/>
      <c r="TK19" s="27"/>
      <c r="TL19" s="27"/>
      <c r="TM19" s="27"/>
      <c r="TN19" s="27"/>
      <c r="TO19" s="27"/>
      <c r="TP19" s="27"/>
      <c r="TQ19" s="27"/>
      <c r="TR19" s="27"/>
      <c r="TS19" s="27"/>
      <c r="TT19" s="27"/>
      <c r="TU19" s="27"/>
      <c r="TV19" s="27"/>
      <c r="TW19" s="27"/>
      <c r="TX19" s="27"/>
      <c r="TY19" s="27"/>
      <c r="TZ19" s="27"/>
      <c r="UA19" s="27"/>
      <c r="UB19" s="27"/>
      <c r="UC19" s="27"/>
      <c r="UD19" s="27"/>
      <c r="UE19" s="27"/>
      <c r="UF19" s="27"/>
      <c r="UG19" s="27"/>
      <c r="UH19" s="27"/>
      <c r="UI19" s="27"/>
      <c r="UJ19" s="27"/>
      <c r="UK19" s="27"/>
      <c r="UL19" s="27"/>
      <c r="UM19" s="27"/>
      <c r="UN19" s="27"/>
      <c r="UO19" s="27"/>
      <c r="UP19" s="27"/>
      <c r="UQ19" s="27"/>
      <c r="UR19" s="27"/>
      <c r="US19" s="27"/>
      <c r="UT19" s="27"/>
      <c r="UU19" s="27"/>
      <c r="UV19" s="27"/>
      <c r="UW19" s="27"/>
      <c r="UX19" s="27"/>
      <c r="UY19" s="27"/>
      <c r="UZ19" s="27"/>
      <c r="VA19" s="27"/>
      <c r="VB19" s="27"/>
      <c r="VC19" s="27"/>
      <c r="VD19" s="27"/>
      <c r="VE19" s="27"/>
      <c r="VF19" s="27"/>
      <c r="VG19" s="27"/>
      <c r="VH19" s="27"/>
      <c r="VI19" s="27"/>
      <c r="VJ19" s="27"/>
      <c r="VK19" s="27"/>
      <c r="VL19" s="27"/>
      <c r="VM19" s="27"/>
      <c r="VN19" s="27"/>
      <c r="VO19" s="27"/>
      <c r="VP19" s="27"/>
      <c r="VQ19" s="27"/>
      <c r="VR19" s="27"/>
      <c r="VS19" s="27"/>
      <c r="VT19" s="27"/>
      <c r="VU19" s="27"/>
      <c r="VV19" s="27"/>
      <c r="VW19" s="27"/>
      <c r="VX19" s="27"/>
      <c r="VY19" s="27"/>
      <c r="VZ19" s="27"/>
      <c r="WA19" s="27"/>
      <c r="WB19" s="27"/>
      <c r="WC19" s="27"/>
      <c r="WD19" s="27"/>
      <c r="WE19" s="27"/>
      <c r="WF19" s="27"/>
      <c r="WG19" s="27"/>
      <c r="WH19" s="27"/>
      <c r="WI19" s="27"/>
      <c r="WJ19" s="27"/>
      <c r="WK19" s="27"/>
      <c r="WL19" s="27"/>
      <c r="WM19" s="27"/>
      <c r="WN19" s="27"/>
      <c r="WO19" s="27"/>
      <c r="WP19" s="27"/>
      <c r="WQ19" s="27"/>
      <c r="WR19" s="27"/>
      <c r="WS19" s="27"/>
      <c r="WT19" s="27"/>
      <c r="WU19" s="27"/>
      <c r="WV19" s="27"/>
      <c r="WW19" s="27"/>
      <c r="WX19" s="27"/>
      <c r="WY19" s="27"/>
      <c r="WZ19" s="27"/>
      <c r="XA19" s="27"/>
      <c r="XB19" s="27"/>
      <c r="XC19" s="27"/>
      <c r="XD19" s="27"/>
      <c r="XE19" s="27"/>
      <c r="XF19" s="27"/>
      <c r="XG19" s="27"/>
      <c r="XH19" s="27"/>
      <c r="XI19" s="27"/>
      <c r="XJ19" s="27"/>
      <c r="XK19" s="27"/>
      <c r="XL19" s="27"/>
      <c r="XM19" s="27"/>
      <c r="XN19" s="27"/>
      <c r="XO19" s="27"/>
      <c r="XP19" s="27"/>
      <c r="XQ19" s="27"/>
      <c r="XR19" s="27"/>
      <c r="XS19" s="27"/>
      <c r="XT19" s="27"/>
      <c r="XU19" s="27"/>
      <c r="XV19" s="27"/>
      <c r="XW19" s="27"/>
      <c r="XX19" s="27"/>
      <c r="XY19" s="27"/>
      <c r="XZ19" s="27"/>
      <c r="YA19" s="27"/>
      <c r="YB19" s="27"/>
      <c r="YC19" s="27"/>
      <c r="YD19" s="27"/>
      <c r="YE19" s="27"/>
      <c r="YF19" s="27"/>
      <c r="YG19" s="27"/>
      <c r="YH19" s="27"/>
      <c r="YI19" s="27"/>
      <c r="YJ19" s="27"/>
      <c r="YK19" s="27"/>
      <c r="YL19" s="27"/>
      <c r="YM19" s="27"/>
      <c r="YN19" s="27"/>
      <c r="YO19" s="27"/>
      <c r="YP19" s="27"/>
      <c r="YQ19" s="27"/>
      <c r="YR19" s="27"/>
      <c r="YS19" s="27"/>
      <c r="YT19" s="27"/>
      <c r="YU19" s="27"/>
      <c r="YV19" s="27"/>
      <c r="YW19" s="27"/>
      <c r="YX19" s="27"/>
      <c r="YY19" s="27"/>
      <c r="YZ19" s="27"/>
      <c r="ZA19" s="27"/>
      <c r="ZB19" s="27"/>
      <c r="ZC19" s="27"/>
      <c r="ZD19" s="27"/>
      <c r="ZE19" s="27"/>
      <c r="ZF19" s="27"/>
      <c r="ZG19" s="27"/>
      <c r="ZH19" s="27"/>
      <c r="ZI19" s="27"/>
      <c r="ZJ19" s="27"/>
      <c r="ZK19" s="27"/>
      <c r="ZL19" s="27"/>
      <c r="ZM19" s="27"/>
      <c r="ZN19" s="27"/>
      <c r="ZO19" s="27"/>
      <c r="ZP19" s="27"/>
      <c r="ZQ19" s="27"/>
      <c r="ZR19" s="27"/>
      <c r="ZS19" s="27"/>
      <c r="ZT19" s="27"/>
      <c r="ZU19" s="27"/>
      <c r="ZV19" s="27"/>
      <c r="ZW19" s="27"/>
      <c r="ZX19" s="27"/>
      <c r="ZY19" s="27"/>
      <c r="ZZ19" s="27"/>
      <c r="AAA19" s="27"/>
      <c r="AAB19" s="27"/>
      <c r="AAC19" s="27"/>
      <c r="AAD19" s="27"/>
      <c r="AAE19" s="27"/>
      <c r="AAF19" s="27"/>
      <c r="AAG19" s="27"/>
      <c r="AAH19" s="27"/>
      <c r="AAI19" s="27"/>
      <c r="AAJ19" s="27"/>
      <c r="AAK19" s="27"/>
      <c r="AAL19" s="27"/>
      <c r="AAM19" s="27"/>
      <c r="AAN19" s="27"/>
      <c r="AAO19" s="27"/>
      <c r="AAP19" s="27"/>
      <c r="AAQ19" s="27"/>
      <c r="AAR19" s="27"/>
      <c r="AAS19" s="27"/>
      <c r="AAT19" s="27"/>
      <c r="AAU19" s="27"/>
      <c r="AAV19" s="27"/>
      <c r="AAW19" s="27"/>
      <c r="AAX19" s="27"/>
      <c r="AAY19" s="27"/>
      <c r="AAZ19" s="27"/>
      <c r="ABA19" s="27"/>
      <c r="ABB19" s="27"/>
      <c r="ABC19" s="27"/>
      <c r="ABD19" s="27"/>
      <c r="ABE19" s="27"/>
      <c r="ABF19" s="27"/>
      <c r="ABG19" s="27"/>
      <c r="ABH19" s="27"/>
      <c r="ABI19" s="27"/>
      <c r="ABJ19" s="27"/>
      <c r="ABK19" s="27"/>
      <c r="ABL19" s="27"/>
      <c r="ABM19" s="27"/>
      <c r="ABN19" s="27"/>
      <c r="ABO19" s="27"/>
      <c r="ABP19" s="27"/>
      <c r="ABQ19" s="27"/>
      <c r="ABR19" s="27"/>
      <c r="ABS19" s="27"/>
      <c r="ABT19" s="27"/>
      <c r="ABU19" s="27"/>
      <c r="ABV19" s="27"/>
      <c r="ABW19" s="27"/>
      <c r="ABX19" s="27"/>
      <c r="ABY19" s="27"/>
      <c r="ABZ19" s="27"/>
      <c r="ACA19" s="27"/>
      <c r="ACB19" s="27"/>
      <c r="ACC19" s="27"/>
      <c r="ACD19" s="27"/>
      <c r="ACE19" s="27"/>
      <c r="ACF19" s="27"/>
      <c r="ACG19" s="27"/>
      <c r="ACH19" s="27"/>
      <c r="ACI19" s="27"/>
      <c r="ACJ19" s="27"/>
      <c r="ACK19" s="27"/>
      <c r="ACL19" s="27"/>
      <c r="ACM19" s="27"/>
      <c r="ACN19" s="27"/>
      <c r="ACO19" s="27"/>
      <c r="ACP19" s="27"/>
      <c r="ACQ19" s="27"/>
      <c r="ACR19" s="27"/>
      <c r="ACS19" s="27"/>
      <c r="ACT19" s="27"/>
      <c r="ACU19" s="27"/>
      <c r="ACV19" s="27"/>
      <c r="ACW19" s="27"/>
      <c r="ACX19" s="27"/>
      <c r="ACY19" s="27"/>
      <c r="ACZ19" s="27"/>
      <c r="ADA19" s="27"/>
      <c r="ADB19" s="27"/>
      <c r="ADC19" s="27"/>
      <c r="ADD19" s="27"/>
      <c r="ADE19" s="27"/>
      <c r="ADF19" s="27"/>
      <c r="ADG19" s="27"/>
      <c r="ADH19" s="27"/>
      <c r="ADI19" s="27"/>
      <c r="ADJ19" s="27"/>
      <c r="ADK19" s="27"/>
      <c r="ADL19" s="27"/>
      <c r="ADM19" s="27"/>
      <c r="ADN19" s="27"/>
      <c r="ADO19" s="27"/>
      <c r="ADP19" s="27"/>
      <c r="ADQ19" s="27"/>
      <c r="ADR19" s="27"/>
      <c r="ADS19" s="27"/>
      <c r="ADT19" s="27"/>
      <c r="ADU19" s="27"/>
      <c r="ADV19" s="27"/>
      <c r="ADW19" s="27"/>
      <c r="ADX19" s="27"/>
      <c r="ADY19" s="27"/>
      <c r="ADZ19" s="27"/>
      <c r="AEA19" s="27"/>
      <c r="AEB19" s="27"/>
      <c r="AEC19" s="27"/>
      <c r="AED19" s="27"/>
      <c r="AEE19" s="27"/>
      <c r="AEF19" s="27"/>
      <c r="AEG19" s="27"/>
      <c r="AEH19" s="27"/>
      <c r="AEI19" s="27"/>
      <c r="AEJ19" s="27"/>
      <c r="AEK19" s="27"/>
      <c r="AEL19" s="27"/>
      <c r="AEM19" s="27"/>
      <c r="AEN19" s="27"/>
      <c r="AEO19" s="27"/>
      <c r="AEP19" s="27"/>
      <c r="AEQ19" s="27"/>
      <c r="AER19" s="27"/>
      <c r="AES19" s="27"/>
      <c r="AET19" s="27"/>
      <c r="AEU19" s="27"/>
      <c r="AEV19" s="27"/>
      <c r="AEW19" s="27"/>
      <c r="AEX19" s="27"/>
      <c r="AEY19" s="27"/>
      <c r="AEZ19" s="27"/>
      <c r="AFA19" s="27"/>
      <c r="AFB19" s="27"/>
      <c r="AFC19" s="27"/>
      <c r="AFD19" s="27"/>
      <c r="AFE19" s="27"/>
      <c r="AFF19" s="27"/>
      <c r="AFG19" s="27"/>
      <c r="AFH19" s="27"/>
      <c r="AFI19" s="27"/>
      <c r="AFJ19" s="27"/>
      <c r="AFK19" s="27"/>
      <c r="AFL19" s="27"/>
      <c r="AFM19" s="27"/>
      <c r="AFN19" s="27"/>
      <c r="AFO19" s="27"/>
      <c r="AFP19" s="27"/>
      <c r="AFQ19" s="27"/>
      <c r="AFR19" s="27"/>
      <c r="AFS19" s="27"/>
      <c r="AFT19" s="27"/>
      <c r="AFU19" s="27"/>
      <c r="AFV19" s="27"/>
      <c r="AFW19" s="27"/>
      <c r="AFX19" s="27"/>
      <c r="AFY19" s="27"/>
      <c r="AFZ19" s="27"/>
      <c r="AGA19" s="27"/>
      <c r="AGB19" s="27"/>
      <c r="AGC19" s="27"/>
      <c r="AGD19" s="27"/>
      <c r="AGE19" s="27"/>
      <c r="AGF19" s="27"/>
      <c r="AGG19" s="27"/>
      <c r="AGH19" s="27"/>
      <c r="AGI19" s="27"/>
      <c r="AGJ19" s="27"/>
      <c r="AGK19" s="27"/>
      <c r="AGL19" s="27"/>
      <c r="AGM19" s="27"/>
      <c r="AGN19" s="27"/>
      <c r="AGO19" s="27"/>
      <c r="AGP19" s="27"/>
      <c r="AGQ19" s="27"/>
      <c r="AGR19" s="27"/>
      <c r="AGS19" s="27"/>
      <c r="AGT19" s="27"/>
      <c r="AGU19" s="27"/>
      <c r="AGV19" s="27"/>
      <c r="AGW19" s="27"/>
      <c r="AGX19" s="27"/>
      <c r="AGY19" s="27"/>
      <c r="AGZ19" s="27"/>
      <c r="AHA19" s="27"/>
      <c r="AHB19" s="27"/>
      <c r="AHC19" s="27"/>
      <c r="AHD19" s="27"/>
      <c r="AHE19" s="27"/>
      <c r="AHF19" s="27"/>
      <c r="AHG19" s="27"/>
      <c r="AHH19" s="27"/>
      <c r="AHI19" s="27"/>
      <c r="AHJ19" s="27"/>
      <c r="AHK19" s="27"/>
      <c r="AHL19" s="27"/>
      <c r="AHM19" s="27"/>
      <c r="AHN19" s="27"/>
      <c r="AHO19" s="27"/>
      <c r="AHP19" s="27"/>
      <c r="AHQ19" s="27"/>
      <c r="AHR19" s="27"/>
      <c r="AHS19" s="27"/>
      <c r="AHT19" s="27"/>
      <c r="AHU19" s="27"/>
      <c r="AHV19" s="27"/>
      <c r="AHW19" s="27"/>
      <c r="AHX19" s="27"/>
      <c r="AHY19" s="27"/>
      <c r="AHZ19" s="27"/>
      <c r="AIA19" s="27"/>
      <c r="AIB19" s="27"/>
      <c r="AIC19" s="27"/>
      <c r="AID19" s="27"/>
      <c r="AIE19" s="27"/>
      <c r="AIF19" s="27"/>
      <c r="AIG19" s="27"/>
      <c r="AIH19" s="27"/>
      <c r="AII19" s="27"/>
      <c r="AIJ19" s="27"/>
      <c r="AIK19" s="27"/>
      <c r="AIL19" s="27"/>
      <c r="AIM19" s="27"/>
      <c r="AIN19" s="27"/>
      <c r="AIO19" s="27"/>
      <c r="AIP19" s="27"/>
      <c r="AIQ19" s="27"/>
      <c r="AIR19" s="27"/>
      <c r="AIS19" s="27"/>
      <c r="AIT19" s="27"/>
      <c r="AIU19" s="27"/>
      <c r="AIV19" s="27"/>
      <c r="AIW19" s="27"/>
      <c r="AIX19" s="27"/>
      <c r="AIY19" s="27"/>
      <c r="AIZ19" s="27"/>
      <c r="AJA19" s="27"/>
      <c r="AJB19" s="27"/>
      <c r="AJC19" s="27"/>
      <c r="AJD19" s="27"/>
      <c r="AJE19" s="27"/>
      <c r="AJF19" s="27"/>
      <c r="AJG19" s="27"/>
      <c r="AJH19" s="27"/>
      <c r="AJI19" s="27"/>
      <c r="AJJ19" s="27"/>
      <c r="AJK19" s="27"/>
      <c r="AJL19" s="27"/>
      <c r="AJM19" s="27"/>
      <c r="AJN19" s="27"/>
      <c r="AJO19" s="27"/>
      <c r="AJP19" s="27"/>
      <c r="AJQ19" s="27"/>
      <c r="AJR19" s="27"/>
      <c r="AJS19" s="27"/>
      <c r="AJT19" s="27"/>
      <c r="AJU19" s="27"/>
      <c r="AJV19" s="27"/>
      <c r="AJW19" s="27"/>
      <c r="AJX19" s="27"/>
      <c r="AJY19" s="27"/>
      <c r="AJZ19" s="27"/>
      <c r="AKA19" s="27"/>
      <c r="AKB19" s="27"/>
      <c r="AKC19" s="27"/>
      <c r="AKD19" s="27"/>
      <c r="AKE19" s="27"/>
      <c r="AKF19" s="27"/>
      <c r="AKG19" s="27"/>
      <c r="AKH19" s="27"/>
      <c r="AKI19" s="27"/>
      <c r="AKJ19" s="27"/>
      <c r="AKK19" s="27"/>
      <c r="AKL19" s="27"/>
      <c r="AKM19" s="27"/>
      <c r="AKN19" s="27"/>
      <c r="AKO19" s="27"/>
      <c r="AKP19" s="27"/>
      <c r="AKQ19" s="27"/>
      <c r="AKR19" s="27"/>
      <c r="AKS19" s="27"/>
      <c r="AKT19" s="27"/>
      <c r="AKU19" s="27"/>
      <c r="AKV19" s="27"/>
      <c r="AKW19" s="27"/>
      <c r="AKX19" s="27"/>
      <c r="AKY19" s="27"/>
      <c r="AKZ19" s="27"/>
      <c r="ALA19" s="27"/>
      <c r="ALB19" s="27"/>
      <c r="ALC19" s="27"/>
      <c r="ALD19" s="27"/>
      <c r="ALE19" s="27"/>
      <c r="ALF19" s="27"/>
      <c r="ALG19" s="27"/>
      <c r="ALH19" s="27"/>
      <c r="ALI19" s="27"/>
      <c r="ALJ19" s="27"/>
      <c r="ALK19" s="27"/>
      <c r="ALL19" s="27"/>
      <c r="ALM19" s="27"/>
      <c r="ALN19" s="27"/>
      <c r="ALO19" s="27"/>
      <c r="ALP19" s="27"/>
      <c r="ALQ19" s="27"/>
      <c r="ALR19" s="27"/>
      <c r="ALS19" s="27"/>
      <c r="ALT19" s="27"/>
      <c r="ALU19" s="27"/>
      <c r="ALV19" s="27"/>
      <c r="ALW19" s="27"/>
      <c r="ALX19" s="27"/>
      <c r="ALY19" s="27"/>
      <c r="ALZ19" s="27"/>
      <c r="AMA19" s="27"/>
      <c r="AMB19" s="27"/>
      <c r="AMC19" s="27"/>
      <c r="AMD19" s="27"/>
      <c r="AME19" s="27"/>
      <c r="AMF19" s="27"/>
      <c r="AMG19" s="27"/>
      <c r="AMH19" s="27"/>
      <c r="AMI19" s="27"/>
      <c r="AMJ19" s="27"/>
      <c r="AMK19" s="27"/>
      <c r="AML19" s="27"/>
      <c r="AMM19" s="27"/>
      <c r="AMN19" s="27"/>
      <c r="AMO19" s="27"/>
      <c r="AMP19" s="27"/>
      <c r="AMQ19" s="27"/>
      <c r="AMR19" s="27"/>
      <c r="AMS19" s="27"/>
      <c r="AMT19" s="27"/>
      <c r="AMU19" s="27"/>
      <c r="AMV19" s="27"/>
      <c r="AMW19" s="27"/>
      <c r="AMX19" s="27"/>
      <c r="AMY19" s="27"/>
      <c r="AMZ19" s="27"/>
      <c r="ANA19" s="27"/>
      <c r="ANB19" s="27"/>
      <c r="ANC19" s="27"/>
      <c r="AND19" s="27"/>
      <c r="ANE19" s="27"/>
      <c r="ANF19" s="27"/>
      <c r="ANG19" s="27"/>
      <c r="ANH19" s="27"/>
      <c r="ANI19" s="27"/>
      <c r="ANJ19" s="27"/>
      <c r="ANK19" s="27"/>
      <c r="ANL19" s="27"/>
      <c r="ANM19" s="27"/>
      <c r="ANN19" s="27"/>
      <c r="ANO19" s="27"/>
      <c r="ANP19" s="27"/>
      <c r="ANQ19" s="27"/>
      <c r="ANR19" s="27"/>
      <c r="ANS19" s="27"/>
      <c r="ANT19" s="27"/>
      <c r="ANU19" s="27"/>
      <c r="ANV19" s="27"/>
      <c r="ANW19" s="27"/>
      <c r="ANX19" s="27"/>
      <c r="ANY19" s="27"/>
      <c r="ANZ19" s="27"/>
      <c r="AOA19" s="27"/>
      <c r="AOB19" s="27"/>
      <c r="AOC19" s="27"/>
      <c r="AOD19" s="27"/>
      <c r="AOE19" s="27"/>
      <c r="AOF19" s="27"/>
      <c r="AOG19" s="27"/>
      <c r="AOH19" s="27"/>
      <c r="AOI19" s="27"/>
      <c r="AOJ19" s="27"/>
      <c r="AOK19" s="27"/>
      <c r="AOL19" s="27"/>
      <c r="AOM19" s="27"/>
      <c r="AON19" s="27"/>
      <c r="AOO19" s="27"/>
      <c r="AOP19" s="27"/>
      <c r="AOQ19" s="27"/>
      <c r="AOR19" s="27"/>
      <c r="AOS19" s="27"/>
      <c r="AOT19" s="27"/>
      <c r="AOU19" s="27"/>
      <c r="AOV19" s="27"/>
      <c r="AOW19" s="27"/>
      <c r="AOX19" s="27"/>
      <c r="AOY19" s="27"/>
      <c r="AOZ19" s="27"/>
      <c r="APA19" s="27"/>
      <c r="APB19" s="27"/>
      <c r="APC19" s="27"/>
      <c r="APD19" s="27"/>
      <c r="APE19" s="27"/>
      <c r="APF19" s="27"/>
      <c r="APG19" s="27"/>
      <c r="APH19" s="27"/>
      <c r="API19" s="27"/>
      <c r="APJ19" s="27"/>
      <c r="APK19" s="27"/>
      <c r="APL19" s="27"/>
      <c r="APM19" s="27"/>
      <c r="APN19" s="27"/>
      <c r="APO19" s="27"/>
    </row>
    <row r="20" spans="1:1107" s="8" customFormat="1" ht="57.75" customHeight="1" x14ac:dyDescent="0.25">
      <c r="A20" s="122">
        <v>7</v>
      </c>
      <c r="B20" s="123" t="s">
        <v>133</v>
      </c>
      <c r="C20" s="123" t="s">
        <v>68</v>
      </c>
      <c r="D20" s="123" t="s">
        <v>67</v>
      </c>
      <c r="E20" s="125" t="s">
        <v>165</v>
      </c>
      <c r="F20" s="126"/>
      <c r="G20" s="124" t="s">
        <v>42</v>
      </c>
      <c r="H20" s="158">
        <v>18412</v>
      </c>
      <c r="I20" s="158">
        <v>2977</v>
      </c>
      <c r="J20" s="158">
        <v>200</v>
      </c>
      <c r="K20" s="158">
        <v>50</v>
      </c>
      <c r="L20" s="158">
        <v>100</v>
      </c>
      <c r="M20" s="158">
        <f t="shared" ref="M20:M21" si="10">H20/N20*W20</f>
        <v>350</v>
      </c>
      <c r="N20" s="167">
        <v>2721.39</v>
      </c>
      <c r="O20" s="167">
        <v>2721.39</v>
      </c>
      <c r="P20" s="168">
        <f>N20/H20*I20</f>
        <v>440.0161867260482</v>
      </c>
      <c r="Q20" s="169">
        <f t="shared" si="2"/>
        <v>29.561047143167496</v>
      </c>
      <c r="R20" s="170">
        <f t="shared" si="3"/>
        <v>322.2154138605257</v>
      </c>
      <c r="S20" s="171">
        <f t="shared" si="4"/>
        <v>7.390261785791874</v>
      </c>
      <c r="T20" s="168">
        <f t="shared" si="5"/>
        <v>103.51725995580672</v>
      </c>
      <c r="U20" s="169">
        <f t="shared" si="6"/>
        <v>14.780523571583748</v>
      </c>
      <c r="V20" s="168">
        <f t="shared" si="7"/>
        <v>207.03451991161344</v>
      </c>
      <c r="W20" s="168">
        <f t="shared" si="0"/>
        <v>51.731832500543121</v>
      </c>
      <c r="X20" s="168">
        <f t="shared" si="9"/>
        <v>724.62081969064707</v>
      </c>
      <c r="Y20" s="170">
        <f t="shared" si="8"/>
        <v>51.731832500543121</v>
      </c>
      <c r="Z20" s="118" t="s">
        <v>130</v>
      </c>
      <c r="AA20" s="53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1"/>
      <c r="AN20" s="165" t="s">
        <v>152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9"/>
      <c r="AMG20" s="9"/>
      <c r="AMH20" s="9"/>
      <c r="AMI20" s="9"/>
      <c r="AMJ20" s="9"/>
      <c r="AMK20" s="9"/>
      <c r="AML20" s="9"/>
      <c r="AMM20" s="9"/>
      <c r="AMN20" s="9"/>
      <c r="AMO20" s="9"/>
      <c r="AMP20" s="9"/>
      <c r="AMQ20" s="9"/>
      <c r="AMR20" s="9"/>
      <c r="AMS20" s="9"/>
      <c r="AMT20" s="9"/>
      <c r="AMU20" s="9"/>
      <c r="AMV20" s="9"/>
      <c r="AMW20" s="9"/>
      <c r="AMX20" s="9"/>
      <c r="AMY20" s="9"/>
      <c r="AMZ20" s="9"/>
      <c r="ANA20" s="9"/>
      <c r="ANB20" s="9"/>
      <c r="ANC20" s="9"/>
      <c r="AND20" s="9"/>
      <c r="ANE20" s="9"/>
      <c r="ANF20" s="9"/>
      <c r="ANG20" s="9"/>
      <c r="ANH20" s="9"/>
      <c r="ANI20" s="9"/>
      <c r="ANJ20" s="9"/>
      <c r="ANK20" s="9"/>
      <c r="ANL20" s="9"/>
      <c r="ANM20" s="9"/>
      <c r="ANN20" s="9"/>
      <c r="ANO20" s="9"/>
      <c r="ANP20" s="9"/>
      <c r="ANQ20" s="9"/>
      <c r="ANR20" s="9"/>
      <c r="ANS20" s="9"/>
      <c r="ANT20" s="9"/>
      <c r="ANU20" s="9"/>
      <c r="ANV20" s="9"/>
      <c r="ANW20" s="9"/>
      <c r="ANX20" s="9"/>
      <c r="ANY20" s="9"/>
      <c r="ANZ20" s="9"/>
      <c r="AOA20" s="9"/>
      <c r="AOB20" s="9"/>
      <c r="AOC20" s="9"/>
      <c r="AOD20" s="9"/>
      <c r="AOE20" s="9"/>
      <c r="AOF20" s="9"/>
      <c r="AOG20" s="9"/>
      <c r="AOH20" s="9"/>
      <c r="AOI20" s="9"/>
      <c r="AOJ20" s="9"/>
      <c r="AOK20" s="9"/>
      <c r="AOL20" s="9"/>
      <c r="AOM20" s="9"/>
      <c r="AON20" s="9"/>
      <c r="AOO20" s="9"/>
      <c r="AOP20" s="9"/>
      <c r="AOQ20" s="9"/>
      <c r="AOR20" s="9"/>
      <c r="AOS20" s="9"/>
      <c r="AOT20" s="9"/>
      <c r="AOU20" s="9"/>
      <c r="AOV20" s="9"/>
      <c r="AOW20" s="9"/>
      <c r="AOX20" s="9"/>
      <c r="AOY20" s="9"/>
      <c r="AOZ20" s="9"/>
      <c r="APA20" s="9"/>
      <c r="APB20" s="9"/>
      <c r="APC20" s="9"/>
      <c r="APD20" s="9"/>
      <c r="APE20" s="9"/>
      <c r="APF20" s="9"/>
      <c r="APG20" s="9"/>
      <c r="APH20" s="9"/>
      <c r="API20" s="9"/>
      <c r="APJ20" s="9"/>
      <c r="APK20" s="9"/>
      <c r="APL20" s="9"/>
      <c r="APM20" s="9"/>
      <c r="APN20" s="9"/>
      <c r="APO20" s="9"/>
    </row>
    <row r="21" spans="1:1107" s="28" customFormat="1" ht="93" customHeight="1" x14ac:dyDescent="0.25">
      <c r="A21" s="122">
        <f t="shared" si="1"/>
        <v>8</v>
      </c>
      <c r="B21" s="127" t="s">
        <v>133</v>
      </c>
      <c r="C21" s="127" t="s">
        <v>70</v>
      </c>
      <c r="D21" s="127" t="s">
        <v>69</v>
      </c>
      <c r="E21" s="127" t="s">
        <v>166</v>
      </c>
      <c r="F21" s="127"/>
      <c r="G21" s="128" t="s">
        <v>42</v>
      </c>
      <c r="H21" s="172">
        <v>550.37</v>
      </c>
      <c r="I21" s="172">
        <f>H21/N21*P21</f>
        <v>536.01421544515961</v>
      </c>
      <c r="J21" s="172">
        <v>40</v>
      </c>
      <c r="K21" s="172">
        <v>0</v>
      </c>
      <c r="L21" s="172">
        <v>51.94</v>
      </c>
      <c r="M21" s="172">
        <f t="shared" si="10"/>
        <v>65.97</v>
      </c>
      <c r="N21" s="173">
        <v>1059.6199999999999</v>
      </c>
      <c r="O21" s="173">
        <v>1317.21</v>
      </c>
      <c r="P21" s="168">
        <f>N21-27.639</f>
        <v>1031.981</v>
      </c>
      <c r="Q21" s="169">
        <f t="shared" si="2"/>
        <v>77.011465014444823</v>
      </c>
      <c r="R21" s="170">
        <f t="shared" si="3"/>
        <v>839.42496865744863</v>
      </c>
      <c r="S21" s="171">
        <f t="shared" si="4"/>
        <v>0</v>
      </c>
      <c r="T21" s="168">
        <f t="shared" si="5"/>
        <v>0</v>
      </c>
      <c r="U21" s="169">
        <f>N21/H21*L21/2</f>
        <v>49.999693660628296</v>
      </c>
      <c r="V21" s="168">
        <f t="shared" si="7"/>
        <v>700.35831427903406</v>
      </c>
      <c r="W21" s="168">
        <f t="shared" si="0"/>
        <v>127.01115867507312</v>
      </c>
      <c r="X21" s="168">
        <f t="shared" si="9"/>
        <v>1779.0773197145891</v>
      </c>
      <c r="Y21" s="170">
        <f t="shared" si="8"/>
        <v>157.88713719861187</v>
      </c>
      <c r="Z21" s="118" t="s">
        <v>132</v>
      </c>
      <c r="AA21" s="53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71"/>
      <c r="AN21" s="165" t="s">
        <v>197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27"/>
      <c r="MO21" s="27"/>
      <c r="MP21" s="27"/>
      <c r="MQ21" s="27"/>
      <c r="MR21" s="27"/>
      <c r="MS21" s="27"/>
      <c r="MT21" s="27"/>
      <c r="MU21" s="27"/>
      <c r="MV21" s="27"/>
      <c r="MW21" s="27"/>
      <c r="MX21" s="27"/>
      <c r="MY21" s="27"/>
      <c r="MZ21" s="27"/>
      <c r="NA21" s="27"/>
      <c r="NB21" s="27"/>
      <c r="NC21" s="27"/>
      <c r="ND21" s="27"/>
      <c r="NE21" s="27"/>
      <c r="NF21" s="27"/>
      <c r="NG21" s="27"/>
      <c r="NH21" s="27"/>
      <c r="NI21" s="27"/>
      <c r="NJ21" s="27"/>
      <c r="NK21" s="27"/>
      <c r="NL21" s="27"/>
      <c r="NM21" s="27"/>
      <c r="NN21" s="27"/>
      <c r="NO21" s="27"/>
      <c r="NP21" s="27"/>
      <c r="NQ21" s="27"/>
      <c r="NR21" s="27"/>
      <c r="NS21" s="27"/>
      <c r="NT21" s="27"/>
      <c r="NU21" s="27"/>
      <c r="NV21" s="27"/>
      <c r="NW21" s="27"/>
      <c r="NX21" s="27"/>
      <c r="NY21" s="27"/>
      <c r="NZ21" s="27"/>
      <c r="OA21" s="27"/>
      <c r="OB21" s="27"/>
      <c r="OC21" s="27"/>
      <c r="OD21" s="27"/>
      <c r="OE21" s="27"/>
      <c r="OF21" s="27"/>
      <c r="OG21" s="27"/>
      <c r="OH21" s="27"/>
      <c r="OI21" s="27"/>
      <c r="OJ21" s="27"/>
      <c r="OK21" s="27"/>
      <c r="OL21" s="27"/>
      <c r="OM21" s="27"/>
      <c r="ON21" s="27"/>
      <c r="OO21" s="27"/>
      <c r="OP21" s="27"/>
      <c r="OQ21" s="27"/>
      <c r="OR21" s="27"/>
      <c r="OS21" s="27"/>
      <c r="OT21" s="27"/>
      <c r="OU21" s="27"/>
      <c r="OV21" s="27"/>
      <c r="OW21" s="27"/>
      <c r="OX21" s="27"/>
      <c r="OY21" s="27"/>
      <c r="OZ21" s="27"/>
      <c r="PA21" s="27"/>
      <c r="PB21" s="27"/>
      <c r="PC21" s="27"/>
      <c r="PD21" s="27"/>
      <c r="PE21" s="27"/>
      <c r="PF21" s="27"/>
      <c r="PG21" s="27"/>
      <c r="PH21" s="27"/>
      <c r="PI21" s="27"/>
      <c r="PJ21" s="27"/>
      <c r="PK21" s="27"/>
      <c r="PL21" s="27"/>
      <c r="PM21" s="27"/>
      <c r="PN21" s="27"/>
      <c r="PO21" s="27"/>
      <c r="PP21" s="27"/>
      <c r="PQ21" s="27"/>
      <c r="PR21" s="27"/>
      <c r="PS21" s="27"/>
      <c r="PT21" s="27"/>
      <c r="PU21" s="27"/>
      <c r="PV21" s="27"/>
      <c r="PW21" s="27"/>
      <c r="PX21" s="27"/>
      <c r="PY21" s="27"/>
      <c r="PZ21" s="27"/>
      <c r="QA21" s="27"/>
      <c r="QB21" s="27"/>
      <c r="QC21" s="27"/>
      <c r="QD21" s="27"/>
      <c r="QE21" s="27"/>
      <c r="QF21" s="27"/>
      <c r="QG21" s="27"/>
      <c r="QH21" s="27"/>
      <c r="QI21" s="27"/>
      <c r="QJ21" s="27"/>
      <c r="QK21" s="27"/>
      <c r="QL21" s="27"/>
      <c r="QM21" s="27"/>
      <c r="QN21" s="27"/>
      <c r="QO21" s="27"/>
      <c r="QP21" s="27"/>
      <c r="QQ21" s="27"/>
      <c r="QR21" s="27"/>
      <c r="QS21" s="27"/>
      <c r="QT21" s="27"/>
      <c r="QU21" s="27"/>
      <c r="QV21" s="27"/>
      <c r="QW21" s="27"/>
      <c r="QX21" s="27"/>
      <c r="QY21" s="27"/>
      <c r="QZ21" s="27"/>
      <c r="RA21" s="27"/>
      <c r="RB21" s="27"/>
      <c r="RC21" s="27"/>
      <c r="RD21" s="27"/>
      <c r="RE21" s="27"/>
      <c r="RF21" s="27"/>
      <c r="RG21" s="27"/>
      <c r="RH21" s="27"/>
      <c r="RI21" s="27"/>
      <c r="RJ21" s="27"/>
      <c r="RK21" s="27"/>
      <c r="RL21" s="27"/>
      <c r="RM21" s="27"/>
      <c r="RN21" s="27"/>
      <c r="RO21" s="27"/>
      <c r="RP21" s="27"/>
      <c r="RQ21" s="27"/>
      <c r="RR21" s="27"/>
      <c r="RS21" s="27"/>
      <c r="RT21" s="27"/>
      <c r="RU21" s="27"/>
      <c r="RV21" s="27"/>
      <c r="RW21" s="27"/>
      <c r="RX21" s="27"/>
      <c r="RY21" s="27"/>
      <c r="RZ21" s="27"/>
      <c r="SA21" s="27"/>
      <c r="SB21" s="27"/>
      <c r="SC21" s="27"/>
      <c r="SD21" s="27"/>
      <c r="SE21" s="27"/>
      <c r="SF21" s="27"/>
      <c r="SG21" s="27"/>
      <c r="SH21" s="27"/>
      <c r="SI21" s="27"/>
      <c r="SJ21" s="27"/>
      <c r="SK21" s="27"/>
      <c r="SL21" s="27"/>
      <c r="SM21" s="27"/>
      <c r="SN21" s="27"/>
      <c r="SO21" s="27"/>
      <c r="SP21" s="27"/>
      <c r="SQ21" s="27"/>
      <c r="SR21" s="27"/>
      <c r="SS21" s="27"/>
      <c r="ST21" s="27"/>
      <c r="SU21" s="27"/>
      <c r="SV21" s="27"/>
      <c r="SW21" s="27"/>
      <c r="SX21" s="27"/>
      <c r="SY21" s="27"/>
      <c r="SZ21" s="27"/>
      <c r="TA21" s="27"/>
      <c r="TB21" s="27"/>
      <c r="TC21" s="27"/>
      <c r="TD21" s="27"/>
      <c r="TE21" s="27"/>
      <c r="TF21" s="27"/>
      <c r="TG21" s="27"/>
      <c r="TH21" s="27"/>
      <c r="TI21" s="27"/>
      <c r="TJ21" s="27"/>
      <c r="TK21" s="27"/>
      <c r="TL21" s="27"/>
      <c r="TM21" s="27"/>
      <c r="TN21" s="27"/>
      <c r="TO21" s="27"/>
      <c r="TP21" s="27"/>
      <c r="TQ21" s="27"/>
      <c r="TR21" s="27"/>
      <c r="TS21" s="27"/>
      <c r="TT21" s="27"/>
      <c r="TU21" s="27"/>
      <c r="TV21" s="27"/>
      <c r="TW21" s="27"/>
      <c r="TX21" s="27"/>
      <c r="TY21" s="27"/>
      <c r="TZ21" s="27"/>
      <c r="UA21" s="27"/>
      <c r="UB21" s="27"/>
      <c r="UC21" s="27"/>
      <c r="UD21" s="27"/>
      <c r="UE21" s="27"/>
      <c r="UF21" s="27"/>
      <c r="UG21" s="27"/>
      <c r="UH21" s="27"/>
      <c r="UI21" s="27"/>
      <c r="UJ21" s="27"/>
      <c r="UK21" s="27"/>
      <c r="UL21" s="27"/>
      <c r="UM21" s="27"/>
      <c r="UN21" s="27"/>
      <c r="UO21" s="27"/>
      <c r="UP21" s="27"/>
      <c r="UQ21" s="27"/>
      <c r="UR21" s="27"/>
      <c r="US21" s="27"/>
      <c r="UT21" s="27"/>
      <c r="UU21" s="27"/>
      <c r="UV21" s="27"/>
      <c r="UW21" s="27"/>
      <c r="UX21" s="27"/>
      <c r="UY21" s="27"/>
      <c r="UZ21" s="27"/>
      <c r="VA21" s="27"/>
      <c r="VB21" s="27"/>
      <c r="VC21" s="27"/>
      <c r="VD21" s="27"/>
      <c r="VE21" s="27"/>
      <c r="VF21" s="27"/>
      <c r="VG21" s="27"/>
      <c r="VH21" s="27"/>
      <c r="VI21" s="27"/>
      <c r="VJ21" s="27"/>
      <c r="VK21" s="27"/>
      <c r="VL21" s="27"/>
      <c r="VM21" s="27"/>
      <c r="VN21" s="27"/>
      <c r="VO21" s="27"/>
      <c r="VP21" s="27"/>
      <c r="VQ21" s="27"/>
      <c r="VR21" s="27"/>
      <c r="VS21" s="27"/>
      <c r="VT21" s="27"/>
      <c r="VU21" s="27"/>
      <c r="VV21" s="27"/>
      <c r="VW21" s="27"/>
      <c r="VX21" s="27"/>
      <c r="VY21" s="27"/>
      <c r="VZ21" s="27"/>
      <c r="WA21" s="27"/>
      <c r="WB21" s="27"/>
      <c r="WC21" s="27"/>
      <c r="WD21" s="27"/>
      <c r="WE21" s="27"/>
      <c r="WF21" s="27"/>
      <c r="WG21" s="27"/>
      <c r="WH21" s="27"/>
      <c r="WI21" s="27"/>
      <c r="WJ21" s="27"/>
      <c r="WK21" s="27"/>
      <c r="WL21" s="27"/>
      <c r="WM21" s="27"/>
      <c r="WN21" s="27"/>
      <c r="WO21" s="27"/>
      <c r="WP21" s="27"/>
      <c r="WQ21" s="27"/>
      <c r="WR21" s="27"/>
      <c r="WS21" s="27"/>
      <c r="WT21" s="27"/>
      <c r="WU21" s="27"/>
      <c r="WV21" s="27"/>
      <c r="WW21" s="27"/>
      <c r="WX21" s="27"/>
      <c r="WY21" s="27"/>
      <c r="WZ21" s="27"/>
      <c r="XA21" s="27"/>
      <c r="XB21" s="27"/>
      <c r="XC21" s="27"/>
      <c r="XD21" s="27"/>
      <c r="XE21" s="27"/>
      <c r="XF21" s="27"/>
      <c r="XG21" s="27"/>
      <c r="XH21" s="27"/>
      <c r="XI21" s="27"/>
      <c r="XJ21" s="27"/>
      <c r="XK21" s="27"/>
      <c r="XL21" s="27"/>
      <c r="XM21" s="27"/>
      <c r="XN21" s="27"/>
      <c r="XO21" s="27"/>
      <c r="XP21" s="27"/>
      <c r="XQ21" s="27"/>
      <c r="XR21" s="27"/>
      <c r="XS21" s="27"/>
      <c r="XT21" s="27"/>
      <c r="XU21" s="27"/>
      <c r="XV21" s="27"/>
      <c r="XW21" s="27"/>
      <c r="XX21" s="27"/>
      <c r="XY21" s="27"/>
      <c r="XZ21" s="27"/>
      <c r="YA21" s="27"/>
      <c r="YB21" s="27"/>
      <c r="YC21" s="27"/>
      <c r="YD21" s="27"/>
      <c r="YE21" s="27"/>
      <c r="YF21" s="27"/>
      <c r="YG21" s="27"/>
      <c r="YH21" s="27"/>
      <c r="YI21" s="27"/>
      <c r="YJ21" s="27"/>
      <c r="YK21" s="27"/>
      <c r="YL21" s="27"/>
      <c r="YM21" s="27"/>
      <c r="YN21" s="27"/>
      <c r="YO21" s="27"/>
      <c r="YP21" s="27"/>
      <c r="YQ21" s="27"/>
      <c r="YR21" s="27"/>
      <c r="YS21" s="27"/>
      <c r="YT21" s="27"/>
      <c r="YU21" s="27"/>
      <c r="YV21" s="27"/>
      <c r="YW21" s="27"/>
      <c r="YX21" s="27"/>
      <c r="YY21" s="27"/>
      <c r="YZ21" s="27"/>
      <c r="ZA21" s="27"/>
      <c r="ZB21" s="27"/>
      <c r="ZC21" s="27"/>
      <c r="ZD21" s="27"/>
      <c r="ZE21" s="27"/>
      <c r="ZF21" s="27"/>
      <c r="ZG21" s="27"/>
      <c r="ZH21" s="27"/>
      <c r="ZI21" s="27"/>
      <c r="ZJ21" s="27"/>
      <c r="ZK21" s="27"/>
      <c r="ZL21" s="27"/>
      <c r="ZM21" s="27"/>
      <c r="ZN21" s="27"/>
      <c r="ZO21" s="27"/>
      <c r="ZP21" s="27"/>
      <c r="ZQ21" s="27"/>
      <c r="ZR21" s="27"/>
      <c r="ZS21" s="27"/>
      <c r="ZT21" s="27"/>
      <c r="ZU21" s="27"/>
      <c r="ZV21" s="27"/>
      <c r="ZW21" s="27"/>
      <c r="ZX21" s="27"/>
      <c r="ZY21" s="27"/>
      <c r="ZZ21" s="27"/>
      <c r="AAA21" s="27"/>
      <c r="AAB21" s="27"/>
      <c r="AAC21" s="27"/>
      <c r="AAD21" s="27"/>
      <c r="AAE21" s="27"/>
      <c r="AAF21" s="27"/>
      <c r="AAG21" s="27"/>
      <c r="AAH21" s="27"/>
      <c r="AAI21" s="27"/>
      <c r="AAJ21" s="27"/>
      <c r="AAK21" s="27"/>
      <c r="AAL21" s="27"/>
      <c r="AAM21" s="27"/>
      <c r="AAN21" s="27"/>
      <c r="AAO21" s="27"/>
      <c r="AAP21" s="27"/>
      <c r="AAQ21" s="27"/>
      <c r="AAR21" s="27"/>
      <c r="AAS21" s="27"/>
      <c r="AAT21" s="27"/>
      <c r="AAU21" s="27"/>
      <c r="AAV21" s="27"/>
      <c r="AAW21" s="27"/>
      <c r="AAX21" s="27"/>
      <c r="AAY21" s="27"/>
      <c r="AAZ21" s="27"/>
      <c r="ABA21" s="27"/>
      <c r="ABB21" s="27"/>
      <c r="ABC21" s="27"/>
      <c r="ABD21" s="27"/>
      <c r="ABE21" s="27"/>
      <c r="ABF21" s="27"/>
      <c r="ABG21" s="27"/>
      <c r="ABH21" s="27"/>
      <c r="ABI21" s="27"/>
      <c r="ABJ21" s="27"/>
      <c r="ABK21" s="27"/>
      <c r="ABL21" s="27"/>
      <c r="ABM21" s="27"/>
      <c r="ABN21" s="27"/>
      <c r="ABO21" s="27"/>
      <c r="ABP21" s="27"/>
      <c r="ABQ21" s="27"/>
      <c r="ABR21" s="27"/>
      <c r="ABS21" s="27"/>
      <c r="ABT21" s="27"/>
      <c r="ABU21" s="27"/>
      <c r="ABV21" s="27"/>
      <c r="ABW21" s="27"/>
      <c r="ABX21" s="27"/>
      <c r="ABY21" s="27"/>
      <c r="ABZ21" s="27"/>
      <c r="ACA21" s="27"/>
      <c r="ACB21" s="27"/>
      <c r="ACC21" s="27"/>
      <c r="ACD21" s="27"/>
      <c r="ACE21" s="27"/>
      <c r="ACF21" s="27"/>
      <c r="ACG21" s="27"/>
      <c r="ACH21" s="27"/>
      <c r="ACI21" s="27"/>
      <c r="ACJ21" s="27"/>
      <c r="ACK21" s="27"/>
      <c r="ACL21" s="27"/>
      <c r="ACM21" s="27"/>
      <c r="ACN21" s="27"/>
      <c r="ACO21" s="27"/>
      <c r="ACP21" s="27"/>
      <c r="ACQ21" s="27"/>
      <c r="ACR21" s="27"/>
      <c r="ACS21" s="27"/>
      <c r="ACT21" s="27"/>
      <c r="ACU21" s="27"/>
      <c r="ACV21" s="27"/>
      <c r="ACW21" s="27"/>
      <c r="ACX21" s="27"/>
      <c r="ACY21" s="27"/>
      <c r="ACZ21" s="27"/>
      <c r="ADA21" s="27"/>
      <c r="ADB21" s="27"/>
      <c r="ADC21" s="27"/>
      <c r="ADD21" s="27"/>
      <c r="ADE21" s="27"/>
      <c r="ADF21" s="27"/>
      <c r="ADG21" s="27"/>
      <c r="ADH21" s="27"/>
      <c r="ADI21" s="27"/>
      <c r="ADJ21" s="27"/>
      <c r="ADK21" s="27"/>
      <c r="ADL21" s="27"/>
      <c r="ADM21" s="27"/>
      <c r="ADN21" s="27"/>
      <c r="ADO21" s="27"/>
      <c r="ADP21" s="27"/>
      <c r="ADQ21" s="27"/>
      <c r="ADR21" s="27"/>
      <c r="ADS21" s="27"/>
      <c r="ADT21" s="27"/>
      <c r="ADU21" s="27"/>
      <c r="ADV21" s="27"/>
      <c r="ADW21" s="27"/>
      <c r="ADX21" s="27"/>
      <c r="ADY21" s="27"/>
      <c r="ADZ21" s="27"/>
      <c r="AEA21" s="27"/>
      <c r="AEB21" s="27"/>
      <c r="AEC21" s="27"/>
      <c r="AED21" s="27"/>
      <c r="AEE21" s="27"/>
      <c r="AEF21" s="27"/>
      <c r="AEG21" s="27"/>
      <c r="AEH21" s="27"/>
      <c r="AEI21" s="27"/>
      <c r="AEJ21" s="27"/>
      <c r="AEK21" s="27"/>
      <c r="AEL21" s="27"/>
      <c r="AEM21" s="27"/>
      <c r="AEN21" s="27"/>
      <c r="AEO21" s="27"/>
      <c r="AEP21" s="27"/>
      <c r="AEQ21" s="27"/>
      <c r="AER21" s="27"/>
      <c r="AES21" s="27"/>
      <c r="AET21" s="27"/>
      <c r="AEU21" s="27"/>
      <c r="AEV21" s="27"/>
      <c r="AEW21" s="27"/>
      <c r="AEX21" s="27"/>
      <c r="AEY21" s="27"/>
      <c r="AEZ21" s="27"/>
      <c r="AFA21" s="27"/>
      <c r="AFB21" s="27"/>
      <c r="AFC21" s="27"/>
      <c r="AFD21" s="27"/>
      <c r="AFE21" s="27"/>
      <c r="AFF21" s="27"/>
      <c r="AFG21" s="27"/>
      <c r="AFH21" s="27"/>
      <c r="AFI21" s="27"/>
      <c r="AFJ21" s="27"/>
      <c r="AFK21" s="27"/>
      <c r="AFL21" s="27"/>
      <c r="AFM21" s="27"/>
      <c r="AFN21" s="27"/>
      <c r="AFO21" s="27"/>
      <c r="AFP21" s="27"/>
      <c r="AFQ21" s="27"/>
      <c r="AFR21" s="27"/>
      <c r="AFS21" s="27"/>
      <c r="AFT21" s="27"/>
      <c r="AFU21" s="27"/>
      <c r="AFV21" s="27"/>
      <c r="AFW21" s="27"/>
      <c r="AFX21" s="27"/>
      <c r="AFY21" s="27"/>
      <c r="AFZ21" s="27"/>
      <c r="AGA21" s="27"/>
      <c r="AGB21" s="27"/>
      <c r="AGC21" s="27"/>
      <c r="AGD21" s="27"/>
      <c r="AGE21" s="27"/>
      <c r="AGF21" s="27"/>
      <c r="AGG21" s="27"/>
      <c r="AGH21" s="27"/>
      <c r="AGI21" s="27"/>
      <c r="AGJ21" s="27"/>
      <c r="AGK21" s="27"/>
      <c r="AGL21" s="27"/>
      <c r="AGM21" s="27"/>
      <c r="AGN21" s="27"/>
      <c r="AGO21" s="27"/>
      <c r="AGP21" s="27"/>
      <c r="AGQ21" s="27"/>
      <c r="AGR21" s="27"/>
      <c r="AGS21" s="27"/>
      <c r="AGT21" s="27"/>
      <c r="AGU21" s="27"/>
      <c r="AGV21" s="27"/>
      <c r="AGW21" s="27"/>
      <c r="AGX21" s="27"/>
      <c r="AGY21" s="27"/>
      <c r="AGZ21" s="27"/>
      <c r="AHA21" s="27"/>
      <c r="AHB21" s="27"/>
      <c r="AHC21" s="27"/>
      <c r="AHD21" s="27"/>
      <c r="AHE21" s="27"/>
      <c r="AHF21" s="27"/>
      <c r="AHG21" s="27"/>
      <c r="AHH21" s="27"/>
      <c r="AHI21" s="27"/>
      <c r="AHJ21" s="27"/>
      <c r="AHK21" s="27"/>
      <c r="AHL21" s="27"/>
      <c r="AHM21" s="27"/>
      <c r="AHN21" s="27"/>
      <c r="AHO21" s="27"/>
      <c r="AHP21" s="27"/>
      <c r="AHQ21" s="27"/>
      <c r="AHR21" s="27"/>
      <c r="AHS21" s="27"/>
      <c r="AHT21" s="27"/>
      <c r="AHU21" s="27"/>
      <c r="AHV21" s="27"/>
      <c r="AHW21" s="27"/>
      <c r="AHX21" s="27"/>
      <c r="AHY21" s="27"/>
      <c r="AHZ21" s="27"/>
      <c r="AIA21" s="27"/>
      <c r="AIB21" s="27"/>
      <c r="AIC21" s="27"/>
      <c r="AID21" s="27"/>
      <c r="AIE21" s="27"/>
      <c r="AIF21" s="27"/>
      <c r="AIG21" s="27"/>
      <c r="AIH21" s="27"/>
      <c r="AII21" s="27"/>
      <c r="AIJ21" s="27"/>
      <c r="AIK21" s="27"/>
      <c r="AIL21" s="27"/>
      <c r="AIM21" s="27"/>
      <c r="AIN21" s="27"/>
      <c r="AIO21" s="27"/>
      <c r="AIP21" s="27"/>
      <c r="AIQ21" s="27"/>
      <c r="AIR21" s="27"/>
      <c r="AIS21" s="27"/>
      <c r="AIT21" s="27"/>
      <c r="AIU21" s="27"/>
      <c r="AIV21" s="27"/>
      <c r="AIW21" s="27"/>
      <c r="AIX21" s="27"/>
      <c r="AIY21" s="27"/>
      <c r="AIZ21" s="27"/>
      <c r="AJA21" s="27"/>
      <c r="AJB21" s="27"/>
      <c r="AJC21" s="27"/>
      <c r="AJD21" s="27"/>
      <c r="AJE21" s="27"/>
      <c r="AJF21" s="27"/>
      <c r="AJG21" s="27"/>
      <c r="AJH21" s="27"/>
      <c r="AJI21" s="27"/>
      <c r="AJJ21" s="27"/>
      <c r="AJK21" s="27"/>
      <c r="AJL21" s="27"/>
      <c r="AJM21" s="27"/>
      <c r="AJN21" s="27"/>
      <c r="AJO21" s="27"/>
      <c r="AJP21" s="27"/>
      <c r="AJQ21" s="27"/>
      <c r="AJR21" s="27"/>
      <c r="AJS21" s="27"/>
      <c r="AJT21" s="27"/>
      <c r="AJU21" s="27"/>
      <c r="AJV21" s="27"/>
      <c r="AJW21" s="27"/>
      <c r="AJX21" s="27"/>
      <c r="AJY21" s="27"/>
      <c r="AJZ21" s="27"/>
      <c r="AKA21" s="27"/>
      <c r="AKB21" s="27"/>
      <c r="AKC21" s="27"/>
      <c r="AKD21" s="27"/>
      <c r="AKE21" s="27"/>
      <c r="AKF21" s="27"/>
      <c r="AKG21" s="27"/>
      <c r="AKH21" s="27"/>
      <c r="AKI21" s="27"/>
      <c r="AKJ21" s="27"/>
      <c r="AKK21" s="27"/>
      <c r="AKL21" s="27"/>
      <c r="AKM21" s="27"/>
      <c r="AKN21" s="27"/>
      <c r="AKO21" s="27"/>
      <c r="AKP21" s="27"/>
      <c r="AKQ21" s="27"/>
      <c r="AKR21" s="27"/>
      <c r="AKS21" s="27"/>
      <c r="AKT21" s="27"/>
      <c r="AKU21" s="27"/>
      <c r="AKV21" s="27"/>
      <c r="AKW21" s="27"/>
      <c r="AKX21" s="27"/>
      <c r="AKY21" s="27"/>
      <c r="AKZ21" s="27"/>
      <c r="ALA21" s="27"/>
      <c r="ALB21" s="27"/>
      <c r="ALC21" s="27"/>
      <c r="ALD21" s="27"/>
      <c r="ALE21" s="27"/>
      <c r="ALF21" s="27"/>
      <c r="ALG21" s="27"/>
      <c r="ALH21" s="27"/>
      <c r="ALI21" s="27"/>
      <c r="ALJ21" s="27"/>
      <c r="ALK21" s="27"/>
      <c r="ALL21" s="27"/>
      <c r="ALM21" s="27"/>
      <c r="ALN21" s="27"/>
      <c r="ALO21" s="27"/>
      <c r="ALP21" s="27"/>
      <c r="ALQ21" s="27"/>
      <c r="ALR21" s="27"/>
      <c r="ALS21" s="27"/>
      <c r="ALT21" s="27"/>
      <c r="ALU21" s="27"/>
      <c r="ALV21" s="27"/>
      <c r="ALW21" s="27"/>
      <c r="ALX21" s="27"/>
      <c r="ALY21" s="27"/>
      <c r="ALZ21" s="27"/>
      <c r="AMA21" s="27"/>
      <c r="AMB21" s="27"/>
      <c r="AMC21" s="27"/>
      <c r="AMD21" s="27"/>
      <c r="AME21" s="27"/>
      <c r="AMF21" s="27"/>
      <c r="AMG21" s="27"/>
      <c r="AMH21" s="27"/>
      <c r="AMI21" s="27"/>
      <c r="AMJ21" s="27"/>
      <c r="AMK21" s="27"/>
      <c r="AML21" s="27"/>
      <c r="AMM21" s="27"/>
      <c r="AMN21" s="27"/>
      <c r="AMO21" s="27"/>
      <c r="AMP21" s="27"/>
      <c r="AMQ21" s="27"/>
      <c r="AMR21" s="27"/>
      <c r="AMS21" s="27"/>
      <c r="AMT21" s="27"/>
      <c r="AMU21" s="27"/>
      <c r="AMV21" s="27"/>
      <c r="AMW21" s="27"/>
      <c r="AMX21" s="27"/>
      <c r="AMY21" s="27"/>
      <c r="AMZ21" s="27"/>
      <c r="ANA21" s="27"/>
      <c r="ANB21" s="27"/>
      <c r="ANC21" s="27"/>
      <c r="AND21" s="27"/>
      <c r="ANE21" s="27"/>
      <c r="ANF21" s="27"/>
      <c r="ANG21" s="27"/>
      <c r="ANH21" s="27"/>
      <c r="ANI21" s="27"/>
      <c r="ANJ21" s="27"/>
      <c r="ANK21" s="27"/>
      <c r="ANL21" s="27"/>
      <c r="ANM21" s="27"/>
      <c r="ANN21" s="27"/>
      <c r="ANO21" s="27"/>
      <c r="ANP21" s="27"/>
      <c r="ANQ21" s="27"/>
      <c r="ANR21" s="27"/>
      <c r="ANS21" s="27"/>
      <c r="ANT21" s="27"/>
      <c r="ANU21" s="27"/>
      <c r="ANV21" s="27"/>
      <c r="ANW21" s="27"/>
      <c r="ANX21" s="27"/>
      <c r="ANY21" s="27"/>
      <c r="ANZ21" s="27"/>
      <c r="AOA21" s="27"/>
      <c r="AOB21" s="27"/>
      <c r="AOC21" s="27"/>
      <c r="AOD21" s="27"/>
      <c r="AOE21" s="27"/>
      <c r="AOF21" s="27"/>
      <c r="AOG21" s="27"/>
      <c r="AOH21" s="27"/>
      <c r="AOI21" s="27"/>
      <c r="AOJ21" s="27"/>
      <c r="AOK21" s="27"/>
      <c r="AOL21" s="27"/>
      <c r="AOM21" s="27"/>
      <c r="AON21" s="27"/>
      <c r="AOO21" s="27"/>
      <c r="AOP21" s="27"/>
      <c r="AOQ21" s="27"/>
      <c r="AOR21" s="27"/>
      <c r="AOS21" s="27"/>
      <c r="AOT21" s="27"/>
      <c r="AOU21" s="27"/>
      <c r="AOV21" s="27"/>
      <c r="AOW21" s="27"/>
      <c r="AOX21" s="27"/>
      <c r="AOY21" s="27"/>
      <c r="AOZ21" s="27"/>
      <c r="APA21" s="27"/>
      <c r="APB21" s="27"/>
      <c r="APC21" s="27"/>
      <c r="APD21" s="27"/>
      <c r="APE21" s="27"/>
      <c r="APF21" s="27"/>
      <c r="APG21" s="27"/>
      <c r="APH21" s="27"/>
      <c r="API21" s="27"/>
      <c r="APJ21" s="27"/>
      <c r="APK21" s="27"/>
      <c r="APL21" s="27"/>
      <c r="APM21" s="27"/>
      <c r="APN21" s="27"/>
      <c r="APO21" s="27"/>
    </row>
    <row r="22" spans="1:1107" s="28" customFormat="1" ht="68.25" customHeight="1" x14ac:dyDescent="0.25">
      <c r="A22" s="122">
        <v>9</v>
      </c>
      <c r="B22" s="123" t="s">
        <v>144</v>
      </c>
      <c r="C22" s="123" t="s">
        <v>143</v>
      </c>
      <c r="D22" s="123" t="s">
        <v>142</v>
      </c>
      <c r="E22" s="129" t="s">
        <v>145</v>
      </c>
      <c r="F22" s="123"/>
      <c r="G22" s="124" t="s">
        <v>40</v>
      </c>
      <c r="H22" s="174">
        <v>96.4</v>
      </c>
      <c r="I22" s="174">
        <v>7.5</v>
      </c>
      <c r="J22" s="174">
        <v>1</v>
      </c>
      <c r="K22" s="174">
        <v>0</v>
      </c>
      <c r="L22" s="174">
        <v>4.5999999999999996</v>
      </c>
      <c r="M22" s="174">
        <v>4.5999999999999996</v>
      </c>
      <c r="N22" s="175">
        <v>5759.52</v>
      </c>
      <c r="O22" s="174">
        <v>320.29000000000002</v>
      </c>
      <c r="P22" s="175">
        <v>1327.51</v>
      </c>
      <c r="Q22" s="169">
        <f t="shared" si="2"/>
        <v>59.746058091286308</v>
      </c>
      <c r="R22" s="170">
        <f t="shared" si="3"/>
        <v>651.23203319502079</v>
      </c>
      <c r="S22" s="176"/>
      <c r="T22" s="177">
        <f t="shared" si="5"/>
        <v>0</v>
      </c>
      <c r="U22" s="177">
        <v>275.52</v>
      </c>
      <c r="V22" s="177">
        <f t="shared" si="7"/>
        <v>3859.2780999797565</v>
      </c>
      <c r="W22" s="168">
        <f t="shared" si="0"/>
        <v>335.26605809128631</v>
      </c>
      <c r="X22" s="168">
        <f t="shared" si="9"/>
        <v>4696.1561979465814</v>
      </c>
      <c r="Y22" s="170">
        <f t="shared" si="8"/>
        <v>18.644325524706588</v>
      </c>
      <c r="Z22" s="99" t="s">
        <v>146</v>
      </c>
      <c r="AA22" s="53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71"/>
      <c r="AN22" s="165" t="s">
        <v>152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  <c r="KW22" s="27"/>
      <c r="KX22" s="27"/>
      <c r="KY22" s="27"/>
      <c r="KZ22" s="27"/>
      <c r="LA22" s="27"/>
      <c r="LB22" s="27"/>
      <c r="LC22" s="27"/>
      <c r="LD22" s="27"/>
      <c r="LE22" s="27"/>
      <c r="LF22" s="27"/>
      <c r="LG22" s="27"/>
      <c r="LH22" s="27"/>
      <c r="LI22" s="27"/>
      <c r="LJ22" s="27"/>
      <c r="LK22" s="27"/>
      <c r="LL22" s="27"/>
      <c r="LM22" s="27"/>
      <c r="LN22" s="27"/>
      <c r="LO22" s="27"/>
      <c r="LP22" s="27"/>
      <c r="LQ22" s="27"/>
      <c r="LR22" s="27"/>
      <c r="LS22" s="27"/>
      <c r="LT22" s="27"/>
      <c r="LU22" s="27"/>
      <c r="LV22" s="27"/>
      <c r="LW22" s="27"/>
      <c r="LX22" s="27"/>
      <c r="LY22" s="27"/>
      <c r="LZ22" s="27"/>
      <c r="MA22" s="27"/>
      <c r="MB22" s="27"/>
      <c r="MC22" s="27"/>
      <c r="MD22" s="27"/>
      <c r="ME22" s="27"/>
      <c r="MF22" s="27"/>
      <c r="MG22" s="27"/>
      <c r="MH22" s="27"/>
      <c r="MI22" s="27"/>
      <c r="MJ22" s="27"/>
      <c r="MK22" s="27"/>
      <c r="ML22" s="27"/>
      <c r="MM22" s="27"/>
      <c r="MN22" s="27"/>
      <c r="MO22" s="27"/>
      <c r="MP22" s="27"/>
      <c r="MQ22" s="27"/>
      <c r="MR22" s="27"/>
      <c r="MS22" s="27"/>
      <c r="MT22" s="27"/>
      <c r="MU22" s="27"/>
      <c r="MV22" s="27"/>
      <c r="MW22" s="27"/>
      <c r="MX22" s="27"/>
      <c r="MY22" s="27"/>
      <c r="MZ22" s="27"/>
      <c r="NA22" s="27"/>
      <c r="NB22" s="27"/>
      <c r="NC22" s="27"/>
      <c r="ND22" s="27"/>
      <c r="NE22" s="27"/>
      <c r="NF22" s="27"/>
      <c r="NG22" s="27"/>
      <c r="NH22" s="27"/>
      <c r="NI22" s="27"/>
      <c r="NJ22" s="27"/>
      <c r="NK22" s="27"/>
      <c r="NL22" s="27"/>
      <c r="NM22" s="27"/>
      <c r="NN22" s="27"/>
      <c r="NO22" s="27"/>
      <c r="NP22" s="27"/>
      <c r="NQ22" s="27"/>
      <c r="NR22" s="27"/>
      <c r="NS22" s="27"/>
      <c r="NT22" s="27"/>
      <c r="NU22" s="27"/>
      <c r="NV22" s="27"/>
      <c r="NW22" s="27"/>
      <c r="NX22" s="27"/>
      <c r="NY22" s="27"/>
      <c r="NZ22" s="27"/>
      <c r="OA22" s="27"/>
      <c r="OB22" s="27"/>
      <c r="OC22" s="27"/>
      <c r="OD22" s="27"/>
      <c r="OE22" s="27"/>
      <c r="OF22" s="27"/>
      <c r="OG22" s="27"/>
      <c r="OH22" s="27"/>
      <c r="OI22" s="27"/>
      <c r="OJ22" s="27"/>
      <c r="OK22" s="27"/>
      <c r="OL22" s="27"/>
      <c r="OM22" s="27"/>
      <c r="ON22" s="27"/>
      <c r="OO22" s="27"/>
      <c r="OP22" s="27"/>
      <c r="OQ22" s="27"/>
      <c r="OR22" s="27"/>
      <c r="OS22" s="27"/>
      <c r="OT22" s="27"/>
      <c r="OU22" s="27"/>
      <c r="OV22" s="27"/>
      <c r="OW22" s="27"/>
      <c r="OX22" s="27"/>
      <c r="OY22" s="27"/>
      <c r="OZ22" s="27"/>
      <c r="PA22" s="27"/>
      <c r="PB22" s="27"/>
      <c r="PC22" s="27"/>
      <c r="PD22" s="27"/>
      <c r="PE22" s="27"/>
      <c r="PF22" s="27"/>
      <c r="PG22" s="27"/>
      <c r="PH22" s="27"/>
      <c r="PI22" s="27"/>
      <c r="PJ22" s="27"/>
      <c r="PK22" s="27"/>
      <c r="PL22" s="27"/>
      <c r="PM22" s="27"/>
      <c r="PN22" s="27"/>
      <c r="PO22" s="27"/>
      <c r="PP22" s="27"/>
      <c r="PQ22" s="27"/>
      <c r="PR22" s="27"/>
      <c r="PS22" s="27"/>
      <c r="PT22" s="27"/>
      <c r="PU22" s="27"/>
      <c r="PV22" s="27"/>
      <c r="PW22" s="27"/>
      <c r="PX22" s="27"/>
      <c r="PY22" s="27"/>
      <c r="PZ22" s="27"/>
      <c r="QA22" s="27"/>
      <c r="QB22" s="27"/>
      <c r="QC22" s="27"/>
      <c r="QD22" s="27"/>
      <c r="QE22" s="27"/>
      <c r="QF22" s="27"/>
      <c r="QG22" s="27"/>
      <c r="QH22" s="27"/>
      <c r="QI22" s="27"/>
      <c r="QJ22" s="27"/>
      <c r="QK22" s="27"/>
      <c r="QL22" s="27"/>
      <c r="QM22" s="27"/>
      <c r="QN22" s="27"/>
      <c r="QO22" s="27"/>
      <c r="QP22" s="27"/>
      <c r="QQ22" s="27"/>
      <c r="QR22" s="27"/>
      <c r="QS22" s="27"/>
      <c r="QT22" s="27"/>
      <c r="QU22" s="27"/>
      <c r="QV22" s="27"/>
      <c r="QW22" s="27"/>
      <c r="QX22" s="27"/>
      <c r="QY22" s="27"/>
      <c r="QZ22" s="27"/>
      <c r="RA22" s="27"/>
      <c r="RB22" s="27"/>
      <c r="RC22" s="27"/>
      <c r="RD22" s="27"/>
      <c r="RE22" s="27"/>
      <c r="RF22" s="27"/>
      <c r="RG22" s="27"/>
      <c r="RH22" s="27"/>
      <c r="RI22" s="27"/>
      <c r="RJ22" s="27"/>
      <c r="RK22" s="27"/>
      <c r="RL22" s="27"/>
      <c r="RM22" s="27"/>
      <c r="RN22" s="27"/>
      <c r="RO22" s="27"/>
      <c r="RP22" s="27"/>
      <c r="RQ22" s="27"/>
      <c r="RR22" s="27"/>
      <c r="RS22" s="27"/>
      <c r="RT22" s="27"/>
      <c r="RU22" s="27"/>
      <c r="RV22" s="27"/>
      <c r="RW22" s="27"/>
      <c r="RX22" s="27"/>
      <c r="RY22" s="27"/>
      <c r="RZ22" s="27"/>
      <c r="SA22" s="27"/>
      <c r="SB22" s="27"/>
      <c r="SC22" s="27"/>
      <c r="SD22" s="27"/>
      <c r="SE22" s="27"/>
      <c r="SF22" s="27"/>
      <c r="SG22" s="27"/>
      <c r="SH22" s="27"/>
      <c r="SI22" s="27"/>
      <c r="SJ22" s="27"/>
      <c r="SK22" s="27"/>
      <c r="SL22" s="27"/>
      <c r="SM22" s="27"/>
      <c r="SN22" s="27"/>
      <c r="SO22" s="27"/>
      <c r="SP22" s="27"/>
      <c r="SQ22" s="27"/>
      <c r="SR22" s="27"/>
      <c r="SS22" s="27"/>
      <c r="ST22" s="27"/>
      <c r="SU22" s="27"/>
      <c r="SV22" s="27"/>
      <c r="SW22" s="27"/>
      <c r="SX22" s="27"/>
      <c r="SY22" s="27"/>
      <c r="SZ22" s="27"/>
      <c r="TA22" s="27"/>
      <c r="TB22" s="27"/>
      <c r="TC22" s="27"/>
      <c r="TD22" s="27"/>
      <c r="TE22" s="27"/>
      <c r="TF22" s="27"/>
      <c r="TG22" s="27"/>
      <c r="TH22" s="27"/>
      <c r="TI22" s="27"/>
      <c r="TJ22" s="27"/>
      <c r="TK22" s="27"/>
      <c r="TL22" s="27"/>
      <c r="TM22" s="27"/>
      <c r="TN22" s="27"/>
      <c r="TO22" s="27"/>
      <c r="TP22" s="27"/>
      <c r="TQ22" s="27"/>
      <c r="TR22" s="27"/>
      <c r="TS22" s="27"/>
      <c r="TT22" s="27"/>
      <c r="TU22" s="27"/>
      <c r="TV22" s="27"/>
      <c r="TW22" s="27"/>
      <c r="TX22" s="27"/>
      <c r="TY22" s="27"/>
      <c r="TZ22" s="27"/>
      <c r="UA22" s="27"/>
      <c r="UB22" s="27"/>
      <c r="UC22" s="27"/>
      <c r="UD22" s="27"/>
      <c r="UE22" s="27"/>
      <c r="UF22" s="27"/>
      <c r="UG22" s="27"/>
      <c r="UH22" s="27"/>
      <c r="UI22" s="27"/>
      <c r="UJ22" s="27"/>
      <c r="UK22" s="27"/>
      <c r="UL22" s="27"/>
      <c r="UM22" s="27"/>
      <c r="UN22" s="27"/>
      <c r="UO22" s="27"/>
      <c r="UP22" s="27"/>
      <c r="UQ22" s="27"/>
      <c r="UR22" s="27"/>
      <c r="US22" s="27"/>
      <c r="UT22" s="27"/>
      <c r="UU22" s="27"/>
      <c r="UV22" s="27"/>
      <c r="UW22" s="27"/>
      <c r="UX22" s="27"/>
      <c r="UY22" s="27"/>
      <c r="UZ22" s="27"/>
      <c r="VA22" s="27"/>
      <c r="VB22" s="27"/>
      <c r="VC22" s="27"/>
      <c r="VD22" s="27"/>
      <c r="VE22" s="27"/>
      <c r="VF22" s="27"/>
      <c r="VG22" s="27"/>
      <c r="VH22" s="27"/>
      <c r="VI22" s="27"/>
      <c r="VJ22" s="27"/>
      <c r="VK22" s="27"/>
      <c r="VL22" s="27"/>
      <c r="VM22" s="27"/>
      <c r="VN22" s="27"/>
      <c r="VO22" s="27"/>
      <c r="VP22" s="27"/>
      <c r="VQ22" s="27"/>
      <c r="VR22" s="27"/>
      <c r="VS22" s="27"/>
      <c r="VT22" s="27"/>
      <c r="VU22" s="27"/>
      <c r="VV22" s="27"/>
      <c r="VW22" s="27"/>
      <c r="VX22" s="27"/>
      <c r="VY22" s="27"/>
      <c r="VZ22" s="27"/>
      <c r="WA22" s="27"/>
      <c r="WB22" s="27"/>
      <c r="WC22" s="27"/>
      <c r="WD22" s="27"/>
      <c r="WE22" s="27"/>
      <c r="WF22" s="27"/>
      <c r="WG22" s="27"/>
      <c r="WH22" s="27"/>
      <c r="WI22" s="27"/>
      <c r="WJ22" s="27"/>
      <c r="WK22" s="27"/>
      <c r="WL22" s="27"/>
      <c r="WM22" s="27"/>
      <c r="WN22" s="27"/>
      <c r="WO22" s="27"/>
      <c r="WP22" s="27"/>
      <c r="WQ22" s="27"/>
      <c r="WR22" s="27"/>
      <c r="WS22" s="27"/>
      <c r="WT22" s="27"/>
      <c r="WU22" s="27"/>
      <c r="WV22" s="27"/>
      <c r="WW22" s="27"/>
      <c r="WX22" s="27"/>
      <c r="WY22" s="27"/>
      <c r="WZ22" s="27"/>
      <c r="XA22" s="27"/>
      <c r="XB22" s="27"/>
      <c r="XC22" s="27"/>
      <c r="XD22" s="27"/>
      <c r="XE22" s="27"/>
      <c r="XF22" s="27"/>
      <c r="XG22" s="27"/>
      <c r="XH22" s="27"/>
      <c r="XI22" s="27"/>
      <c r="XJ22" s="27"/>
      <c r="XK22" s="27"/>
      <c r="XL22" s="27"/>
      <c r="XM22" s="27"/>
      <c r="XN22" s="27"/>
      <c r="XO22" s="27"/>
      <c r="XP22" s="27"/>
      <c r="XQ22" s="27"/>
      <c r="XR22" s="27"/>
      <c r="XS22" s="27"/>
      <c r="XT22" s="27"/>
      <c r="XU22" s="27"/>
      <c r="XV22" s="27"/>
      <c r="XW22" s="27"/>
      <c r="XX22" s="27"/>
      <c r="XY22" s="27"/>
      <c r="XZ22" s="27"/>
      <c r="YA22" s="27"/>
      <c r="YB22" s="27"/>
      <c r="YC22" s="27"/>
      <c r="YD22" s="27"/>
      <c r="YE22" s="27"/>
      <c r="YF22" s="27"/>
      <c r="YG22" s="27"/>
      <c r="YH22" s="27"/>
      <c r="YI22" s="27"/>
      <c r="YJ22" s="27"/>
      <c r="YK22" s="27"/>
      <c r="YL22" s="27"/>
      <c r="YM22" s="27"/>
      <c r="YN22" s="27"/>
      <c r="YO22" s="27"/>
      <c r="YP22" s="27"/>
      <c r="YQ22" s="27"/>
      <c r="YR22" s="27"/>
      <c r="YS22" s="27"/>
      <c r="YT22" s="27"/>
      <c r="YU22" s="27"/>
      <c r="YV22" s="27"/>
      <c r="YW22" s="27"/>
      <c r="YX22" s="27"/>
      <c r="YY22" s="27"/>
      <c r="YZ22" s="27"/>
      <c r="ZA22" s="27"/>
      <c r="ZB22" s="27"/>
      <c r="ZC22" s="27"/>
      <c r="ZD22" s="27"/>
      <c r="ZE22" s="27"/>
      <c r="ZF22" s="27"/>
      <c r="ZG22" s="27"/>
      <c r="ZH22" s="27"/>
      <c r="ZI22" s="27"/>
      <c r="ZJ22" s="27"/>
      <c r="ZK22" s="27"/>
      <c r="ZL22" s="27"/>
      <c r="ZM22" s="27"/>
      <c r="ZN22" s="27"/>
      <c r="ZO22" s="27"/>
      <c r="ZP22" s="27"/>
      <c r="ZQ22" s="27"/>
      <c r="ZR22" s="27"/>
      <c r="ZS22" s="27"/>
      <c r="ZT22" s="27"/>
      <c r="ZU22" s="27"/>
      <c r="ZV22" s="27"/>
      <c r="ZW22" s="27"/>
      <c r="ZX22" s="27"/>
      <c r="ZY22" s="27"/>
      <c r="ZZ22" s="27"/>
      <c r="AAA22" s="27"/>
      <c r="AAB22" s="27"/>
      <c r="AAC22" s="27"/>
      <c r="AAD22" s="27"/>
      <c r="AAE22" s="27"/>
      <c r="AAF22" s="27"/>
      <c r="AAG22" s="27"/>
      <c r="AAH22" s="27"/>
      <c r="AAI22" s="27"/>
      <c r="AAJ22" s="27"/>
      <c r="AAK22" s="27"/>
      <c r="AAL22" s="27"/>
      <c r="AAM22" s="27"/>
      <c r="AAN22" s="27"/>
      <c r="AAO22" s="27"/>
      <c r="AAP22" s="27"/>
      <c r="AAQ22" s="27"/>
      <c r="AAR22" s="27"/>
      <c r="AAS22" s="27"/>
      <c r="AAT22" s="27"/>
      <c r="AAU22" s="27"/>
      <c r="AAV22" s="27"/>
      <c r="AAW22" s="27"/>
      <c r="AAX22" s="27"/>
      <c r="AAY22" s="27"/>
      <c r="AAZ22" s="27"/>
      <c r="ABA22" s="27"/>
      <c r="ABB22" s="27"/>
      <c r="ABC22" s="27"/>
      <c r="ABD22" s="27"/>
      <c r="ABE22" s="27"/>
      <c r="ABF22" s="27"/>
      <c r="ABG22" s="27"/>
      <c r="ABH22" s="27"/>
      <c r="ABI22" s="27"/>
      <c r="ABJ22" s="27"/>
      <c r="ABK22" s="27"/>
      <c r="ABL22" s="27"/>
      <c r="ABM22" s="27"/>
      <c r="ABN22" s="27"/>
      <c r="ABO22" s="27"/>
      <c r="ABP22" s="27"/>
      <c r="ABQ22" s="27"/>
      <c r="ABR22" s="27"/>
      <c r="ABS22" s="27"/>
      <c r="ABT22" s="27"/>
      <c r="ABU22" s="27"/>
      <c r="ABV22" s="27"/>
      <c r="ABW22" s="27"/>
      <c r="ABX22" s="27"/>
      <c r="ABY22" s="27"/>
      <c r="ABZ22" s="27"/>
      <c r="ACA22" s="27"/>
      <c r="ACB22" s="27"/>
      <c r="ACC22" s="27"/>
      <c r="ACD22" s="27"/>
      <c r="ACE22" s="27"/>
      <c r="ACF22" s="27"/>
      <c r="ACG22" s="27"/>
      <c r="ACH22" s="27"/>
      <c r="ACI22" s="27"/>
      <c r="ACJ22" s="27"/>
      <c r="ACK22" s="27"/>
      <c r="ACL22" s="27"/>
      <c r="ACM22" s="27"/>
      <c r="ACN22" s="27"/>
      <c r="ACO22" s="27"/>
      <c r="ACP22" s="27"/>
      <c r="ACQ22" s="27"/>
      <c r="ACR22" s="27"/>
      <c r="ACS22" s="27"/>
      <c r="ACT22" s="27"/>
      <c r="ACU22" s="27"/>
      <c r="ACV22" s="27"/>
      <c r="ACW22" s="27"/>
      <c r="ACX22" s="27"/>
      <c r="ACY22" s="27"/>
      <c r="ACZ22" s="27"/>
      <c r="ADA22" s="27"/>
      <c r="ADB22" s="27"/>
      <c r="ADC22" s="27"/>
      <c r="ADD22" s="27"/>
      <c r="ADE22" s="27"/>
      <c r="ADF22" s="27"/>
      <c r="ADG22" s="27"/>
      <c r="ADH22" s="27"/>
      <c r="ADI22" s="27"/>
      <c r="ADJ22" s="27"/>
      <c r="ADK22" s="27"/>
      <c r="ADL22" s="27"/>
      <c r="ADM22" s="27"/>
      <c r="ADN22" s="27"/>
      <c r="ADO22" s="27"/>
      <c r="ADP22" s="27"/>
      <c r="ADQ22" s="27"/>
      <c r="ADR22" s="27"/>
      <c r="ADS22" s="27"/>
      <c r="ADT22" s="27"/>
      <c r="ADU22" s="27"/>
      <c r="ADV22" s="27"/>
      <c r="ADW22" s="27"/>
      <c r="ADX22" s="27"/>
      <c r="ADY22" s="27"/>
      <c r="ADZ22" s="27"/>
      <c r="AEA22" s="27"/>
      <c r="AEB22" s="27"/>
      <c r="AEC22" s="27"/>
      <c r="AED22" s="27"/>
      <c r="AEE22" s="27"/>
      <c r="AEF22" s="27"/>
      <c r="AEG22" s="27"/>
      <c r="AEH22" s="27"/>
      <c r="AEI22" s="27"/>
      <c r="AEJ22" s="27"/>
      <c r="AEK22" s="27"/>
      <c r="AEL22" s="27"/>
      <c r="AEM22" s="27"/>
      <c r="AEN22" s="27"/>
      <c r="AEO22" s="27"/>
      <c r="AEP22" s="27"/>
      <c r="AEQ22" s="27"/>
      <c r="AER22" s="27"/>
      <c r="AES22" s="27"/>
      <c r="AET22" s="27"/>
      <c r="AEU22" s="27"/>
      <c r="AEV22" s="27"/>
      <c r="AEW22" s="27"/>
      <c r="AEX22" s="27"/>
      <c r="AEY22" s="27"/>
      <c r="AEZ22" s="27"/>
      <c r="AFA22" s="27"/>
      <c r="AFB22" s="27"/>
      <c r="AFC22" s="27"/>
      <c r="AFD22" s="27"/>
      <c r="AFE22" s="27"/>
      <c r="AFF22" s="27"/>
      <c r="AFG22" s="27"/>
      <c r="AFH22" s="27"/>
      <c r="AFI22" s="27"/>
      <c r="AFJ22" s="27"/>
      <c r="AFK22" s="27"/>
      <c r="AFL22" s="27"/>
      <c r="AFM22" s="27"/>
      <c r="AFN22" s="27"/>
      <c r="AFO22" s="27"/>
      <c r="AFP22" s="27"/>
      <c r="AFQ22" s="27"/>
      <c r="AFR22" s="27"/>
      <c r="AFS22" s="27"/>
      <c r="AFT22" s="27"/>
      <c r="AFU22" s="27"/>
      <c r="AFV22" s="27"/>
      <c r="AFW22" s="27"/>
      <c r="AFX22" s="27"/>
      <c r="AFY22" s="27"/>
      <c r="AFZ22" s="27"/>
      <c r="AGA22" s="27"/>
      <c r="AGB22" s="27"/>
      <c r="AGC22" s="27"/>
      <c r="AGD22" s="27"/>
      <c r="AGE22" s="27"/>
      <c r="AGF22" s="27"/>
      <c r="AGG22" s="27"/>
      <c r="AGH22" s="27"/>
      <c r="AGI22" s="27"/>
      <c r="AGJ22" s="27"/>
      <c r="AGK22" s="27"/>
      <c r="AGL22" s="27"/>
      <c r="AGM22" s="27"/>
      <c r="AGN22" s="27"/>
      <c r="AGO22" s="27"/>
      <c r="AGP22" s="27"/>
      <c r="AGQ22" s="27"/>
      <c r="AGR22" s="27"/>
      <c r="AGS22" s="27"/>
      <c r="AGT22" s="27"/>
      <c r="AGU22" s="27"/>
      <c r="AGV22" s="27"/>
      <c r="AGW22" s="27"/>
      <c r="AGX22" s="27"/>
      <c r="AGY22" s="27"/>
      <c r="AGZ22" s="27"/>
      <c r="AHA22" s="27"/>
      <c r="AHB22" s="27"/>
      <c r="AHC22" s="27"/>
      <c r="AHD22" s="27"/>
      <c r="AHE22" s="27"/>
      <c r="AHF22" s="27"/>
      <c r="AHG22" s="27"/>
      <c r="AHH22" s="27"/>
      <c r="AHI22" s="27"/>
      <c r="AHJ22" s="27"/>
      <c r="AHK22" s="27"/>
      <c r="AHL22" s="27"/>
      <c r="AHM22" s="27"/>
      <c r="AHN22" s="27"/>
      <c r="AHO22" s="27"/>
      <c r="AHP22" s="27"/>
      <c r="AHQ22" s="27"/>
      <c r="AHR22" s="27"/>
      <c r="AHS22" s="27"/>
      <c r="AHT22" s="27"/>
      <c r="AHU22" s="27"/>
      <c r="AHV22" s="27"/>
      <c r="AHW22" s="27"/>
      <c r="AHX22" s="27"/>
      <c r="AHY22" s="27"/>
      <c r="AHZ22" s="27"/>
      <c r="AIA22" s="27"/>
      <c r="AIB22" s="27"/>
      <c r="AIC22" s="27"/>
      <c r="AID22" s="27"/>
      <c r="AIE22" s="27"/>
      <c r="AIF22" s="27"/>
      <c r="AIG22" s="27"/>
      <c r="AIH22" s="27"/>
      <c r="AII22" s="27"/>
      <c r="AIJ22" s="27"/>
      <c r="AIK22" s="27"/>
      <c r="AIL22" s="27"/>
      <c r="AIM22" s="27"/>
      <c r="AIN22" s="27"/>
      <c r="AIO22" s="27"/>
      <c r="AIP22" s="27"/>
      <c r="AIQ22" s="27"/>
      <c r="AIR22" s="27"/>
      <c r="AIS22" s="27"/>
      <c r="AIT22" s="27"/>
      <c r="AIU22" s="27"/>
      <c r="AIV22" s="27"/>
      <c r="AIW22" s="27"/>
      <c r="AIX22" s="27"/>
      <c r="AIY22" s="27"/>
      <c r="AIZ22" s="27"/>
      <c r="AJA22" s="27"/>
      <c r="AJB22" s="27"/>
      <c r="AJC22" s="27"/>
      <c r="AJD22" s="27"/>
      <c r="AJE22" s="27"/>
      <c r="AJF22" s="27"/>
      <c r="AJG22" s="27"/>
      <c r="AJH22" s="27"/>
      <c r="AJI22" s="27"/>
      <c r="AJJ22" s="27"/>
      <c r="AJK22" s="27"/>
      <c r="AJL22" s="27"/>
      <c r="AJM22" s="27"/>
      <c r="AJN22" s="27"/>
      <c r="AJO22" s="27"/>
      <c r="AJP22" s="27"/>
      <c r="AJQ22" s="27"/>
      <c r="AJR22" s="27"/>
      <c r="AJS22" s="27"/>
      <c r="AJT22" s="27"/>
      <c r="AJU22" s="27"/>
      <c r="AJV22" s="27"/>
      <c r="AJW22" s="27"/>
      <c r="AJX22" s="27"/>
      <c r="AJY22" s="27"/>
      <c r="AJZ22" s="27"/>
      <c r="AKA22" s="27"/>
      <c r="AKB22" s="27"/>
      <c r="AKC22" s="27"/>
      <c r="AKD22" s="27"/>
      <c r="AKE22" s="27"/>
      <c r="AKF22" s="27"/>
      <c r="AKG22" s="27"/>
      <c r="AKH22" s="27"/>
      <c r="AKI22" s="27"/>
      <c r="AKJ22" s="27"/>
      <c r="AKK22" s="27"/>
      <c r="AKL22" s="27"/>
      <c r="AKM22" s="27"/>
      <c r="AKN22" s="27"/>
      <c r="AKO22" s="27"/>
      <c r="AKP22" s="27"/>
      <c r="AKQ22" s="27"/>
      <c r="AKR22" s="27"/>
      <c r="AKS22" s="27"/>
      <c r="AKT22" s="27"/>
      <c r="AKU22" s="27"/>
      <c r="AKV22" s="27"/>
      <c r="AKW22" s="27"/>
      <c r="AKX22" s="27"/>
      <c r="AKY22" s="27"/>
      <c r="AKZ22" s="27"/>
      <c r="ALA22" s="27"/>
      <c r="ALB22" s="27"/>
      <c r="ALC22" s="27"/>
      <c r="ALD22" s="27"/>
      <c r="ALE22" s="27"/>
      <c r="ALF22" s="27"/>
      <c r="ALG22" s="27"/>
      <c r="ALH22" s="27"/>
      <c r="ALI22" s="27"/>
      <c r="ALJ22" s="27"/>
      <c r="ALK22" s="27"/>
      <c r="ALL22" s="27"/>
      <c r="ALM22" s="27"/>
      <c r="ALN22" s="27"/>
      <c r="ALO22" s="27"/>
      <c r="ALP22" s="27"/>
      <c r="ALQ22" s="27"/>
      <c r="ALR22" s="27"/>
      <c r="ALS22" s="27"/>
      <c r="ALT22" s="27"/>
      <c r="ALU22" s="27"/>
      <c r="ALV22" s="27"/>
      <c r="ALW22" s="27"/>
      <c r="ALX22" s="27"/>
      <c r="ALY22" s="27"/>
      <c r="ALZ22" s="27"/>
      <c r="AMA22" s="27"/>
      <c r="AMB22" s="27"/>
      <c r="AMC22" s="27"/>
      <c r="AMD22" s="27"/>
      <c r="AME22" s="27"/>
      <c r="AMF22" s="27"/>
      <c r="AMG22" s="27"/>
      <c r="AMH22" s="27"/>
      <c r="AMI22" s="27"/>
      <c r="AMJ22" s="27"/>
      <c r="AMK22" s="27"/>
      <c r="AML22" s="27"/>
      <c r="AMM22" s="27"/>
      <c r="AMN22" s="27"/>
      <c r="AMO22" s="27"/>
      <c r="AMP22" s="27"/>
      <c r="AMQ22" s="27"/>
      <c r="AMR22" s="27"/>
      <c r="AMS22" s="27"/>
      <c r="AMT22" s="27"/>
      <c r="AMU22" s="27"/>
      <c r="AMV22" s="27"/>
      <c r="AMW22" s="27"/>
      <c r="AMX22" s="27"/>
      <c r="AMY22" s="27"/>
      <c r="AMZ22" s="27"/>
      <c r="ANA22" s="27"/>
      <c r="ANB22" s="27"/>
      <c r="ANC22" s="27"/>
      <c r="AND22" s="27"/>
      <c r="ANE22" s="27"/>
      <c r="ANF22" s="27"/>
      <c r="ANG22" s="27"/>
      <c r="ANH22" s="27"/>
      <c r="ANI22" s="27"/>
      <c r="ANJ22" s="27"/>
      <c r="ANK22" s="27"/>
      <c r="ANL22" s="27"/>
      <c r="ANM22" s="27"/>
      <c r="ANN22" s="27"/>
      <c r="ANO22" s="27"/>
      <c r="ANP22" s="27"/>
      <c r="ANQ22" s="27"/>
      <c r="ANR22" s="27"/>
      <c r="ANS22" s="27"/>
      <c r="ANT22" s="27"/>
      <c r="ANU22" s="27"/>
      <c r="ANV22" s="27"/>
      <c r="ANW22" s="27"/>
      <c r="ANX22" s="27"/>
      <c r="ANY22" s="27"/>
      <c r="ANZ22" s="27"/>
      <c r="AOA22" s="27"/>
      <c r="AOB22" s="27"/>
      <c r="AOC22" s="27"/>
      <c r="AOD22" s="27"/>
      <c r="AOE22" s="27"/>
      <c r="AOF22" s="27"/>
      <c r="AOG22" s="27"/>
      <c r="AOH22" s="27"/>
      <c r="AOI22" s="27"/>
      <c r="AOJ22" s="27"/>
      <c r="AOK22" s="27"/>
      <c r="AOL22" s="27"/>
      <c r="AOM22" s="27"/>
      <c r="AON22" s="27"/>
      <c r="AOO22" s="27"/>
      <c r="AOP22" s="27"/>
      <c r="AOQ22" s="27"/>
      <c r="AOR22" s="27"/>
      <c r="AOS22" s="27"/>
      <c r="AOT22" s="27"/>
      <c r="AOU22" s="27"/>
      <c r="AOV22" s="27"/>
      <c r="AOW22" s="27"/>
      <c r="AOX22" s="27"/>
      <c r="AOY22" s="27"/>
      <c r="AOZ22" s="27"/>
      <c r="APA22" s="27"/>
      <c r="APB22" s="27"/>
      <c r="APC22" s="27"/>
      <c r="APD22" s="27"/>
      <c r="APE22" s="27"/>
      <c r="APF22" s="27"/>
      <c r="APG22" s="27"/>
      <c r="APH22" s="27"/>
      <c r="API22" s="27"/>
      <c r="APJ22" s="27"/>
      <c r="APK22" s="27"/>
      <c r="APL22" s="27"/>
      <c r="APM22" s="27"/>
      <c r="APN22" s="27"/>
      <c r="APO22" s="27"/>
    </row>
    <row r="23" spans="1:1107" s="28" customFormat="1" ht="69" customHeight="1" x14ac:dyDescent="0.25">
      <c r="A23" s="122">
        <f t="shared" si="1"/>
        <v>10</v>
      </c>
      <c r="B23" s="123" t="s">
        <v>73</v>
      </c>
      <c r="C23" s="123" t="s">
        <v>71</v>
      </c>
      <c r="D23" s="123" t="s">
        <v>72</v>
      </c>
      <c r="E23" s="123" t="s">
        <v>167</v>
      </c>
      <c r="F23" s="123"/>
      <c r="G23" s="124" t="s">
        <v>42</v>
      </c>
      <c r="H23" s="158">
        <f>277.9+3.9+722.1+87+2.8+24.3+14+20+62.4+2.5+35.7</f>
        <v>1252.6000000000001</v>
      </c>
      <c r="I23" s="158">
        <f>H23</f>
        <v>1252.6000000000001</v>
      </c>
      <c r="J23" s="158">
        <v>400</v>
      </c>
      <c r="K23" s="158">
        <v>59.03</v>
      </c>
      <c r="L23" s="158">
        <v>150</v>
      </c>
      <c r="M23" s="158">
        <v>209.03</v>
      </c>
      <c r="N23" s="167">
        <v>173.64500000000001</v>
      </c>
      <c r="O23" s="167">
        <v>2190.69</v>
      </c>
      <c r="P23" s="168">
        <f>N23</f>
        <v>173.64500000000001</v>
      </c>
      <c r="Q23" s="169">
        <f t="shared" si="2"/>
        <v>55.451061791473734</v>
      </c>
      <c r="R23" s="170">
        <f t="shared" si="3"/>
        <v>604.41657352706375</v>
      </c>
      <c r="S23" s="171">
        <f t="shared" si="4"/>
        <v>8.183190443876736</v>
      </c>
      <c r="T23" s="168">
        <f t="shared" si="5"/>
        <v>114.62401157090996</v>
      </c>
      <c r="U23" s="169">
        <f t="shared" si="6"/>
        <v>20.79414817180265</v>
      </c>
      <c r="V23" s="168">
        <f t="shared" si="7"/>
        <v>291.26887575193115</v>
      </c>
      <c r="W23" s="168">
        <f t="shared" si="0"/>
        <v>84.42840040715312</v>
      </c>
      <c r="X23" s="168">
        <f t="shared" si="9"/>
        <v>1182.6098893279907</v>
      </c>
      <c r="Y23" s="170">
        <f t="shared" si="8"/>
        <v>1065.1412507584225</v>
      </c>
      <c r="Z23" s="118" t="s">
        <v>132</v>
      </c>
      <c r="AA23" s="53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71"/>
      <c r="AN23" s="165" t="s">
        <v>152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  <c r="OM23" s="27"/>
      <c r="ON23" s="27"/>
      <c r="OO23" s="27"/>
      <c r="OP23" s="27"/>
      <c r="OQ23" s="27"/>
      <c r="OR23" s="27"/>
      <c r="OS23" s="27"/>
      <c r="OT23" s="27"/>
      <c r="OU23" s="27"/>
      <c r="OV23" s="27"/>
      <c r="OW23" s="27"/>
      <c r="OX23" s="27"/>
      <c r="OY23" s="27"/>
      <c r="OZ23" s="27"/>
      <c r="PA23" s="27"/>
      <c r="PB23" s="27"/>
      <c r="PC23" s="27"/>
      <c r="PD23" s="27"/>
      <c r="PE23" s="27"/>
      <c r="PF23" s="27"/>
      <c r="PG23" s="27"/>
      <c r="PH23" s="27"/>
      <c r="PI23" s="27"/>
      <c r="PJ23" s="27"/>
      <c r="PK23" s="27"/>
      <c r="PL23" s="27"/>
      <c r="PM23" s="27"/>
      <c r="PN23" s="27"/>
      <c r="PO23" s="27"/>
      <c r="PP23" s="27"/>
      <c r="PQ23" s="27"/>
      <c r="PR23" s="27"/>
      <c r="PS23" s="27"/>
      <c r="PT23" s="27"/>
      <c r="PU23" s="27"/>
      <c r="PV23" s="27"/>
      <c r="PW23" s="27"/>
      <c r="PX23" s="27"/>
      <c r="PY23" s="27"/>
      <c r="PZ23" s="27"/>
      <c r="QA23" s="27"/>
      <c r="QB23" s="27"/>
      <c r="QC23" s="27"/>
      <c r="QD23" s="27"/>
      <c r="QE23" s="27"/>
      <c r="QF23" s="27"/>
      <c r="QG23" s="27"/>
      <c r="QH23" s="27"/>
      <c r="QI23" s="27"/>
      <c r="QJ23" s="27"/>
      <c r="QK23" s="27"/>
      <c r="QL23" s="27"/>
      <c r="QM23" s="27"/>
      <c r="QN23" s="27"/>
      <c r="QO23" s="27"/>
      <c r="QP23" s="27"/>
      <c r="QQ23" s="27"/>
      <c r="QR23" s="27"/>
      <c r="QS23" s="27"/>
      <c r="QT23" s="27"/>
      <c r="QU23" s="27"/>
      <c r="QV23" s="27"/>
      <c r="QW23" s="27"/>
      <c r="QX23" s="27"/>
      <c r="QY23" s="27"/>
      <c r="QZ23" s="27"/>
      <c r="RA23" s="27"/>
      <c r="RB23" s="27"/>
      <c r="RC23" s="27"/>
      <c r="RD23" s="27"/>
      <c r="RE23" s="27"/>
      <c r="RF23" s="27"/>
      <c r="RG23" s="27"/>
      <c r="RH23" s="27"/>
      <c r="RI23" s="27"/>
      <c r="RJ23" s="27"/>
      <c r="RK23" s="27"/>
      <c r="RL23" s="27"/>
      <c r="RM23" s="27"/>
      <c r="RN23" s="27"/>
      <c r="RO23" s="27"/>
      <c r="RP23" s="27"/>
      <c r="RQ23" s="27"/>
      <c r="RR23" s="27"/>
      <c r="RS23" s="27"/>
      <c r="RT23" s="27"/>
      <c r="RU23" s="27"/>
      <c r="RV23" s="27"/>
      <c r="RW23" s="27"/>
      <c r="RX23" s="27"/>
      <c r="RY23" s="27"/>
      <c r="RZ23" s="27"/>
      <c r="SA23" s="27"/>
      <c r="SB23" s="27"/>
      <c r="SC23" s="27"/>
      <c r="SD23" s="27"/>
      <c r="SE23" s="27"/>
      <c r="SF23" s="27"/>
      <c r="SG23" s="27"/>
      <c r="SH23" s="27"/>
      <c r="SI23" s="27"/>
      <c r="SJ23" s="27"/>
      <c r="SK23" s="27"/>
      <c r="SL23" s="27"/>
      <c r="SM23" s="27"/>
      <c r="SN23" s="27"/>
      <c r="SO23" s="27"/>
      <c r="SP23" s="27"/>
      <c r="SQ23" s="27"/>
      <c r="SR23" s="27"/>
      <c r="SS23" s="27"/>
      <c r="ST23" s="27"/>
      <c r="SU23" s="27"/>
      <c r="SV23" s="27"/>
      <c r="SW23" s="27"/>
      <c r="SX23" s="27"/>
      <c r="SY23" s="27"/>
      <c r="SZ23" s="27"/>
      <c r="TA23" s="27"/>
      <c r="TB23" s="27"/>
      <c r="TC23" s="27"/>
      <c r="TD23" s="27"/>
      <c r="TE23" s="27"/>
      <c r="TF23" s="27"/>
      <c r="TG23" s="27"/>
      <c r="TH23" s="27"/>
      <c r="TI23" s="27"/>
      <c r="TJ23" s="27"/>
      <c r="TK23" s="27"/>
      <c r="TL23" s="27"/>
      <c r="TM23" s="27"/>
      <c r="TN23" s="27"/>
      <c r="TO23" s="27"/>
      <c r="TP23" s="27"/>
      <c r="TQ23" s="27"/>
      <c r="TR23" s="27"/>
      <c r="TS23" s="27"/>
      <c r="TT23" s="27"/>
      <c r="TU23" s="27"/>
      <c r="TV23" s="27"/>
      <c r="TW23" s="27"/>
      <c r="TX23" s="27"/>
      <c r="TY23" s="27"/>
      <c r="TZ23" s="27"/>
      <c r="UA23" s="27"/>
      <c r="UB23" s="27"/>
      <c r="UC23" s="27"/>
      <c r="UD23" s="27"/>
      <c r="UE23" s="27"/>
      <c r="UF23" s="27"/>
      <c r="UG23" s="27"/>
      <c r="UH23" s="27"/>
      <c r="UI23" s="27"/>
      <c r="UJ23" s="27"/>
      <c r="UK23" s="27"/>
      <c r="UL23" s="27"/>
      <c r="UM23" s="27"/>
      <c r="UN23" s="27"/>
      <c r="UO23" s="27"/>
      <c r="UP23" s="27"/>
      <c r="UQ23" s="27"/>
      <c r="UR23" s="27"/>
      <c r="US23" s="27"/>
      <c r="UT23" s="27"/>
      <c r="UU23" s="27"/>
      <c r="UV23" s="27"/>
      <c r="UW23" s="27"/>
      <c r="UX23" s="27"/>
      <c r="UY23" s="27"/>
      <c r="UZ23" s="27"/>
      <c r="VA23" s="27"/>
      <c r="VB23" s="27"/>
      <c r="VC23" s="27"/>
      <c r="VD23" s="27"/>
      <c r="VE23" s="27"/>
      <c r="VF23" s="27"/>
      <c r="VG23" s="27"/>
      <c r="VH23" s="27"/>
      <c r="VI23" s="27"/>
      <c r="VJ23" s="27"/>
      <c r="VK23" s="27"/>
      <c r="VL23" s="27"/>
      <c r="VM23" s="27"/>
      <c r="VN23" s="27"/>
      <c r="VO23" s="27"/>
      <c r="VP23" s="27"/>
      <c r="VQ23" s="27"/>
      <c r="VR23" s="27"/>
      <c r="VS23" s="27"/>
      <c r="VT23" s="27"/>
      <c r="VU23" s="27"/>
      <c r="VV23" s="27"/>
      <c r="VW23" s="27"/>
      <c r="VX23" s="27"/>
      <c r="VY23" s="27"/>
      <c r="VZ23" s="27"/>
      <c r="WA23" s="27"/>
      <c r="WB23" s="27"/>
      <c r="WC23" s="27"/>
      <c r="WD23" s="27"/>
      <c r="WE23" s="27"/>
      <c r="WF23" s="27"/>
      <c r="WG23" s="27"/>
      <c r="WH23" s="27"/>
      <c r="WI23" s="27"/>
      <c r="WJ23" s="27"/>
      <c r="WK23" s="27"/>
      <c r="WL23" s="27"/>
      <c r="WM23" s="27"/>
      <c r="WN23" s="27"/>
      <c r="WO23" s="27"/>
      <c r="WP23" s="27"/>
      <c r="WQ23" s="27"/>
      <c r="WR23" s="27"/>
      <c r="WS23" s="27"/>
      <c r="WT23" s="27"/>
      <c r="WU23" s="27"/>
      <c r="WV23" s="27"/>
      <c r="WW23" s="27"/>
      <c r="WX23" s="27"/>
      <c r="WY23" s="27"/>
      <c r="WZ23" s="27"/>
      <c r="XA23" s="27"/>
      <c r="XB23" s="27"/>
      <c r="XC23" s="27"/>
      <c r="XD23" s="27"/>
      <c r="XE23" s="27"/>
      <c r="XF23" s="27"/>
      <c r="XG23" s="27"/>
      <c r="XH23" s="27"/>
      <c r="XI23" s="27"/>
      <c r="XJ23" s="27"/>
      <c r="XK23" s="27"/>
      <c r="XL23" s="27"/>
      <c r="XM23" s="27"/>
      <c r="XN23" s="27"/>
      <c r="XO23" s="27"/>
      <c r="XP23" s="27"/>
      <c r="XQ23" s="27"/>
      <c r="XR23" s="27"/>
      <c r="XS23" s="27"/>
      <c r="XT23" s="27"/>
      <c r="XU23" s="27"/>
      <c r="XV23" s="27"/>
      <c r="XW23" s="27"/>
      <c r="XX23" s="27"/>
      <c r="XY23" s="27"/>
      <c r="XZ23" s="27"/>
      <c r="YA23" s="27"/>
      <c r="YB23" s="27"/>
      <c r="YC23" s="27"/>
      <c r="YD23" s="27"/>
      <c r="YE23" s="27"/>
      <c r="YF23" s="27"/>
      <c r="YG23" s="27"/>
      <c r="YH23" s="27"/>
      <c r="YI23" s="27"/>
      <c r="YJ23" s="27"/>
      <c r="YK23" s="27"/>
      <c r="YL23" s="27"/>
      <c r="YM23" s="27"/>
      <c r="YN23" s="27"/>
      <c r="YO23" s="27"/>
      <c r="YP23" s="27"/>
      <c r="YQ23" s="27"/>
      <c r="YR23" s="27"/>
      <c r="YS23" s="27"/>
      <c r="YT23" s="27"/>
      <c r="YU23" s="27"/>
      <c r="YV23" s="27"/>
      <c r="YW23" s="27"/>
      <c r="YX23" s="27"/>
      <c r="YY23" s="27"/>
      <c r="YZ23" s="27"/>
      <c r="ZA23" s="27"/>
      <c r="ZB23" s="27"/>
      <c r="ZC23" s="27"/>
      <c r="ZD23" s="27"/>
      <c r="ZE23" s="27"/>
      <c r="ZF23" s="27"/>
      <c r="ZG23" s="27"/>
      <c r="ZH23" s="27"/>
      <c r="ZI23" s="27"/>
      <c r="ZJ23" s="27"/>
      <c r="ZK23" s="27"/>
      <c r="ZL23" s="27"/>
      <c r="ZM23" s="27"/>
      <c r="ZN23" s="27"/>
      <c r="ZO23" s="27"/>
      <c r="ZP23" s="27"/>
      <c r="ZQ23" s="27"/>
      <c r="ZR23" s="27"/>
      <c r="ZS23" s="27"/>
      <c r="ZT23" s="27"/>
      <c r="ZU23" s="27"/>
      <c r="ZV23" s="27"/>
      <c r="ZW23" s="27"/>
      <c r="ZX23" s="27"/>
      <c r="ZY23" s="27"/>
      <c r="ZZ23" s="27"/>
      <c r="AAA23" s="27"/>
      <c r="AAB23" s="27"/>
      <c r="AAC23" s="27"/>
      <c r="AAD23" s="27"/>
      <c r="AAE23" s="27"/>
      <c r="AAF23" s="27"/>
      <c r="AAG23" s="27"/>
      <c r="AAH23" s="27"/>
      <c r="AAI23" s="27"/>
      <c r="AAJ23" s="27"/>
      <c r="AAK23" s="27"/>
      <c r="AAL23" s="27"/>
      <c r="AAM23" s="27"/>
      <c r="AAN23" s="27"/>
      <c r="AAO23" s="27"/>
      <c r="AAP23" s="27"/>
      <c r="AAQ23" s="27"/>
      <c r="AAR23" s="27"/>
      <c r="AAS23" s="27"/>
      <c r="AAT23" s="27"/>
      <c r="AAU23" s="27"/>
      <c r="AAV23" s="27"/>
      <c r="AAW23" s="27"/>
      <c r="AAX23" s="27"/>
      <c r="AAY23" s="27"/>
      <c r="AAZ23" s="27"/>
      <c r="ABA23" s="27"/>
      <c r="ABB23" s="27"/>
      <c r="ABC23" s="27"/>
      <c r="ABD23" s="27"/>
      <c r="ABE23" s="27"/>
      <c r="ABF23" s="27"/>
      <c r="ABG23" s="27"/>
      <c r="ABH23" s="27"/>
      <c r="ABI23" s="27"/>
      <c r="ABJ23" s="27"/>
      <c r="ABK23" s="27"/>
      <c r="ABL23" s="27"/>
      <c r="ABM23" s="27"/>
      <c r="ABN23" s="27"/>
      <c r="ABO23" s="27"/>
      <c r="ABP23" s="27"/>
      <c r="ABQ23" s="27"/>
      <c r="ABR23" s="27"/>
      <c r="ABS23" s="27"/>
      <c r="ABT23" s="27"/>
      <c r="ABU23" s="27"/>
      <c r="ABV23" s="27"/>
      <c r="ABW23" s="27"/>
      <c r="ABX23" s="27"/>
      <c r="ABY23" s="27"/>
      <c r="ABZ23" s="27"/>
      <c r="ACA23" s="27"/>
      <c r="ACB23" s="27"/>
      <c r="ACC23" s="27"/>
      <c r="ACD23" s="27"/>
      <c r="ACE23" s="27"/>
      <c r="ACF23" s="27"/>
      <c r="ACG23" s="27"/>
      <c r="ACH23" s="27"/>
      <c r="ACI23" s="27"/>
      <c r="ACJ23" s="27"/>
      <c r="ACK23" s="27"/>
      <c r="ACL23" s="27"/>
      <c r="ACM23" s="27"/>
      <c r="ACN23" s="27"/>
      <c r="ACO23" s="27"/>
      <c r="ACP23" s="27"/>
      <c r="ACQ23" s="27"/>
      <c r="ACR23" s="27"/>
      <c r="ACS23" s="27"/>
      <c r="ACT23" s="27"/>
      <c r="ACU23" s="27"/>
      <c r="ACV23" s="27"/>
      <c r="ACW23" s="27"/>
      <c r="ACX23" s="27"/>
      <c r="ACY23" s="27"/>
      <c r="ACZ23" s="27"/>
      <c r="ADA23" s="27"/>
      <c r="ADB23" s="27"/>
      <c r="ADC23" s="27"/>
      <c r="ADD23" s="27"/>
      <c r="ADE23" s="27"/>
      <c r="ADF23" s="27"/>
      <c r="ADG23" s="27"/>
      <c r="ADH23" s="27"/>
      <c r="ADI23" s="27"/>
      <c r="ADJ23" s="27"/>
      <c r="ADK23" s="27"/>
      <c r="ADL23" s="27"/>
      <c r="ADM23" s="27"/>
      <c r="ADN23" s="27"/>
      <c r="ADO23" s="27"/>
      <c r="ADP23" s="27"/>
      <c r="ADQ23" s="27"/>
      <c r="ADR23" s="27"/>
      <c r="ADS23" s="27"/>
      <c r="ADT23" s="27"/>
      <c r="ADU23" s="27"/>
      <c r="ADV23" s="27"/>
      <c r="ADW23" s="27"/>
      <c r="ADX23" s="27"/>
      <c r="ADY23" s="27"/>
      <c r="ADZ23" s="27"/>
      <c r="AEA23" s="27"/>
      <c r="AEB23" s="27"/>
      <c r="AEC23" s="27"/>
      <c r="AED23" s="27"/>
      <c r="AEE23" s="27"/>
      <c r="AEF23" s="27"/>
      <c r="AEG23" s="27"/>
      <c r="AEH23" s="27"/>
      <c r="AEI23" s="27"/>
      <c r="AEJ23" s="27"/>
      <c r="AEK23" s="27"/>
      <c r="AEL23" s="27"/>
      <c r="AEM23" s="27"/>
      <c r="AEN23" s="27"/>
      <c r="AEO23" s="27"/>
      <c r="AEP23" s="27"/>
      <c r="AEQ23" s="27"/>
      <c r="AER23" s="27"/>
      <c r="AES23" s="27"/>
      <c r="AET23" s="27"/>
      <c r="AEU23" s="27"/>
      <c r="AEV23" s="27"/>
      <c r="AEW23" s="27"/>
      <c r="AEX23" s="27"/>
      <c r="AEY23" s="27"/>
      <c r="AEZ23" s="27"/>
      <c r="AFA23" s="27"/>
      <c r="AFB23" s="27"/>
      <c r="AFC23" s="27"/>
      <c r="AFD23" s="27"/>
      <c r="AFE23" s="27"/>
      <c r="AFF23" s="27"/>
      <c r="AFG23" s="27"/>
      <c r="AFH23" s="27"/>
      <c r="AFI23" s="27"/>
      <c r="AFJ23" s="27"/>
      <c r="AFK23" s="27"/>
      <c r="AFL23" s="27"/>
      <c r="AFM23" s="27"/>
      <c r="AFN23" s="27"/>
      <c r="AFO23" s="27"/>
      <c r="AFP23" s="27"/>
      <c r="AFQ23" s="27"/>
      <c r="AFR23" s="27"/>
      <c r="AFS23" s="27"/>
      <c r="AFT23" s="27"/>
      <c r="AFU23" s="27"/>
      <c r="AFV23" s="27"/>
      <c r="AFW23" s="27"/>
      <c r="AFX23" s="27"/>
      <c r="AFY23" s="27"/>
      <c r="AFZ23" s="27"/>
      <c r="AGA23" s="27"/>
      <c r="AGB23" s="27"/>
      <c r="AGC23" s="27"/>
      <c r="AGD23" s="27"/>
      <c r="AGE23" s="27"/>
      <c r="AGF23" s="27"/>
      <c r="AGG23" s="27"/>
      <c r="AGH23" s="27"/>
      <c r="AGI23" s="27"/>
      <c r="AGJ23" s="27"/>
      <c r="AGK23" s="27"/>
      <c r="AGL23" s="27"/>
      <c r="AGM23" s="27"/>
      <c r="AGN23" s="27"/>
      <c r="AGO23" s="27"/>
      <c r="AGP23" s="27"/>
      <c r="AGQ23" s="27"/>
      <c r="AGR23" s="27"/>
      <c r="AGS23" s="27"/>
      <c r="AGT23" s="27"/>
      <c r="AGU23" s="27"/>
      <c r="AGV23" s="27"/>
      <c r="AGW23" s="27"/>
      <c r="AGX23" s="27"/>
      <c r="AGY23" s="27"/>
      <c r="AGZ23" s="27"/>
      <c r="AHA23" s="27"/>
      <c r="AHB23" s="27"/>
      <c r="AHC23" s="27"/>
      <c r="AHD23" s="27"/>
      <c r="AHE23" s="27"/>
      <c r="AHF23" s="27"/>
      <c r="AHG23" s="27"/>
      <c r="AHH23" s="27"/>
      <c r="AHI23" s="27"/>
      <c r="AHJ23" s="27"/>
      <c r="AHK23" s="27"/>
      <c r="AHL23" s="27"/>
      <c r="AHM23" s="27"/>
      <c r="AHN23" s="27"/>
      <c r="AHO23" s="27"/>
      <c r="AHP23" s="27"/>
      <c r="AHQ23" s="27"/>
      <c r="AHR23" s="27"/>
      <c r="AHS23" s="27"/>
      <c r="AHT23" s="27"/>
      <c r="AHU23" s="27"/>
      <c r="AHV23" s="27"/>
      <c r="AHW23" s="27"/>
      <c r="AHX23" s="27"/>
      <c r="AHY23" s="27"/>
      <c r="AHZ23" s="27"/>
      <c r="AIA23" s="27"/>
      <c r="AIB23" s="27"/>
      <c r="AIC23" s="27"/>
      <c r="AID23" s="27"/>
      <c r="AIE23" s="27"/>
      <c r="AIF23" s="27"/>
      <c r="AIG23" s="27"/>
      <c r="AIH23" s="27"/>
      <c r="AII23" s="27"/>
      <c r="AIJ23" s="27"/>
      <c r="AIK23" s="27"/>
      <c r="AIL23" s="27"/>
      <c r="AIM23" s="27"/>
      <c r="AIN23" s="27"/>
      <c r="AIO23" s="27"/>
      <c r="AIP23" s="27"/>
      <c r="AIQ23" s="27"/>
      <c r="AIR23" s="27"/>
      <c r="AIS23" s="27"/>
      <c r="AIT23" s="27"/>
      <c r="AIU23" s="27"/>
      <c r="AIV23" s="27"/>
      <c r="AIW23" s="27"/>
      <c r="AIX23" s="27"/>
      <c r="AIY23" s="27"/>
      <c r="AIZ23" s="27"/>
      <c r="AJA23" s="27"/>
      <c r="AJB23" s="27"/>
      <c r="AJC23" s="27"/>
      <c r="AJD23" s="27"/>
      <c r="AJE23" s="27"/>
      <c r="AJF23" s="27"/>
      <c r="AJG23" s="27"/>
      <c r="AJH23" s="27"/>
      <c r="AJI23" s="27"/>
      <c r="AJJ23" s="27"/>
      <c r="AJK23" s="27"/>
      <c r="AJL23" s="27"/>
      <c r="AJM23" s="27"/>
      <c r="AJN23" s="27"/>
      <c r="AJO23" s="27"/>
      <c r="AJP23" s="27"/>
      <c r="AJQ23" s="27"/>
      <c r="AJR23" s="27"/>
      <c r="AJS23" s="27"/>
      <c r="AJT23" s="27"/>
      <c r="AJU23" s="27"/>
      <c r="AJV23" s="27"/>
      <c r="AJW23" s="27"/>
      <c r="AJX23" s="27"/>
      <c r="AJY23" s="27"/>
      <c r="AJZ23" s="27"/>
      <c r="AKA23" s="27"/>
      <c r="AKB23" s="27"/>
      <c r="AKC23" s="27"/>
      <c r="AKD23" s="27"/>
      <c r="AKE23" s="27"/>
      <c r="AKF23" s="27"/>
      <c r="AKG23" s="27"/>
      <c r="AKH23" s="27"/>
      <c r="AKI23" s="27"/>
      <c r="AKJ23" s="27"/>
      <c r="AKK23" s="27"/>
      <c r="AKL23" s="27"/>
      <c r="AKM23" s="27"/>
      <c r="AKN23" s="27"/>
      <c r="AKO23" s="27"/>
      <c r="AKP23" s="27"/>
      <c r="AKQ23" s="27"/>
      <c r="AKR23" s="27"/>
      <c r="AKS23" s="27"/>
      <c r="AKT23" s="27"/>
      <c r="AKU23" s="27"/>
      <c r="AKV23" s="27"/>
      <c r="AKW23" s="27"/>
      <c r="AKX23" s="27"/>
      <c r="AKY23" s="27"/>
      <c r="AKZ23" s="27"/>
      <c r="ALA23" s="27"/>
      <c r="ALB23" s="27"/>
      <c r="ALC23" s="27"/>
      <c r="ALD23" s="27"/>
      <c r="ALE23" s="27"/>
      <c r="ALF23" s="27"/>
      <c r="ALG23" s="27"/>
      <c r="ALH23" s="27"/>
      <c r="ALI23" s="27"/>
      <c r="ALJ23" s="27"/>
      <c r="ALK23" s="27"/>
      <c r="ALL23" s="27"/>
      <c r="ALM23" s="27"/>
      <c r="ALN23" s="27"/>
      <c r="ALO23" s="27"/>
      <c r="ALP23" s="27"/>
      <c r="ALQ23" s="27"/>
      <c r="ALR23" s="27"/>
      <c r="ALS23" s="27"/>
      <c r="ALT23" s="27"/>
      <c r="ALU23" s="27"/>
      <c r="ALV23" s="27"/>
      <c r="ALW23" s="27"/>
      <c r="ALX23" s="27"/>
      <c r="ALY23" s="27"/>
      <c r="ALZ23" s="27"/>
      <c r="AMA23" s="27"/>
      <c r="AMB23" s="27"/>
      <c r="AMC23" s="27"/>
      <c r="AMD23" s="27"/>
      <c r="AME23" s="27"/>
      <c r="AMF23" s="27"/>
      <c r="AMG23" s="27"/>
      <c r="AMH23" s="27"/>
      <c r="AMI23" s="27"/>
      <c r="AMJ23" s="27"/>
      <c r="AMK23" s="27"/>
      <c r="AML23" s="27"/>
      <c r="AMM23" s="27"/>
      <c r="AMN23" s="27"/>
      <c r="AMO23" s="27"/>
      <c r="AMP23" s="27"/>
      <c r="AMQ23" s="27"/>
      <c r="AMR23" s="27"/>
      <c r="AMS23" s="27"/>
      <c r="AMT23" s="27"/>
      <c r="AMU23" s="27"/>
      <c r="AMV23" s="27"/>
      <c r="AMW23" s="27"/>
      <c r="AMX23" s="27"/>
      <c r="AMY23" s="27"/>
      <c r="AMZ23" s="27"/>
      <c r="ANA23" s="27"/>
      <c r="ANB23" s="27"/>
      <c r="ANC23" s="27"/>
      <c r="AND23" s="27"/>
      <c r="ANE23" s="27"/>
      <c r="ANF23" s="27"/>
      <c r="ANG23" s="27"/>
      <c r="ANH23" s="27"/>
      <c r="ANI23" s="27"/>
      <c r="ANJ23" s="27"/>
      <c r="ANK23" s="27"/>
      <c r="ANL23" s="27"/>
      <c r="ANM23" s="27"/>
      <c r="ANN23" s="27"/>
      <c r="ANO23" s="27"/>
      <c r="ANP23" s="27"/>
      <c r="ANQ23" s="27"/>
      <c r="ANR23" s="27"/>
      <c r="ANS23" s="27"/>
      <c r="ANT23" s="27"/>
      <c r="ANU23" s="27"/>
      <c r="ANV23" s="27"/>
      <c r="ANW23" s="27"/>
      <c r="ANX23" s="27"/>
      <c r="ANY23" s="27"/>
      <c r="ANZ23" s="27"/>
      <c r="AOA23" s="27"/>
      <c r="AOB23" s="27"/>
      <c r="AOC23" s="27"/>
      <c r="AOD23" s="27"/>
      <c r="AOE23" s="27"/>
      <c r="AOF23" s="27"/>
      <c r="AOG23" s="27"/>
      <c r="AOH23" s="27"/>
      <c r="AOI23" s="27"/>
      <c r="AOJ23" s="27"/>
      <c r="AOK23" s="27"/>
      <c r="AOL23" s="27"/>
      <c r="AOM23" s="27"/>
      <c r="AON23" s="27"/>
      <c r="AOO23" s="27"/>
      <c r="AOP23" s="27"/>
      <c r="AOQ23" s="27"/>
      <c r="AOR23" s="27"/>
      <c r="AOS23" s="27"/>
      <c r="AOT23" s="27"/>
      <c r="AOU23" s="27"/>
      <c r="AOV23" s="27"/>
      <c r="AOW23" s="27"/>
      <c r="AOX23" s="27"/>
      <c r="AOY23" s="27"/>
      <c r="AOZ23" s="27"/>
      <c r="APA23" s="27"/>
      <c r="APB23" s="27"/>
      <c r="APC23" s="27"/>
      <c r="APD23" s="27"/>
      <c r="APE23" s="27"/>
      <c r="APF23" s="27"/>
      <c r="APG23" s="27"/>
      <c r="APH23" s="27"/>
      <c r="API23" s="27"/>
      <c r="APJ23" s="27"/>
      <c r="APK23" s="27"/>
      <c r="APL23" s="27"/>
      <c r="APM23" s="27"/>
      <c r="APN23" s="27"/>
      <c r="APO23" s="27"/>
    </row>
    <row r="24" spans="1:1107" s="28" customFormat="1" ht="84" customHeight="1" x14ac:dyDescent="0.25">
      <c r="A24" s="122">
        <v>11</v>
      </c>
      <c r="B24" s="123" t="s">
        <v>76</v>
      </c>
      <c r="C24" s="123" t="s">
        <v>75</v>
      </c>
      <c r="D24" s="123" t="s">
        <v>74</v>
      </c>
      <c r="E24" s="123" t="s">
        <v>168</v>
      </c>
      <c r="F24" s="123" t="s">
        <v>136</v>
      </c>
      <c r="G24" s="124" t="s">
        <v>42</v>
      </c>
      <c r="H24" s="158">
        <v>16012.46</v>
      </c>
      <c r="I24" s="158">
        <f>H24/N24*P24</f>
        <v>14687.130173008329</v>
      </c>
      <c r="J24" s="178">
        <v>86.8</v>
      </c>
      <c r="K24" s="178">
        <v>200</v>
      </c>
      <c r="L24" s="178">
        <v>200</v>
      </c>
      <c r="M24" s="178">
        <f>H24/N24*W24</f>
        <v>486.8</v>
      </c>
      <c r="N24" s="167">
        <v>32925.120000000003</v>
      </c>
      <c r="O24" s="167">
        <v>116330.77</v>
      </c>
      <c r="P24" s="168">
        <f>N24-2725.168</f>
        <v>30199.952000000001</v>
      </c>
      <c r="Q24" s="169">
        <f t="shared" si="2"/>
        <v>178.47978486753442</v>
      </c>
      <c r="R24" s="170">
        <f t="shared" si="3"/>
        <v>1945.4296550561253</v>
      </c>
      <c r="S24" s="171">
        <f t="shared" si="4"/>
        <v>411.2437439344111</v>
      </c>
      <c r="T24" s="168">
        <f t="shared" si="5"/>
        <v>5760.3947979085206</v>
      </c>
      <c r="U24" s="169">
        <f t="shared" si="6"/>
        <v>411.2437439344111</v>
      </c>
      <c r="V24" s="168">
        <f t="shared" si="7"/>
        <v>5760.3947979085206</v>
      </c>
      <c r="W24" s="168">
        <f t="shared" si="0"/>
        <v>1000.9672727363567</v>
      </c>
      <c r="X24" s="168">
        <f>W24*$AL$7</f>
        <v>14020.800938109342</v>
      </c>
      <c r="Y24" s="170">
        <f t="shared" si="8"/>
        <v>3536.6095425687249</v>
      </c>
      <c r="Z24" s="130" t="s">
        <v>134</v>
      </c>
      <c r="AA24" s="53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71"/>
      <c r="AN24" s="165" t="s">
        <v>152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  <c r="OM24" s="27"/>
      <c r="ON24" s="27"/>
      <c r="OO24" s="27"/>
      <c r="OP24" s="27"/>
      <c r="OQ24" s="27"/>
      <c r="OR24" s="27"/>
      <c r="OS24" s="27"/>
      <c r="OT24" s="27"/>
      <c r="OU24" s="27"/>
      <c r="OV24" s="27"/>
      <c r="OW24" s="27"/>
      <c r="OX24" s="27"/>
      <c r="OY24" s="27"/>
      <c r="OZ24" s="27"/>
      <c r="PA24" s="27"/>
      <c r="PB24" s="27"/>
      <c r="PC24" s="27"/>
      <c r="PD24" s="27"/>
      <c r="PE24" s="27"/>
      <c r="PF24" s="27"/>
      <c r="PG24" s="27"/>
      <c r="PH24" s="27"/>
      <c r="PI24" s="27"/>
      <c r="PJ24" s="27"/>
      <c r="PK24" s="27"/>
      <c r="PL24" s="27"/>
      <c r="PM24" s="27"/>
      <c r="PN24" s="27"/>
      <c r="PO24" s="27"/>
      <c r="PP24" s="27"/>
      <c r="PQ24" s="27"/>
      <c r="PR24" s="27"/>
      <c r="PS24" s="27"/>
      <c r="PT24" s="27"/>
      <c r="PU24" s="27"/>
      <c r="PV24" s="27"/>
      <c r="PW24" s="27"/>
      <c r="PX24" s="27"/>
      <c r="PY24" s="27"/>
      <c r="PZ24" s="27"/>
      <c r="QA24" s="27"/>
      <c r="QB24" s="27"/>
      <c r="QC24" s="27"/>
      <c r="QD24" s="27"/>
      <c r="QE24" s="27"/>
      <c r="QF24" s="27"/>
      <c r="QG24" s="27"/>
      <c r="QH24" s="27"/>
      <c r="QI24" s="27"/>
      <c r="QJ24" s="27"/>
      <c r="QK24" s="27"/>
      <c r="QL24" s="27"/>
      <c r="QM24" s="27"/>
      <c r="QN24" s="27"/>
      <c r="QO24" s="27"/>
      <c r="QP24" s="27"/>
      <c r="QQ24" s="27"/>
      <c r="QR24" s="27"/>
      <c r="QS24" s="27"/>
      <c r="QT24" s="27"/>
      <c r="QU24" s="27"/>
      <c r="QV24" s="27"/>
      <c r="QW24" s="27"/>
      <c r="QX24" s="27"/>
      <c r="QY24" s="27"/>
      <c r="QZ24" s="27"/>
      <c r="RA24" s="27"/>
      <c r="RB24" s="27"/>
      <c r="RC24" s="27"/>
      <c r="RD24" s="27"/>
      <c r="RE24" s="27"/>
      <c r="RF24" s="27"/>
      <c r="RG24" s="27"/>
      <c r="RH24" s="27"/>
      <c r="RI24" s="27"/>
      <c r="RJ24" s="27"/>
      <c r="RK24" s="27"/>
      <c r="RL24" s="27"/>
      <c r="RM24" s="27"/>
      <c r="RN24" s="27"/>
      <c r="RO24" s="27"/>
      <c r="RP24" s="27"/>
      <c r="RQ24" s="27"/>
      <c r="RR24" s="27"/>
      <c r="RS24" s="27"/>
      <c r="RT24" s="27"/>
      <c r="RU24" s="27"/>
      <c r="RV24" s="27"/>
      <c r="RW24" s="27"/>
      <c r="RX24" s="27"/>
      <c r="RY24" s="27"/>
      <c r="RZ24" s="27"/>
      <c r="SA24" s="27"/>
      <c r="SB24" s="27"/>
      <c r="SC24" s="27"/>
      <c r="SD24" s="27"/>
      <c r="SE24" s="27"/>
      <c r="SF24" s="27"/>
      <c r="SG24" s="27"/>
      <c r="SH24" s="27"/>
      <c r="SI24" s="27"/>
      <c r="SJ24" s="27"/>
      <c r="SK24" s="27"/>
      <c r="SL24" s="27"/>
      <c r="SM24" s="27"/>
      <c r="SN24" s="27"/>
      <c r="SO24" s="27"/>
      <c r="SP24" s="27"/>
      <c r="SQ24" s="27"/>
      <c r="SR24" s="27"/>
      <c r="SS24" s="27"/>
      <c r="ST24" s="27"/>
      <c r="SU24" s="27"/>
      <c r="SV24" s="27"/>
      <c r="SW24" s="27"/>
      <c r="SX24" s="27"/>
      <c r="SY24" s="27"/>
      <c r="SZ24" s="27"/>
      <c r="TA24" s="27"/>
      <c r="TB24" s="27"/>
      <c r="TC24" s="27"/>
      <c r="TD24" s="27"/>
      <c r="TE24" s="27"/>
      <c r="TF24" s="27"/>
      <c r="TG24" s="27"/>
      <c r="TH24" s="27"/>
      <c r="TI24" s="27"/>
      <c r="TJ24" s="27"/>
      <c r="TK24" s="27"/>
      <c r="TL24" s="27"/>
      <c r="TM24" s="27"/>
      <c r="TN24" s="27"/>
      <c r="TO24" s="27"/>
      <c r="TP24" s="27"/>
      <c r="TQ24" s="27"/>
      <c r="TR24" s="27"/>
      <c r="TS24" s="27"/>
      <c r="TT24" s="27"/>
      <c r="TU24" s="27"/>
      <c r="TV24" s="27"/>
      <c r="TW24" s="27"/>
      <c r="TX24" s="27"/>
      <c r="TY24" s="27"/>
      <c r="TZ24" s="27"/>
      <c r="UA24" s="27"/>
      <c r="UB24" s="27"/>
      <c r="UC24" s="27"/>
      <c r="UD24" s="27"/>
      <c r="UE24" s="27"/>
      <c r="UF24" s="27"/>
      <c r="UG24" s="27"/>
      <c r="UH24" s="27"/>
      <c r="UI24" s="27"/>
      <c r="UJ24" s="27"/>
      <c r="UK24" s="27"/>
      <c r="UL24" s="27"/>
      <c r="UM24" s="27"/>
      <c r="UN24" s="27"/>
      <c r="UO24" s="27"/>
      <c r="UP24" s="27"/>
      <c r="UQ24" s="27"/>
      <c r="UR24" s="27"/>
      <c r="US24" s="27"/>
      <c r="UT24" s="27"/>
      <c r="UU24" s="27"/>
      <c r="UV24" s="27"/>
      <c r="UW24" s="27"/>
      <c r="UX24" s="27"/>
      <c r="UY24" s="27"/>
      <c r="UZ24" s="27"/>
      <c r="VA24" s="27"/>
      <c r="VB24" s="27"/>
      <c r="VC24" s="27"/>
      <c r="VD24" s="27"/>
      <c r="VE24" s="27"/>
      <c r="VF24" s="27"/>
      <c r="VG24" s="27"/>
      <c r="VH24" s="27"/>
      <c r="VI24" s="27"/>
      <c r="VJ24" s="27"/>
      <c r="VK24" s="27"/>
      <c r="VL24" s="27"/>
      <c r="VM24" s="27"/>
      <c r="VN24" s="27"/>
      <c r="VO24" s="27"/>
      <c r="VP24" s="27"/>
      <c r="VQ24" s="27"/>
      <c r="VR24" s="27"/>
      <c r="VS24" s="27"/>
      <c r="VT24" s="27"/>
      <c r="VU24" s="27"/>
      <c r="VV24" s="27"/>
      <c r="VW24" s="27"/>
      <c r="VX24" s="27"/>
      <c r="VY24" s="27"/>
      <c r="VZ24" s="27"/>
      <c r="WA24" s="27"/>
      <c r="WB24" s="27"/>
      <c r="WC24" s="27"/>
      <c r="WD24" s="27"/>
      <c r="WE24" s="27"/>
      <c r="WF24" s="27"/>
      <c r="WG24" s="27"/>
      <c r="WH24" s="27"/>
      <c r="WI24" s="27"/>
      <c r="WJ24" s="27"/>
      <c r="WK24" s="27"/>
      <c r="WL24" s="27"/>
      <c r="WM24" s="27"/>
      <c r="WN24" s="27"/>
      <c r="WO24" s="27"/>
      <c r="WP24" s="27"/>
      <c r="WQ24" s="27"/>
      <c r="WR24" s="27"/>
      <c r="WS24" s="27"/>
      <c r="WT24" s="27"/>
      <c r="WU24" s="27"/>
      <c r="WV24" s="27"/>
      <c r="WW24" s="27"/>
      <c r="WX24" s="27"/>
      <c r="WY24" s="27"/>
      <c r="WZ24" s="27"/>
      <c r="XA24" s="27"/>
      <c r="XB24" s="27"/>
      <c r="XC24" s="27"/>
      <c r="XD24" s="27"/>
      <c r="XE24" s="27"/>
      <c r="XF24" s="27"/>
      <c r="XG24" s="27"/>
      <c r="XH24" s="27"/>
      <c r="XI24" s="27"/>
      <c r="XJ24" s="27"/>
      <c r="XK24" s="27"/>
      <c r="XL24" s="27"/>
      <c r="XM24" s="27"/>
      <c r="XN24" s="27"/>
      <c r="XO24" s="27"/>
      <c r="XP24" s="27"/>
      <c r="XQ24" s="27"/>
      <c r="XR24" s="27"/>
      <c r="XS24" s="27"/>
      <c r="XT24" s="27"/>
      <c r="XU24" s="27"/>
      <c r="XV24" s="27"/>
      <c r="XW24" s="27"/>
      <c r="XX24" s="27"/>
      <c r="XY24" s="27"/>
      <c r="XZ24" s="27"/>
      <c r="YA24" s="27"/>
      <c r="YB24" s="27"/>
      <c r="YC24" s="27"/>
      <c r="YD24" s="27"/>
      <c r="YE24" s="27"/>
      <c r="YF24" s="27"/>
      <c r="YG24" s="27"/>
      <c r="YH24" s="27"/>
      <c r="YI24" s="27"/>
      <c r="YJ24" s="27"/>
      <c r="YK24" s="27"/>
      <c r="YL24" s="27"/>
      <c r="YM24" s="27"/>
      <c r="YN24" s="27"/>
      <c r="YO24" s="27"/>
      <c r="YP24" s="27"/>
      <c r="YQ24" s="27"/>
      <c r="YR24" s="27"/>
      <c r="YS24" s="27"/>
      <c r="YT24" s="27"/>
      <c r="YU24" s="27"/>
      <c r="YV24" s="27"/>
      <c r="YW24" s="27"/>
      <c r="YX24" s="27"/>
      <c r="YY24" s="27"/>
      <c r="YZ24" s="27"/>
      <c r="ZA24" s="27"/>
      <c r="ZB24" s="27"/>
      <c r="ZC24" s="27"/>
      <c r="ZD24" s="27"/>
      <c r="ZE24" s="27"/>
      <c r="ZF24" s="27"/>
      <c r="ZG24" s="27"/>
      <c r="ZH24" s="27"/>
      <c r="ZI24" s="27"/>
      <c r="ZJ24" s="27"/>
      <c r="ZK24" s="27"/>
      <c r="ZL24" s="27"/>
      <c r="ZM24" s="27"/>
      <c r="ZN24" s="27"/>
      <c r="ZO24" s="27"/>
      <c r="ZP24" s="27"/>
      <c r="ZQ24" s="27"/>
      <c r="ZR24" s="27"/>
      <c r="ZS24" s="27"/>
      <c r="ZT24" s="27"/>
      <c r="ZU24" s="27"/>
      <c r="ZV24" s="27"/>
      <c r="ZW24" s="27"/>
      <c r="ZX24" s="27"/>
      <c r="ZY24" s="27"/>
      <c r="ZZ24" s="27"/>
      <c r="AAA24" s="27"/>
      <c r="AAB24" s="27"/>
      <c r="AAC24" s="27"/>
      <c r="AAD24" s="27"/>
      <c r="AAE24" s="27"/>
      <c r="AAF24" s="27"/>
      <c r="AAG24" s="27"/>
      <c r="AAH24" s="27"/>
      <c r="AAI24" s="27"/>
      <c r="AAJ24" s="27"/>
      <c r="AAK24" s="27"/>
      <c r="AAL24" s="27"/>
      <c r="AAM24" s="27"/>
      <c r="AAN24" s="27"/>
      <c r="AAO24" s="27"/>
      <c r="AAP24" s="27"/>
      <c r="AAQ24" s="27"/>
      <c r="AAR24" s="27"/>
      <c r="AAS24" s="27"/>
      <c r="AAT24" s="27"/>
      <c r="AAU24" s="27"/>
      <c r="AAV24" s="27"/>
      <c r="AAW24" s="27"/>
      <c r="AAX24" s="27"/>
      <c r="AAY24" s="27"/>
      <c r="AAZ24" s="27"/>
      <c r="ABA24" s="27"/>
      <c r="ABB24" s="27"/>
      <c r="ABC24" s="27"/>
      <c r="ABD24" s="27"/>
      <c r="ABE24" s="27"/>
      <c r="ABF24" s="27"/>
      <c r="ABG24" s="27"/>
      <c r="ABH24" s="27"/>
      <c r="ABI24" s="27"/>
      <c r="ABJ24" s="27"/>
      <c r="ABK24" s="27"/>
      <c r="ABL24" s="27"/>
      <c r="ABM24" s="27"/>
      <c r="ABN24" s="27"/>
      <c r="ABO24" s="27"/>
      <c r="ABP24" s="27"/>
      <c r="ABQ24" s="27"/>
      <c r="ABR24" s="27"/>
      <c r="ABS24" s="27"/>
      <c r="ABT24" s="27"/>
      <c r="ABU24" s="27"/>
      <c r="ABV24" s="27"/>
      <c r="ABW24" s="27"/>
      <c r="ABX24" s="27"/>
      <c r="ABY24" s="27"/>
      <c r="ABZ24" s="27"/>
      <c r="ACA24" s="27"/>
      <c r="ACB24" s="27"/>
      <c r="ACC24" s="27"/>
      <c r="ACD24" s="27"/>
      <c r="ACE24" s="27"/>
      <c r="ACF24" s="27"/>
      <c r="ACG24" s="27"/>
      <c r="ACH24" s="27"/>
      <c r="ACI24" s="27"/>
      <c r="ACJ24" s="27"/>
      <c r="ACK24" s="27"/>
      <c r="ACL24" s="27"/>
      <c r="ACM24" s="27"/>
      <c r="ACN24" s="27"/>
      <c r="ACO24" s="27"/>
      <c r="ACP24" s="27"/>
      <c r="ACQ24" s="27"/>
      <c r="ACR24" s="27"/>
      <c r="ACS24" s="27"/>
      <c r="ACT24" s="27"/>
      <c r="ACU24" s="27"/>
      <c r="ACV24" s="27"/>
      <c r="ACW24" s="27"/>
      <c r="ACX24" s="27"/>
      <c r="ACY24" s="27"/>
      <c r="ACZ24" s="27"/>
      <c r="ADA24" s="27"/>
      <c r="ADB24" s="27"/>
      <c r="ADC24" s="27"/>
      <c r="ADD24" s="27"/>
      <c r="ADE24" s="27"/>
      <c r="ADF24" s="27"/>
      <c r="ADG24" s="27"/>
      <c r="ADH24" s="27"/>
      <c r="ADI24" s="27"/>
      <c r="ADJ24" s="27"/>
      <c r="ADK24" s="27"/>
      <c r="ADL24" s="27"/>
      <c r="ADM24" s="27"/>
      <c r="ADN24" s="27"/>
      <c r="ADO24" s="27"/>
      <c r="ADP24" s="27"/>
      <c r="ADQ24" s="27"/>
      <c r="ADR24" s="27"/>
      <c r="ADS24" s="27"/>
      <c r="ADT24" s="27"/>
      <c r="ADU24" s="27"/>
      <c r="ADV24" s="27"/>
      <c r="ADW24" s="27"/>
      <c r="ADX24" s="27"/>
      <c r="ADY24" s="27"/>
      <c r="ADZ24" s="27"/>
      <c r="AEA24" s="27"/>
      <c r="AEB24" s="27"/>
      <c r="AEC24" s="27"/>
      <c r="AED24" s="27"/>
      <c r="AEE24" s="27"/>
      <c r="AEF24" s="27"/>
      <c r="AEG24" s="27"/>
      <c r="AEH24" s="27"/>
      <c r="AEI24" s="27"/>
      <c r="AEJ24" s="27"/>
      <c r="AEK24" s="27"/>
      <c r="AEL24" s="27"/>
      <c r="AEM24" s="27"/>
      <c r="AEN24" s="27"/>
      <c r="AEO24" s="27"/>
      <c r="AEP24" s="27"/>
      <c r="AEQ24" s="27"/>
      <c r="AER24" s="27"/>
      <c r="AES24" s="27"/>
      <c r="AET24" s="27"/>
      <c r="AEU24" s="27"/>
      <c r="AEV24" s="27"/>
      <c r="AEW24" s="27"/>
      <c r="AEX24" s="27"/>
      <c r="AEY24" s="27"/>
      <c r="AEZ24" s="27"/>
      <c r="AFA24" s="27"/>
      <c r="AFB24" s="27"/>
      <c r="AFC24" s="27"/>
      <c r="AFD24" s="27"/>
      <c r="AFE24" s="27"/>
      <c r="AFF24" s="27"/>
      <c r="AFG24" s="27"/>
      <c r="AFH24" s="27"/>
      <c r="AFI24" s="27"/>
      <c r="AFJ24" s="27"/>
      <c r="AFK24" s="27"/>
      <c r="AFL24" s="27"/>
      <c r="AFM24" s="27"/>
      <c r="AFN24" s="27"/>
      <c r="AFO24" s="27"/>
      <c r="AFP24" s="27"/>
      <c r="AFQ24" s="27"/>
      <c r="AFR24" s="27"/>
      <c r="AFS24" s="27"/>
      <c r="AFT24" s="27"/>
      <c r="AFU24" s="27"/>
      <c r="AFV24" s="27"/>
      <c r="AFW24" s="27"/>
      <c r="AFX24" s="27"/>
      <c r="AFY24" s="27"/>
      <c r="AFZ24" s="27"/>
      <c r="AGA24" s="27"/>
      <c r="AGB24" s="27"/>
      <c r="AGC24" s="27"/>
      <c r="AGD24" s="27"/>
      <c r="AGE24" s="27"/>
      <c r="AGF24" s="27"/>
      <c r="AGG24" s="27"/>
      <c r="AGH24" s="27"/>
      <c r="AGI24" s="27"/>
      <c r="AGJ24" s="27"/>
      <c r="AGK24" s="27"/>
      <c r="AGL24" s="27"/>
      <c r="AGM24" s="27"/>
      <c r="AGN24" s="27"/>
      <c r="AGO24" s="27"/>
      <c r="AGP24" s="27"/>
      <c r="AGQ24" s="27"/>
      <c r="AGR24" s="27"/>
      <c r="AGS24" s="27"/>
      <c r="AGT24" s="27"/>
      <c r="AGU24" s="27"/>
      <c r="AGV24" s="27"/>
      <c r="AGW24" s="27"/>
      <c r="AGX24" s="27"/>
      <c r="AGY24" s="27"/>
      <c r="AGZ24" s="27"/>
      <c r="AHA24" s="27"/>
      <c r="AHB24" s="27"/>
      <c r="AHC24" s="27"/>
      <c r="AHD24" s="27"/>
      <c r="AHE24" s="27"/>
      <c r="AHF24" s="27"/>
      <c r="AHG24" s="27"/>
      <c r="AHH24" s="27"/>
      <c r="AHI24" s="27"/>
      <c r="AHJ24" s="27"/>
      <c r="AHK24" s="27"/>
      <c r="AHL24" s="27"/>
      <c r="AHM24" s="27"/>
      <c r="AHN24" s="27"/>
      <c r="AHO24" s="27"/>
      <c r="AHP24" s="27"/>
      <c r="AHQ24" s="27"/>
      <c r="AHR24" s="27"/>
      <c r="AHS24" s="27"/>
      <c r="AHT24" s="27"/>
      <c r="AHU24" s="27"/>
      <c r="AHV24" s="27"/>
      <c r="AHW24" s="27"/>
      <c r="AHX24" s="27"/>
      <c r="AHY24" s="27"/>
      <c r="AHZ24" s="27"/>
      <c r="AIA24" s="27"/>
      <c r="AIB24" s="27"/>
      <c r="AIC24" s="27"/>
      <c r="AID24" s="27"/>
      <c r="AIE24" s="27"/>
      <c r="AIF24" s="27"/>
      <c r="AIG24" s="27"/>
      <c r="AIH24" s="27"/>
      <c r="AII24" s="27"/>
      <c r="AIJ24" s="27"/>
      <c r="AIK24" s="27"/>
      <c r="AIL24" s="27"/>
      <c r="AIM24" s="27"/>
      <c r="AIN24" s="27"/>
      <c r="AIO24" s="27"/>
      <c r="AIP24" s="27"/>
      <c r="AIQ24" s="27"/>
      <c r="AIR24" s="27"/>
      <c r="AIS24" s="27"/>
      <c r="AIT24" s="27"/>
      <c r="AIU24" s="27"/>
      <c r="AIV24" s="27"/>
      <c r="AIW24" s="27"/>
      <c r="AIX24" s="27"/>
      <c r="AIY24" s="27"/>
      <c r="AIZ24" s="27"/>
      <c r="AJA24" s="27"/>
      <c r="AJB24" s="27"/>
      <c r="AJC24" s="27"/>
      <c r="AJD24" s="27"/>
      <c r="AJE24" s="27"/>
      <c r="AJF24" s="27"/>
      <c r="AJG24" s="27"/>
      <c r="AJH24" s="27"/>
      <c r="AJI24" s="27"/>
      <c r="AJJ24" s="27"/>
      <c r="AJK24" s="27"/>
      <c r="AJL24" s="27"/>
      <c r="AJM24" s="27"/>
      <c r="AJN24" s="27"/>
      <c r="AJO24" s="27"/>
      <c r="AJP24" s="27"/>
      <c r="AJQ24" s="27"/>
      <c r="AJR24" s="27"/>
      <c r="AJS24" s="27"/>
      <c r="AJT24" s="27"/>
      <c r="AJU24" s="27"/>
      <c r="AJV24" s="27"/>
      <c r="AJW24" s="27"/>
      <c r="AJX24" s="27"/>
      <c r="AJY24" s="27"/>
      <c r="AJZ24" s="27"/>
      <c r="AKA24" s="27"/>
      <c r="AKB24" s="27"/>
      <c r="AKC24" s="27"/>
      <c r="AKD24" s="27"/>
      <c r="AKE24" s="27"/>
      <c r="AKF24" s="27"/>
      <c r="AKG24" s="27"/>
      <c r="AKH24" s="27"/>
      <c r="AKI24" s="27"/>
      <c r="AKJ24" s="27"/>
      <c r="AKK24" s="27"/>
      <c r="AKL24" s="27"/>
      <c r="AKM24" s="27"/>
      <c r="AKN24" s="27"/>
      <c r="AKO24" s="27"/>
      <c r="AKP24" s="27"/>
      <c r="AKQ24" s="27"/>
      <c r="AKR24" s="27"/>
      <c r="AKS24" s="27"/>
      <c r="AKT24" s="27"/>
      <c r="AKU24" s="27"/>
      <c r="AKV24" s="27"/>
      <c r="AKW24" s="27"/>
      <c r="AKX24" s="27"/>
      <c r="AKY24" s="27"/>
      <c r="AKZ24" s="27"/>
      <c r="ALA24" s="27"/>
      <c r="ALB24" s="27"/>
      <c r="ALC24" s="27"/>
      <c r="ALD24" s="27"/>
      <c r="ALE24" s="27"/>
      <c r="ALF24" s="27"/>
      <c r="ALG24" s="27"/>
      <c r="ALH24" s="27"/>
      <c r="ALI24" s="27"/>
      <c r="ALJ24" s="27"/>
      <c r="ALK24" s="27"/>
      <c r="ALL24" s="27"/>
      <c r="ALM24" s="27"/>
      <c r="ALN24" s="27"/>
      <c r="ALO24" s="27"/>
      <c r="ALP24" s="27"/>
      <c r="ALQ24" s="27"/>
      <c r="ALR24" s="27"/>
      <c r="ALS24" s="27"/>
      <c r="ALT24" s="27"/>
      <c r="ALU24" s="27"/>
      <c r="ALV24" s="27"/>
      <c r="ALW24" s="27"/>
      <c r="ALX24" s="27"/>
      <c r="ALY24" s="27"/>
      <c r="ALZ24" s="27"/>
      <c r="AMA24" s="27"/>
      <c r="AMB24" s="27"/>
      <c r="AMC24" s="27"/>
      <c r="AMD24" s="27"/>
      <c r="AME24" s="27"/>
      <c r="AMF24" s="27"/>
      <c r="AMG24" s="27"/>
      <c r="AMH24" s="27"/>
      <c r="AMI24" s="27"/>
      <c r="AMJ24" s="27"/>
      <c r="AMK24" s="27"/>
      <c r="AML24" s="27"/>
      <c r="AMM24" s="27"/>
      <c r="AMN24" s="27"/>
      <c r="AMO24" s="27"/>
      <c r="AMP24" s="27"/>
      <c r="AMQ24" s="27"/>
      <c r="AMR24" s="27"/>
      <c r="AMS24" s="27"/>
      <c r="AMT24" s="27"/>
      <c r="AMU24" s="27"/>
      <c r="AMV24" s="27"/>
      <c r="AMW24" s="27"/>
      <c r="AMX24" s="27"/>
      <c r="AMY24" s="27"/>
      <c r="AMZ24" s="27"/>
      <c r="ANA24" s="27"/>
      <c r="ANB24" s="27"/>
      <c r="ANC24" s="27"/>
      <c r="AND24" s="27"/>
      <c r="ANE24" s="27"/>
      <c r="ANF24" s="27"/>
      <c r="ANG24" s="27"/>
      <c r="ANH24" s="27"/>
      <c r="ANI24" s="27"/>
      <c r="ANJ24" s="27"/>
      <c r="ANK24" s="27"/>
      <c r="ANL24" s="27"/>
      <c r="ANM24" s="27"/>
      <c r="ANN24" s="27"/>
      <c r="ANO24" s="27"/>
      <c r="ANP24" s="27"/>
      <c r="ANQ24" s="27"/>
      <c r="ANR24" s="27"/>
      <c r="ANS24" s="27"/>
      <c r="ANT24" s="27"/>
      <c r="ANU24" s="27"/>
      <c r="ANV24" s="27"/>
      <c r="ANW24" s="27"/>
      <c r="ANX24" s="27"/>
      <c r="ANY24" s="27"/>
      <c r="ANZ24" s="27"/>
      <c r="AOA24" s="27"/>
      <c r="AOB24" s="27"/>
      <c r="AOC24" s="27"/>
      <c r="AOD24" s="27"/>
      <c r="AOE24" s="27"/>
      <c r="AOF24" s="27"/>
      <c r="AOG24" s="27"/>
      <c r="AOH24" s="27"/>
      <c r="AOI24" s="27"/>
      <c r="AOJ24" s="27"/>
      <c r="AOK24" s="27"/>
      <c r="AOL24" s="27"/>
      <c r="AOM24" s="27"/>
      <c r="AON24" s="27"/>
      <c r="AOO24" s="27"/>
      <c r="AOP24" s="27"/>
      <c r="AOQ24" s="27"/>
      <c r="AOR24" s="27"/>
      <c r="AOS24" s="27"/>
      <c r="AOT24" s="27"/>
      <c r="AOU24" s="27"/>
      <c r="AOV24" s="27"/>
      <c r="AOW24" s="27"/>
      <c r="AOX24" s="27"/>
      <c r="AOY24" s="27"/>
      <c r="AOZ24" s="27"/>
      <c r="APA24" s="27"/>
      <c r="APB24" s="27"/>
      <c r="APC24" s="27"/>
      <c r="APD24" s="27"/>
      <c r="APE24" s="27"/>
      <c r="APF24" s="27"/>
      <c r="APG24" s="27"/>
      <c r="APH24" s="27"/>
      <c r="API24" s="27"/>
      <c r="APJ24" s="27"/>
      <c r="APK24" s="27"/>
      <c r="APL24" s="27"/>
      <c r="APM24" s="27"/>
      <c r="APN24" s="27"/>
      <c r="APO24" s="27"/>
    </row>
    <row r="25" spans="1:1107" s="28" customFormat="1" ht="72" customHeight="1" x14ac:dyDescent="0.25">
      <c r="A25" s="122">
        <f t="shared" si="1"/>
        <v>12</v>
      </c>
      <c r="B25" s="131" t="s">
        <v>79</v>
      </c>
      <c r="C25" s="123" t="s">
        <v>78</v>
      </c>
      <c r="D25" s="123" t="s">
        <v>77</v>
      </c>
      <c r="E25" s="131" t="s">
        <v>169</v>
      </c>
      <c r="F25" s="131"/>
      <c r="G25" s="124" t="s">
        <v>40</v>
      </c>
      <c r="H25" s="158">
        <v>245.24700000000001</v>
      </c>
      <c r="I25" s="158">
        <f>H25-47.46</f>
        <v>197.78700000000001</v>
      </c>
      <c r="J25" s="158">
        <v>8</v>
      </c>
      <c r="K25" s="158">
        <v>17</v>
      </c>
      <c r="L25" s="158">
        <v>17.440000000000001</v>
      </c>
      <c r="M25" s="158">
        <f>H25/N25*W25</f>
        <v>42.440000000000005</v>
      </c>
      <c r="N25" s="167">
        <v>2311.54</v>
      </c>
      <c r="O25" s="167">
        <v>67128.160000000003</v>
      </c>
      <c r="P25" s="168">
        <v>1929.68</v>
      </c>
      <c r="Q25" s="169">
        <f t="shared" si="2"/>
        <v>75.402838770708712</v>
      </c>
      <c r="R25" s="170">
        <f t="shared" si="3"/>
        <v>821.890942600725</v>
      </c>
      <c r="S25" s="171">
        <f t="shared" si="4"/>
        <v>160.23103238775602</v>
      </c>
      <c r="T25" s="168">
        <f t="shared" si="5"/>
        <v>2244.3964657056254</v>
      </c>
      <c r="U25" s="169">
        <f t="shared" si="6"/>
        <v>164.37818852014502</v>
      </c>
      <c r="V25" s="168">
        <f t="shared" si="7"/>
        <v>2302.4867271709477</v>
      </c>
      <c r="W25" s="168">
        <f t="shared" si="0"/>
        <v>400.01205967860972</v>
      </c>
      <c r="X25" s="168">
        <f t="shared" si="9"/>
        <v>5603.0697649733374</v>
      </c>
      <c r="Y25" s="170">
        <f t="shared" si="8"/>
        <v>11616.529908214983</v>
      </c>
      <c r="Z25" s="118" t="s">
        <v>129</v>
      </c>
      <c r="AA25" s="53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71"/>
      <c r="AN25" s="165" t="s">
        <v>152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  <c r="OM25" s="27"/>
      <c r="ON25" s="27"/>
      <c r="OO25" s="27"/>
      <c r="OP25" s="27"/>
      <c r="OQ25" s="27"/>
      <c r="OR25" s="27"/>
      <c r="OS25" s="27"/>
      <c r="OT25" s="27"/>
      <c r="OU25" s="27"/>
      <c r="OV25" s="27"/>
      <c r="OW25" s="27"/>
      <c r="OX25" s="27"/>
      <c r="OY25" s="27"/>
      <c r="OZ25" s="27"/>
      <c r="PA25" s="27"/>
      <c r="PB25" s="27"/>
      <c r="PC25" s="27"/>
      <c r="PD25" s="27"/>
      <c r="PE25" s="27"/>
      <c r="PF25" s="27"/>
      <c r="PG25" s="27"/>
      <c r="PH25" s="27"/>
      <c r="PI25" s="27"/>
      <c r="PJ25" s="27"/>
      <c r="PK25" s="27"/>
      <c r="PL25" s="27"/>
      <c r="PM25" s="27"/>
      <c r="PN25" s="27"/>
      <c r="PO25" s="27"/>
      <c r="PP25" s="27"/>
      <c r="PQ25" s="27"/>
      <c r="PR25" s="27"/>
      <c r="PS25" s="27"/>
      <c r="PT25" s="27"/>
      <c r="PU25" s="27"/>
      <c r="PV25" s="27"/>
      <c r="PW25" s="27"/>
      <c r="PX25" s="27"/>
      <c r="PY25" s="27"/>
      <c r="PZ25" s="27"/>
      <c r="QA25" s="27"/>
      <c r="QB25" s="27"/>
      <c r="QC25" s="27"/>
      <c r="QD25" s="27"/>
      <c r="QE25" s="27"/>
      <c r="QF25" s="27"/>
      <c r="QG25" s="27"/>
      <c r="QH25" s="27"/>
      <c r="QI25" s="27"/>
      <c r="QJ25" s="27"/>
      <c r="QK25" s="27"/>
      <c r="QL25" s="27"/>
      <c r="QM25" s="27"/>
      <c r="QN25" s="27"/>
      <c r="QO25" s="27"/>
      <c r="QP25" s="27"/>
      <c r="QQ25" s="27"/>
      <c r="QR25" s="27"/>
      <c r="QS25" s="27"/>
      <c r="QT25" s="27"/>
      <c r="QU25" s="27"/>
      <c r="QV25" s="27"/>
      <c r="QW25" s="27"/>
      <c r="QX25" s="27"/>
      <c r="QY25" s="27"/>
      <c r="QZ25" s="27"/>
      <c r="RA25" s="27"/>
      <c r="RB25" s="27"/>
      <c r="RC25" s="27"/>
      <c r="RD25" s="27"/>
      <c r="RE25" s="27"/>
      <c r="RF25" s="27"/>
      <c r="RG25" s="27"/>
      <c r="RH25" s="27"/>
      <c r="RI25" s="27"/>
      <c r="RJ25" s="27"/>
      <c r="RK25" s="27"/>
      <c r="RL25" s="27"/>
      <c r="RM25" s="27"/>
      <c r="RN25" s="27"/>
      <c r="RO25" s="27"/>
      <c r="RP25" s="27"/>
      <c r="RQ25" s="27"/>
      <c r="RR25" s="27"/>
      <c r="RS25" s="27"/>
      <c r="RT25" s="27"/>
      <c r="RU25" s="27"/>
      <c r="RV25" s="27"/>
      <c r="RW25" s="27"/>
      <c r="RX25" s="27"/>
      <c r="RY25" s="27"/>
      <c r="RZ25" s="27"/>
      <c r="SA25" s="27"/>
      <c r="SB25" s="27"/>
      <c r="SC25" s="27"/>
      <c r="SD25" s="27"/>
      <c r="SE25" s="27"/>
      <c r="SF25" s="27"/>
      <c r="SG25" s="27"/>
      <c r="SH25" s="27"/>
      <c r="SI25" s="27"/>
      <c r="SJ25" s="27"/>
      <c r="SK25" s="27"/>
      <c r="SL25" s="27"/>
      <c r="SM25" s="27"/>
      <c r="SN25" s="27"/>
      <c r="SO25" s="27"/>
      <c r="SP25" s="27"/>
      <c r="SQ25" s="27"/>
      <c r="SR25" s="27"/>
      <c r="SS25" s="27"/>
      <c r="ST25" s="27"/>
      <c r="SU25" s="27"/>
      <c r="SV25" s="27"/>
      <c r="SW25" s="27"/>
      <c r="SX25" s="27"/>
      <c r="SY25" s="27"/>
      <c r="SZ25" s="27"/>
      <c r="TA25" s="27"/>
      <c r="TB25" s="27"/>
      <c r="TC25" s="27"/>
      <c r="TD25" s="27"/>
      <c r="TE25" s="27"/>
      <c r="TF25" s="27"/>
      <c r="TG25" s="27"/>
      <c r="TH25" s="27"/>
      <c r="TI25" s="27"/>
      <c r="TJ25" s="27"/>
      <c r="TK25" s="27"/>
      <c r="TL25" s="27"/>
      <c r="TM25" s="27"/>
      <c r="TN25" s="27"/>
      <c r="TO25" s="27"/>
      <c r="TP25" s="27"/>
      <c r="TQ25" s="27"/>
      <c r="TR25" s="27"/>
      <c r="TS25" s="27"/>
      <c r="TT25" s="27"/>
      <c r="TU25" s="27"/>
      <c r="TV25" s="27"/>
      <c r="TW25" s="27"/>
      <c r="TX25" s="27"/>
      <c r="TY25" s="27"/>
      <c r="TZ25" s="27"/>
      <c r="UA25" s="27"/>
      <c r="UB25" s="27"/>
      <c r="UC25" s="27"/>
      <c r="UD25" s="27"/>
      <c r="UE25" s="27"/>
      <c r="UF25" s="27"/>
      <c r="UG25" s="27"/>
      <c r="UH25" s="27"/>
      <c r="UI25" s="27"/>
      <c r="UJ25" s="27"/>
      <c r="UK25" s="27"/>
      <c r="UL25" s="27"/>
      <c r="UM25" s="27"/>
      <c r="UN25" s="27"/>
      <c r="UO25" s="27"/>
      <c r="UP25" s="27"/>
      <c r="UQ25" s="27"/>
      <c r="UR25" s="27"/>
      <c r="US25" s="27"/>
      <c r="UT25" s="27"/>
      <c r="UU25" s="27"/>
      <c r="UV25" s="27"/>
      <c r="UW25" s="27"/>
      <c r="UX25" s="27"/>
      <c r="UY25" s="27"/>
      <c r="UZ25" s="27"/>
      <c r="VA25" s="27"/>
      <c r="VB25" s="27"/>
      <c r="VC25" s="27"/>
      <c r="VD25" s="27"/>
      <c r="VE25" s="27"/>
      <c r="VF25" s="27"/>
      <c r="VG25" s="27"/>
      <c r="VH25" s="27"/>
      <c r="VI25" s="27"/>
      <c r="VJ25" s="27"/>
      <c r="VK25" s="27"/>
      <c r="VL25" s="27"/>
      <c r="VM25" s="27"/>
      <c r="VN25" s="27"/>
      <c r="VO25" s="27"/>
      <c r="VP25" s="27"/>
      <c r="VQ25" s="27"/>
      <c r="VR25" s="27"/>
      <c r="VS25" s="27"/>
      <c r="VT25" s="27"/>
      <c r="VU25" s="27"/>
      <c r="VV25" s="27"/>
      <c r="VW25" s="27"/>
      <c r="VX25" s="27"/>
      <c r="VY25" s="27"/>
      <c r="VZ25" s="27"/>
      <c r="WA25" s="27"/>
      <c r="WB25" s="27"/>
      <c r="WC25" s="27"/>
      <c r="WD25" s="27"/>
      <c r="WE25" s="27"/>
      <c r="WF25" s="27"/>
      <c r="WG25" s="27"/>
      <c r="WH25" s="27"/>
      <c r="WI25" s="27"/>
      <c r="WJ25" s="27"/>
      <c r="WK25" s="27"/>
      <c r="WL25" s="27"/>
      <c r="WM25" s="27"/>
      <c r="WN25" s="27"/>
      <c r="WO25" s="27"/>
      <c r="WP25" s="27"/>
      <c r="WQ25" s="27"/>
      <c r="WR25" s="27"/>
      <c r="WS25" s="27"/>
      <c r="WT25" s="27"/>
      <c r="WU25" s="27"/>
      <c r="WV25" s="27"/>
      <c r="WW25" s="27"/>
      <c r="WX25" s="27"/>
      <c r="WY25" s="27"/>
      <c r="WZ25" s="27"/>
      <c r="XA25" s="27"/>
      <c r="XB25" s="27"/>
      <c r="XC25" s="27"/>
      <c r="XD25" s="27"/>
      <c r="XE25" s="27"/>
      <c r="XF25" s="27"/>
      <c r="XG25" s="27"/>
      <c r="XH25" s="27"/>
      <c r="XI25" s="27"/>
      <c r="XJ25" s="27"/>
      <c r="XK25" s="27"/>
      <c r="XL25" s="27"/>
      <c r="XM25" s="27"/>
      <c r="XN25" s="27"/>
      <c r="XO25" s="27"/>
      <c r="XP25" s="27"/>
      <c r="XQ25" s="27"/>
      <c r="XR25" s="27"/>
      <c r="XS25" s="27"/>
      <c r="XT25" s="27"/>
      <c r="XU25" s="27"/>
      <c r="XV25" s="27"/>
      <c r="XW25" s="27"/>
      <c r="XX25" s="27"/>
      <c r="XY25" s="27"/>
      <c r="XZ25" s="27"/>
      <c r="YA25" s="27"/>
      <c r="YB25" s="27"/>
      <c r="YC25" s="27"/>
      <c r="YD25" s="27"/>
      <c r="YE25" s="27"/>
      <c r="YF25" s="27"/>
      <c r="YG25" s="27"/>
      <c r="YH25" s="27"/>
      <c r="YI25" s="27"/>
      <c r="YJ25" s="27"/>
      <c r="YK25" s="27"/>
      <c r="YL25" s="27"/>
      <c r="YM25" s="27"/>
      <c r="YN25" s="27"/>
      <c r="YO25" s="27"/>
      <c r="YP25" s="27"/>
      <c r="YQ25" s="27"/>
      <c r="YR25" s="27"/>
      <c r="YS25" s="27"/>
      <c r="YT25" s="27"/>
      <c r="YU25" s="27"/>
      <c r="YV25" s="27"/>
      <c r="YW25" s="27"/>
      <c r="YX25" s="27"/>
      <c r="YY25" s="27"/>
      <c r="YZ25" s="27"/>
      <c r="ZA25" s="27"/>
      <c r="ZB25" s="27"/>
      <c r="ZC25" s="27"/>
      <c r="ZD25" s="27"/>
      <c r="ZE25" s="27"/>
      <c r="ZF25" s="27"/>
      <c r="ZG25" s="27"/>
      <c r="ZH25" s="27"/>
      <c r="ZI25" s="27"/>
      <c r="ZJ25" s="27"/>
      <c r="ZK25" s="27"/>
      <c r="ZL25" s="27"/>
      <c r="ZM25" s="27"/>
      <c r="ZN25" s="27"/>
      <c r="ZO25" s="27"/>
      <c r="ZP25" s="27"/>
      <c r="ZQ25" s="27"/>
      <c r="ZR25" s="27"/>
      <c r="ZS25" s="27"/>
      <c r="ZT25" s="27"/>
      <c r="ZU25" s="27"/>
      <c r="ZV25" s="27"/>
      <c r="ZW25" s="27"/>
      <c r="ZX25" s="27"/>
      <c r="ZY25" s="27"/>
      <c r="ZZ25" s="27"/>
      <c r="AAA25" s="27"/>
      <c r="AAB25" s="27"/>
      <c r="AAC25" s="27"/>
      <c r="AAD25" s="27"/>
      <c r="AAE25" s="27"/>
      <c r="AAF25" s="27"/>
      <c r="AAG25" s="27"/>
      <c r="AAH25" s="27"/>
      <c r="AAI25" s="27"/>
      <c r="AAJ25" s="27"/>
      <c r="AAK25" s="27"/>
      <c r="AAL25" s="27"/>
      <c r="AAM25" s="27"/>
      <c r="AAN25" s="27"/>
      <c r="AAO25" s="27"/>
      <c r="AAP25" s="27"/>
      <c r="AAQ25" s="27"/>
      <c r="AAR25" s="27"/>
      <c r="AAS25" s="27"/>
      <c r="AAT25" s="27"/>
      <c r="AAU25" s="27"/>
      <c r="AAV25" s="27"/>
      <c r="AAW25" s="27"/>
      <c r="AAX25" s="27"/>
      <c r="AAY25" s="27"/>
      <c r="AAZ25" s="27"/>
      <c r="ABA25" s="27"/>
      <c r="ABB25" s="27"/>
      <c r="ABC25" s="27"/>
      <c r="ABD25" s="27"/>
      <c r="ABE25" s="27"/>
      <c r="ABF25" s="27"/>
      <c r="ABG25" s="27"/>
      <c r="ABH25" s="27"/>
      <c r="ABI25" s="27"/>
      <c r="ABJ25" s="27"/>
      <c r="ABK25" s="27"/>
      <c r="ABL25" s="27"/>
      <c r="ABM25" s="27"/>
      <c r="ABN25" s="27"/>
      <c r="ABO25" s="27"/>
      <c r="ABP25" s="27"/>
      <c r="ABQ25" s="27"/>
      <c r="ABR25" s="27"/>
      <c r="ABS25" s="27"/>
      <c r="ABT25" s="27"/>
      <c r="ABU25" s="27"/>
      <c r="ABV25" s="27"/>
      <c r="ABW25" s="27"/>
      <c r="ABX25" s="27"/>
      <c r="ABY25" s="27"/>
      <c r="ABZ25" s="27"/>
      <c r="ACA25" s="27"/>
      <c r="ACB25" s="27"/>
      <c r="ACC25" s="27"/>
      <c r="ACD25" s="27"/>
      <c r="ACE25" s="27"/>
      <c r="ACF25" s="27"/>
      <c r="ACG25" s="27"/>
      <c r="ACH25" s="27"/>
      <c r="ACI25" s="27"/>
      <c r="ACJ25" s="27"/>
      <c r="ACK25" s="27"/>
      <c r="ACL25" s="27"/>
      <c r="ACM25" s="27"/>
      <c r="ACN25" s="27"/>
      <c r="ACO25" s="27"/>
      <c r="ACP25" s="27"/>
      <c r="ACQ25" s="27"/>
      <c r="ACR25" s="27"/>
      <c r="ACS25" s="27"/>
      <c r="ACT25" s="27"/>
      <c r="ACU25" s="27"/>
      <c r="ACV25" s="27"/>
      <c r="ACW25" s="27"/>
      <c r="ACX25" s="27"/>
      <c r="ACY25" s="27"/>
      <c r="ACZ25" s="27"/>
      <c r="ADA25" s="27"/>
      <c r="ADB25" s="27"/>
      <c r="ADC25" s="27"/>
      <c r="ADD25" s="27"/>
      <c r="ADE25" s="27"/>
      <c r="ADF25" s="27"/>
      <c r="ADG25" s="27"/>
      <c r="ADH25" s="27"/>
      <c r="ADI25" s="27"/>
      <c r="ADJ25" s="27"/>
      <c r="ADK25" s="27"/>
      <c r="ADL25" s="27"/>
      <c r="ADM25" s="27"/>
      <c r="ADN25" s="27"/>
      <c r="ADO25" s="27"/>
      <c r="ADP25" s="27"/>
      <c r="ADQ25" s="27"/>
      <c r="ADR25" s="27"/>
      <c r="ADS25" s="27"/>
      <c r="ADT25" s="27"/>
      <c r="ADU25" s="27"/>
      <c r="ADV25" s="27"/>
      <c r="ADW25" s="27"/>
      <c r="ADX25" s="27"/>
      <c r="ADY25" s="27"/>
      <c r="ADZ25" s="27"/>
      <c r="AEA25" s="27"/>
      <c r="AEB25" s="27"/>
      <c r="AEC25" s="27"/>
      <c r="AED25" s="27"/>
      <c r="AEE25" s="27"/>
      <c r="AEF25" s="27"/>
      <c r="AEG25" s="27"/>
      <c r="AEH25" s="27"/>
      <c r="AEI25" s="27"/>
      <c r="AEJ25" s="27"/>
      <c r="AEK25" s="27"/>
      <c r="AEL25" s="27"/>
      <c r="AEM25" s="27"/>
      <c r="AEN25" s="27"/>
      <c r="AEO25" s="27"/>
      <c r="AEP25" s="27"/>
      <c r="AEQ25" s="27"/>
      <c r="AER25" s="27"/>
      <c r="AES25" s="27"/>
      <c r="AET25" s="27"/>
      <c r="AEU25" s="27"/>
      <c r="AEV25" s="27"/>
      <c r="AEW25" s="27"/>
      <c r="AEX25" s="27"/>
      <c r="AEY25" s="27"/>
      <c r="AEZ25" s="27"/>
      <c r="AFA25" s="27"/>
      <c r="AFB25" s="27"/>
      <c r="AFC25" s="27"/>
      <c r="AFD25" s="27"/>
      <c r="AFE25" s="27"/>
      <c r="AFF25" s="27"/>
      <c r="AFG25" s="27"/>
      <c r="AFH25" s="27"/>
      <c r="AFI25" s="27"/>
      <c r="AFJ25" s="27"/>
      <c r="AFK25" s="27"/>
      <c r="AFL25" s="27"/>
      <c r="AFM25" s="27"/>
      <c r="AFN25" s="27"/>
      <c r="AFO25" s="27"/>
      <c r="AFP25" s="27"/>
      <c r="AFQ25" s="27"/>
      <c r="AFR25" s="27"/>
      <c r="AFS25" s="27"/>
      <c r="AFT25" s="27"/>
      <c r="AFU25" s="27"/>
      <c r="AFV25" s="27"/>
      <c r="AFW25" s="27"/>
      <c r="AFX25" s="27"/>
      <c r="AFY25" s="27"/>
      <c r="AFZ25" s="27"/>
      <c r="AGA25" s="27"/>
      <c r="AGB25" s="27"/>
      <c r="AGC25" s="27"/>
      <c r="AGD25" s="27"/>
      <c r="AGE25" s="27"/>
      <c r="AGF25" s="27"/>
      <c r="AGG25" s="27"/>
      <c r="AGH25" s="27"/>
      <c r="AGI25" s="27"/>
      <c r="AGJ25" s="27"/>
      <c r="AGK25" s="27"/>
      <c r="AGL25" s="27"/>
      <c r="AGM25" s="27"/>
      <c r="AGN25" s="27"/>
      <c r="AGO25" s="27"/>
      <c r="AGP25" s="27"/>
      <c r="AGQ25" s="27"/>
      <c r="AGR25" s="27"/>
      <c r="AGS25" s="27"/>
      <c r="AGT25" s="27"/>
      <c r="AGU25" s="27"/>
      <c r="AGV25" s="27"/>
      <c r="AGW25" s="27"/>
      <c r="AGX25" s="27"/>
      <c r="AGY25" s="27"/>
      <c r="AGZ25" s="27"/>
      <c r="AHA25" s="27"/>
      <c r="AHB25" s="27"/>
      <c r="AHC25" s="27"/>
      <c r="AHD25" s="27"/>
      <c r="AHE25" s="27"/>
      <c r="AHF25" s="27"/>
      <c r="AHG25" s="27"/>
      <c r="AHH25" s="27"/>
      <c r="AHI25" s="27"/>
      <c r="AHJ25" s="27"/>
      <c r="AHK25" s="27"/>
      <c r="AHL25" s="27"/>
      <c r="AHM25" s="27"/>
      <c r="AHN25" s="27"/>
      <c r="AHO25" s="27"/>
      <c r="AHP25" s="27"/>
      <c r="AHQ25" s="27"/>
      <c r="AHR25" s="27"/>
      <c r="AHS25" s="27"/>
      <c r="AHT25" s="27"/>
      <c r="AHU25" s="27"/>
      <c r="AHV25" s="27"/>
      <c r="AHW25" s="27"/>
      <c r="AHX25" s="27"/>
      <c r="AHY25" s="27"/>
      <c r="AHZ25" s="27"/>
      <c r="AIA25" s="27"/>
      <c r="AIB25" s="27"/>
      <c r="AIC25" s="27"/>
      <c r="AID25" s="27"/>
      <c r="AIE25" s="27"/>
      <c r="AIF25" s="27"/>
      <c r="AIG25" s="27"/>
      <c r="AIH25" s="27"/>
      <c r="AII25" s="27"/>
      <c r="AIJ25" s="27"/>
      <c r="AIK25" s="27"/>
      <c r="AIL25" s="27"/>
      <c r="AIM25" s="27"/>
      <c r="AIN25" s="27"/>
      <c r="AIO25" s="27"/>
      <c r="AIP25" s="27"/>
      <c r="AIQ25" s="27"/>
      <c r="AIR25" s="27"/>
      <c r="AIS25" s="27"/>
      <c r="AIT25" s="27"/>
      <c r="AIU25" s="27"/>
      <c r="AIV25" s="27"/>
      <c r="AIW25" s="27"/>
      <c r="AIX25" s="27"/>
      <c r="AIY25" s="27"/>
      <c r="AIZ25" s="27"/>
      <c r="AJA25" s="27"/>
      <c r="AJB25" s="27"/>
      <c r="AJC25" s="27"/>
      <c r="AJD25" s="27"/>
      <c r="AJE25" s="27"/>
      <c r="AJF25" s="27"/>
      <c r="AJG25" s="27"/>
      <c r="AJH25" s="27"/>
      <c r="AJI25" s="27"/>
      <c r="AJJ25" s="27"/>
      <c r="AJK25" s="27"/>
      <c r="AJL25" s="27"/>
      <c r="AJM25" s="27"/>
      <c r="AJN25" s="27"/>
      <c r="AJO25" s="27"/>
      <c r="AJP25" s="27"/>
      <c r="AJQ25" s="27"/>
      <c r="AJR25" s="27"/>
      <c r="AJS25" s="27"/>
      <c r="AJT25" s="27"/>
      <c r="AJU25" s="27"/>
      <c r="AJV25" s="27"/>
      <c r="AJW25" s="27"/>
      <c r="AJX25" s="27"/>
      <c r="AJY25" s="27"/>
      <c r="AJZ25" s="27"/>
      <c r="AKA25" s="27"/>
      <c r="AKB25" s="27"/>
      <c r="AKC25" s="27"/>
      <c r="AKD25" s="27"/>
      <c r="AKE25" s="27"/>
      <c r="AKF25" s="27"/>
      <c r="AKG25" s="27"/>
      <c r="AKH25" s="27"/>
      <c r="AKI25" s="27"/>
      <c r="AKJ25" s="27"/>
      <c r="AKK25" s="27"/>
      <c r="AKL25" s="27"/>
      <c r="AKM25" s="27"/>
      <c r="AKN25" s="27"/>
      <c r="AKO25" s="27"/>
      <c r="AKP25" s="27"/>
      <c r="AKQ25" s="27"/>
      <c r="AKR25" s="27"/>
      <c r="AKS25" s="27"/>
      <c r="AKT25" s="27"/>
      <c r="AKU25" s="27"/>
      <c r="AKV25" s="27"/>
      <c r="AKW25" s="27"/>
      <c r="AKX25" s="27"/>
      <c r="AKY25" s="27"/>
      <c r="AKZ25" s="27"/>
      <c r="ALA25" s="27"/>
      <c r="ALB25" s="27"/>
      <c r="ALC25" s="27"/>
      <c r="ALD25" s="27"/>
      <c r="ALE25" s="27"/>
      <c r="ALF25" s="27"/>
      <c r="ALG25" s="27"/>
      <c r="ALH25" s="27"/>
      <c r="ALI25" s="27"/>
      <c r="ALJ25" s="27"/>
      <c r="ALK25" s="27"/>
      <c r="ALL25" s="27"/>
      <c r="ALM25" s="27"/>
      <c r="ALN25" s="27"/>
      <c r="ALO25" s="27"/>
      <c r="ALP25" s="27"/>
      <c r="ALQ25" s="27"/>
      <c r="ALR25" s="27"/>
      <c r="ALS25" s="27"/>
      <c r="ALT25" s="27"/>
      <c r="ALU25" s="27"/>
      <c r="ALV25" s="27"/>
      <c r="ALW25" s="27"/>
      <c r="ALX25" s="27"/>
      <c r="ALY25" s="27"/>
      <c r="ALZ25" s="27"/>
      <c r="AMA25" s="27"/>
      <c r="AMB25" s="27"/>
      <c r="AMC25" s="27"/>
      <c r="AMD25" s="27"/>
      <c r="AME25" s="27"/>
      <c r="AMF25" s="27"/>
      <c r="AMG25" s="27"/>
      <c r="AMH25" s="27"/>
      <c r="AMI25" s="27"/>
      <c r="AMJ25" s="27"/>
      <c r="AMK25" s="27"/>
      <c r="AML25" s="27"/>
      <c r="AMM25" s="27"/>
      <c r="AMN25" s="27"/>
      <c r="AMO25" s="27"/>
      <c r="AMP25" s="27"/>
      <c r="AMQ25" s="27"/>
      <c r="AMR25" s="27"/>
      <c r="AMS25" s="27"/>
      <c r="AMT25" s="27"/>
      <c r="AMU25" s="27"/>
      <c r="AMV25" s="27"/>
      <c r="AMW25" s="27"/>
      <c r="AMX25" s="27"/>
      <c r="AMY25" s="27"/>
      <c r="AMZ25" s="27"/>
      <c r="ANA25" s="27"/>
      <c r="ANB25" s="27"/>
      <c r="ANC25" s="27"/>
      <c r="AND25" s="27"/>
      <c r="ANE25" s="27"/>
      <c r="ANF25" s="27"/>
      <c r="ANG25" s="27"/>
      <c r="ANH25" s="27"/>
      <c r="ANI25" s="27"/>
      <c r="ANJ25" s="27"/>
      <c r="ANK25" s="27"/>
      <c r="ANL25" s="27"/>
      <c r="ANM25" s="27"/>
      <c r="ANN25" s="27"/>
      <c r="ANO25" s="27"/>
      <c r="ANP25" s="27"/>
      <c r="ANQ25" s="27"/>
      <c r="ANR25" s="27"/>
      <c r="ANS25" s="27"/>
      <c r="ANT25" s="27"/>
      <c r="ANU25" s="27"/>
      <c r="ANV25" s="27"/>
      <c r="ANW25" s="27"/>
      <c r="ANX25" s="27"/>
      <c r="ANY25" s="27"/>
      <c r="ANZ25" s="27"/>
      <c r="AOA25" s="27"/>
      <c r="AOB25" s="27"/>
      <c r="AOC25" s="27"/>
      <c r="AOD25" s="27"/>
      <c r="AOE25" s="27"/>
      <c r="AOF25" s="27"/>
      <c r="AOG25" s="27"/>
      <c r="AOH25" s="27"/>
      <c r="AOI25" s="27"/>
      <c r="AOJ25" s="27"/>
      <c r="AOK25" s="27"/>
      <c r="AOL25" s="27"/>
      <c r="AOM25" s="27"/>
      <c r="AON25" s="27"/>
      <c r="AOO25" s="27"/>
      <c r="AOP25" s="27"/>
      <c r="AOQ25" s="27"/>
      <c r="AOR25" s="27"/>
      <c r="AOS25" s="27"/>
      <c r="AOT25" s="27"/>
      <c r="AOU25" s="27"/>
      <c r="AOV25" s="27"/>
      <c r="AOW25" s="27"/>
      <c r="AOX25" s="27"/>
      <c r="AOY25" s="27"/>
      <c r="AOZ25" s="27"/>
      <c r="APA25" s="27"/>
      <c r="APB25" s="27"/>
      <c r="APC25" s="27"/>
      <c r="APD25" s="27"/>
      <c r="APE25" s="27"/>
      <c r="APF25" s="27"/>
      <c r="APG25" s="27"/>
      <c r="APH25" s="27"/>
      <c r="API25" s="27"/>
      <c r="APJ25" s="27"/>
      <c r="APK25" s="27"/>
      <c r="APL25" s="27"/>
      <c r="APM25" s="27"/>
      <c r="APN25" s="27"/>
      <c r="APO25" s="27"/>
    </row>
    <row r="26" spans="1:1107" s="28" customFormat="1" ht="104.25" customHeight="1" thickBot="1" x14ac:dyDescent="0.3">
      <c r="A26" s="122">
        <v>13</v>
      </c>
      <c r="B26" s="123" t="s">
        <v>82</v>
      </c>
      <c r="C26" s="123" t="s">
        <v>81</v>
      </c>
      <c r="D26" s="123" t="s">
        <v>80</v>
      </c>
      <c r="E26" s="132" t="s">
        <v>170</v>
      </c>
      <c r="F26" s="133" t="s">
        <v>137</v>
      </c>
      <c r="G26" s="134" t="s">
        <v>40</v>
      </c>
      <c r="H26" s="172">
        <v>2.8759999999999999</v>
      </c>
      <c r="I26" s="172">
        <f t="shared" ref="I26" si="11">H26</f>
        <v>2.8759999999999999</v>
      </c>
      <c r="J26" s="158">
        <v>0.5</v>
      </c>
      <c r="K26" s="158"/>
      <c r="L26" s="158"/>
      <c r="M26" s="158">
        <f>H26/N26*W26</f>
        <v>0</v>
      </c>
      <c r="N26" s="167">
        <v>926.49</v>
      </c>
      <c r="O26" s="167">
        <v>3685.5</v>
      </c>
      <c r="P26" s="168">
        <f t="shared" ref="P26" si="12">N26</f>
        <v>926.49</v>
      </c>
      <c r="Q26" s="169">
        <f>N26/H26*J26</f>
        <v>161.07267037552157</v>
      </c>
      <c r="R26" s="170">
        <f t="shared" si="3"/>
        <v>1755.6921070931851</v>
      </c>
      <c r="S26" s="171">
        <f t="shared" si="4"/>
        <v>0</v>
      </c>
      <c r="T26" s="168">
        <f t="shared" si="5"/>
        <v>0</v>
      </c>
      <c r="U26" s="169">
        <f t="shared" si="6"/>
        <v>0</v>
      </c>
      <c r="V26" s="168">
        <f t="shared" si="7"/>
        <v>0</v>
      </c>
      <c r="W26" s="168"/>
      <c r="X26" s="168"/>
      <c r="Y26" s="170">
        <f t="shared" si="8"/>
        <v>0</v>
      </c>
      <c r="Z26" s="118" t="s">
        <v>146</v>
      </c>
      <c r="AA26" s="53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71"/>
      <c r="AN26" s="243" t="s">
        <v>193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  <c r="OM26" s="27"/>
      <c r="ON26" s="27"/>
      <c r="OO26" s="27"/>
      <c r="OP26" s="27"/>
      <c r="OQ26" s="27"/>
      <c r="OR26" s="27"/>
      <c r="OS26" s="27"/>
      <c r="OT26" s="27"/>
      <c r="OU26" s="27"/>
      <c r="OV26" s="27"/>
      <c r="OW26" s="27"/>
      <c r="OX26" s="27"/>
      <c r="OY26" s="27"/>
      <c r="OZ26" s="27"/>
      <c r="PA26" s="27"/>
      <c r="PB26" s="27"/>
      <c r="PC26" s="27"/>
      <c r="PD26" s="27"/>
      <c r="PE26" s="27"/>
      <c r="PF26" s="27"/>
      <c r="PG26" s="27"/>
      <c r="PH26" s="27"/>
      <c r="PI26" s="27"/>
      <c r="PJ26" s="27"/>
      <c r="PK26" s="27"/>
      <c r="PL26" s="27"/>
      <c r="PM26" s="27"/>
      <c r="PN26" s="27"/>
      <c r="PO26" s="27"/>
      <c r="PP26" s="27"/>
      <c r="PQ26" s="27"/>
      <c r="PR26" s="27"/>
      <c r="PS26" s="27"/>
      <c r="PT26" s="27"/>
      <c r="PU26" s="27"/>
      <c r="PV26" s="27"/>
      <c r="PW26" s="27"/>
      <c r="PX26" s="27"/>
      <c r="PY26" s="27"/>
      <c r="PZ26" s="27"/>
      <c r="QA26" s="27"/>
      <c r="QB26" s="27"/>
      <c r="QC26" s="27"/>
      <c r="QD26" s="27"/>
      <c r="QE26" s="27"/>
      <c r="QF26" s="27"/>
      <c r="QG26" s="27"/>
      <c r="QH26" s="27"/>
      <c r="QI26" s="27"/>
      <c r="QJ26" s="27"/>
      <c r="QK26" s="27"/>
      <c r="QL26" s="27"/>
      <c r="QM26" s="27"/>
      <c r="QN26" s="27"/>
      <c r="QO26" s="27"/>
      <c r="QP26" s="27"/>
      <c r="QQ26" s="27"/>
      <c r="QR26" s="27"/>
      <c r="QS26" s="27"/>
      <c r="QT26" s="27"/>
      <c r="QU26" s="27"/>
      <c r="QV26" s="27"/>
      <c r="QW26" s="27"/>
      <c r="QX26" s="27"/>
      <c r="QY26" s="27"/>
      <c r="QZ26" s="27"/>
      <c r="RA26" s="27"/>
      <c r="RB26" s="27"/>
      <c r="RC26" s="27"/>
      <c r="RD26" s="27"/>
      <c r="RE26" s="27"/>
      <c r="RF26" s="27"/>
      <c r="RG26" s="27"/>
      <c r="RH26" s="27"/>
      <c r="RI26" s="27"/>
      <c r="RJ26" s="27"/>
      <c r="RK26" s="27"/>
      <c r="RL26" s="27"/>
      <c r="RM26" s="27"/>
      <c r="RN26" s="27"/>
      <c r="RO26" s="27"/>
      <c r="RP26" s="27"/>
      <c r="RQ26" s="27"/>
      <c r="RR26" s="27"/>
      <c r="RS26" s="27"/>
      <c r="RT26" s="27"/>
      <c r="RU26" s="27"/>
      <c r="RV26" s="27"/>
      <c r="RW26" s="27"/>
      <c r="RX26" s="27"/>
      <c r="RY26" s="27"/>
      <c r="RZ26" s="27"/>
      <c r="SA26" s="27"/>
      <c r="SB26" s="27"/>
      <c r="SC26" s="27"/>
      <c r="SD26" s="27"/>
      <c r="SE26" s="27"/>
      <c r="SF26" s="27"/>
      <c r="SG26" s="27"/>
      <c r="SH26" s="27"/>
      <c r="SI26" s="27"/>
      <c r="SJ26" s="27"/>
      <c r="SK26" s="27"/>
      <c r="SL26" s="27"/>
      <c r="SM26" s="27"/>
      <c r="SN26" s="27"/>
      <c r="SO26" s="27"/>
      <c r="SP26" s="27"/>
      <c r="SQ26" s="27"/>
      <c r="SR26" s="27"/>
      <c r="SS26" s="27"/>
      <c r="ST26" s="27"/>
      <c r="SU26" s="27"/>
      <c r="SV26" s="27"/>
      <c r="SW26" s="27"/>
      <c r="SX26" s="27"/>
      <c r="SY26" s="27"/>
      <c r="SZ26" s="27"/>
      <c r="TA26" s="27"/>
      <c r="TB26" s="27"/>
      <c r="TC26" s="27"/>
      <c r="TD26" s="27"/>
      <c r="TE26" s="27"/>
      <c r="TF26" s="27"/>
      <c r="TG26" s="27"/>
      <c r="TH26" s="27"/>
      <c r="TI26" s="27"/>
      <c r="TJ26" s="27"/>
      <c r="TK26" s="27"/>
      <c r="TL26" s="27"/>
      <c r="TM26" s="27"/>
      <c r="TN26" s="27"/>
      <c r="TO26" s="27"/>
      <c r="TP26" s="27"/>
      <c r="TQ26" s="27"/>
      <c r="TR26" s="27"/>
      <c r="TS26" s="27"/>
      <c r="TT26" s="27"/>
      <c r="TU26" s="27"/>
      <c r="TV26" s="27"/>
      <c r="TW26" s="27"/>
      <c r="TX26" s="27"/>
      <c r="TY26" s="27"/>
      <c r="TZ26" s="27"/>
      <c r="UA26" s="27"/>
      <c r="UB26" s="27"/>
      <c r="UC26" s="27"/>
      <c r="UD26" s="27"/>
      <c r="UE26" s="27"/>
      <c r="UF26" s="27"/>
      <c r="UG26" s="27"/>
      <c r="UH26" s="27"/>
      <c r="UI26" s="27"/>
      <c r="UJ26" s="27"/>
      <c r="UK26" s="27"/>
      <c r="UL26" s="27"/>
      <c r="UM26" s="27"/>
      <c r="UN26" s="27"/>
      <c r="UO26" s="27"/>
      <c r="UP26" s="27"/>
      <c r="UQ26" s="27"/>
      <c r="UR26" s="27"/>
      <c r="US26" s="27"/>
      <c r="UT26" s="27"/>
      <c r="UU26" s="27"/>
      <c r="UV26" s="27"/>
      <c r="UW26" s="27"/>
      <c r="UX26" s="27"/>
      <c r="UY26" s="27"/>
      <c r="UZ26" s="27"/>
      <c r="VA26" s="27"/>
      <c r="VB26" s="27"/>
      <c r="VC26" s="27"/>
      <c r="VD26" s="27"/>
      <c r="VE26" s="27"/>
      <c r="VF26" s="27"/>
      <c r="VG26" s="27"/>
      <c r="VH26" s="27"/>
      <c r="VI26" s="27"/>
      <c r="VJ26" s="27"/>
      <c r="VK26" s="27"/>
      <c r="VL26" s="27"/>
      <c r="VM26" s="27"/>
      <c r="VN26" s="27"/>
      <c r="VO26" s="27"/>
      <c r="VP26" s="27"/>
      <c r="VQ26" s="27"/>
      <c r="VR26" s="27"/>
      <c r="VS26" s="27"/>
      <c r="VT26" s="27"/>
      <c r="VU26" s="27"/>
      <c r="VV26" s="27"/>
      <c r="VW26" s="27"/>
      <c r="VX26" s="27"/>
      <c r="VY26" s="27"/>
      <c r="VZ26" s="27"/>
      <c r="WA26" s="27"/>
      <c r="WB26" s="27"/>
      <c r="WC26" s="27"/>
      <c r="WD26" s="27"/>
      <c r="WE26" s="27"/>
      <c r="WF26" s="27"/>
      <c r="WG26" s="27"/>
      <c r="WH26" s="27"/>
      <c r="WI26" s="27"/>
      <c r="WJ26" s="27"/>
      <c r="WK26" s="27"/>
      <c r="WL26" s="27"/>
      <c r="WM26" s="27"/>
      <c r="WN26" s="27"/>
      <c r="WO26" s="27"/>
      <c r="WP26" s="27"/>
      <c r="WQ26" s="27"/>
      <c r="WR26" s="27"/>
      <c r="WS26" s="27"/>
      <c r="WT26" s="27"/>
      <c r="WU26" s="27"/>
      <c r="WV26" s="27"/>
      <c r="WW26" s="27"/>
      <c r="WX26" s="27"/>
      <c r="WY26" s="27"/>
      <c r="WZ26" s="27"/>
      <c r="XA26" s="27"/>
      <c r="XB26" s="27"/>
      <c r="XC26" s="27"/>
      <c r="XD26" s="27"/>
      <c r="XE26" s="27"/>
      <c r="XF26" s="27"/>
      <c r="XG26" s="27"/>
      <c r="XH26" s="27"/>
      <c r="XI26" s="27"/>
      <c r="XJ26" s="27"/>
      <c r="XK26" s="27"/>
      <c r="XL26" s="27"/>
      <c r="XM26" s="27"/>
      <c r="XN26" s="27"/>
      <c r="XO26" s="27"/>
      <c r="XP26" s="27"/>
      <c r="XQ26" s="27"/>
      <c r="XR26" s="27"/>
      <c r="XS26" s="27"/>
      <c r="XT26" s="27"/>
      <c r="XU26" s="27"/>
      <c r="XV26" s="27"/>
      <c r="XW26" s="27"/>
      <c r="XX26" s="27"/>
      <c r="XY26" s="27"/>
      <c r="XZ26" s="27"/>
      <c r="YA26" s="27"/>
      <c r="YB26" s="27"/>
      <c r="YC26" s="27"/>
      <c r="YD26" s="27"/>
      <c r="YE26" s="27"/>
      <c r="YF26" s="27"/>
      <c r="YG26" s="27"/>
      <c r="YH26" s="27"/>
      <c r="YI26" s="27"/>
      <c r="YJ26" s="27"/>
      <c r="YK26" s="27"/>
      <c r="YL26" s="27"/>
      <c r="YM26" s="27"/>
      <c r="YN26" s="27"/>
      <c r="YO26" s="27"/>
      <c r="YP26" s="27"/>
      <c r="YQ26" s="27"/>
      <c r="YR26" s="27"/>
      <c r="YS26" s="27"/>
      <c r="YT26" s="27"/>
      <c r="YU26" s="27"/>
      <c r="YV26" s="27"/>
      <c r="YW26" s="27"/>
      <c r="YX26" s="27"/>
      <c r="YY26" s="27"/>
      <c r="YZ26" s="27"/>
      <c r="ZA26" s="27"/>
      <c r="ZB26" s="27"/>
      <c r="ZC26" s="27"/>
      <c r="ZD26" s="27"/>
      <c r="ZE26" s="27"/>
      <c r="ZF26" s="27"/>
      <c r="ZG26" s="27"/>
      <c r="ZH26" s="27"/>
      <c r="ZI26" s="27"/>
      <c r="ZJ26" s="27"/>
      <c r="ZK26" s="27"/>
      <c r="ZL26" s="27"/>
      <c r="ZM26" s="27"/>
      <c r="ZN26" s="27"/>
      <c r="ZO26" s="27"/>
      <c r="ZP26" s="27"/>
      <c r="ZQ26" s="27"/>
      <c r="ZR26" s="27"/>
      <c r="ZS26" s="27"/>
      <c r="ZT26" s="27"/>
      <c r="ZU26" s="27"/>
      <c r="ZV26" s="27"/>
      <c r="ZW26" s="27"/>
      <c r="ZX26" s="27"/>
      <c r="ZY26" s="27"/>
      <c r="ZZ26" s="27"/>
      <c r="AAA26" s="27"/>
      <c r="AAB26" s="27"/>
      <c r="AAC26" s="27"/>
      <c r="AAD26" s="27"/>
      <c r="AAE26" s="27"/>
      <c r="AAF26" s="27"/>
      <c r="AAG26" s="27"/>
      <c r="AAH26" s="27"/>
      <c r="AAI26" s="27"/>
      <c r="AAJ26" s="27"/>
      <c r="AAK26" s="27"/>
      <c r="AAL26" s="27"/>
      <c r="AAM26" s="27"/>
      <c r="AAN26" s="27"/>
      <c r="AAO26" s="27"/>
      <c r="AAP26" s="27"/>
      <c r="AAQ26" s="27"/>
      <c r="AAR26" s="27"/>
      <c r="AAS26" s="27"/>
      <c r="AAT26" s="27"/>
      <c r="AAU26" s="27"/>
      <c r="AAV26" s="27"/>
      <c r="AAW26" s="27"/>
      <c r="AAX26" s="27"/>
      <c r="AAY26" s="27"/>
      <c r="AAZ26" s="27"/>
      <c r="ABA26" s="27"/>
      <c r="ABB26" s="27"/>
      <c r="ABC26" s="27"/>
      <c r="ABD26" s="27"/>
      <c r="ABE26" s="27"/>
      <c r="ABF26" s="27"/>
      <c r="ABG26" s="27"/>
      <c r="ABH26" s="27"/>
      <c r="ABI26" s="27"/>
      <c r="ABJ26" s="27"/>
      <c r="ABK26" s="27"/>
      <c r="ABL26" s="27"/>
      <c r="ABM26" s="27"/>
      <c r="ABN26" s="27"/>
      <c r="ABO26" s="27"/>
      <c r="ABP26" s="27"/>
      <c r="ABQ26" s="27"/>
      <c r="ABR26" s="27"/>
      <c r="ABS26" s="27"/>
      <c r="ABT26" s="27"/>
      <c r="ABU26" s="27"/>
      <c r="ABV26" s="27"/>
      <c r="ABW26" s="27"/>
      <c r="ABX26" s="27"/>
      <c r="ABY26" s="27"/>
      <c r="ABZ26" s="27"/>
      <c r="ACA26" s="27"/>
      <c r="ACB26" s="27"/>
      <c r="ACC26" s="27"/>
      <c r="ACD26" s="27"/>
      <c r="ACE26" s="27"/>
      <c r="ACF26" s="27"/>
      <c r="ACG26" s="27"/>
      <c r="ACH26" s="27"/>
      <c r="ACI26" s="27"/>
      <c r="ACJ26" s="27"/>
      <c r="ACK26" s="27"/>
      <c r="ACL26" s="27"/>
      <c r="ACM26" s="27"/>
      <c r="ACN26" s="27"/>
      <c r="ACO26" s="27"/>
      <c r="ACP26" s="27"/>
      <c r="ACQ26" s="27"/>
      <c r="ACR26" s="27"/>
      <c r="ACS26" s="27"/>
      <c r="ACT26" s="27"/>
      <c r="ACU26" s="27"/>
      <c r="ACV26" s="27"/>
      <c r="ACW26" s="27"/>
      <c r="ACX26" s="27"/>
      <c r="ACY26" s="27"/>
      <c r="ACZ26" s="27"/>
      <c r="ADA26" s="27"/>
      <c r="ADB26" s="27"/>
      <c r="ADC26" s="27"/>
      <c r="ADD26" s="27"/>
      <c r="ADE26" s="27"/>
      <c r="ADF26" s="27"/>
      <c r="ADG26" s="27"/>
      <c r="ADH26" s="27"/>
      <c r="ADI26" s="27"/>
      <c r="ADJ26" s="27"/>
      <c r="ADK26" s="27"/>
      <c r="ADL26" s="27"/>
      <c r="ADM26" s="27"/>
      <c r="ADN26" s="27"/>
      <c r="ADO26" s="27"/>
      <c r="ADP26" s="27"/>
      <c r="ADQ26" s="27"/>
      <c r="ADR26" s="27"/>
      <c r="ADS26" s="27"/>
      <c r="ADT26" s="27"/>
      <c r="ADU26" s="27"/>
      <c r="ADV26" s="27"/>
      <c r="ADW26" s="27"/>
      <c r="ADX26" s="27"/>
      <c r="ADY26" s="27"/>
      <c r="ADZ26" s="27"/>
      <c r="AEA26" s="27"/>
      <c r="AEB26" s="27"/>
      <c r="AEC26" s="27"/>
      <c r="AED26" s="27"/>
      <c r="AEE26" s="27"/>
      <c r="AEF26" s="27"/>
      <c r="AEG26" s="27"/>
      <c r="AEH26" s="27"/>
      <c r="AEI26" s="27"/>
      <c r="AEJ26" s="27"/>
      <c r="AEK26" s="27"/>
      <c r="AEL26" s="27"/>
      <c r="AEM26" s="27"/>
      <c r="AEN26" s="27"/>
      <c r="AEO26" s="27"/>
      <c r="AEP26" s="27"/>
      <c r="AEQ26" s="27"/>
      <c r="AER26" s="27"/>
      <c r="AES26" s="27"/>
      <c r="AET26" s="27"/>
      <c r="AEU26" s="27"/>
      <c r="AEV26" s="27"/>
      <c r="AEW26" s="27"/>
      <c r="AEX26" s="27"/>
      <c r="AEY26" s="27"/>
      <c r="AEZ26" s="27"/>
      <c r="AFA26" s="27"/>
      <c r="AFB26" s="27"/>
      <c r="AFC26" s="27"/>
      <c r="AFD26" s="27"/>
      <c r="AFE26" s="27"/>
      <c r="AFF26" s="27"/>
      <c r="AFG26" s="27"/>
      <c r="AFH26" s="27"/>
      <c r="AFI26" s="27"/>
      <c r="AFJ26" s="27"/>
      <c r="AFK26" s="27"/>
      <c r="AFL26" s="27"/>
      <c r="AFM26" s="27"/>
      <c r="AFN26" s="27"/>
      <c r="AFO26" s="27"/>
      <c r="AFP26" s="27"/>
      <c r="AFQ26" s="27"/>
      <c r="AFR26" s="27"/>
      <c r="AFS26" s="27"/>
      <c r="AFT26" s="27"/>
      <c r="AFU26" s="27"/>
      <c r="AFV26" s="27"/>
      <c r="AFW26" s="27"/>
      <c r="AFX26" s="27"/>
      <c r="AFY26" s="27"/>
      <c r="AFZ26" s="27"/>
      <c r="AGA26" s="27"/>
      <c r="AGB26" s="27"/>
      <c r="AGC26" s="27"/>
      <c r="AGD26" s="27"/>
      <c r="AGE26" s="27"/>
      <c r="AGF26" s="27"/>
      <c r="AGG26" s="27"/>
      <c r="AGH26" s="27"/>
      <c r="AGI26" s="27"/>
      <c r="AGJ26" s="27"/>
      <c r="AGK26" s="27"/>
      <c r="AGL26" s="27"/>
      <c r="AGM26" s="27"/>
      <c r="AGN26" s="27"/>
      <c r="AGO26" s="27"/>
      <c r="AGP26" s="27"/>
      <c r="AGQ26" s="27"/>
      <c r="AGR26" s="27"/>
      <c r="AGS26" s="27"/>
      <c r="AGT26" s="27"/>
      <c r="AGU26" s="27"/>
      <c r="AGV26" s="27"/>
      <c r="AGW26" s="27"/>
      <c r="AGX26" s="27"/>
      <c r="AGY26" s="27"/>
      <c r="AGZ26" s="27"/>
      <c r="AHA26" s="27"/>
      <c r="AHB26" s="27"/>
      <c r="AHC26" s="27"/>
      <c r="AHD26" s="27"/>
      <c r="AHE26" s="27"/>
      <c r="AHF26" s="27"/>
      <c r="AHG26" s="27"/>
      <c r="AHH26" s="27"/>
      <c r="AHI26" s="27"/>
      <c r="AHJ26" s="27"/>
      <c r="AHK26" s="27"/>
      <c r="AHL26" s="27"/>
      <c r="AHM26" s="27"/>
      <c r="AHN26" s="27"/>
      <c r="AHO26" s="27"/>
      <c r="AHP26" s="27"/>
      <c r="AHQ26" s="27"/>
      <c r="AHR26" s="27"/>
      <c r="AHS26" s="27"/>
      <c r="AHT26" s="27"/>
      <c r="AHU26" s="27"/>
      <c r="AHV26" s="27"/>
      <c r="AHW26" s="27"/>
      <c r="AHX26" s="27"/>
      <c r="AHY26" s="27"/>
      <c r="AHZ26" s="27"/>
      <c r="AIA26" s="27"/>
      <c r="AIB26" s="27"/>
      <c r="AIC26" s="27"/>
      <c r="AID26" s="27"/>
      <c r="AIE26" s="27"/>
      <c r="AIF26" s="27"/>
      <c r="AIG26" s="27"/>
      <c r="AIH26" s="27"/>
      <c r="AII26" s="27"/>
      <c r="AIJ26" s="27"/>
      <c r="AIK26" s="27"/>
      <c r="AIL26" s="27"/>
      <c r="AIM26" s="27"/>
      <c r="AIN26" s="27"/>
      <c r="AIO26" s="27"/>
      <c r="AIP26" s="27"/>
      <c r="AIQ26" s="27"/>
      <c r="AIR26" s="27"/>
      <c r="AIS26" s="27"/>
      <c r="AIT26" s="27"/>
      <c r="AIU26" s="27"/>
      <c r="AIV26" s="27"/>
      <c r="AIW26" s="27"/>
      <c r="AIX26" s="27"/>
      <c r="AIY26" s="27"/>
      <c r="AIZ26" s="27"/>
      <c r="AJA26" s="27"/>
      <c r="AJB26" s="27"/>
      <c r="AJC26" s="27"/>
      <c r="AJD26" s="27"/>
      <c r="AJE26" s="27"/>
      <c r="AJF26" s="27"/>
      <c r="AJG26" s="27"/>
      <c r="AJH26" s="27"/>
      <c r="AJI26" s="27"/>
      <c r="AJJ26" s="27"/>
      <c r="AJK26" s="27"/>
      <c r="AJL26" s="27"/>
      <c r="AJM26" s="27"/>
      <c r="AJN26" s="27"/>
      <c r="AJO26" s="27"/>
      <c r="AJP26" s="27"/>
      <c r="AJQ26" s="27"/>
      <c r="AJR26" s="27"/>
      <c r="AJS26" s="27"/>
      <c r="AJT26" s="27"/>
      <c r="AJU26" s="27"/>
      <c r="AJV26" s="27"/>
      <c r="AJW26" s="27"/>
      <c r="AJX26" s="27"/>
      <c r="AJY26" s="27"/>
      <c r="AJZ26" s="27"/>
      <c r="AKA26" s="27"/>
      <c r="AKB26" s="27"/>
      <c r="AKC26" s="27"/>
      <c r="AKD26" s="27"/>
      <c r="AKE26" s="27"/>
      <c r="AKF26" s="27"/>
      <c r="AKG26" s="27"/>
      <c r="AKH26" s="27"/>
      <c r="AKI26" s="27"/>
      <c r="AKJ26" s="27"/>
      <c r="AKK26" s="27"/>
      <c r="AKL26" s="27"/>
      <c r="AKM26" s="27"/>
      <c r="AKN26" s="27"/>
      <c r="AKO26" s="27"/>
      <c r="AKP26" s="27"/>
      <c r="AKQ26" s="27"/>
      <c r="AKR26" s="27"/>
      <c r="AKS26" s="27"/>
      <c r="AKT26" s="27"/>
      <c r="AKU26" s="27"/>
      <c r="AKV26" s="27"/>
      <c r="AKW26" s="27"/>
      <c r="AKX26" s="27"/>
      <c r="AKY26" s="27"/>
      <c r="AKZ26" s="27"/>
      <c r="ALA26" s="27"/>
      <c r="ALB26" s="27"/>
      <c r="ALC26" s="27"/>
      <c r="ALD26" s="27"/>
      <c r="ALE26" s="27"/>
      <c r="ALF26" s="27"/>
      <c r="ALG26" s="27"/>
      <c r="ALH26" s="27"/>
      <c r="ALI26" s="27"/>
      <c r="ALJ26" s="27"/>
      <c r="ALK26" s="27"/>
      <c r="ALL26" s="27"/>
      <c r="ALM26" s="27"/>
      <c r="ALN26" s="27"/>
      <c r="ALO26" s="27"/>
      <c r="ALP26" s="27"/>
      <c r="ALQ26" s="27"/>
      <c r="ALR26" s="27"/>
      <c r="ALS26" s="27"/>
      <c r="ALT26" s="27"/>
      <c r="ALU26" s="27"/>
      <c r="ALV26" s="27"/>
      <c r="ALW26" s="27"/>
      <c r="ALX26" s="27"/>
      <c r="ALY26" s="27"/>
      <c r="ALZ26" s="27"/>
      <c r="AMA26" s="27"/>
      <c r="AMB26" s="27"/>
      <c r="AMC26" s="27"/>
      <c r="AMD26" s="27"/>
      <c r="AME26" s="27"/>
      <c r="AMF26" s="27"/>
      <c r="AMG26" s="27"/>
      <c r="AMH26" s="27"/>
      <c r="AMI26" s="27"/>
      <c r="AMJ26" s="27"/>
      <c r="AMK26" s="27"/>
      <c r="AML26" s="27"/>
      <c r="AMM26" s="27"/>
      <c r="AMN26" s="27"/>
      <c r="AMO26" s="27"/>
      <c r="AMP26" s="27"/>
      <c r="AMQ26" s="27"/>
      <c r="AMR26" s="27"/>
      <c r="AMS26" s="27"/>
      <c r="AMT26" s="27"/>
      <c r="AMU26" s="27"/>
      <c r="AMV26" s="27"/>
      <c r="AMW26" s="27"/>
      <c r="AMX26" s="27"/>
      <c r="AMY26" s="27"/>
      <c r="AMZ26" s="27"/>
      <c r="ANA26" s="27"/>
      <c r="ANB26" s="27"/>
      <c r="ANC26" s="27"/>
      <c r="AND26" s="27"/>
      <c r="ANE26" s="27"/>
      <c r="ANF26" s="27"/>
      <c r="ANG26" s="27"/>
      <c r="ANH26" s="27"/>
      <c r="ANI26" s="27"/>
      <c r="ANJ26" s="27"/>
      <c r="ANK26" s="27"/>
      <c r="ANL26" s="27"/>
      <c r="ANM26" s="27"/>
      <c r="ANN26" s="27"/>
      <c r="ANO26" s="27"/>
      <c r="ANP26" s="27"/>
      <c r="ANQ26" s="27"/>
      <c r="ANR26" s="27"/>
      <c r="ANS26" s="27"/>
      <c r="ANT26" s="27"/>
      <c r="ANU26" s="27"/>
      <c r="ANV26" s="27"/>
      <c r="ANW26" s="27"/>
      <c r="ANX26" s="27"/>
      <c r="ANY26" s="27"/>
      <c r="ANZ26" s="27"/>
      <c r="AOA26" s="27"/>
      <c r="AOB26" s="27"/>
      <c r="AOC26" s="27"/>
      <c r="AOD26" s="27"/>
      <c r="AOE26" s="27"/>
      <c r="AOF26" s="27"/>
      <c r="AOG26" s="27"/>
      <c r="AOH26" s="27"/>
      <c r="AOI26" s="27"/>
      <c r="AOJ26" s="27"/>
      <c r="AOK26" s="27"/>
      <c r="AOL26" s="27"/>
      <c r="AOM26" s="27"/>
      <c r="AON26" s="27"/>
      <c r="AOO26" s="27"/>
      <c r="AOP26" s="27"/>
      <c r="AOQ26" s="27"/>
      <c r="AOR26" s="27"/>
      <c r="AOS26" s="27"/>
      <c r="AOT26" s="27"/>
      <c r="AOU26" s="27"/>
      <c r="AOV26" s="27"/>
      <c r="AOW26" s="27"/>
      <c r="AOX26" s="27"/>
      <c r="AOY26" s="27"/>
      <c r="AOZ26" s="27"/>
      <c r="APA26" s="27"/>
      <c r="APB26" s="27"/>
      <c r="APC26" s="27"/>
      <c r="APD26" s="27"/>
      <c r="APE26" s="27"/>
      <c r="APF26" s="27"/>
      <c r="APG26" s="27"/>
      <c r="APH26" s="27"/>
      <c r="API26" s="27"/>
      <c r="APJ26" s="27"/>
      <c r="APK26" s="27"/>
      <c r="APL26" s="27"/>
      <c r="APM26" s="27"/>
      <c r="APN26" s="27"/>
      <c r="APO26" s="27"/>
    </row>
    <row r="27" spans="1:1107" s="8" customFormat="1" ht="24" thickBot="1" x14ac:dyDescent="0.3">
      <c r="A27" s="278"/>
      <c r="B27" s="279"/>
      <c r="C27" s="279"/>
      <c r="D27" s="279"/>
      <c r="E27" s="280"/>
      <c r="F27" s="135"/>
      <c r="G27" s="136"/>
      <c r="H27" s="179"/>
      <c r="I27" s="179"/>
      <c r="J27" s="179"/>
      <c r="K27" s="179"/>
      <c r="L27" s="179"/>
      <c r="M27" s="179"/>
      <c r="N27" s="180"/>
      <c r="O27" s="180"/>
      <c r="P27" s="181"/>
      <c r="Q27" s="182">
        <f t="shared" ref="Q27:X27" si="13">SUM(Q14:Q26)</f>
        <v>1491.1860091432461</v>
      </c>
      <c r="R27" s="137">
        <f t="shared" si="13"/>
        <v>16253.927499661386</v>
      </c>
      <c r="S27" s="183">
        <f t="shared" si="13"/>
        <v>928.87325240437724</v>
      </c>
      <c r="T27" s="182">
        <f t="shared" si="13"/>
        <v>13010.96182005365</v>
      </c>
      <c r="U27" s="182">
        <f t="shared" si="13"/>
        <v>1230.3340492629156</v>
      </c>
      <c r="V27" s="182">
        <f t="shared" si="13"/>
        <v>17233.599201436507</v>
      </c>
      <c r="W27" s="184">
        <f t="shared" si="13"/>
        <v>3489.3206404350176</v>
      </c>
      <c r="X27" s="184">
        <f t="shared" si="13"/>
        <v>48875.793885881983</v>
      </c>
      <c r="Y27" s="185"/>
      <c r="Z27" s="118"/>
      <c r="AA27" s="53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71"/>
      <c r="AN27" s="166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  <c r="AMI27" s="9"/>
      <c r="AMJ27" s="9"/>
      <c r="AMK27" s="9"/>
      <c r="AML27" s="9"/>
      <c r="AMM27" s="9"/>
      <c r="AMN27" s="9"/>
      <c r="AMO27" s="9"/>
      <c r="AMP27" s="9"/>
      <c r="AMQ27" s="9"/>
      <c r="AMR27" s="9"/>
      <c r="AMS27" s="9"/>
      <c r="AMT27" s="9"/>
      <c r="AMU27" s="9"/>
      <c r="AMV27" s="9"/>
      <c r="AMW27" s="9"/>
      <c r="AMX27" s="9"/>
      <c r="AMY27" s="9"/>
      <c r="AMZ27" s="9"/>
      <c r="ANA27" s="9"/>
      <c r="ANB27" s="9"/>
      <c r="ANC27" s="9"/>
      <c r="AND27" s="9"/>
      <c r="ANE27" s="9"/>
      <c r="ANF27" s="9"/>
      <c r="ANG27" s="9"/>
      <c r="ANH27" s="9"/>
      <c r="ANI27" s="9"/>
      <c r="ANJ27" s="9"/>
      <c r="ANK27" s="9"/>
      <c r="ANL27" s="9"/>
      <c r="ANM27" s="9"/>
      <c r="ANN27" s="9"/>
      <c r="ANO27" s="9"/>
      <c r="ANP27" s="9"/>
      <c r="ANQ27" s="9"/>
      <c r="ANR27" s="9"/>
      <c r="ANS27" s="9"/>
      <c r="ANT27" s="9"/>
      <c r="ANU27" s="9"/>
      <c r="ANV27" s="9"/>
      <c r="ANW27" s="9"/>
      <c r="ANX27" s="9"/>
      <c r="ANY27" s="9"/>
      <c r="ANZ27" s="9"/>
      <c r="AOA27" s="9"/>
      <c r="AOB27" s="9"/>
      <c r="AOC27" s="9"/>
      <c r="AOD27" s="9"/>
      <c r="AOE27" s="9"/>
      <c r="AOF27" s="9"/>
      <c r="AOG27" s="9"/>
      <c r="AOH27" s="9"/>
      <c r="AOI27" s="9"/>
      <c r="AOJ27" s="9"/>
      <c r="AOK27" s="9"/>
      <c r="AOL27" s="9"/>
      <c r="AOM27" s="9"/>
      <c r="AON27" s="9"/>
      <c r="AOO27" s="9"/>
      <c r="AOP27" s="9"/>
      <c r="AOQ27" s="9"/>
      <c r="AOR27" s="9"/>
      <c r="AOS27" s="9"/>
      <c r="AOT27" s="9"/>
      <c r="AOU27" s="9"/>
      <c r="AOV27" s="9"/>
      <c r="AOW27" s="9"/>
      <c r="AOX27" s="9"/>
      <c r="AOY27" s="9"/>
      <c r="AOZ27" s="9"/>
      <c r="APA27" s="9"/>
      <c r="APB27" s="9"/>
      <c r="APC27" s="9"/>
      <c r="APD27" s="9"/>
      <c r="APE27" s="9"/>
      <c r="APF27" s="9"/>
      <c r="APG27" s="9"/>
      <c r="APH27" s="9"/>
      <c r="API27" s="9"/>
      <c r="APJ27" s="9"/>
      <c r="APK27" s="9"/>
      <c r="APL27" s="9"/>
      <c r="APM27" s="9"/>
      <c r="APN27" s="9"/>
      <c r="APO27" s="9"/>
    </row>
    <row r="28" spans="1:1107" ht="23.25" x14ac:dyDescent="0.3">
      <c r="A28" s="138" t="s">
        <v>29</v>
      </c>
      <c r="B28" s="139"/>
      <c r="C28" s="139"/>
      <c r="D28" s="139"/>
      <c r="E28" s="139"/>
      <c r="F28" s="139"/>
      <c r="G28" s="140"/>
      <c r="H28" s="186"/>
      <c r="I28" s="186"/>
      <c r="J28" s="186"/>
      <c r="K28" s="186"/>
      <c r="L28" s="186"/>
      <c r="M28" s="186"/>
      <c r="N28" s="187"/>
      <c r="O28" s="187"/>
      <c r="P28" s="188"/>
      <c r="Q28" s="188"/>
      <c r="R28" s="189"/>
      <c r="S28" s="190"/>
      <c r="T28" s="188"/>
      <c r="U28" s="188"/>
      <c r="V28" s="188"/>
      <c r="W28" s="188"/>
      <c r="X28" s="188"/>
      <c r="Y28" s="189"/>
      <c r="Z28" s="118"/>
      <c r="AA28" s="53"/>
      <c r="AM28" s="71"/>
      <c r="AN28" s="166"/>
    </row>
    <row r="29" spans="1:1107" ht="23.25" x14ac:dyDescent="0.3">
      <c r="A29" s="141" t="s">
        <v>30</v>
      </c>
      <c r="B29" s="142"/>
      <c r="C29" s="142"/>
      <c r="D29" s="142"/>
      <c r="E29" s="142"/>
      <c r="F29" s="142"/>
      <c r="G29" s="143"/>
      <c r="H29" s="191"/>
      <c r="I29" s="191"/>
      <c r="J29" s="191"/>
      <c r="K29" s="191"/>
      <c r="L29" s="191"/>
      <c r="M29" s="191"/>
      <c r="N29" s="192"/>
      <c r="O29" s="192"/>
      <c r="P29" s="193"/>
      <c r="Q29" s="193"/>
      <c r="R29" s="194"/>
      <c r="S29" s="195"/>
      <c r="T29" s="193"/>
      <c r="U29" s="193"/>
      <c r="V29" s="193"/>
      <c r="W29" s="193"/>
      <c r="X29" s="193"/>
      <c r="Y29" s="194"/>
      <c r="Z29" s="118"/>
      <c r="AA29" s="53"/>
      <c r="AE29" s="1"/>
      <c r="AM29" s="71"/>
      <c r="AN29" s="166"/>
      <c r="APG29" s="4"/>
      <c r="APH29" s="4"/>
      <c r="API29" s="4"/>
      <c r="APJ29" s="4"/>
      <c r="APK29" s="4"/>
      <c r="APL29" s="4"/>
      <c r="APM29" s="4"/>
      <c r="APN29" s="4"/>
      <c r="APO29" s="4"/>
    </row>
    <row r="30" spans="1:1107" s="32" customFormat="1" ht="99" customHeight="1" x14ac:dyDescent="0.25">
      <c r="A30" s="122">
        <v>14</v>
      </c>
      <c r="B30" s="144" t="s">
        <v>83</v>
      </c>
      <c r="C30" s="144" t="s">
        <v>84</v>
      </c>
      <c r="D30" s="144" t="s">
        <v>85</v>
      </c>
      <c r="E30" s="144" t="s">
        <v>171</v>
      </c>
      <c r="F30" s="145" t="s">
        <v>138</v>
      </c>
      <c r="G30" s="146" t="s">
        <v>40</v>
      </c>
      <c r="H30" s="158">
        <v>73.418000000000006</v>
      </c>
      <c r="I30" s="158">
        <f>H30-3.5</f>
        <v>69.918000000000006</v>
      </c>
      <c r="J30" s="158">
        <v>7</v>
      </c>
      <c r="K30" s="158">
        <v>2.67</v>
      </c>
      <c r="L30" s="158">
        <v>2.67</v>
      </c>
      <c r="M30" s="158">
        <f t="shared" ref="M30:M31" si="14">H30/N30*W30</f>
        <v>12.340000000000002</v>
      </c>
      <c r="N30" s="167">
        <v>4716.0050000000001</v>
      </c>
      <c r="O30" s="167">
        <v>53255.83</v>
      </c>
      <c r="P30" s="168">
        <f>N30-230.463</f>
        <v>4485.5420000000004</v>
      </c>
      <c r="Q30" s="169">
        <f t="shared" ref="Q30:Q36" si="15">N30/H30*J30</f>
        <v>449.64497807077282</v>
      </c>
      <c r="R30" s="170">
        <f t="shared" ref="R30:R33" si="16">Q30*$AQ$6</f>
        <v>4901.1302609714239</v>
      </c>
      <c r="S30" s="171">
        <f t="shared" ref="S30:S37" si="17">N30/H30*K30</f>
        <v>171.50744163556618</v>
      </c>
      <c r="T30" s="168">
        <f t="shared" ref="T30:T38" si="18">S30*$AL$7</f>
        <v>2402.3479728792713</v>
      </c>
      <c r="U30" s="169">
        <f>N30/H30*L30</f>
        <v>171.50744163556618</v>
      </c>
      <c r="V30" s="168">
        <f t="shared" ref="V30:V38" si="19">U30*$AL$7</f>
        <v>2402.3479728792713</v>
      </c>
      <c r="W30" s="168">
        <f t="shared" ref="W30:W38" si="20">Q30+S30+U30</f>
        <v>792.6598613419053</v>
      </c>
      <c r="X30" s="168">
        <f t="shared" ref="X30:X38" si="21">W30*$AL$7</f>
        <v>11102.986511359632</v>
      </c>
      <c r="Y30" s="170">
        <f t="shared" ref="Y30:Y38" si="22">O30/N30*W30</f>
        <v>8951.1692255305243</v>
      </c>
      <c r="Z30" s="147" t="s">
        <v>146</v>
      </c>
      <c r="AA30" s="55"/>
      <c r="AM30" s="71"/>
      <c r="AN30" s="242" t="s">
        <v>199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</row>
    <row r="31" spans="1:1107" s="32" customFormat="1" ht="122.25" customHeight="1" x14ac:dyDescent="0.25">
      <c r="A31" s="122">
        <f t="shared" ref="A31:A38" si="23">A30+1</f>
        <v>15</v>
      </c>
      <c r="B31" s="144" t="s">
        <v>88</v>
      </c>
      <c r="C31" s="144" t="s">
        <v>87</v>
      </c>
      <c r="D31" s="144" t="s">
        <v>86</v>
      </c>
      <c r="E31" s="144" t="s">
        <v>172</v>
      </c>
      <c r="F31" s="144"/>
      <c r="G31" s="146" t="s">
        <v>40</v>
      </c>
      <c r="H31" s="158">
        <v>53.94</v>
      </c>
      <c r="I31" s="158">
        <v>26.597999999999999</v>
      </c>
      <c r="J31" s="158">
        <v>2</v>
      </c>
      <c r="K31" s="158">
        <v>0.5</v>
      </c>
      <c r="L31" s="158">
        <v>0.5</v>
      </c>
      <c r="M31" s="158">
        <f t="shared" si="14"/>
        <v>3</v>
      </c>
      <c r="N31" s="167">
        <f>6820.147+307.158</f>
        <v>7127.3050000000003</v>
      </c>
      <c r="O31" s="167">
        <v>48261.87</v>
      </c>
      <c r="P31" s="168">
        <f>N31-3197.438</f>
        <v>3929.8670000000002</v>
      </c>
      <c r="Q31" s="169">
        <f t="shared" si="15"/>
        <v>264.26789024842418</v>
      </c>
      <c r="R31" s="170">
        <f t="shared" si="16"/>
        <v>2880.5200037078234</v>
      </c>
      <c r="S31" s="171">
        <f t="shared" si="17"/>
        <v>66.066972562106045</v>
      </c>
      <c r="T31" s="168">
        <f t="shared" si="18"/>
        <v>925.41674049397261</v>
      </c>
      <c r="U31" s="169">
        <f t="shared" ref="U31:U37" si="24">N31/H31*L31</f>
        <v>66.066972562106045</v>
      </c>
      <c r="V31" s="168">
        <f t="shared" si="19"/>
        <v>925.41674049397261</v>
      </c>
      <c r="W31" s="168">
        <f t="shared" si="20"/>
        <v>396.4018353726363</v>
      </c>
      <c r="X31" s="168">
        <f t="shared" si="21"/>
        <v>5552.5004429638366</v>
      </c>
      <c r="Y31" s="170">
        <f t="shared" si="22"/>
        <v>2684.1974416017797</v>
      </c>
      <c r="Z31" s="147" t="s">
        <v>146</v>
      </c>
      <c r="AA31" s="55"/>
      <c r="AM31" s="71"/>
      <c r="AN31" s="242" t="s">
        <v>198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</row>
    <row r="32" spans="1:1107" s="32" customFormat="1" ht="72" customHeight="1" x14ac:dyDescent="0.25">
      <c r="A32" s="122">
        <v>16</v>
      </c>
      <c r="B32" s="144" t="s">
        <v>89</v>
      </c>
      <c r="C32" s="148" t="s">
        <v>33</v>
      </c>
      <c r="D32" s="148" t="s">
        <v>34</v>
      </c>
      <c r="E32" s="148" t="s">
        <v>173</v>
      </c>
      <c r="F32" s="281"/>
      <c r="G32" s="146" t="s">
        <v>42</v>
      </c>
      <c r="H32" s="158">
        <v>5873.3</v>
      </c>
      <c r="I32" s="158">
        <v>1563.63</v>
      </c>
      <c r="J32" s="158">
        <v>100</v>
      </c>
      <c r="K32" s="158">
        <v>262.17</v>
      </c>
      <c r="L32" s="158">
        <v>300</v>
      </c>
      <c r="M32" s="158">
        <f t="shared" ref="M32:M36" si="25">H32/N32*W32</f>
        <v>662.17</v>
      </c>
      <c r="N32" s="167">
        <v>886.98</v>
      </c>
      <c r="O32" s="167">
        <v>18975.88</v>
      </c>
      <c r="P32" s="168">
        <f>N32/H32*I32</f>
        <v>236.13786753613815</v>
      </c>
      <c r="Q32" s="169">
        <f t="shared" si="15"/>
        <v>15.101901826911618</v>
      </c>
      <c r="R32" s="170">
        <f t="shared" si="16"/>
        <v>164.61072991333666</v>
      </c>
      <c r="S32" s="171">
        <f t="shared" si="17"/>
        <v>39.592656019614189</v>
      </c>
      <c r="T32" s="168">
        <f t="shared" si="18"/>
        <v>554.58431437474133</v>
      </c>
      <c r="U32" s="169">
        <f t="shared" si="24"/>
        <v>45.305705480734851</v>
      </c>
      <c r="V32" s="168">
        <f t="shared" si="19"/>
        <v>634.60843846520345</v>
      </c>
      <c r="W32" s="168">
        <f t="shared" si="20"/>
        <v>100.00026332726065</v>
      </c>
      <c r="X32" s="168">
        <f t="shared" si="21"/>
        <v>1400.7288989950125</v>
      </c>
      <c r="Y32" s="170">
        <f t="shared" si="22"/>
        <v>2139.3864538845287</v>
      </c>
      <c r="Z32" s="147" t="s">
        <v>130</v>
      </c>
      <c r="AA32" s="55"/>
      <c r="AM32" s="71"/>
      <c r="AN32" s="165" t="s">
        <v>152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</row>
    <row r="33" spans="1:1107" s="32" customFormat="1" ht="66" customHeight="1" x14ac:dyDescent="0.25">
      <c r="A33" s="122">
        <f t="shared" si="23"/>
        <v>17</v>
      </c>
      <c r="B33" s="144" t="s">
        <v>89</v>
      </c>
      <c r="C33" s="148" t="s">
        <v>33</v>
      </c>
      <c r="D33" s="148" t="s">
        <v>34</v>
      </c>
      <c r="E33" s="148" t="s">
        <v>174</v>
      </c>
      <c r="F33" s="281"/>
      <c r="G33" s="146" t="s">
        <v>42</v>
      </c>
      <c r="H33" s="158">
        <v>19348.900000000001</v>
      </c>
      <c r="I33" s="158">
        <v>4058.04</v>
      </c>
      <c r="J33" s="158">
        <v>1000</v>
      </c>
      <c r="K33" s="158">
        <v>1000</v>
      </c>
      <c r="L33" s="158">
        <v>1164.43</v>
      </c>
      <c r="M33" s="158">
        <f t="shared" si="25"/>
        <v>2831.0966666666668</v>
      </c>
      <c r="N33" s="167">
        <v>3057.2460000000001</v>
      </c>
      <c r="O33" s="167">
        <v>66306.89</v>
      </c>
      <c r="P33" s="168">
        <f>N33/H33*I33</f>
        <v>641.19544562429905</v>
      </c>
      <c r="Q33" s="169">
        <f t="shared" si="15"/>
        <v>158.00619156644564</v>
      </c>
      <c r="R33" s="170">
        <f t="shared" si="16"/>
        <v>1722.2674880742575</v>
      </c>
      <c r="S33" s="171">
        <f>N33/H33*K33/1.5</f>
        <v>105.33746104429709</v>
      </c>
      <c r="T33" s="168">
        <f t="shared" si="18"/>
        <v>1475.488372951969</v>
      </c>
      <c r="U33" s="169">
        <f t="shared" si="24"/>
        <v>183.9871496457163</v>
      </c>
      <c r="V33" s="168">
        <f t="shared" si="19"/>
        <v>2577.1543891746919</v>
      </c>
      <c r="W33" s="168">
        <f t="shared" si="20"/>
        <v>447.33080225645904</v>
      </c>
      <c r="X33" s="168">
        <f t="shared" si="21"/>
        <v>6265.8753215546149</v>
      </c>
      <c r="Y33" s="170">
        <f t="shared" si="22"/>
        <v>9701.9063231518758</v>
      </c>
      <c r="Z33" s="147" t="s">
        <v>130</v>
      </c>
      <c r="AA33" s="55"/>
      <c r="AM33" s="71"/>
      <c r="AN33" s="165" t="s">
        <v>152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</row>
    <row r="34" spans="1:1107" ht="60" hidden="1" customHeight="1" x14ac:dyDescent="0.25">
      <c r="A34" s="122"/>
      <c r="B34" s="144"/>
      <c r="C34" s="148"/>
      <c r="D34" s="148"/>
      <c r="E34" s="148"/>
      <c r="F34" s="148"/>
      <c r="G34" s="146"/>
      <c r="H34" s="158"/>
      <c r="I34" s="158"/>
      <c r="J34" s="158"/>
      <c r="K34" s="158"/>
      <c r="L34" s="158"/>
      <c r="M34" s="158"/>
      <c r="N34" s="167"/>
      <c r="O34" s="167"/>
      <c r="P34" s="168"/>
      <c r="Q34" s="169" t="e">
        <f t="shared" si="15"/>
        <v>#DIV/0!</v>
      </c>
      <c r="R34" s="170"/>
      <c r="S34" s="171"/>
      <c r="T34" s="168"/>
      <c r="U34" s="169"/>
      <c r="V34" s="168"/>
      <c r="W34" s="168"/>
      <c r="X34" s="168"/>
      <c r="Y34" s="170"/>
      <c r="Z34" s="118"/>
      <c r="AA34" s="53"/>
      <c r="AE34" s="1"/>
      <c r="AM34" s="71"/>
      <c r="AN34" s="166"/>
      <c r="APG34" s="4"/>
      <c r="APH34" s="4"/>
      <c r="API34" s="4"/>
      <c r="APJ34" s="4"/>
      <c r="APK34" s="4"/>
      <c r="APL34" s="4"/>
      <c r="APM34" s="4"/>
      <c r="APN34" s="4"/>
      <c r="APO34" s="4"/>
    </row>
    <row r="35" spans="1:1107" s="31" customFormat="1" ht="25.5" hidden="1" customHeight="1" x14ac:dyDescent="0.25">
      <c r="A35" s="122"/>
      <c r="B35" s="144"/>
      <c r="C35" s="148"/>
      <c r="D35" s="148"/>
      <c r="E35" s="148"/>
      <c r="F35" s="149"/>
      <c r="G35" s="146"/>
      <c r="H35" s="158"/>
      <c r="I35" s="158"/>
      <c r="J35" s="158"/>
      <c r="K35" s="158"/>
      <c r="L35" s="158"/>
      <c r="M35" s="158"/>
      <c r="N35" s="167"/>
      <c r="O35" s="167"/>
      <c r="P35" s="168"/>
      <c r="Q35" s="169" t="e">
        <f t="shared" si="15"/>
        <v>#DIV/0!</v>
      </c>
      <c r="R35" s="170"/>
      <c r="S35" s="171"/>
      <c r="T35" s="168"/>
      <c r="U35" s="169"/>
      <c r="V35" s="168"/>
      <c r="W35" s="168"/>
      <c r="X35" s="168"/>
      <c r="Y35" s="170"/>
      <c r="Z35" s="150"/>
      <c r="AA35" s="54"/>
      <c r="AM35" s="71"/>
      <c r="AN35" s="166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</row>
    <row r="36" spans="1:1107" s="32" customFormat="1" ht="109.5" customHeight="1" x14ac:dyDescent="0.25">
      <c r="A36" s="122">
        <v>20</v>
      </c>
      <c r="B36" s="144" t="s">
        <v>92</v>
      </c>
      <c r="C36" s="144" t="s">
        <v>91</v>
      </c>
      <c r="D36" s="144" t="s">
        <v>90</v>
      </c>
      <c r="E36" s="144" t="s">
        <v>175</v>
      </c>
      <c r="F36" s="144"/>
      <c r="G36" s="146" t="s">
        <v>39</v>
      </c>
      <c r="H36" s="158">
        <v>9</v>
      </c>
      <c r="I36" s="158">
        <f>H36</f>
        <v>9</v>
      </c>
      <c r="J36" s="158">
        <v>4</v>
      </c>
      <c r="K36" s="158">
        <v>4</v>
      </c>
      <c r="L36" s="158">
        <v>5</v>
      </c>
      <c r="M36" s="158">
        <f t="shared" si="25"/>
        <v>13.000000000000002</v>
      </c>
      <c r="N36" s="167">
        <v>189.98</v>
      </c>
      <c r="O36" s="167">
        <f>8938.94-O37</f>
        <v>6864.8700000000008</v>
      </c>
      <c r="P36" s="168">
        <f>N36</f>
        <v>189.98</v>
      </c>
      <c r="Q36" s="169">
        <f t="shared" si="15"/>
        <v>84.435555555555553</v>
      </c>
      <c r="R36" s="170">
        <f t="shared" ref="R36" si="26">Q36*$AQ$6</f>
        <v>920.34755555555557</v>
      </c>
      <c r="S36" s="171">
        <f t="shared" si="17"/>
        <v>84.435555555555553</v>
      </c>
      <c r="T36" s="168">
        <f t="shared" si="18"/>
        <v>1182.7101132955127</v>
      </c>
      <c r="U36" s="169">
        <f t="shared" si="24"/>
        <v>105.54444444444444</v>
      </c>
      <c r="V36" s="168">
        <f t="shared" si="19"/>
        <v>1478.3876416193907</v>
      </c>
      <c r="W36" s="168">
        <f t="shared" si="20"/>
        <v>274.41555555555556</v>
      </c>
      <c r="X36" s="168">
        <f t="shared" si="21"/>
        <v>3843.807868210416</v>
      </c>
      <c r="Y36" s="170">
        <f t="shared" si="22"/>
        <v>9915.9233333333341</v>
      </c>
      <c r="Z36" s="147" t="s">
        <v>146</v>
      </c>
      <c r="AA36" s="55"/>
      <c r="AM36" s="71"/>
      <c r="AN36" s="242" t="s">
        <v>194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</row>
    <row r="37" spans="1:1107" ht="82.5" hidden="1" customHeight="1" x14ac:dyDescent="0.25">
      <c r="A37" s="122">
        <f t="shared" si="23"/>
        <v>21</v>
      </c>
      <c r="B37" s="144" t="s">
        <v>92</v>
      </c>
      <c r="C37" s="144" t="s">
        <v>91</v>
      </c>
      <c r="D37" s="144" t="s">
        <v>90</v>
      </c>
      <c r="E37" s="144" t="s">
        <v>176</v>
      </c>
      <c r="F37" s="144"/>
      <c r="G37" s="146" t="s">
        <v>39</v>
      </c>
      <c r="H37" s="158">
        <v>2</v>
      </c>
      <c r="I37" s="158">
        <f>H37</f>
        <v>2</v>
      </c>
      <c r="J37" s="158">
        <v>1</v>
      </c>
      <c r="K37" s="158">
        <v>0</v>
      </c>
      <c r="L37" s="158">
        <v>0</v>
      </c>
      <c r="M37" s="158">
        <v>1</v>
      </c>
      <c r="N37" s="167">
        <v>93.99</v>
      </c>
      <c r="O37" s="167">
        <v>2074.0700000000002</v>
      </c>
      <c r="P37" s="177">
        <f>N37</f>
        <v>93.99</v>
      </c>
      <c r="Q37" s="169">
        <v>0</v>
      </c>
      <c r="R37" s="170">
        <f t="shared" ref="R37:R38" si="27">Q37*$AL$7</f>
        <v>0</v>
      </c>
      <c r="S37" s="171">
        <f t="shared" si="17"/>
        <v>0</v>
      </c>
      <c r="T37" s="168">
        <f t="shared" si="18"/>
        <v>0</v>
      </c>
      <c r="U37" s="169">
        <f t="shared" si="24"/>
        <v>0</v>
      </c>
      <c r="V37" s="168">
        <f t="shared" si="19"/>
        <v>0</v>
      </c>
      <c r="W37" s="168">
        <f t="shared" si="20"/>
        <v>0</v>
      </c>
      <c r="X37" s="168">
        <f t="shared" si="21"/>
        <v>0</v>
      </c>
      <c r="Y37" s="170">
        <f t="shared" si="22"/>
        <v>0</v>
      </c>
      <c r="Z37" s="118"/>
      <c r="AA37" s="53"/>
      <c r="AE37" s="1"/>
      <c r="AM37" s="71"/>
      <c r="AN37" s="166"/>
      <c r="APG37" s="4"/>
      <c r="APH37" s="4"/>
      <c r="API37" s="4"/>
      <c r="APJ37" s="4"/>
      <c r="APK37" s="4"/>
      <c r="APL37" s="4"/>
      <c r="APM37" s="4"/>
      <c r="APN37" s="4"/>
      <c r="APO37" s="4"/>
    </row>
    <row r="38" spans="1:1107" s="33" customFormat="1" ht="63.75" hidden="1" customHeight="1" x14ac:dyDescent="0.25">
      <c r="A38" s="122">
        <f t="shared" si="23"/>
        <v>22</v>
      </c>
      <c r="B38" s="144" t="s">
        <v>95</v>
      </c>
      <c r="C38" s="144" t="s">
        <v>94</v>
      </c>
      <c r="D38" s="144" t="s">
        <v>93</v>
      </c>
      <c r="E38" s="144" t="s">
        <v>177</v>
      </c>
      <c r="F38" s="144"/>
      <c r="G38" s="146" t="s">
        <v>40</v>
      </c>
      <c r="H38" s="158">
        <v>95.066000000000003</v>
      </c>
      <c r="I38" s="158">
        <f>H38</f>
        <v>95.066000000000003</v>
      </c>
      <c r="J38" s="158">
        <v>0</v>
      </c>
      <c r="K38" s="158">
        <v>9.7100000000000009</v>
      </c>
      <c r="L38" s="158">
        <v>10</v>
      </c>
      <c r="M38" s="158">
        <f>H38/N38*W38</f>
        <v>0</v>
      </c>
      <c r="N38" s="167">
        <v>964.8</v>
      </c>
      <c r="O38" s="167">
        <f>32084.86*0.87</f>
        <v>27913.8282</v>
      </c>
      <c r="P38" s="168">
        <f>N38</f>
        <v>964.8</v>
      </c>
      <c r="Q38" s="169">
        <f t="shared" ref="Q38" si="28">N38/H38*J38</f>
        <v>0</v>
      </c>
      <c r="R38" s="170">
        <f t="shared" si="27"/>
        <v>0</v>
      </c>
      <c r="S38" s="171">
        <v>0</v>
      </c>
      <c r="T38" s="168">
        <f t="shared" si="18"/>
        <v>0</v>
      </c>
      <c r="U38" s="169">
        <v>0</v>
      </c>
      <c r="V38" s="168">
        <f t="shared" si="19"/>
        <v>0</v>
      </c>
      <c r="W38" s="168">
        <f t="shared" si="20"/>
        <v>0</v>
      </c>
      <c r="X38" s="168">
        <f t="shared" si="21"/>
        <v>0</v>
      </c>
      <c r="Y38" s="170">
        <f t="shared" si="22"/>
        <v>0</v>
      </c>
      <c r="Z38" s="151"/>
      <c r="AA38" s="56"/>
      <c r="AM38" s="71"/>
      <c r="AN38" s="166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</row>
    <row r="39" spans="1:1107" ht="0.75" customHeight="1" x14ac:dyDescent="0.25">
      <c r="A39" s="266"/>
      <c r="B39" s="267"/>
      <c r="C39" s="267"/>
      <c r="D39" s="267"/>
      <c r="E39" s="268"/>
      <c r="F39" s="152"/>
      <c r="G39" s="124"/>
      <c r="H39" s="158"/>
      <c r="I39" s="158"/>
      <c r="J39" s="158"/>
      <c r="K39" s="158"/>
      <c r="L39" s="158"/>
      <c r="M39" s="158"/>
      <c r="N39" s="167"/>
      <c r="O39" s="167"/>
      <c r="P39" s="168"/>
      <c r="Q39" s="196">
        <f>Q30+Q31+Q32+Q33+Q36</f>
        <v>971.45651726810991</v>
      </c>
      <c r="R39" s="196">
        <f t="shared" ref="R39:X39" si="29">SUM(R30:R38)</f>
        <v>10588.876038222397</v>
      </c>
      <c r="S39" s="197">
        <f t="shared" si="29"/>
        <v>466.94008681713905</v>
      </c>
      <c r="T39" s="198">
        <f t="shared" si="29"/>
        <v>6540.5475139954669</v>
      </c>
      <c r="U39" s="198">
        <f t="shared" si="29"/>
        <v>572.41171376856789</v>
      </c>
      <c r="V39" s="198">
        <f t="shared" si="29"/>
        <v>8017.9151826325306</v>
      </c>
      <c r="W39" s="198">
        <f t="shared" si="29"/>
        <v>2010.8083178538168</v>
      </c>
      <c r="X39" s="198">
        <f t="shared" si="29"/>
        <v>28165.899043083511</v>
      </c>
      <c r="Y39" s="170"/>
      <c r="Z39" s="118"/>
      <c r="AA39" s="53"/>
      <c r="AM39" s="71"/>
      <c r="AN39" s="166"/>
    </row>
    <row r="40" spans="1:1107" ht="23.25" hidden="1" x14ac:dyDescent="0.3">
      <c r="A40" s="110" t="s">
        <v>35</v>
      </c>
      <c r="B40" s="111"/>
      <c r="C40" s="111"/>
      <c r="D40" s="111"/>
      <c r="E40" s="111"/>
      <c r="F40" s="111"/>
      <c r="G40" s="153"/>
      <c r="H40" s="199"/>
      <c r="I40" s="199"/>
      <c r="J40" s="199"/>
      <c r="K40" s="199"/>
      <c r="L40" s="199"/>
      <c r="M40" s="199"/>
      <c r="N40" s="200"/>
      <c r="O40" s="200"/>
      <c r="P40" s="201"/>
      <c r="Q40" s="201"/>
      <c r="R40" s="202"/>
      <c r="S40" s="203"/>
      <c r="T40" s="201"/>
      <c r="U40" s="201"/>
      <c r="V40" s="201"/>
      <c r="W40" s="201"/>
      <c r="X40" s="201"/>
      <c r="Y40" s="202"/>
      <c r="Z40" s="118"/>
      <c r="AA40" s="53"/>
      <c r="AM40" s="71"/>
      <c r="AN40" s="166"/>
    </row>
    <row r="41" spans="1:1107" ht="0.75" hidden="1" customHeight="1" x14ac:dyDescent="0.25">
      <c r="A41" s="122">
        <f>A38+1</f>
        <v>23</v>
      </c>
      <c r="B41" s="144" t="s">
        <v>98</v>
      </c>
      <c r="C41" s="144" t="s">
        <v>97</v>
      </c>
      <c r="D41" s="144" t="s">
        <v>96</v>
      </c>
      <c r="E41" s="144" t="s">
        <v>178</v>
      </c>
      <c r="F41" s="144"/>
      <c r="G41" s="146" t="s">
        <v>41</v>
      </c>
      <c r="H41" s="158">
        <v>688</v>
      </c>
      <c r="I41" s="158">
        <f>H41</f>
        <v>688</v>
      </c>
      <c r="J41" s="158">
        <v>0</v>
      </c>
      <c r="K41" s="158">
        <v>0</v>
      </c>
      <c r="L41" s="158">
        <v>0</v>
      </c>
      <c r="M41" s="158">
        <f>H41/N41*W41</f>
        <v>0</v>
      </c>
      <c r="N41" s="167">
        <f>96.951+17.86</f>
        <v>114.81099999999999</v>
      </c>
      <c r="O41" s="167">
        <f>375.4+98.53</f>
        <v>473.92999999999995</v>
      </c>
      <c r="P41" s="168">
        <f>N41</f>
        <v>114.81099999999999</v>
      </c>
      <c r="Q41" s="169">
        <f t="shared" ref="Q41" si="30">N41/H41*J41</f>
        <v>0</v>
      </c>
      <c r="R41" s="170">
        <f t="shared" ref="R41" si="31">Q41*$AL$7</f>
        <v>0</v>
      </c>
      <c r="S41" s="171">
        <f t="shared" ref="S41" si="32">N41/H41*K41</f>
        <v>0</v>
      </c>
      <c r="T41" s="168">
        <f t="shared" ref="T41" si="33">S41*$AL$7</f>
        <v>0</v>
      </c>
      <c r="U41" s="169">
        <f t="shared" ref="U41" si="34">N41/H41*L41</f>
        <v>0</v>
      </c>
      <c r="V41" s="168">
        <f t="shared" ref="V41" si="35">U41*$AL$7</f>
        <v>0</v>
      </c>
      <c r="W41" s="168">
        <f t="shared" ref="W41" si="36">Q41+S41+U41</f>
        <v>0</v>
      </c>
      <c r="X41" s="168">
        <f t="shared" ref="X41" si="37">W41*$AL$7</f>
        <v>0</v>
      </c>
      <c r="Y41" s="170">
        <f t="shared" ref="Y41" si="38">O41/N41*W41</f>
        <v>0</v>
      </c>
      <c r="Z41" s="118"/>
      <c r="AA41" s="53"/>
      <c r="AM41" s="71"/>
      <c r="AN41" s="166"/>
    </row>
    <row r="42" spans="1:1107" ht="23.25" x14ac:dyDescent="0.3">
      <c r="A42" s="110" t="s">
        <v>31</v>
      </c>
      <c r="B42" s="111"/>
      <c r="C42" s="111"/>
      <c r="D42" s="111"/>
      <c r="E42" s="111"/>
      <c r="F42" s="111"/>
      <c r="G42" s="153"/>
      <c r="H42" s="199"/>
      <c r="I42" s="199"/>
      <c r="J42" s="199"/>
      <c r="K42" s="199"/>
      <c r="L42" s="199"/>
      <c r="M42" s="199"/>
      <c r="N42" s="200"/>
      <c r="O42" s="200"/>
      <c r="P42" s="201"/>
      <c r="Q42" s="201"/>
      <c r="R42" s="202"/>
      <c r="S42" s="203"/>
      <c r="T42" s="201"/>
      <c r="U42" s="201"/>
      <c r="V42" s="201"/>
      <c r="W42" s="201"/>
      <c r="X42" s="201"/>
      <c r="Y42" s="202"/>
      <c r="Z42" s="118"/>
      <c r="AA42" s="53"/>
      <c r="AM42" s="71"/>
      <c r="AN42" s="166"/>
    </row>
    <row r="43" spans="1:1107" s="26" customFormat="1" ht="70.5" hidden="1" customHeight="1" x14ac:dyDescent="0.25">
      <c r="A43" s="122" t="e">
        <f>#REF!+1</f>
        <v>#REF!</v>
      </c>
      <c r="B43" s="123" t="s">
        <v>100</v>
      </c>
      <c r="C43" s="123" t="s">
        <v>99</v>
      </c>
      <c r="D43" s="123" t="s">
        <v>101</v>
      </c>
      <c r="E43" s="123" t="s">
        <v>179</v>
      </c>
      <c r="F43" s="123"/>
      <c r="G43" s="124" t="s">
        <v>42</v>
      </c>
      <c r="H43" s="158">
        <v>1871.6</v>
      </c>
      <c r="I43" s="158">
        <f>H43</f>
        <v>1871.6</v>
      </c>
      <c r="J43" s="158">
        <v>0</v>
      </c>
      <c r="K43" s="158">
        <v>0</v>
      </c>
      <c r="L43" s="158">
        <v>0</v>
      </c>
      <c r="M43" s="158">
        <f>H43/N43*W43</f>
        <v>0</v>
      </c>
      <c r="N43" s="167">
        <v>39.905999999999999</v>
      </c>
      <c r="O43" s="167">
        <v>458.33</v>
      </c>
      <c r="P43" s="168">
        <f>N43</f>
        <v>39.905999999999999</v>
      </c>
      <c r="Q43" s="169">
        <f t="shared" ref="Q43:Q44" si="39">N43/H43*J43</f>
        <v>0</v>
      </c>
      <c r="R43" s="170">
        <f t="shared" ref="R43" si="40">Q43*$AL$7</f>
        <v>0</v>
      </c>
      <c r="S43" s="171">
        <f t="shared" ref="S43:S44" si="41">N43/H43*K43</f>
        <v>0</v>
      </c>
      <c r="T43" s="168">
        <f t="shared" ref="T43:T44" si="42">S43*$AL$7</f>
        <v>0</v>
      </c>
      <c r="U43" s="169">
        <f t="shared" ref="U43:U44" si="43">N43/H43*L43</f>
        <v>0</v>
      </c>
      <c r="V43" s="168">
        <f t="shared" ref="V43:V44" si="44">U43*$AL$7</f>
        <v>0</v>
      </c>
      <c r="W43" s="168">
        <f t="shared" ref="W43:W44" si="45">Q43+S43+U43</f>
        <v>0</v>
      </c>
      <c r="X43" s="168">
        <f t="shared" ref="X43:X44" si="46">W43*$AL$7</f>
        <v>0</v>
      </c>
      <c r="Y43" s="170">
        <f t="shared" ref="Y43:Y44" si="47">O43/N43*W43</f>
        <v>0</v>
      </c>
      <c r="Z43" s="118"/>
      <c r="AA43" s="53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71"/>
      <c r="AN43" s="166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M43" s="25"/>
      <c r="IN43" s="25"/>
      <c r="IO43" s="25"/>
      <c r="IP43" s="25"/>
      <c r="IQ43" s="25"/>
      <c r="IR43" s="25"/>
      <c r="IS43" s="25"/>
      <c r="IT43" s="25"/>
      <c r="IU43" s="25"/>
      <c r="IV43" s="25"/>
      <c r="IW43" s="25"/>
      <c r="IX43" s="25"/>
      <c r="IY43" s="25"/>
      <c r="IZ43" s="25"/>
      <c r="JA43" s="25"/>
      <c r="JB43" s="25"/>
      <c r="JC43" s="25"/>
      <c r="JD43" s="25"/>
      <c r="JE43" s="25"/>
      <c r="JF43" s="25"/>
      <c r="JG43" s="25"/>
      <c r="JH43" s="25"/>
      <c r="JI43" s="25"/>
      <c r="JJ43" s="25"/>
      <c r="JK43" s="25"/>
      <c r="JL43" s="25"/>
      <c r="JM43" s="25"/>
      <c r="JN43" s="25"/>
      <c r="JO43" s="25"/>
      <c r="JP43" s="25"/>
      <c r="JQ43" s="25"/>
      <c r="JR43" s="25"/>
      <c r="JS43" s="25"/>
      <c r="JT43" s="25"/>
      <c r="JU43" s="25"/>
      <c r="JV43" s="25"/>
      <c r="JW43" s="25"/>
      <c r="JX43" s="25"/>
      <c r="JY43" s="25"/>
      <c r="JZ43" s="25"/>
      <c r="KA43" s="25"/>
      <c r="KB43" s="25"/>
      <c r="KC43" s="25"/>
      <c r="KD43" s="25"/>
      <c r="KE43" s="25"/>
      <c r="KF43" s="25"/>
      <c r="KG43" s="25"/>
      <c r="KH43" s="25"/>
      <c r="KI43" s="25"/>
      <c r="KJ43" s="25"/>
      <c r="KK43" s="25"/>
      <c r="KL43" s="25"/>
      <c r="KM43" s="25"/>
      <c r="KN43" s="25"/>
      <c r="KO43" s="25"/>
      <c r="KP43" s="25"/>
      <c r="KQ43" s="25"/>
      <c r="KR43" s="25"/>
      <c r="KS43" s="25"/>
      <c r="KT43" s="25"/>
      <c r="KU43" s="25"/>
      <c r="KV43" s="25"/>
      <c r="KW43" s="25"/>
      <c r="KX43" s="25"/>
      <c r="KY43" s="25"/>
      <c r="KZ43" s="25"/>
      <c r="LA43" s="25"/>
      <c r="LB43" s="25"/>
      <c r="LC43" s="25"/>
      <c r="LD43" s="25"/>
      <c r="LE43" s="25"/>
      <c r="LF43" s="25"/>
      <c r="LG43" s="25"/>
      <c r="LH43" s="25"/>
      <c r="LI43" s="25"/>
      <c r="LJ43" s="25"/>
      <c r="LK43" s="25"/>
      <c r="LL43" s="25"/>
      <c r="LM43" s="25"/>
      <c r="LN43" s="25"/>
      <c r="LO43" s="25"/>
      <c r="LP43" s="25"/>
      <c r="LQ43" s="25"/>
      <c r="LR43" s="25"/>
      <c r="LS43" s="25"/>
      <c r="LT43" s="25"/>
      <c r="LU43" s="25"/>
      <c r="LV43" s="25"/>
      <c r="LW43" s="25"/>
      <c r="LX43" s="25"/>
      <c r="LY43" s="25"/>
      <c r="LZ43" s="25"/>
      <c r="MA43" s="25"/>
      <c r="MB43" s="25"/>
      <c r="MC43" s="25"/>
      <c r="MD43" s="25"/>
      <c r="ME43" s="25"/>
      <c r="MF43" s="25"/>
      <c r="MG43" s="25"/>
      <c r="MH43" s="25"/>
      <c r="MI43" s="25"/>
      <c r="MJ43" s="25"/>
      <c r="MK43" s="25"/>
      <c r="ML43" s="25"/>
      <c r="MM43" s="25"/>
      <c r="MN43" s="25"/>
      <c r="MO43" s="25"/>
      <c r="MP43" s="25"/>
      <c r="MQ43" s="25"/>
      <c r="MR43" s="25"/>
      <c r="MS43" s="25"/>
      <c r="MT43" s="25"/>
      <c r="MU43" s="25"/>
      <c r="MV43" s="25"/>
      <c r="MW43" s="25"/>
      <c r="MX43" s="25"/>
      <c r="MY43" s="25"/>
      <c r="MZ43" s="25"/>
      <c r="NA43" s="25"/>
      <c r="NB43" s="25"/>
      <c r="NC43" s="25"/>
      <c r="ND43" s="25"/>
      <c r="NE43" s="25"/>
      <c r="NF43" s="25"/>
      <c r="NG43" s="25"/>
      <c r="NH43" s="25"/>
      <c r="NI43" s="25"/>
      <c r="NJ43" s="25"/>
      <c r="NK43" s="25"/>
      <c r="NL43" s="25"/>
      <c r="NM43" s="25"/>
      <c r="NN43" s="25"/>
      <c r="NO43" s="25"/>
      <c r="NP43" s="25"/>
      <c r="NQ43" s="25"/>
      <c r="NR43" s="25"/>
      <c r="NS43" s="25"/>
      <c r="NT43" s="25"/>
      <c r="NU43" s="25"/>
      <c r="NV43" s="25"/>
      <c r="NW43" s="25"/>
      <c r="NX43" s="25"/>
      <c r="NY43" s="25"/>
      <c r="NZ43" s="25"/>
      <c r="OA43" s="25"/>
      <c r="OB43" s="25"/>
      <c r="OC43" s="25"/>
      <c r="OD43" s="25"/>
      <c r="OE43" s="25"/>
      <c r="OF43" s="25"/>
      <c r="OG43" s="25"/>
      <c r="OH43" s="25"/>
      <c r="OI43" s="25"/>
      <c r="OJ43" s="25"/>
      <c r="OK43" s="25"/>
      <c r="OL43" s="25"/>
      <c r="OM43" s="25"/>
      <c r="ON43" s="25"/>
      <c r="OO43" s="25"/>
      <c r="OP43" s="25"/>
      <c r="OQ43" s="25"/>
      <c r="OR43" s="25"/>
      <c r="OS43" s="25"/>
      <c r="OT43" s="25"/>
      <c r="OU43" s="25"/>
      <c r="OV43" s="25"/>
      <c r="OW43" s="25"/>
      <c r="OX43" s="25"/>
      <c r="OY43" s="25"/>
      <c r="OZ43" s="25"/>
      <c r="PA43" s="25"/>
      <c r="PB43" s="25"/>
      <c r="PC43" s="25"/>
      <c r="PD43" s="25"/>
      <c r="PE43" s="25"/>
      <c r="PF43" s="25"/>
      <c r="PG43" s="25"/>
      <c r="PH43" s="25"/>
      <c r="PI43" s="25"/>
      <c r="PJ43" s="25"/>
      <c r="PK43" s="25"/>
      <c r="PL43" s="25"/>
      <c r="PM43" s="25"/>
      <c r="PN43" s="25"/>
      <c r="PO43" s="25"/>
      <c r="PP43" s="25"/>
      <c r="PQ43" s="25"/>
      <c r="PR43" s="25"/>
      <c r="PS43" s="25"/>
      <c r="PT43" s="25"/>
      <c r="PU43" s="25"/>
      <c r="PV43" s="25"/>
      <c r="PW43" s="25"/>
      <c r="PX43" s="25"/>
      <c r="PY43" s="25"/>
      <c r="PZ43" s="25"/>
      <c r="QA43" s="25"/>
      <c r="QB43" s="25"/>
      <c r="QC43" s="25"/>
      <c r="QD43" s="25"/>
      <c r="QE43" s="25"/>
      <c r="QF43" s="25"/>
      <c r="QG43" s="25"/>
      <c r="QH43" s="25"/>
      <c r="QI43" s="25"/>
      <c r="QJ43" s="25"/>
      <c r="QK43" s="25"/>
      <c r="QL43" s="25"/>
      <c r="QM43" s="25"/>
      <c r="QN43" s="25"/>
      <c r="QO43" s="25"/>
      <c r="QP43" s="25"/>
      <c r="QQ43" s="25"/>
      <c r="QR43" s="25"/>
      <c r="QS43" s="25"/>
      <c r="QT43" s="25"/>
      <c r="QU43" s="25"/>
      <c r="QV43" s="25"/>
      <c r="QW43" s="25"/>
      <c r="QX43" s="25"/>
      <c r="QY43" s="25"/>
      <c r="QZ43" s="25"/>
      <c r="RA43" s="25"/>
      <c r="RB43" s="25"/>
      <c r="RC43" s="25"/>
      <c r="RD43" s="25"/>
      <c r="RE43" s="25"/>
      <c r="RF43" s="25"/>
      <c r="RG43" s="25"/>
      <c r="RH43" s="25"/>
      <c r="RI43" s="25"/>
      <c r="RJ43" s="25"/>
      <c r="RK43" s="25"/>
      <c r="RL43" s="25"/>
      <c r="RM43" s="25"/>
      <c r="RN43" s="25"/>
      <c r="RO43" s="25"/>
      <c r="RP43" s="25"/>
      <c r="RQ43" s="25"/>
      <c r="RR43" s="25"/>
      <c r="RS43" s="25"/>
      <c r="RT43" s="25"/>
      <c r="RU43" s="25"/>
      <c r="RV43" s="25"/>
      <c r="RW43" s="25"/>
      <c r="RX43" s="25"/>
      <c r="RY43" s="25"/>
      <c r="RZ43" s="25"/>
      <c r="SA43" s="25"/>
      <c r="SB43" s="25"/>
      <c r="SC43" s="25"/>
      <c r="SD43" s="25"/>
      <c r="SE43" s="25"/>
      <c r="SF43" s="25"/>
      <c r="SG43" s="25"/>
      <c r="SH43" s="25"/>
      <c r="SI43" s="25"/>
      <c r="SJ43" s="25"/>
      <c r="SK43" s="25"/>
      <c r="SL43" s="25"/>
      <c r="SM43" s="25"/>
      <c r="SN43" s="25"/>
      <c r="SO43" s="25"/>
      <c r="SP43" s="25"/>
      <c r="SQ43" s="25"/>
      <c r="SR43" s="25"/>
      <c r="SS43" s="25"/>
      <c r="ST43" s="25"/>
      <c r="SU43" s="25"/>
      <c r="SV43" s="25"/>
      <c r="SW43" s="25"/>
      <c r="SX43" s="25"/>
      <c r="SY43" s="25"/>
      <c r="SZ43" s="25"/>
      <c r="TA43" s="25"/>
      <c r="TB43" s="25"/>
      <c r="TC43" s="25"/>
      <c r="TD43" s="25"/>
      <c r="TE43" s="25"/>
      <c r="TF43" s="25"/>
      <c r="TG43" s="25"/>
      <c r="TH43" s="25"/>
      <c r="TI43" s="25"/>
      <c r="TJ43" s="25"/>
      <c r="TK43" s="25"/>
      <c r="TL43" s="25"/>
      <c r="TM43" s="25"/>
      <c r="TN43" s="25"/>
      <c r="TO43" s="25"/>
      <c r="TP43" s="25"/>
      <c r="TQ43" s="25"/>
      <c r="TR43" s="25"/>
      <c r="TS43" s="25"/>
      <c r="TT43" s="25"/>
      <c r="TU43" s="25"/>
      <c r="TV43" s="25"/>
      <c r="TW43" s="25"/>
      <c r="TX43" s="25"/>
      <c r="TY43" s="25"/>
      <c r="TZ43" s="25"/>
      <c r="UA43" s="25"/>
      <c r="UB43" s="25"/>
      <c r="UC43" s="25"/>
      <c r="UD43" s="25"/>
      <c r="UE43" s="25"/>
      <c r="UF43" s="25"/>
      <c r="UG43" s="25"/>
      <c r="UH43" s="25"/>
      <c r="UI43" s="25"/>
      <c r="UJ43" s="25"/>
      <c r="UK43" s="25"/>
      <c r="UL43" s="25"/>
      <c r="UM43" s="25"/>
      <c r="UN43" s="25"/>
      <c r="UO43" s="25"/>
      <c r="UP43" s="25"/>
      <c r="UQ43" s="25"/>
      <c r="UR43" s="25"/>
      <c r="US43" s="25"/>
      <c r="UT43" s="25"/>
      <c r="UU43" s="25"/>
      <c r="UV43" s="25"/>
      <c r="UW43" s="25"/>
      <c r="UX43" s="25"/>
      <c r="UY43" s="25"/>
      <c r="UZ43" s="25"/>
      <c r="VA43" s="25"/>
      <c r="VB43" s="25"/>
      <c r="VC43" s="25"/>
      <c r="VD43" s="25"/>
      <c r="VE43" s="25"/>
      <c r="VF43" s="25"/>
      <c r="VG43" s="25"/>
      <c r="VH43" s="25"/>
      <c r="VI43" s="25"/>
      <c r="VJ43" s="25"/>
      <c r="VK43" s="25"/>
      <c r="VL43" s="25"/>
      <c r="VM43" s="25"/>
      <c r="VN43" s="25"/>
      <c r="VO43" s="25"/>
      <c r="VP43" s="25"/>
      <c r="VQ43" s="25"/>
      <c r="VR43" s="25"/>
      <c r="VS43" s="25"/>
      <c r="VT43" s="25"/>
      <c r="VU43" s="25"/>
      <c r="VV43" s="25"/>
      <c r="VW43" s="25"/>
      <c r="VX43" s="25"/>
      <c r="VY43" s="25"/>
      <c r="VZ43" s="25"/>
      <c r="WA43" s="25"/>
      <c r="WB43" s="25"/>
      <c r="WC43" s="25"/>
      <c r="WD43" s="25"/>
      <c r="WE43" s="25"/>
      <c r="WF43" s="25"/>
      <c r="WG43" s="25"/>
      <c r="WH43" s="25"/>
      <c r="WI43" s="25"/>
      <c r="WJ43" s="25"/>
      <c r="WK43" s="25"/>
      <c r="WL43" s="25"/>
      <c r="WM43" s="25"/>
      <c r="WN43" s="25"/>
      <c r="WO43" s="25"/>
      <c r="WP43" s="25"/>
      <c r="WQ43" s="25"/>
      <c r="WR43" s="25"/>
      <c r="WS43" s="25"/>
      <c r="WT43" s="25"/>
      <c r="WU43" s="25"/>
      <c r="WV43" s="25"/>
      <c r="WW43" s="25"/>
      <c r="WX43" s="25"/>
      <c r="WY43" s="25"/>
      <c r="WZ43" s="25"/>
      <c r="XA43" s="25"/>
      <c r="XB43" s="25"/>
      <c r="XC43" s="25"/>
      <c r="XD43" s="25"/>
      <c r="XE43" s="25"/>
      <c r="XF43" s="25"/>
      <c r="XG43" s="25"/>
      <c r="XH43" s="25"/>
      <c r="XI43" s="25"/>
      <c r="XJ43" s="25"/>
      <c r="XK43" s="25"/>
      <c r="XL43" s="25"/>
      <c r="XM43" s="25"/>
      <c r="XN43" s="25"/>
      <c r="XO43" s="25"/>
      <c r="XP43" s="25"/>
      <c r="XQ43" s="25"/>
      <c r="XR43" s="25"/>
      <c r="XS43" s="25"/>
      <c r="XT43" s="25"/>
      <c r="XU43" s="25"/>
      <c r="XV43" s="25"/>
      <c r="XW43" s="25"/>
      <c r="XX43" s="25"/>
      <c r="XY43" s="25"/>
      <c r="XZ43" s="25"/>
      <c r="YA43" s="25"/>
      <c r="YB43" s="25"/>
      <c r="YC43" s="25"/>
      <c r="YD43" s="25"/>
      <c r="YE43" s="25"/>
      <c r="YF43" s="25"/>
      <c r="YG43" s="25"/>
      <c r="YH43" s="25"/>
      <c r="YI43" s="25"/>
      <c r="YJ43" s="25"/>
      <c r="YK43" s="25"/>
      <c r="YL43" s="25"/>
      <c r="YM43" s="25"/>
      <c r="YN43" s="25"/>
      <c r="YO43" s="25"/>
      <c r="YP43" s="25"/>
      <c r="YQ43" s="25"/>
      <c r="YR43" s="25"/>
      <c r="YS43" s="25"/>
      <c r="YT43" s="25"/>
      <c r="YU43" s="25"/>
      <c r="YV43" s="25"/>
      <c r="YW43" s="25"/>
      <c r="YX43" s="25"/>
      <c r="YY43" s="25"/>
      <c r="YZ43" s="25"/>
      <c r="ZA43" s="25"/>
      <c r="ZB43" s="25"/>
      <c r="ZC43" s="25"/>
      <c r="ZD43" s="25"/>
      <c r="ZE43" s="25"/>
      <c r="ZF43" s="25"/>
      <c r="ZG43" s="25"/>
      <c r="ZH43" s="25"/>
      <c r="ZI43" s="25"/>
      <c r="ZJ43" s="25"/>
      <c r="ZK43" s="25"/>
      <c r="ZL43" s="25"/>
      <c r="ZM43" s="25"/>
      <c r="ZN43" s="25"/>
      <c r="ZO43" s="25"/>
      <c r="ZP43" s="25"/>
      <c r="ZQ43" s="25"/>
      <c r="ZR43" s="25"/>
      <c r="ZS43" s="25"/>
      <c r="ZT43" s="25"/>
      <c r="ZU43" s="25"/>
      <c r="ZV43" s="25"/>
      <c r="ZW43" s="25"/>
      <c r="ZX43" s="25"/>
      <c r="ZY43" s="25"/>
      <c r="ZZ43" s="25"/>
      <c r="AAA43" s="25"/>
      <c r="AAB43" s="25"/>
      <c r="AAC43" s="25"/>
      <c r="AAD43" s="25"/>
      <c r="AAE43" s="25"/>
      <c r="AAF43" s="25"/>
      <c r="AAG43" s="25"/>
      <c r="AAH43" s="25"/>
      <c r="AAI43" s="25"/>
      <c r="AAJ43" s="25"/>
      <c r="AAK43" s="25"/>
      <c r="AAL43" s="25"/>
      <c r="AAM43" s="25"/>
      <c r="AAN43" s="25"/>
      <c r="AAO43" s="25"/>
      <c r="AAP43" s="25"/>
      <c r="AAQ43" s="25"/>
      <c r="AAR43" s="25"/>
      <c r="AAS43" s="25"/>
      <c r="AAT43" s="25"/>
      <c r="AAU43" s="25"/>
      <c r="AAV43" s="25"/>
      <c r="AAW43" s="25"/>
      <c r="AAX43" s="25"/>
      <c r="AAY43" s="25"/>
      <c r="AAZ43" s="25"/>
      <c r="ABA43" s="25"/>
      <c r="ABB43" s="25"/>
      <c r="ABC43" s="25"/>
      <c r="ABD43" s="25"/>
      <c r="ABE43" s="25"/>
      <c r="ABF43" s="25"/>
      <c r="ABG43" s="25"/>
      <c r="ABH43" s="25"/>
      <c r="ABI43" s="25"/>
      <c r="ABJ43" s="25"/>
      <c r="ABK43" s="25"/>
      <c r="ABL43" s="25"/>
      <c r="ABM43" s="25"/>
      <c r="ABN43" s="25"/>
      <c r="ABO43" s="25"/>
      <c r="ABP43" s="25"/>
      <c r="ABQ43" s="25"/>
      <c r="ABR43" s="25"/>
      <c r="ABS43" s="25"/>
      <c r="ABT43" s="25"/>
      <c r="ABU43" s="25"/>
      <c r="ABV43" s="25"/>
      <c r="ABW43" s="25"/>
      <c r="ABX43" s="25"/>
      <c r="ABY43" s="25"/>
      <c r="ABZ43" s="25"/>
      <c r="ACA43" s="25"/>
      <c r="ACB43" s="25"/>
      <c r="ACC43" s="25"/>
      <c r="ACD43" s="25"/>
      <c r="ACE43" s="25"/>
      <c r="ACF43" s="25"/>
      <c r="ACG43" s="25"/>
      <c r="ACH43" s="25"/>
      <c r="ACI43" s="25"/>
      <c r="ACJ43" s="25"/>
      <c r="ACK43" s="25"/>
      <c r="ACL43" s="25"/>
      <c r="ACM43" s="25"/>
      <c r="ACN43" s="25"/>
      <c r="ACO43" s="25"/>
      <c r="ACP43" s="25"/>
      <c r="ACQ43" s="25"/>
      <c r="ACR43" s="25"/>
      <c r="ACS43" s="25"/>
      <c r="ACT43" s="25"/>
      <c r="ACU43" s="25"/>
      <c r="ACV43" s="25"/>
      <c r="ACW43" s="25"/>
      <c r="ACX43" s="25"/>
      <c r="ACY43" s="25"/>
      <c r="ACZ43" s="25"/>
      <c r="ADA43" s="25"/>
      <c r="ADB43" s="25"/>
      <c r="ADC43" s="25"/>
      <c r="ADD43" s="25"/>
      <c r="ADE43" s="25"/>
      <c r="ADF43" s="25"/>
      <c r="ADG43" s="25"/>
      <c r="ADH43" s="25"/>
      <c r="ADI43" s="25"/>
      <c r="ADJ43" s="25"/>
      <c r="ADK43" s="25"/>
      <c r="ADL43" s="25"/>
      <c r="ADM43" s="25"/>
      <c r="ADN43" s="25"/>
      <c r="ADO43" s="25"/>
      <c r="ADP43" s="25"/>
      <c r="ADQ43" s="25"/>
      <c r="ADR43" s="25"/>
      <c r="ADS43" s="25"/>
      <c r="ADT43" s="25"/>
      <c r="ADU43" s="25"/>
      <c r="ADV43" s="25"/>
      <c r="ADW43" s="25"/>
      <c r="ADX43" s="25"/>
      <c r="ADY43" s="25"/>
      <c r="ADZ43" s="25"/>
      <c r="AEA43" s="25"/>
      <c r="AEB43" s="25"/>
      <c r="AEC43" s="25"/>
      <c r="AED43" s="25"/>
      <c r="AEE43" s="25"/>
      <c r="AEF43" s="25"/>
      <c r="AEG43" s="25"/>
      <c r="AEH43" s="25"/>
      <c r="AEI43" s="25"/>
      <c r="AEJ43" s="25"/>
      <c r="AEK43" s="25"/>
      <c r="AEL43" s="25"/>
      <c r="AEM43" s="25"/>
      <c r="AEN43" s="25"/>
      <c r="AEO43" s="25"/>
      <c r="AEP43" s="25"/>
      <c r="AEQ43" s="25"/>
      <c r="AER43" s="25"/>
      <c r="AES43" s="25"/>
      <c r="AET43" s="25"/>
      <c r="AEU43" s="25"/>
      <c r="AEV43" s="25"/>
      <c r="AEW43" s="25"/>
      <c r="AEX43" s="25"/>
      <c r="AEY43" s="25"/>
      <c r="AEZ43" s="25"/>
      <c r="AFA43" s="25"/>
      <c r="AFB43" s="25"/>
      <c r="AFC43" s="25"/>
      <c r="AFD43" s="25"/>
      <c r="AFE43" s="25"/>
      <c r="AFF43" s="25"/>
      <c r="AFG43" s="25"/>
      <c r="AFH43" s="25"/>
      <c r="AFI43" s="25"/>
      <c r="AFJ43" s="25"/>
      <c r="AFK43" s="25"/>
      <c r="AFL43" s="25"/>
      <c r="AFM43" s="25"/>
      <c r="AFN43" s="25"/>
      <c r="AFO43" s="25"/>
      <c r="AFP43" s="25"/>
      <c r="AFQ43" s="25"/>
      <c r="AFR43" s="25"/>
      <c r="AFS43" s="25"/>
      <c r="AFT43" s="25"/>
      <c r="AFU43" s="25"/>
      <c r="AFV43" s="25"/>
      <c r="AFW43" s="25"/>
      <c r="AFX43" s="25"/>
      <c r="AFY43" s="25"/>
      <c r="AFZ43" s="25"/>
      <c r="AGA43" s="25"/>
      <c r="AGB43" s="25"/>
      <c r="AGC43" s="25"/>
      <c r="AGD43" s="25"/>
      <c r="AGE43" s="25"/>
      <c r="AGF43" s="25"/>
      <c r="AGG43" s="25"/>
      <c r="AGH43" s="25"/>
      <c r="AGI43" s="25"/>
      <c r="AGJ43" s="25"/>
      <c r="AGK43" s="25"/>
      <c r="AGL43" s="25"/>
      <c r="AGM43" s="25"/>
      <c r="AGN43" s="25"/>
      <c r="AGO43" s="25"/>
      <c r="AGP43" s="25"/>
      <c r="AGQ43" s="25"/>
      <c r="AGR43" s="25"/>
      <c r="AGS43" s="25"/>
      <c r="AGT43" s="25"/>
      <c r="AGU43" s="25"/>
      <c r="AGV43" s="25"/>
      <c r="AGW43" s="25"/>
      <c r="AGX43" s="25"/>
      <c r="AGY43" s="25"/>
      <c r="AGZ43" s="25"/>
      <c r="AHA43" s="25"/>
      <c r="AHB43" s="25"/>
      <c r="AHC43" s="25"/>
      <c r="AHD43" s="25"/>
      <c r="AHE43" s="25"/>
      <c r="AHF43" s="25"/>
      <c r="AHG43" s="25"/>
      <c r="AHH43" s="25"/>
      <c r="AHI43" s="25"/>
      <c r="AHJ43" s="25"/>
      <c r="AHK43" s="25"/>
      <c r="AHL43" s="25"/>
      <c r="AHM43" s="25"/>
      <c r="AHN43" s="25"/>
      <c r="AHO43" s="25"/>
      <c r="AHP43" s="25"/>
      <c r="AHQ43" s="25"/>
      <c r="AHR43" s="25"/>
      <c r="AHS43" s="25"/>
      <c r="AHT43" s="25"/>
      <c r="AHU43" s="25"/>
      <c r="AHV43" s="25"/>
      <c r="AHW43" s="25"/>
      <c r="AHX43" s="25"/>
      <c r="AHY43" s="25"/>
      <c r="AHZ43" s="25"/>
      <c r="AIA43" s="25"/>
      <c r="AIB43" s="25"/>
      <c r="AIC43" s="25"/>
      <c r="AID43" s="25"/>
      <c r="AIE43" s="25"/>
      <c r="AIF43" s="25"/>
      <c r="AIG43" s="25"/>
      <c r="AIH43" s="25"/>
      <c r="AII43" s="25"/>
      <c r="AIJ43" s="25"/>
      <c r="AIK43" s="25"/>
      <c r="AIL43" s="25"/>
      <c r="AIM43" s="25"/>
      <c r="AIN43" s="25"/>
      <c r="AIO43" s="25"/>
      <c r="AIP43" s="25"/>
      <c r="AIQ43" s="25"/>
      <c r="AIR43" s="25"/>
      <c r="AIS43" s="25"/>
      <c r="AIT43" s="25"/>
      <c r="AIU43" s="25"/>
      <c r="AIV43" s="25"/>
      <c r="AIW43" s="25"/>
      <c r="AIX43" s="25"/>
      <c r="AIY43" s="25"/>
      <c r="AIZ43" s="25"/>
      <c r="AJA43" s="25"/>
      <c r="AJB43" s="25"/>
      <c r="AJC43" s="25"/>
      <c r="AJD43" s="25"/>
      <c r="AJE43" s="25"/>
      <c r="AJF43" s="25"/>
      <c r="AJG43" s="25"/>
      <c r="AJH43" s="25"/>
      <c r="AJI43" s="25"/>
      <c r="AJJ43" s="25"/>
      <c r="AJK43" s="25"/>
      <c r="AJL43" s="25"/>
      <c r="AJM43" s="25"/>
      <c r="AJN43" s="25"/>
      <c r="AJO43" s="25"/>
      <c r="AJP43" s="25"/>
      <c r="AJQ43" s="25"/>
      <c r="AJR43" s="25"/>
      <c r="AJS43" s="25"/>
      <c r="AJT43" s="25"/>
      <c r="AJU43" s="25"/>
      <c r="AJV43" s="25"/>
      <c r="AJW43" s="25"/>
      <c r="AJX43" s="25"/>
      <c r="AJY43" s="25"/>
      <c r="AJZ43" s="25"/>
      <c r="AKA43" s="25"/>
      <c r="AKB43" s="25"/>
      <c r="AKC43" s="25"/>
      <c r="AKD43" s="25"/>
      <c r="AKE43" s="25"/>
      <c r="AKF43" s="25"/>
      <c r="AKG43" s="25"/>
      <c r="AKH43" s="25"/>
      <c r="AKI43" s="25"/>
      <c r="AKJ43" s="25"/>
      <c r="AKK43" s="25"/>
      <c r="AKL43" s="25"/>
      <c r="AKM43" s="25"/>
      <c r="AKN43" s="25"/>
      <c r="AKO43" s="25"/>
      <c r="AKP43" s="25"/>
      <c r="AKQ43" s="25"/>
      <c r="AKR43" s="25"/>
      <c r="AKS43" s="25"/>
      <c r="AKT43" s="25"/>
      <c r="AKU43" s="25"/>
      <c r="AKV43" s="25"/>
      <c r="AKW43" s="25"/>
      <c r="AKX43" s="25"/>
      <c r="AKY43" s="25"/>
      <c r="AKZ43" s="25"/>
      <c r="ALA43" s="25"/>
      <c r="ALB43" s="25"/>
      <c r="ALC43" s="25"/>
      <c r="ALD43" s="25"/>
      <c r="ALE43" s="25"/>
      <c r="ALF43" s="25"/>
      <c r="ALG43" s="25"/>
      <c r="ALH43" s="25"/>
      <c r="ALI43" s="25"/>
      <c r="ALJ43" s="25"/>
      <c r="ALK43" s="25"/>
      <c r="ALL43" s="25"/>
      <c r="ALM43" s="25"/>
      <c r="ALN43" s="25"/>
      <c r="ALO43" s="25"/>
      <c r="ALP43" s="25"/>
      <c r="ALQ43" s="25"/>
      <c r="ALR43" s="25"/>
      <c r="ALS43" s="25"/>
      <c r="ALT43" s="25"/>
      <c r="ALU43" s="25"/>
      <c r="ALV43" s="25"/>
      <c r="ALW43" s="25"/>
      <c r="ALX43" s="25"/>
      <c r="ALY43" s="25"/>
      <c r="ALZ43" s="25"/>
      <c r="AMA43" s="25"/>
      <c r="AMB43" s="25"/>
      <c r="AMC43" s="25"/>
      <c r="AMD43" s="25"/>
      <c r="AME43" s="25"/>
      <c r="AMF43" s="25"/>
      <c r="AMG43" s="25"/>
      <c r="AMH43" s="25"/>
      <c r="AMI43" s="25"/>
      <c r="AMJ43" s="25"/>
      <c r="AMK43" s="25"/>
      <c r="AML43" s="25"/>
      <c r="AMM43" s="25"/>
      <c r="AMN43" s="25"/>
      <c r="AMO43" s="25"/>
      <c r="AMP43" s="25"/>
      <c r="AMQ43" s="25"/>
      <c r="AMR43" s="25"/>
      <c r="AMS43" s="25"/>
      <c r="AMT43" s="25"/>
      <c r="AMU43" s="25"/>
      <c r="AMV43" s="25"/>
      <c r="AMW43" s="25"/>
      <c r="AMX43" s="25"/>
      <c r="AMY43" s="25"/>
      <c r="AMZ43" s="25"/>
      <c r="ANA43" s="25"/>
      <c r="ANB43" s="25"/>
      <c r="ANC43" s="25"/>
      <c r="AND43" s="25"/>
      <c r="ANE43" s="25"/>
      <c r="ANF43" s="25"/>
      <c r="ANG43" s="25"/>
      <c r="ANH43" s="25"/>
      <c r="ANI43" s="25"/>
      <c r="ANJ43" s="25"/>
      <c r="ANK43" s="25"/>
      <c r="ANL43" s="25"/>
      <c r="ANM43" s="25"/>
      <c r="ANN43" s="25"/>
      <c r="ANO43" s="25"/>
      <c r="ANP43" s="25"/>
      <c r="ANQ43" s="25"/>
      <c r="ANR43" s="25"/>
      <c r="ANS43" s="25"/>
      <c r="ANT43" s="25"/>
      <c r="ANU43" s="25"/>
      <c r="ANV43" s="25"/>
      <c r="ANW43" s="25"/>
      <c r="ANX43" s="25"/>
      <c r="ANY43" s="25"/>
      <c r="ANZ43" s="25"/>
      <c r="AOA43" s="25"/>
      <c r="AOB43" s="25"/>
      <c r="AOC43" s="25"/>
      <c r="AOD43" s="25"/>
      <c r="AOE43" s="25"/>
      <c r="AOF43" s="25"/>
      <c r="AOG43" s="25"/>
      <c r="AOH43" s="25"/>
      <c r="AOI43" s="25"/>
      <c r="AOJ43" s="25"/>
      <c r="AOK43" s="25"/>
      <c r="AOL43" s="25"/>
      <c r="AOM43" s="25"/>
      <c r="AON43" s="25"/>
      <c r="AOO43" s="25"/>
      <c r="AOP43" s="25"/>
      <c r="AOQ43" s="25"/>
      <c r="AOR43" s="25"/>
      <c r="AOS43" s="25"/>
      <c r="AOT43" s="25"/>
      <c r="AOU43" s="25"/>
      <c r="AOV43" s="25"/>
      <c r="AOW43" s="25"/>
      <c r="AOX43" s="25"/>
      <c r="AOY43" s="25"/>
      <c r="AOZ43" s="25"/>
      <c r="APA43" s="25"/>
      <c r="APB43" s="25"/>
      <c r="APC43" s="25"/>
      <c r="APD43" s="25"/>
      <c r="APE43" s="25"/>
      <c r="APF43" s="25"/>
      <c r="APG43" s="25"/>
      <c r="APH43" s="25"/>
      <c r="API43" s="25"/>
      <c r="APJ43" s="25"/>
      <c r="APK43" s="25"/>
      <c r="APL43" s="25"/>
      <c r="APM43" s="25"/>
      <c r="APN43" s="25"/>
      <c r="APO43" s="25"/>
    </row>
    <row r="44" spans="1:1107" s="26" customFormat="1" ht="92.25" customHeight="1" x14ac:dyDescent="0.25">
      <c r="A44" s="122">
        <v>21</v>
      </c>
      <c r="B44" s="123" t="s">
        <v>100</v>
      </c>
      <c r="C44" s="123" t="s">
        <v>99</v>
      </c>
      <c r="D44" s="123" t="s">
        <v>101</v>
      </c>
      <c r="E44" s="123" t="s">
        <v>180</v>
      </c>
      <c r="F44" s="123"/>
      <c r="G44" s="124" t="s">
        <v>38</v>
      </c>
      <c r="H44" s="158">
        <v>219.024</v>
      </c>
      <c r="I44" s="158">
        <v>214.13</v>
      </c>
      <c r="J44" s="158">
        <v>30</v>
      </c>
      <c r="K44" s="158">
        <v>25</v>
      </c>
      <c r="L44" s="158">
        <v>25.07</v>
      </c>
      <c r="M44" s="158">
        <f>H44/N44*W44</f>
        <v>80.070000000000007</v>
      </c>
      <c r="N44" s="167">
        <f>361.665+2.975</f>
        <v>364.64000000000004</v>
      </c>
      <c r="O44" s="167">
        <v>1292.73</v>
      </c>
      <c r="P44" s="169">
        <f>361.665</f>
        <v>361.66500000000002</v>
      </c>
      <c r="Q44" s="169">
        <f t="shared" si="39"/>
        <v>49.945211483673027</v>
      </c>
      <c r="R44" s="170">
        <f t="shared" ref="R44" si="48">Q44*$AQ$6</f>
        <v>544.40280517203598</v>
      </c>
      <c r="S44" s="171">
        <f t="shared" si="41"/>
        <v>41.621009569727526</v>
      </c>
      <c r="T44" s="168">
        <f t="shared" si="42"/>
        <v>582.99597390932536</v>
      </c>
      <c r="U44" s="169">
        <f t="shared" si="43"/>
        <v>41.737548396522762</v>
      </c>
      <c r="V44" s="168">
        <f t="shared" si="44"/>
        <v>584.62836263627139</v>
      </c>
      <c r="W44" s="168">
        <f t="shared" si="45"/>
        <v>133.30376944992332</v>
      </c>
      <c r="X44" s="168">
        <f t="shared" si="46"/>
        <v>1867.2195052367872</v>
      </c>
      <c r="Y44" s="170">
        <f t="shared" si="47"/>
        <v>472.59154750164367</v>
      </c>
      <c r="Z44" s="118" t="s">
        <v>132</v>
      </c>
      <c r="AA44" s="53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71"/>
      <c r="AN44" s="165" t="s">
        <v>152</v>
      </c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  <c r="IW44" s="25"/>
      <c r="IX44" s="25"/>
      <c r="IY44" s="25"/>
      <c r="IZ44" s="25"/>
      <c r="JA44" s="25"/>
      <c r="JB44" s="25"/>
      <c r="JC44" s="25"/>
      <c r="JD44" s="25"/>
      <c r="JE44" s="25"/>
      <c r="JF44" s="25"/>
      <c r="JG44" s="25"/>
      <c r="JH44" s="25"/>
      <c r="JI44" s="25"/>
      <c r="JJ44" s="25"/>
      <c r="JK44" s="25"/>
      <c r="JL44" s="25"/>
      <c r="JM44" s="25"/>
      <c r="JN44" s="25"/>
      <c r="JO44" s="25"/>
      <c r="JP44" s="25"/>
      <c r="JQ44" s="25"/>
      <c r="JR44" s="25"/>
      <c r="JS44" s="25"/>
      <c r="JT44" s="25"/>
      <c r="JU44" s="25"/>
      <c r="JV44" s="25"/>
      <c r="JW44" s="25"/>
      <c r="JX44" s="25"/>
      <c r="JY44" s="25"/>
      <c r="JZ44" s="25"/>
      <c r="KA44" s="25"/>
      <c r="KB44" s="25"/>
      <c r="KC44" s="25"/>
      <c r="KD44" s="25"/>
      <c r="KE44" s="25"/>
      <c r="KF44" s="25"/>
      <c r="KG44" s="25"/>
      <c r="KH44" s="25"/>
      <c r="KI44" s="25"/>
      <c r="KJ44" s="25"/>
      <c r="KK44" s="25"/>
      <c r="KL44" s="25"/>
      <c r="KM44" s="25"/>
      <c r="KN44" s="25"/>
      <c r="KO44" s="25"/>
      <c r="KP44" s="25"/>
      <c r="KQ44" s="25"/>
      <c r="KR44" s="25"/>
      <c r="KS44" s="25"/>
      <c r="KT44" s="25"/>
      <c r="KU44" s="25"/>
      <c r="KV44" s="25"/>
      <c r="KW44" s="25"/>
      <c r="KX44" s="25"/>
      <c r="KY44" s="25"/>
      <c r="KZ44" s="25"/>
      <c r="LA44" s="25"/>
      <c r="LB44" s="25"/>
      <c r="LC44" s="25"/>
      <c r="LD44" s="25"/>
      <c r="LE44" s="25"/>
      <c r="LF44" s="25"/>
      <c r="LG44" s="25"/>
      <c r="LH44" s="25"/>
      <c r="LI44" s="25"/>
      <c r="LJ44" s="25"/>
      <c r="LK44" s="25"/>
      <c r="LL44" s="25"/>
      <c r="LM44" s="25"/>
      <c r="LN44" s="25"/>
      <c r="LO44" s="25"/>
      <c r="LP44" s="25"/>
      <c r="LQ44" s="25"/>
      <c r="LR44" s="25"/>
      <c r="LS44" s="25"/>
      <c r="LT44" s="25"/>
      <c r="LU44" s="25"/>
      <c r="LV44" s="25"/>
      <c r="LW44" s="25"/>
      <c r="LX44" s="25"/>
      <c r="LY44" s="25"/>
      <c r="LZ44" s="25"/>
      <c r="MA44" s="25"/>
      <c r="MB44" s="25"/>
      <c r="MC44" s="25"/>
      <c r="MD44" s="25"/>
      <c r="ME44" s="25"/>
      <c r="MF44" s="25"/>
      <c r="MG44" s="25"/>
      <c r="MH44" s="25"/>
      <c r="MI44" s="25"/>
      <c r="MJ44" s="25"/>
      <c r="MK44" s="25"/>
      <c r="ML44" s="25"/>
      <c r="MM44" s="25"/>
      <c r="MN44" s="25"/>
      <c r="MO44" s="25"/>
      <c r="MP44" s="25"/>
      <c r="MQ44" s="25"/>
      <c r="MR44" s="25"/>
      <c r="MS44" s="25"/>
      <c r="MT44" s="25"/>
      <c r="MU44" s="25"/>
      <c r="MV44" s="25"/>
      <c r="MW44" s="25"/>
      <c r="MX44" s="25"/>
      <c r="MY44" s="25"/>
      <c r="MZ44" s="25"/>
      <c r="NA44" s="25"/>
      <c r="NB44" s="25"/>
      <c r="NC44" s="25"/>
      <c r="ND44" s="25"/>
      <c r="NE44" s="25"/>
      <c r="NF44" s="25"/>
      <c r="NG44" s="25"/>
      <c r="NH44" s="25"/>
      <c r="NI44" s="25"/>
      <c r="NJ44" s="25"/>
      <c r="NK44" s="25"/>
      <c r="NL44" s="25"/>
      <c r="NM44" s="25"/>
      <c r="NN44" s="25"/>
      <c r="NO44" s="25"/>
      <c r="NP44" s="25"/>
      <c r="NQ44" s="25"/>
      <c r="NR44" s="25"/>
      <c r="NS44" s="25"/>
      <c r="NT44" s="25"/>
      <c r="NU44" s="25"/>
      <c r="NV44" s="25"/>
      <c r="NW44" s="25"/>
      <c r="NX44" s="25"/>
      <c r="NY44" s="25"/>
      <c r="NZ44" s="25"/>
      <c r="OA44" s="25"/>
      <c r="OB44" s="25"/>
      <c r="OC44" s="25"/>
      <c r="OD44" s="25"/>
      <c r="OE44" s="25"/>
      <c r="OF44" s="25"/>
      <c r="OG44" s="25"/>
      <c r="OH44" s="25"/>
      <c r="OI44" s="25"/>
      <c r="OJ44" s="25"/>
      <c r="OK44" s="25"/>
      <c r="OL44" s="25"/>
      <c r="OM44" s="25"/>
      <c r="ON44" s="25"/>
      <c r="OO44" s="25"/>
      <c r="OP44" s="25"/>
      <c r="OQ44" s="25"/>
      <c r="OR44" s="25"/>
      <c r="OS44" s="25"/>
      <c r="OT44" s="25"/>
      <c r="OU44" s="25"/>
      <c r="OV44" s="25"/>
      <c r="OW44" s="25"/>
      <c r="OX44" s="25"/>
      <c r="OY44" s="25"/>
      <c r="OZ44" s="25"/>
      <c r="PA44" s="25"/>
      <c r="PB44" s="25"/>
      <c r="PC44" s="25"/>
      <c r="PD44" s="25"/>
      <c r="PE44" s="25"/>
      <c r="PF44" s="25"/>
      <c r="PG44" s="25"/>
      <c r="PH44" s="25"/>
      <c r="PI44" s="25"/>
      <c r="PJ44" s="25"/>
      <c r="PK44" s="25"/>
      <c r="PL44" s="25"/>
      <c r="PM44" s="25"/>
      <c r="PN44" s="25"/>
      <c r="PO44" s="25"/>
      <c r="PP44" s="25"/>
      <c r="PQ44" s="25"/>
      <c r="PR44" s="25"/>
      <c r="PS44" s="25"/>
      <c r="PT44" s="25"/>
      <c r="PU44" s="25"/>
      <c r="PV44" s="25"/>
      <c r="PW44" s="25"/>
      <c r="PX44" s="25"/>
      <c r="PY44" s="25"/>
      <c r="PZ44" s="25"/>
      <c r="QA44" s="25"/>
      <c r="QB44" s="25"/>
      <c r="QC44" s="25"/>
      <c r="QD44" s="25"/>
      <c r="QE44" s="25"/>
      <c r="QF44" s="25"/>
      <c r="QG44" s="25"/>
      <c r="QH44" s="25"/>
      <c r="QI44" s="25"/>
      <c r="QJ44" s="25"/>
      <c r="QK44" s="25"/>
      <c r="QL44" s="25"/>
      <c r="QM44" s="25"/>
      <c r="QN44" s="25"/>
      <c r="QO44" s="25"/>
      <c r="QP44" s="25"/>
      <c r="QQ44" s="25"/>
      <c r="QR44" s="25"/>
      <c r="QS44" s="25"/>
      <c r="QT44" s="25"/>
      <c r="QU44" s="25"/>
      <c r="QV44" s="25"/>
      <c r="QW44" s="25"/>
      <c r="QX44" s="25"/>
      <c r="QY44" s="25"/>
      <c r="QZ44" s="25"/>
      <c r="RA44" s="25"/>
      <c r="RB44" s="25"/>
      <c r="RC44" s="25"/>
      <c r="RD44" s="25"/>
      <c r="RE44" s="25"/>
      <c r="RF44" s="25"/>
      <c r="RG44" s="25"/>
      <c r="RH44" s="25"/>
      <c r="RI44" s="25"/>
      <c r="RJ44" s="25"/>
      <c r="RK44" s="25"/>
      <c r="RL44" s="25"/>
      <c r="RM44" s="25"/>
      <c r="RN44" s="25"/>
      <c r="RO44" s="25"/>
      <c r="RP44" s="25"/>
      <c r="RQ44" s="25"/>
      <c r="RR44" s="25"/>
      <c r="RS44" s="25"/>
      <c r="RT44" s="25"/>
      <c r="RU44" s="25"/>
      <c r="RV44" s="25"/>
      <c r="RW44" s="25"/>
      <c r="RX44" s="25"/>
      <c r="RY44" s="25"/>
      <c r="RZ44" s="25"/>
      <c r="SA44" s="25"/>
      <c r="SB44" s="25"/>
      <c r="SC44" s="25"/>
      <c r="SD44" s="25"/>
      <c r="SE44" s="25"/>
      <c r="SF44" s="25"/>
      <c r="SG44" s="25"/>
      <c r="SH44" s="25"/>
      <c r="SI44" s="25"/>
      <c r="SJ44" s="25"/>
      <c r="SK44" s="25"/>
      <c r="SL44" s="25"/>
      <c r="SM44" s="25"/>
      <c r="SN44" s="25"/>
      <c r="SO44" s="25"/>
      <c r="SP44" s="25"/>
      <c r="SQ44" s="25"/>
      <c r="SR44" s="25"/>
      <c r="SS44" s="25"/>
      <c r="ST44" s="25"/>
      <c r="SU44" s="25"/>
      <c r="SV44" s="25"/>
      <c r="SW44" s="25"/>
      <c r="SX44" s="25"/>
      <c r="SY44" s="25"/>
      <c r="SZ44" s="25"/>
      <c r="TA44" s="25"/>
      <c r="TB44" s="25"/>
      <c r="TC44" s="25"/>
      <c r="TD44" s="25"/>
      <c r="TE44" s="25"/>
      <c r="TF44" s="25"/>
      <c r="TG44" s="25"/>
      <c r="TH44" s="25"/>
      <c r="TI44" s="25"/>
      <c r="TJ44" s="25"/>
      <c r="TK44" s="25"/>
      <c r="TL44" s="25"/>
      <c r="TM44" s="25"/>
      <c r="TN44" s="25"/>
      <c r="TO44" s="25"/>
      <c r="TP44" s="25"/>
      <c r="TQ44" s="25"/>
      <c r="TR44" s="25"/>
      <c r="TS44" s="25"/>
      <c r="TT44" s="25"/>
      <c r="TU44" s="25"/>
      <c r="TV44" s="25"/>
      <c r="TW44" s="25"/>
      <c r="TX44" s="25"/>
      <c r="TY44" s="25"/>
      <c r="TZ44" s="25"/>
      <c r="UA44" s="25"/>
      <c r="UB44" s="25"/>
      <c r="UC44" s="25"/>
      <c r="UD44" s="25"/>
      <c r="UE44" s="25"/>
      <c r="UF44" s="25"/>
      <c r="UG44" s="25"/>
      <c r="UH44" s="25"/>
      <c r="UI44" s="25"/>
      <c r="UJ44" s="25"/>
      <c r="UK44" s="25"/>
      <c r="UL44" s="25"/>
      <c r="UM44" s="25"/>
      <c r="UN44" s="25"/>
      <c r="UO44" s="25"/>
      <c r="UP44" s="25"/>
      <c r="UQ44" s="25"/>
      <c r="UR44" s="25"/>
      <c r="US44" s="25"/>
      <c r="UT44" s="25"/>
      <c r="UU44" s="25"/>
      <c r="UV44" s="25"/>
      <c r="UW44" s="25"/>
      <c r="UX44" s="25"/>
      <c r="UY44" s="25"/>
      <c r="UZ44" s="25"/>
      <c r="VA44" s="25"/>
      <c r="VB44" s="25"/>
      <c r="VC44" s="25"/>
      <c r="VD44" s="25"/>
      <c r="VE44" s="25"/>
      <c r="VF44" s="25"/>
      <c r="VG44" s="25"/>
      <c r="VH44" s="25"/>
      <c r="VI44" s="25"/>
      <c r="VJ44" s="25"/>
      <c r="VK44" s="25"/>
      <c r="VL44" s="25"/>
      <c r="VM44" s="25"/>
      <c r="VN44" s="25"/>
      <c r="VO44" s="25"/>
      <c r="VP44" s="25"/>
      <c r="VQ44" s="25"/>
      <c r="VR44" s="25"/>
      <c r="VS44" s="25"/>
      <c r="VT44" s="25"/>
      <c r="VU44" s="25"/>
      <c r="VV44" s="25"/>
      <c r="VW44" s="25"/>
      <c r="VX44" s="25"/>
      <c r="VY44" s="25"/>
      <c r="VZ44" s="25"/>
      <c r="WA44" s="25"/>
      <c r="WB44" s="25"/>
      <c r="WC44" s="25"/>
      <c r="WD44" s="25"/>
      <c r="WE44" s="25"/>
      <c r="WF44" s="25"/>
      <c r="WG44" s="25"/>
      <c r="WH44" s="25"/>
      <c r="WI44" s="25"/>
      <c r="WJ44" s="25"/>
      <c r="WK44" s="25"/>
      <c r="WL44" s="25"/>
      <c r="WM44" s="25"/>
      <c r="WN44" s="25"/>
      <c r="WO44" s="25"/>
      <c r="WP44" s="25"/>
      <c r="WQ44" s="25"/>
      <c r="WR44" s="25"/>
      <c r="WS44" s="25"/>
      <c r="WT44" s="25"/>
      <c r="WU44" s="25"/>
      <c r="WV44" s="25"/>
      <c r="WW44" s="25"/>
      <c r="WX44" s="25"/>
      <c r="WY44" s="25"/>
      <c r="WZ44" s="25"/>
      <c r="XA44" s="25"/>
      <c r="XB44" s="25"/>
      <c r="XC44" s="25"/>
      <c r="XD44" s="25"/>
      <c r="XE44" s="25"/>
      <c r="XF44" s="25"/>
      <c r="XG44" s="25"/>
      <c r="XH44" s="25"/>
      <c r="XI44" s="25"/>
      <c r="XJ44" s="25"/>
      <c r="XK44" s="25"/>
      <c r="XL44" s="25"/>
      <c r="XM44" s="25"/>
      <c r="XN44" s="25"/>
      <c r="XO44" s="25"/>
      <c r="XP44" s="25"/>
      <c r="XQ44" s="25"/>
      <c r="XR44" s="25"/>
      <c r="XS44" s="25"/>
      <c r="XT44" s="25"/>
      <c r="XU44" s="25"/>
      <c r="XV44" s="25"/>
      <c r="XW44" s="25"/>
      <c r="XX44" s="25"/>
      <c r="XY44" s="25"/>
      <c r="XZ44" s="25"/>
      <c r="YA44" s="25"/>
      <c r="YB44" s="25"/>
      <c r="YC44" s="25"/>
      <c r="YD44" s="25"/>
      <c r="YE44" s="25"/>
      <c r="YF44" s="25"/>
      <c r="YG44" s="25"/>
      <c r="YH44" s="25"/>
      <c r="YI44" s="25"/>
      <c r="YJ44" s="25"/>
      <c r="YK44" s="25"/>
      <c r="YL44" s="25"/>
      <c r="YM44" s="25"/>
      <c r="YN44" s="25"/>
      <c r="YO44" s="25"/>
      <c r="YP44" s="25"/>
      <c r="YQ44" s="25"/>
      <c r="YR44" s="25"/>
      <c r="YS44" s="25"/>
      <c r="YT44" s="25"/>
      <c r="YU44" s="25"/>
      <c r="YV44" s="25"/>
      <c r="YW44" s="25"/>
      <c r="YX44" s="25"/>
      <c r="YY44" s="25"/>
      <c r="YZ44" s="25"/>
      <c r="ZA44" s="25"/>
      <c r="ZB44" s="25"/>
      <c r="ZC44" s="25"/>
      <c r="ZD44" s="25"/>
      <c r="ZE44" s="25"/>
      <c r="ZF44" s="25"/>
      <c r="ZG44" s="25"/>
      <c r="ZH44" s="25"/>
      <c r="ZI44" s="25"/>
      <c r="ZJ44" s="25"/>
      <c r="ZK44" s="25"/>
      <c r="ZL44" s="25"/>
      <c r="ZM44" s="25"/>
      <c r="ZN44" s="25"/>
      <c r="ZO44" s="25"/>
      <c r="ZP44" s="25"/>
      <c r="ZQ44" s="25"/>
      <c r="ZR44" s="25"/>
      <c r="ZS44" s="25"/>
      <c r="ZT44" s="25"/>
      <c r="ZU44" s="25"/>
      <c r="ZV44" s="25"/>
      <c r="ZW44" s="25"/>
      <c r="ZX44" s="25"/>
      <c r="ZY44" s="25"/>
      <c r="ZZ44" s="25"/>
      <c r="AAA44" s="25"/>
      <c r="AAB44" s="25"/>
      <c r="AAC44" s="25"/>
      <c r="AAD44" s="25"/>
      <c r="AAE44" s="25"/>
      <c r="AAF44" s="25"/>
      <c r="AAG44" s="25"/>
      <c r="AAH44" s="25"/>
      <c r="AAI44" s="25"/>
      <c r="AAJ44" s="25"/>
      <c r="AAK44" s="25"/>
      <c r="AAL44" s="25"/>
      <c r="AAM44" s="25"/>
      <c r="AAN44" s="25"/>
      <c r="AAO44" s="25"/>
      <c r="AAP44" s="25"/>
      <c r="AAQ44" s="25"/>
      <c r="AAR44" s="25"/>
      <c r="AAS44" s="25"/>
      <c r="AAT44" s="25"/>
      <c r="AAU44" s="25"/>
      <c r="AAV44" s="25"/>
      <c r="AAW44" s="25"/>
      <c r="AAX44" s="25"/>
      <c r="AAY44" s="25"/>
      <c r="AAZ44" s="25"/>
      <c r="ABA44" s="25"/>
      <c r="ABB44" s="25"/>
      <c r="ABC44" s="25"/>
      <c r="ABD44" s="25"/>
      <c r="ABE44" s="25"/>
      <c r="ABF44" s="25"/>
      <c r="ABG44" s="25"/>
      <c r="ABH44" s="25"/>
      <c r="ABI44" s="25"/>
      <c r="ABJ44" s="25"/>
      <c r="ABK44" s="25"/>
      <c r="ABL44" s="25"/>
      <c r="ABM44" s="25"/>
      <c r="ABN44" s="25"/>
      <c r="ABO44" s="25"/>
      <c r="ABP44" s="25"/>
      <c r="ABQ44" s="25"/>
      <c r="ABR44" s="25"/>
      <c r="ABS44" s="25"/>
      <c r="ABT44" s="25"/>
      <c r="ABU44" s="25"/>
      <c r="ABV44" s="25"/>
      <c r="ABW44" s="25"/>
      <c r="ABX44" s="25"/>
      <c r="ABY44" s="25"/>
      <c r="ABZ44" s="25"/>
      <c r="ACA44" s="25"/>
      <c r="ACB44" s="25"/>
      <c r="ACC44" s="25"/>
      <c r="ACD44" s="25"/>
      <c r="ACE44" s="25"/>
      <c r="ACF44" s="25"/>
      <c r="ACG44" s="25"/>
      <c r="ACH44" s="25"/>
      <c r="ACI44" s="25"/>
      <c r="ACJ44" s="25"/>
      <c r="ACK44" s="25"/>
      <c r="ACL44" s="25"/>
      <c r="ACM44" s="25"/>
      <c r="ACN44" s="25"/>
      <c r="ACO44" s="25"/>
      <c r="ACP44" s="25"/>
      <c r="ACQ44" s="25"/>
      <c r="ACR44" s="25"/>
      <c r="ACS44" s="25"/>
      <c r="ACT44" s="25"/>
      <c r="ACU44" s="25"/>
      <c r="ACV44" s="25"/>
      <c r="ACW44" s="25"/>
      <c r="ACX44" s="25"/>
      <c r="ACY44" s="25"/>
      <c r="ACZ44" s="25"/>
      <c r="ADA44" s="25"/>
      <c r="ADB44" s="25"/>
      <c r="ADC44" s="25"/>
      <c r="ADD44" s="25"/>
      <c r="ADE44" s="25"/>
      <c r="ADF44" s="25"/>
      <c r="ADG44" s="25"/>
      <c r="ADH44" s="25"/>
      <c r="ADI44" s="25"/>
      <c r="ADJ44" s="25"/>
      <c r="ADK44" s="25"/>
      <c r="ADL44" s="25"/>
      <c r="ADM44" s="25"/>
      <c r="ADN44" s="25"/>
      <c r="ADO44" s="25"/>
      <c r="ADP44" s="25"/>
      <c r="ADQ44" s="25"/>
      <c r="ADR44" s="25"/>
      <c r="ADS44" s="25"/>
      <c r="ADT44" s="25"/>
      <c r="ADU44" s="25"/>
      <c r="ADV44" s="25"/>
      <c r="ADW44" s="25"/>
      <c r="ADX44" s="25"/>
      <c r="ADY44" s="25"/>
      <c r="ADZ44" s="25"/>
      <c r="AEA44" s="25"/>
      <c r="AEB44" s="25"/>
      <c r="AEC44" s="25"/>
      <c r="AED44" s="25"/>
      <c r="AEE44" s="25"/>
      <c r="AEF44" s="25"/>
      <c r="AEG44" s="25"/>
      <c r="AEH44" s="25"/>
      <c r="AEI44" s="25"/>
      <c r="AEJ44" s="25"/>
      <c r="AEK44" s="25"/>
      <c r="AEL44" s="25"/>
      <c r="AEM44" s="25"/>
      <c r="AEN44" s="25"/>
      <c r="AEO44" s="25"/>
      <c r="AEP44" s="25"/>
      <c r="AEQ44" s="25"/>
      <c r="AER44" s="25"/>
      <c r="AES44" s="25"/>
      <c r="AET44" s="25"/>
      <c r="AEU44" s="25"/>
      <c r="AEV44" s="25"/>
      <c r="AEW44" s="25"/>
      <c r="AEX44" s="25"/>
      <c r="AEY44" s="25"/>
      <c r="AEZ44" s="25"/>
      <c r="AFA44" s="25"/>
      <c r="AFB44" s="25"/>
      <c r="AFC44" s="25"/>
      <c r="AFD44" s="25"/>
      <c r="AFE44" s="25"/>
      <c r="AFF44" s="25"/>
      <c r="AFG44" s="25"/>
      <c r="AFH44" s="25"/>
      <c r="AFI44" s="25"/>
      <c r="AFJ44" s="25"/>
      <c r="AFK44" s="25"/>
      <c r="AFL44" s="25"/>
      <c r="AFM44" s="25"/>
      <c r="AFN44" s="25"/>
      <c r="AFO44" s="25"/>
      <c r="AFP44" s="25"/>
      <c r="AFQ44" s="25"/>
      <c r="AFR44" s="25"/>
      <c r="AFS44" s="25"/>
      <c r="AFT44" s="25"/>
      <c r="AFU44" s="25"/>
      <c r="AFV44" s="25"/>
      <c r="AFW44" s="25"/>
      <c r="AFX44" s="25"/>
      <c r="AFY44" s="25"/>
      <c r="AFZ44" s="25"/>
      <c r="AGA44" s="25"/>
      <c r="AGB44" s="25"/>
      <c r="AGC44" s="25"/>
      <c r="AGD44" s="25"/>
      <c r="AGE44" s="25"/>
      <c r="AGF44" s="25"/>
      <c r="AGG44" s="25"/>
      <c r="AGH44" s="25"/>
      <c r="AGI44" s="25"/>
      <c r="AGJ44" s="25"/>
      <c r="AGK44" s="25"/>
      <c r="AGL44" s="25"/>
      <c r="AGM44" s="25"/>
      <c r="AGN44" s="25"/>
      <c r="AGO44" s="25"/>
      <c r="AGP44" s="25"/>
      <c r="AGQ44" s="25"/>
      <c r="AGR44" s="25"/>
      <c r="AGS44" s="25"/>
      <c r="AGT44" s="25"/>
      <c r="AGU44" s="25"/>
      <c r="AGV44" s="25"/>
      <c r="AGW44" s="25"/>
      <c r="AGX44" s="25"/>
      <c r="AGY44" s="25"/>
      <c r="AGZ44" s="25"/>
      <c r="AHA44" s="25"/>
      <c r="AHB44" s="25"/>
      <c r="AHC44" s="25"/>
      <c r="AHD44" s="25"/>
      <c r="AHE44" s="25"/>
      <c r="AHF44" s="25"/>
      <c r="AHG44" s="25"/>
      <c r="AHH44" s="25"/>
      <c r="AHI44" s="25"/>
      <c r="AHJ44" s="25"/>
      <c r="AHK44" s="25"/>
      <c r="AHL44" s="25"/>
      <c r="AHM44" s="25"/>
      <c r="AHN44" s="25"/>
      <c r="AHO44" s="25"/>
      <c r="AHP44" s="25"/>
      <c r="AHQ44" s="25"/>
      <c r="AHR44" s="25"/>
      <c r="AHS44" s="25"/>
      <c r="AHT44" s="25"/>
      <c r="AHU44" s="25"/>
      <c r="AHV44" s="25"/>
      <c r="AHW44" s="25"/>
      <c r="AHX44" s="25"/>
      <c r="AHY44" s="25"/>
      <c r="AHZ44" s="25"/>
      <c r="AIA44" s="25"/>
      <c r="AIB44" s="25"/>
      <c r="AIC44" s="25"/>
      <c r="AID44" s="25"/>
      <c r="AIE44" s="25"/>
      <c r="AIF44" s="25"/>
      <c r="AIG44" s="25"/>
      <c r="AIH44" s="25"/>
      <c r="AII44" s="25"/>
      <c r="AIJ44" s="25"/>
      <c r="AIK44" s="25"/>
      <c r="AIL44" s="25"/>
      <c r="AIM44" s="25"/>
      <c r="AIN44" s="25"/>
      <c r="AIO44" s="25"/>
      <c r="AIP44" s="25"/>
      <c r="AIQ44" s="25"/>
      <c r="AIR44" s="25"/>
      <c r="AIS44" s="25"/>
      <c r="AIT44" s="25"/>
      <c r="AIU44" s="25"/>
      <c r="AIV44" s="25"/>
      <c r="AIW44" s="25"/>
      <c r="AIX44" s="25"/>
      <c r="AIY44" s="25"/>
      <c r="AIZ44" s="25"/>
      <c r="AJA44" s="25"/>
      <c r="AJB44" s="25"/>
      <c r="AJC44" s="25"/>
      <c r="AJD44" s="25"/>
      <c r="AJE44" s="25"/>
      <c r="AJF44" s="25"/>
      <c r="AJG44" s="25"/>
      <c r="AJH44" s="25"/>
      <c r="AJI44" s="25"/>
      <c r="AJJ44" s="25"/>
      <c r="AJK44" s="25"/>
      <c r="AJL44" s="25"/>
      <c r="AJM44" s="25"/>
      <c r="AJN44" s="25"/>
      <c r="AJO44" s="25"/>
      <c r="AJP44" s="25"/>
      <c r="AJQ44" s="25"/>
      <c r="AJR44" s="25"/>
      <c r="AJS44" s="25"/>
      <c r="AJT44" s="25"/>
      <c r="AJU44" s="25"/>
      <c r="AJV44" s="25"/>
      <c r="AJW44" s="25"/>
      <c r="AJX44" s="25"/>
      <c r="AJY44" s="25"/>
      <c r="AJZ44" s="25"/>
      <c r="AKA44" s="25"/>
      <c r="AKB44" s="25"/>
      <c r="AKC44" s="25"/>
      <c r="AKD44" s="25"/>
      <c r="AKE44" s="25"/>
      <c r="AKF44" s="25"/>
      <c r="AKG44" s="25"/>
      <c r="AKH44" s="25"/>
      <c r="AKI44" s="25"/>
      <c r="AKJ44" s="25"/>
      <c r="AKK44" s="25"/>
      <c r="AKL44" s="25"/>
      <c r="AKM44" s="25"/>
      <c r="AKN44" s="25"/>
      <c r="AKO44" s="25"/>
      <c r="AKP44" s="25"/>
      <c r="AKQ44" s="25"/>
      <c r="AKR44" s="25"/>
      <c r="AKS44" s="25"/>
      <c r="AKT44" s="25"/>
      <c r="AKU44" s="25"/>
      <c r="AKV44" s="25"/>
      <c r="AKW44" s="25"/>
      <c r="AKX44" s="25"/>
      <c r="AKY44" s="25"/>
      <c r="AKZ44" s="25"/>
      <c r="ALA44" s="25"/>
      <c r="ALB44" s="25"/>
      <c r="ALC44" s="25"/>
      <c r="ALD44" s="25"/>
      <c r="ALE44" s="25"/>
      <c r="ALF44" s="25"/>
      <c r="ALG44" s="25"/>
      <c r="ALH44" s="25"/>
      <c r="ALI44" s="25"/>
      <c r="ALJ44" s="25"/>
      <c r="ALK44" s="25"/>
      <c r="ALL44" s="25"/>
      <c r="ALM44" s="25"/>
      <c r="ALN44" s="25"/>
      <c r="ALO44" s="25"/>
      <c r="ALP44" s="25"/>
      <c r="ALQ44" s="25"/>
      <c r="ALR44" s="25"/>
      <c r="ALS44" s="25"/>
      <c r="ALT44" s="25"/>
      <c r="ALU44" s="25"/>
      <c r="ALV44" s="25"/>
      <c r="ALW44" s="25"/>
      <c r="ALX44" s="25"/>
      <c r="ALY44" s="25"/>
      <c r="ALZ44" s="25"/>
      <c r="AMA44" s="25"/>
      <c r="AMB44" s="25"/>
      <c r="AMC44" s="25"/>
      <c r="AMD44" s="25"/>
      <c r="AME44" s="25"/>
      <c r="AMF44" s="25"/>
      <c r="AMG44" s="25"/>
      <c r="AMH44" s="25"/>
      <c r="AMI44" s="25"/>
      <c r="AMJ44" s="25"/>
      <c r="AMK44" s="25"/>
      <c r="AML44" s="25"/>
      <c r="AMM44" s="25"/>
      <c r="AMN44" s="25"/>
      <c r="AMO44" s="25"/>
      <c r="AMP44" s="25"/>
      <c r="AMQ44" s="25"/>
      <c r="AMR44" s="25"/>
      <c r="AMS44" s="25"/>
      <c r="AMT44" s="25"/>
      <c r="AMU44" s="25"/>
      <c r="AMV44" s="25"/>
      <c r="AMW44" s="25"/>
      <c r="AMX44" s="25"/>
      <c r="AMY44" s="25"/>
      <c r="AMZ44" s="25"/>
      <c r="ANA44" s="25"/>
      <c r="ANB44" s="25"/>
      <c r="ANC44" s="25"/>
      <c r="AND44" s="25"/>
      <c r="ANE44" s="25"/>
      <c r="ANF44" s="25"/>
      <c r="ANG44" s="25"/>
      <c r="ANH44" s="25"/>
      <c r="ANI44" s="25"/>
      <c r="ANJ44" s="25"/>
      <c r="ANK44" s="25"/>
      <c r="ANL44" s="25"/>
      <c r="ANM44" s="25"/>
      <c r="ANN44" s="25"/>
      <c r="ANO44" s="25"/>
      <c r="ANP44" s="25"/>
      <c r="ANQ44" s="25"/>
      <c r="ANR44" s="25"/>
      <c r="ANS44" s="25"/>
      <c r="ANT44" s="25"/>
      <c r="ANU44" s="25"/>
      <c r="ANV44" s="25"/>
      <c r="ANW44" s="25"/>
      <c r="ANX44" s="25"/>
      <c r="ANY44" s="25"/>
      <c r="ANZ44" s="25"/>
      <c r="AOA44" s="25"/>
      <c r="AOB44" s="25"/>
      <c r="AOC44" s="25"/>
      <c r="AOD44" s="25"/>
      <c r="AOE44" s="25"/>
      <c r="AOF44" s="25"/>
      <c r="AOG44" s="25"/>
      <c r="AOH44" s="25"/>
      <c r="AOI44" s="25"/>
      <c r="AOJ44" s="25"/>
      <c r="AOK44" s="25"/>
      <c r="AOL44" s="25"/>
      <c r="AOM44" s="25"/>
      <c r="AON44" s="25"/>
      <c r="AOO44" s="25"/>
      <c r="AOP44" s="25"/>
      <c r="AOQ44" s="25"/>
      <c r="AOR44" s="25"/>
      <c r="AOS44" s="25"/>
      <c r="AOT44" s="25"/>
      <c r="AOU44" s="25"/>
      <c r="AOV44" s="25"/>
      <c r="AOW44" s="25"/>
      <c r="AOX44" s="25"/>
      <c r="AOY44" s="25"/>
      <c r="AOZ44" s="25"/>
      <c r="APA44" s="25"/>
      <c r="APB44" s="25"/>
      <c r="APC44" s="25"/>
      <c r="APD44" s="25"/>
      <c r="APE44" s="25"/>
      <c r="APF44" s="25"/>
      <c r="APG44" s="25"/>
      <c r="APH44" s="25"/>
      <c r="API44" s="25"/>
      <c r="APJ44" s="25"/>
      <c r="APK44" s="25"/>
      <c r="APL44" s="25"/>
      <c r="APM44" s="25"/>
      <c r="APN44" s="25"/>
      <c r="APO44" s="25"/>
    </row>
    <row r="45" spans="1:1107" ht="23.25" x14ac:dyDescent="0.25">
      <c r="A45" s="266"/>
      <c r="B45" s="267"/>
      <c r="C45" s="267"/>
      <c r="D45" s="267"/>
      <c r="E45" s="268"/>
      <c r="F45" s="152"/>
      <c r="G45" s="154"/>
      <c r="H45" s="204"/>
      <c r="I45" s="204"/>
      <c r="J45" s="204"/>
      <c r="K45" s="204"/>
      <c r="L45" s="204"/>
      <c r="M45" s="204"/>
      <c r="N45" s="205"/>
      <c r="O45" s="205"/>
      <c r="P45" s="198"/>
      <c r="Q45" s="206">
        <f t="shared" ref="Q45:X45" si="49">SUM(Q43:Q44)</f>
        <v>49.945211483673027</v>
      </c>
      <c r="R45" s="207">
        <f t="shared" si="49"/>
        <v>544.40280517203598</v>
      </c>
      <c r="S45" s="208">
        <f t="shared" si="49"/>
        <v>41.621009569727526</v>
      </c>
      <c r="T45" s="206">
        <f t="shared" si="49"/>
        <v>582.99597390932536</v>
      </c>
      <c r="U45" s="198">
        <f t="shared" si="49"/>
        <v>41.737548396522762</v>
      </c>
      <c r="V45" s="198">
        <f t="shared" si="49"/>
        <v>584.62836263627139</v>
      </c>
      <c r="W45" s="198">
        <f t="shared" si="49"/>
        <v>133.30376944992332</v>
      </c>
      <c r="X45" s="198">
        <f t="shared" si="49"/>
        <v>1867.2195052367872</v>
      </c>
      <c r="Y45" s="196"/>
      <c r="Z45" s="118"/>
      <c r="AA45" s="53"/>
      <c r="AM45" s="71"/>
      <c r="AN45" s="166"/>
    </row>
    <row r="46" spans="1:1107" ht="23.25" x14ac:dyDescent="0.3">
      <c r="A46" s="110" t="s">
        <v>36</v>
      </c>
      <c r="B46" s="111"/>
      <c r="C46" s="111"/>
      <c r="D46" s="111"/>
      <c r="E46" s="111"/>
      <c r="F46" s="111"/>
      <c r="G46" s="153"/>
      <c r="H46" s="199"/>
      <c r="I46" s="199"/>
      <c r="J46" s="199"/>
      <c r="K46" s="199"/>
      <c r="L46" s="199"/>
      <c r="M46" s="199"/>
      <c r="N46" s="200"/>
      <c r="O46" s="200"/>
      <c r="P46" s="201"/>
      <c r="Q46" s="201"/>
      <c r="R46" s="202"/>
      <c r="S46" s="203"/>
      <c r="T46" s="201"/>
      <c r="U46" s="201"/>
      <c r="V46" s="201"/>
      <c r="W46" s="201"/>
      <c r="X46" s="201"/>
      <c r="Y46" s="202"/>
      <c r="Z46" s="118"/>
      <c r="AA46" s="53"/>
      <c r="AM46" s="71"/>
      <c r="AN46" s="166"/>
    </row>
    <row r="47" spans="1:1107" s="26" customFormat="1" ht="129.75" customHeight="1" x14ac:dyDescent="0.25">
      <c r="A47" s="122">
        <v>22</v>
      </c>
      <c r="B47" s="123" t="s">
        <v>104</v>
      </c>
      <c r="C47" s="123" t="s">
        <v>103</v>
      </c>
      <c r="D47" s="123" t="s">
        <v>102</v>
      </c>
      <c r="E47" s="123" t="s">
        <v>181</v>
      </c>
      <c r="F47" s="155" t="s">
        <v>139</v>
      </c>
      <c r="G47" s="124" t="s">
        <v>42</v>
      </c>
      <c r="H47" s="158">
        <v>1299</v>
      </c>
      <c r="I47" s="158">
        <f>H47</f>
        <v>1299</v>
      </c>
      <c r="J47" s="158">
        <v>400</v>
      </c>
      <c r="K47" s="158">
        <v>150</v>
      </c>
      <c r="L47" s="158">
        <v>0</v>
      </c>
      <c r="M47" s="158">
        <f>H47/N47*W47</f>
        <v>550</v>
      </c>
      <c r="N47" s="167">
        <v>611.46100000000001</v>
      </c>
      <c r="O47" s="167">
        <v>3490.94</v>
      </c>
      <c r="P47" s="168">
        <f>N47</f>
        <v>611.46100000000001</v>
      </c>
      <c r="Q47" s="169">
        <f t="shared" ref="Q47" si="50">N47/H47*J47</f>
        <v>188.28668206312548</v>
      </c>
      <c r="R47" s="170">
        <f t="shared" ref="R47" si="51">Q47*$AQ$6</f>
        <v>2052.3248344880676</v>
      </c>
      <c r="S47" s="171">
        <f t="shared" ref="S47" si="52">N47/H47*K47</f>
        <v>70.607505773672059</v>
      </c>
      <c r="T47" s="168">
        <f t="shared" ref="T47" si="53">S47*$AL$7</f>
        <v>989.0171338796705</v>
      </c>
      <c r="U47" s="169">
        <f t="shared" ref="U47" si="54">N47/H47*L47</f>
        <v>0</v>
      </c>
      <c r="V47" s="168">
        <f t="shared" ref="V47" si="55">U47*$AL$7</f>
        <v>0</v>
      </c>
      <c r="W47" s="168">
        <f t="shared" ref="W47" si="56">Q47+S47+U47</f>
        <v>258.89418783679753</v>
      </c>
      <c r="X47" s="168">
        <f t="shared" ref="X47" si="57">W47*$AL$7</f>
        <v>3626.3961575587914</v>
      </c>
      <c r="Y47" s="170">
        <f t="shared" ref="Y47" si="58">O47/N47*W47</f>
        <v>1478.0731331793688</v>
      </c>
      <c r="Z47" s="118" t="s">
        <v>149</v>
      </c>
      <c r="AA47" s="53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71"/>
      <c r="AN47" s="242" t="s">
        <v>196</v>
      </c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  <c r="IU47" s="25"/>
      <c r="IV47" s="25"/>
      <c r="IW47" s="25"/>
      <c r="IX47" s="25"/>
      <c r="IY47" s="25"/>
      <c r="IZ47" s="25"/>
      <c r="JA47" s="25"/>
      <c r="JB47" s="25"/>
      <c r="JC47" s="25"/>
      <c r="JD47" s="25"/>
      <c r="JE47" s="25"/>
      <c r="JF47" s="25"/>
      <c r="JG47" s="25"/>
      <c r="JH47" s="25"/>
      <c r="JI47" s="25"/>
      <c r="JJ47" s="25"/>
      <c r="JK47" s="25"/>
      <c r="JL47" s="25"/>
      <c r="JM47" s="25"/>
      <c r="JN47" s="25"/>
      <c r="JO47" s="25"/>
      <c r="JP47" s="25"/>
      <c r="JQ47" s="25"/>
      <c r="JR47" s="25"/>
      <c r="JS47" s="25"/>
      <c r="JT47" s="25"/>
      <c r="JU47" s="25"/>
      <c r="JV47" s="25"/>
      <c r="JW47" s="25"/>
      <c r="JX47" s="25"/>
      <c r="JY47" s="25"/>
      <c r="JZ47" s="25"/>
      <c r="KA47" s="25"/>
      <c r="KB47" s="25"/>
      <c r="KC47" s="25"/>
      <c r="KD47" s="25"/>
      <c r="KE47" s="25"/>
      <c r="KF47" s="25"/>
      <c r="KG47" s="25"/>
      <c r="KH47" s="25"/>
      <c r="KI47" s="25"/>
      <c r="KJ47" s="25"/>
      <c r="KK47" s="25"/>
      <c r="KL47" s="25"/>
      <c r="KM47" s="25"/>
      <c r="KN47" s="25"/>
      <c r="KO47" s="25"/>
      <c r="KP47" s="25"/>
      <c r="KQ47" s="25"/>
      <c r="KR47" s="25"/>
      <c r="KS47" s="25"/>
      <c r="KT47" s="25"/>
      <c r="KU47" s="25"/>
      <c r="KV47" s="25"/>
      <c r="KW47" s="25"/>
      <c r="KX47" s="25"/>
      <c r="KY47" s="25"/>
      <c r="KZ47" s="25"/>
      <c r="LA47" s="25"/>
      <c r="LB47" s="25"/>
      <c r="LC47" s="25"/>
      <c r="LD47" s="25"/>
      <c r="LE47" s="25"/>
      <c r="LF47" s="25"/>
      <c r="LG47" s="25"/>
      <c r="LH47" s="25"/>
      <c r="LI47" s="25"/>
      <c r="LJ47" s="25"/>
      <c r="LK47" s="25"/>
      <c r="LL47" s="25"/>
      <c r="LM47" s="25"/>
      <c r="LN47" s="25"/>
      <c r="LO47" s="25"/>
      <c r="LP47" s="25"/>
      <c r="LQ47" s="25"/>
      <c r="LR47" s="25"/>
      <c r="LS47" s="25"/>
      <c r="LT47" s="25"/>
      <c r="LU47" s="25"/>
      <c r="LV47" s="25"/>
      <c r="LW47" s="25"/>
      <c r="LX47" s="25"/>
      <c r="LY47" s="25"/>
      <c r="LZ47" s="25"/>
      <c r="MA47" s="25"/>
      <c r="MB47" s="25"/>
      <c r="MC47" s="25"/>
      <c r="MD47" s="25"/>
      <c r="ME47" s="25"/>
      <c r="MF47" s="25"/>
      <c r="MG47" s="25"/>
      <c r="MH47" s="25"/>
      <c r="MI47" s="25"/>
      <c r="MJ47" s="25"/>
      <c r="MK47" s="25"/>
      <c r="ML47" s="25"/>
      <c r="MM47" s="25"/>
      <c r="MN47" s="25"/>
      <c r="MO47" s="25"/>
      <c r="MP47" s="25"/>
      <c r="MQ47" s="25"/>
      <c r="MR47" s="25"/>
      <c r="MS47" s="25"/>
      <c r="MT47" s="25"/>
      <c r="MU47" s="25"/>
      <c r="MV47" s="25"/>
      <c r="MW47" s="25"/>
      <c r="MX47" s="25"/>
      <c r="MY47" s="25"/>
      <c r="MZ47" s="25"/>
      <c r="NA47" s="25"/>
      <c r="NB47" s="25"/>
      <c r="NC47" s="25"/>
      <c r="ND47" s="25"/>
      <c r="NE47" s="25"/>
      <c r="NF47" s="25"/>
      <c r="NG47" s="25"/>
      <c r="NH47" s="25"/>
      <c r="NI47" s="25"/>
      <c r="NJ47" s="25"/>
      <c r="NK47" s="25"/>
      <c r="NL47" s="25"/>
      <c r="NM47" s="25"/>
      <c r="NN47" s="25"/>
      <c r="NO47" s="25"/>
      <c r="NP47" s="25"/>
      <c r="NQ47" s="25"/>
      <c r="NR47" s="25"/>
      <c r="NS47" s="25"/>
      <c r="NT47" s="25"/>
      <c r="NU47" s="25"/>
      <c r="NV47" s="25"/>
      <c r="NW47" s="25"/>
      <c r="NX47" s="25"/>
      <c r="NY47" s="25"/>
      <c r="NZ47" s="25"/>
      <c r="OA47" s="25"/>
      <c r="OB47" s="25"/>
      <c r="OC47" s="25"/>
      <c r="OD47" s="25"/>
      <c r="OE47" s="25"/>
      <c r="OF47" s="25"/>
      <c r="OG47" s="25"/>
      <c r="OH47" s="25"/>
      <c r="OI47" s="25"/>
      <c r="OJ47" s="25"/>
      <c r="OK47" s="25"/>
      <c r="OL47" s="25"/>
      <c r="OM47" s="25"/>
      <c r="ON47" s="25"/>
      <c r="OO47" s="25"/>
      <c r="OP47" s="25"/>
      <c r="OQ47" s="25"/>
      <c r="OR47" s="25"/>
      <c r="OS47" s="25"/>
      <c r="OT47" s="25"/>
      <c r="OU47" s="25"/>
      <c r="OV47" s="25"/>
      <c r="OW47" s="25"/>
      <c r="OX47" s="25"/>
      <c r="OY47" s="25"/>
      <c r="OZ47" s="25"/>
      <c r="PA47" s="25"/>
      <c r="PB47" s="25"/>
      <c r="PC47" s="25"/>
      <c r="PD47" s="25"/>
      <c r="PE47" s="25"/>
      <c r="PF47" s="25"/>
      <c r="PG47" s="25"/>
      <c r="PH47" s="25"/>
      <c r="PI47" s="25"/>
      <c r="PJ47" s="25"/>
      <c r="PK47" s="25"/>
      <c r="PL47" s="25"/>
      <c r="PM47" s="25"/>
      <c r="PN47" s="25"/>
      <c r="PO47" s="25"/>
      <c r="PP47" s="25"/>
      <c r="PQ47" s="25"/>
      <c r="PR47" s="25"/>
      <c r="PS47" s="25"/>
      <c r="PT47" s="25"/>
      <c r="PU47" s="25"/>
      <c r="PV47" s="25"/>
      <c r="PW47" s="25"/>
      <c r="PX47" s="25"/>
      <c r="PY47" s="25"/>
      <c r="PZ47" s="25"/>
      <c r="QA47" s="25"/>
      <c r="QB47" s="25"/>
      <c r="QC47" s="25"/>
      <c r="QD47" s="25"/>
      <c r="QE47" s="25"/>
      <c r="QF47" s="25"/>
      <c r="QG47" s="25"/>
      <c r="QH47" s="25"/>
      <c r="QI47" s="25"/>
      <c r="QJ47" s="25"/>
      <c r="QK47" s="25"/>
      <c r="QL47" s="25"/>
      <c r="QM47" s="25"/>
      <c r="QN47" s="25"/>
      <c r="QO47" s="25"/>
      <c r="QP47" s="25"/>
      <c r="QQ47" s="25"/>
      <c r="QR47" s="25"/>
      <c r="QS47" s="25"/>
      <c r="QT47" s="25"/>
      <c r="QU47" s="25"/>
      <c r="QV47" s="25"/>
      <c r="QW47" s="25"/>
      <c r="QX47" s="25"/>
      <c r="QY47" s="25"/>
      <c r="QZ47" s="25"/>
      <c r="RA47" s="25"/>
      <c r="RB47" s="25"/>
      <c r="RC47" s="25"/>
      <c r="RD47" s="25"/>
      <c r="RE47" s="25"/>
      <c r="RF47" s="25"/>
      <c r="RG47" s="25"/>
      <c r="RH47" s="25"/>
      <c r="RI47" s="25"/>
      <c r="RJ47" s="25"/>
      <c r="RK47" s="25"/>
      <c r="RL47" s="25"/>
      <c r="RM47" s="25"/>
      <c r="RN47" s="25"/>
      <c r="RO47" s="25"/>
      <c r="RP47" s="25"/>
      <c r="RQ47" s="25"/>
      <c r="RR47" s="25"/>
      <c r="RS47" s="25"/>
      <c r="RT47" s="25"/>
      <c r="RU47" s="25"/>
      <c r="RV47" s="25"/>
      <c r="RW47" s="25"/>
      <c r="RX47" s="25"/>
      <c r="RY47" s="25"/>
      <c r="RZ47" s="25"/>
      <c r="SA47" s="25"/>
      <c r="SB47" s="25"/>
      <c r="SC47" s="25"/>
      <c r="SD47" s="25"/>
      <c r="SE47" s="25"/>
      <c r="SF47" s="25"/>
      <c r="SG47" s="25"/>
      <c r="SH47" s="25"/>
      <c r="SI47" s="25"/>
      <c r="SJ47" s="25"/>
      <c r="SK47" s="25"/>
      <c r="SL47" s="25"/>
      <c r="SM47" s="25"/>
      <c r="SN47" s="25"/>
      <c r="SO47" s="25"/>
      <c r="SP47" s="25"/>
      <c r="SQ47" s="25"/>
      <c r="SR47" s="25"/>
      <c r="SS47" s="25"/>
      <c r="ST47" s="25"/>
      <c r="SU47" s="25"/>
      <c r="SV47" s="25"/>
      <c r="SW47" s="25"/>
      <c r="SX47" s="25"/>
      <c r="SY47" s="25"/>
      <c r="SZ47" s="25"/>
      <c r="TA47" s="25"/>
      <c r="TB47" s="25"/>
      <c r="TC47" s="25"/>
      <c r="TD47" s="25"/>
      <c r="TE47" s="25"/>
      <c r="TF47" s="25"/>
      <c r="TG47" s="25"/>
      <c r="TH47" s="25"/>
      <c r="TI47" s="25"/>
      <c r="TJ47" s="25"/>
      <c r="TK47" s="25"/>
      <c r="TL47" s="25"/>
      <c r="TM47" s="25"/>
      <c r="TN47" s="25"/>
      <c r="TO47" s="25"/>
      <c r="TP47" s="25"/>
      <c r="TQ47" s="25"/>
      <c r="TR47" s="25"/>
      <c r="TS47" s="25"/>
      <c r="TT47" s="25"/>
      <c r="TU47" s="25"/>
      <c r="TV47" s="25"/>
      <c r="TW47" s="25"/>
      <c r="TX47" s="25"/>
      <c r="TY47" s="25"/>
      <c r="TZ47" s="25"/>
      <c r="UA47" s="25"/>
      <c r="UB47" s="25"/>
      <c r="UC47" s="25"/>
      <c r="UD47" s="25"/>
      <c r="UE47" s="25"/>
      <c r="UF47" s="25"/>
      <c r="UG47" s="25"/>
      <c r="UH47" s="25"/>
      <c r="UI47" s="25"/>
      <c r="UJ47" s="25"/>
      <c r="UK47" s="25"/>
      <c r="UL47" s="25"/>
      <c r="UM47" s="25"/>
      <c r="UN47" s="25"/>
      <c r="UO47" s="25"/>
      <c r="UP47" s="25"/>
      <c r="UQ47" s="25"/>
      <c r="UR47" s="25"/>
      <c r="US47" s="25"/>
      <c r="UT47" s="25"/>
      <c r="UU47" s="25"/>
      <c r="UV47" s="25"/>
      <c r="UW47" s="25"/>
      <c r="UX47" s="25"/>
      <c r="UY47" s="25"/>
      <c r="UZ47" s="25"/>
      <c r="VA47" s="25"/>
      <c r="VB47" s="25"/>
      <c r="VC47" s="25"/>
      <c r="VD47" s="25"/>
      <c r="VE47" s="25"/>
      <c r="VF47" s="25"/>
      <c r="VG47" s="25"/>
      <c r="VH47" s="25"/>
      <c r="VI47" s="25"/>
      <c r="VJ47" s="25"/>
      <c r="VK47" s="25"/>
      <c r="VL47" s="25"/>
      <c r="VM47" s="25"/>
      <c r="VN47" s="25"/>
      <c r="VO47" s="25"/>
      <c r="VP47" s="25"/>
      <c r="VQ47" s="25"/>
      <c r="VR47" s="25"/>
      <c r="VS47" s="25"/>
      <c r="VT47" s="25"/>
      <c r="VU47" s="25"/>
      <c r="VV47" s="25"/>
      <c r="VW47" s="25"/>
      <c r="VX47" s="25"/>
      <c r="VY47" s="25"/>
      <c r="VZ47" s="25"/>
      <c r="WA47" s="25"/>
      <c r="WB47" s="25"/>
      <c r="WC47" s="25"/>
      <c r="WD47" s="25"/>
      <c r="WE47" s="25"/>
      <c r="WF47" s="25"/>
      <c r="WG47" s="25"/>
      <c r="WH47" s="25"/>
      <c r="WI47" s="25"/>
      <c r="WJ47" s="25"/>
      <c r="WK47" s="25"/>
      <c r="WL47" s="25"/>
      <c r="WM47" s="25"/>
      <c r="WN47" s="25"/>
      <c r="WO47" s="25"/>
      <c r="WP47" s="25"/>
      <c r="WQ47" s="25"/>
      <c r="WR47" s="25"/>
      <c r="WS47" s="25"/>
      <c r="WT47" s="25"/>
      <c r="WU47" s="25"/>
      <c r="WV47" s="25"/>
      <c r="WW47" s="25"/>
      <c r="WX47" s="25"/>
      <c r="WY47" s="25"/>
      <c r="WZ47" s="25"/>
      <c r="XA47" s="25"/>
      <c r="XB47" s="25"/>
      <c r="XC47" s="25"/>
      <c r="XD47" s="25"/>
      <c r="XE47" s="25"/>
      <c r="XF47" s="25"/>
      <c r="XG47" s="25"/>
      <c r="XH47" s="25"/>
      <c r="XI47" s="25"/>
      <c r="XJ47" s="25"/>
      <c r="XK47" s="25"/>
      <c r="XL47" s="25"/>
      <c r="XM47" s="25"/>
      <c r="XN47" s="25"/>
      <c r="XO47" s="25"/>
      <c r="XP47" s="25"/>
      <c r="XQ47" s="25"/>
      <c r="XR47" s="25"/>
      <c r="XS47" s="25"/>
      <c r="XT47" s="25"/>
      <c r="XU47" s="25"/>
      <c r="XV47" s="25"/>
      <c r="XW47" s="25"/>
      <c r="XX47" s="25"/>
      <c r="XY47" s="25"/>
      <c r="XZ47" s="25"/>
      <c r="YA47" s="25"/>
      <c r="YB47" s="25"/>
      <c r="YC47" s="25"/>
      <c r="YD47" s="25"/>
      <c r="YE47" s="25"/>
      <c r="YF47" s="25"/>
      <c r="YG47" s="25"/>
      <c r="YH47" s="25"/>
      <c r="YI47" s="25"/>
      <c r="YJ47" s="25"/>
      <c r="YK47" s="25"/>
      <c r="YL47" s="25"/>
      <c r="YM47" s="25"/>
      <c r="YN47" s="25"/>
      <c r="YO47" s="25"/>
      <c r="YP47" s="25"/>
      <c r="YQ47" s="25"/>
      <c r="YR47" s="25"/>
      <c r="YS47" s="25"/>
      <c r="YT47" s="25"/>
      <c r="YU47" s="25"/>
      <c r="YV47" s="25"/>
      <c r="YW47" s="25"/>
      <c r="YX47" s="25"/>
      <c r="YY47" s="25"/>
      <c r="YZ47" s="25"/>
      <c r="ZA47" s="25"/>
      <c r="ZB47" s="25"/>
      <c r="ZC47" s="25"/>
      <c r="ZD47" s="25"/>
      <c r="ZE47" s="25"/>
      <c r="ZF47" s="25"/>
      <c r="ZG47" s="25"/>
      <c r="ZH47" s="25"/>
      <c r="ZI47" s="25"/>
      <c r="ZJ47" s="25"/>
      <c r="ZK47" s="25"/>
      <c r="ZL47" s="25"/>
      <c r="ZM47" s="25"/>
      <c r="ZN47" s="25"/>
      <c r="ZO47" s="25"/>
      <c r="ZP47" s="25"/>
      <c r="ZQ47" s="25"/>
      <c r="ZR47" s="25"/>
      <c r="ZS47" s="25"/>
      <c r="ZT47" s="25"/>
      <c r="ZU47" s="25"/>
      <c r="ZV47" s="25"/>
      <c r="ZW47" s="25"/>
      <c r="ZX47" s="25"/>
      <c r="ZY47" s="25"/>
      <c r="ZZ47" s="25"/>
      <c r="AAA47" s="25"/>
      <c r="AAB47" s="25"/>
      <c r="AAC47" s="25"/>
      <c r="AAD47" s="25"/>
      <c r="AAE47" s="25"/>
      <c r="AAF47" s="25"/>
      <c r="AAG47" s="25"/>
      <c r="AAH47" s="25"/>
      <c r="AAI47" s="25"/>
      <c r="AAJ47" s="25"/>
      <c r="AAK47" s="25"/>
      <c r="AAL47" s="25"/>
      <c r="AAM47" s="25"/>
      <c r="AAN47" s="25"/>
      <c r="AAO47" s="25"/>
      <c r="AAP47" s="25"/>
      <c r="AAQ47" s="25"/>
      <c r="AAR47" s="25"/>
      <c r="AAS47" s="25"/>
      <c r="AAT47" s="25"/>
      <c r="AAU47" s="25"/>
      <c r="AAV47" s="25"/>
      <c r="AAW47" s="25"/>
      <c r="AAX47" s="25"/>
      <c r="AAY47" s="25"/>
      <c r="AAZ47" s="25"/>
      <c r="ABA47" s="25"/>
      <c r="ABB47" s="25"/>
      <c r="ABC47" s="25"/>
      <c r="ABD47" s="25"/>
      <c r="ABE47" s="25"/>
      <c r="ABF47" s="25"/>
      <c r="ABG47" s="25"/>
      <c r="ABH47" s="25"/>
      <c r="ABI47" s="25"/>
      <c r="ABJ47" s="25"/>
      <c r="ABK47" s="25"/>
      <c r="ABL47" s="25"/>
      <c r="ABM47" s="25"/>
      <c r="ABN47" s="25"/>
      <c r="ABO47" s="25"/>
      <c r="ABP47" s="25"/>
      <c r="ABQ47" s="25"/>
      <c r="ABR47" s="25"/>
      <c r="ABS47" s="25"/>
      <c r="ABT47" s="25"/>
      <c r="ABU47" s="25"/>
      <c r="ABV47" s="25"/>
      <c r="ABW47" s="25"/>
      <c r="ABX47" s="25"/>
      <c r="ABY47" s="25"/>
      <c r="ABZ47" s="25"/>
      <c r="ACA47" s="25"/>
      <c r="ACB47" s="25"/>
      <c r="ACC47" s="25"/>
      <c r="ACD47" s="25"/>
      <c r="ACE47" s="25"/>
      <c r="ACF47" s="25"/>
      <c r="ACG47" s="25"/>
      <c r="ACH47" s="25"/>
      <c r="ACI47" s="25"/>
      <c r="ACJ47" s="25"/>
      <c r="ACK47" s="25"/>
      <c r="ACL47" s="25"/>
      <c r="ACM47" s="25"/>
      <c r="ACN47" s="25"/>
      <c r="ACO47" s="25"/>
      <c r="ACP47" s="25"/>
      <c r="ACQ47" s="25"/>
      <c r="ACR47" s="25"/>
      <c r="ACS47" s="25"/>
      <c r="ACT47" s="25"/>
      <c r="ACU47" s="25"/>
      <c r="ACV47" s="25"/>
      <c r="ACW47" s="25"/>
      <c r="ACX47" s="25"/>
      <c r="ACY47" s="25"/>
      <c r="ACZ47" s="25"/>
      <c r="ADA47" s="25"/>
      <c r="ADB47" s="25"/>
      <c r="ADC47" s="25"/>
      <c r="ADD47" s="25"/>
      <c r="ADE47" s="25"/>
      <c r="ADF47" s="25"/>
      <c r="ADG47" s="25"/>
      <c r="ADH47" s="25"/>
      <c r="ADI47" s="25"/>
      <c r="ADJ47" s="25"/>
      <c r="ADK47" s="25"/>
      <c r="ADL47" s="25"/>
      <c r="ADM47" s="25"/>
      <c r="ADN47" s="25"/>
      <c r="ADO47" s="25"/>
      <c r="ADP47" s="25"/>
      <c r="ADQ47" s="25"/>
      <c r="ADR47" s="25"/>
      <c r="ADS47" s="25"/>
      <c r="ADT47" s="25"/>
      <c r="ADU47" s="25"/>
      <c r="ADV47" s="25"/>
      <c r="ADW47" s="25"/>
      <c r="ADX47" s="25"/>
      <c r="ADY47" s="25"/>
      <c r="ADZ47" s="25"/>
      <c r="AEA47" s="25"/>
      <c r="AEB47" s="25"/>
      <c r="AEC47" s="25"/>
      <c r="AED47" s="25"/>
      <c r="AEE47" s="25"/>
      <c r="AEF47" s="25"/>
      <c r="AEG47" s="25"/>
      <c r="AEH47" s="25"/>
      <c r="AEI47" s="25"/>
      <c r="AEJ47" s="25"/>
      <c r="AEK47" s="25"/>
      <c r="AEL47" s="25"/>
      <c r="AEM47" s="25"/>
      <c r="AEN47" s="25"/>
      <c r="AEO47" s="25"/>
      <c r="AEP47" s="25"/>
      <c r="AEQ47" s="25"/>
      <c r="AER47" s="25"/>
      <c r="AES47" s="25"/>
      <c r="AET47" s="25"/>
      <c r="AEU47" s="25"/>
      <c r="AEV47" s="25"/>
      <c r="AEW47" s="25"/>
      <c r="AEX47" s="25"/>
      <c r="AEY47" s="25"/>
      <c r="AEZ47" s="25"/>
      <c r="AFA47" s="25"/>
      <c r="AFB47" s="25"/>
      <c r="AFC47" s="25"/>
      <c r="AFD47" s="25"/>
      <c r="AFE47" s="25"/>
      <c r="AFF47" s="25"/>
      <c r="AFG47" s="25"/>
      <c r="AFH47" s="25"/>
      <c r="AFI47" s="25"/>
      <c r="AFJ47" s="25"/>
      <c r="AFK47" s="25"/>
      <c r="AFL47" s="25"/>
      <c r="AFM47" s="25"/>
      <c r="AFN47" s="25"/>
      <c r="AFO47" s="25"/>
      <c r="AFP47" s="25"/>
      <c r="AFQ47" s="25"/>
      <c r="AFR47" s="25"/>
      <c r="AFS47" s="25"/>
      <c r="AFT47" s="25"/>
      <c r="AFU47" s="25"/>
      <c r="AFV47" s="25"/>
      <c r="AFW47" s="25"/>
      <c r="AFX47" s="25"/>
      <c r="AFY47" s="25"/>
      <c r="AFZ47" s="25"/>
      <c r="AGA47" s="25"/>
      <c r="AGB47" s="25"/>
      <c r="AGC47" s="25"/>
      <c r="AGD47" s="25"/>
      <c r="AGE47" s="25"/>
      <c r="AGF47" s="25"/>
      <c r="AGG47" s="25"/>
      <c r="AGH47" s="25"/>
      <c r="AGI47" s="25"/>
      <c r="AGJ47" s="25"/>
      <c r="AGK47" s="25"/>
      <c r="AGL47" s="25"/>
      <c r="AGM47" s="25"/>
      <c r="AGN47" s="25"/>
      <c r="AGO47" s="25"/>
      <c r="AGP47" s="25"/>
      <c r="AGQ47" s="25"/>
      <c r="AGR47" s="25"/>
      <c r="AGS47" s="25"/>
      <c r="AGT47" s="25"/>
      <c r="AGU47" s="25"/>
      <c r="AGV47" s="25"/>
      <c r="AGW47" s="25"/>
      <c r="AGX47" s="25"/>
      <c r="AGY47" s="25"/>
      <c r="AGZ47" s="25"/>
      <c r="AHA47" s="25"/>
      <c r="AHB47" s="25"/>
      <c r="AHC47" s="25"/>
      <c r="AHD47" s="25"/>
      <c r="AHE47" s="25"/>
      <c r="AHF47" s="25"/>
      <c r="AHG47" s="25"/>
      <c r="AHH47" s="25"/>
      <c r="AHI47" s="25"/>
      <c r="AHJ47" s="25"/>
      <c r="AHK47" s="25"/>
      <c r="AHL47" s="25"/>
      <c r="AHM47" s="25"/>
      <c r="AHN47" s="25"/>
      <c r="AHO47" s="25"/>
      <c r="AHP47" s="25"/>
      <c r="AHQ47" s="25"/>
      <c r="AHR47" s="25"/>
      <c r="AHS47" s="25"/>
      <c r="AHT47" s="25"/>
      <c r="AHU47" s="25"/>
      <c r="AHV47" s="25"/>
      <c r="AHW47" s="25"/>
      <c r="AHX47" s="25"/>
      <c r="AHY47" s="25"/>
      <c r="AHZ47" s="25"/>
      <c r="AIA47" s="25"/>
      <c r="AIB47" s="25"/>
      <c r="AIC47" s="25"/>
      <c r="AID47" s="25"/>
      <c r="AIE47" s="25"/>
      <c r="AIF47" s="25"/>
      <c r="AIG47" s="25"/>
      <c r="AIH47" s="25"/>
      <c r="AII47" s="25"/>
      <c r="AIJ47" s="25"/>
      <c r="AIK47" s="25"/>
      <c r="AIL47" s="25"/>
      <c r="AIM47" s="25"/>
      <c r="AIN47" s="25"/>
      <c r="AIO47" s="25"/>
      <c r="AIP47" s="25"/>
      <c r="AIQ47" s="25"/>
      <c r="AIR47" s="25"/>
      <c r="AIS47" s="25"/>
      <c r="AIT47" s="25"/>
      <c r="AIU47" s="25"/>
      <c r="AIV47" s="25"/>
      <c r="AIW47" s="25"/>
      <c r="AIX47" s="25"/>
      <c r="AIY47" s="25"/>
      <c r="AIZ47" s="25"/>
      <c r="AJA47" s="25"/>
      <c r="AJB47" s="25"/>
      <c r="AJC47" s="25"/>
      <c r="AJD47" s="25"/>
      <c r="AJE47" s="25"/>
      <c r="AJF47" s="25"/>
      <c r="AJG47" s="25"/>
      <c r="AJH47" s="25"/>
      <c r="AJI47" s="25"/>
      <c r="AJJ47" s="25"/>
      <c r="AJK47" s="25"/>
      <c r="AJL47" s="25"/>
      <c r="AJM47" s="25"/>
      <c r="AJN47" s="25"/>
      <c r="AJO47" s="25"/>
      <c r="AJP47" s="25"/>
      <c r="AJQ47" s="25"/>
      <c r="AJR47" s="25"/>
      <c r="AJS47" s="25"/>
      <c r="AJT47" s="25"/>
      <c r="AJU47" s="25"/>
      <c r="AJV47" s="25"/>
      <c r="AJW47" s="25"/>
      <c r="AJX47" s="25"/>
      <c r="AJY47" s="25"/>
      <c r="AJZ47" s="25"/>
      <c r="AKA47" s="25"/>
      <c r="AKB47" s="25"/>
      <c r="AKC47" s="25"/>
      <c r="AKD47" s="25"/>
      <c r="AKE47" s="25"/>
      <c r="AKF47" s="25"/>
      <c r="AKG47" s="25"/>
      <c r="AKH47" s="25"/>
      <c r="AKI47" s="25"/>
      <c r="AKJ47" s="25"/>
      <c r="AKK47" s="25"/>
      <c r="AKL47" s="25"/>
      <c r="AKM47" s="25"/>
      <c r="AKN47" s="25"/>
      <c r="AKO47" s="25"/>
      <c r="AKP47" s="25"/>
      <c r="AKQ47" s="25"/>
      <c r="AKR47" s="25"/>
      <c r="AKS47" s="25"/>
      <c r="AKT47" s="25"/>
      <c r="AKU47" s="25"/>
      <c r="AKV47" s="25"/>
      <c r="AKW47" s="25"/>
      <c r="AKX47" s="25"/>
      <c r="AKY47" s="25"/>
      <c r="AKZ47" s="25"/>
      <c r="ALA47" s="25"/>
      <c r="ALB47" s="25"/>
      <c r="ALC47" s="25"/>
      <c r="ALD47" s="25"/>
      <c r="ALE47" s="25"/>
      <c r="ALF47" s="25"/>
      <c r="ALG47" s="25"/>
      <c r="ALH47" s="25"/>
      <c r="ALI47" s="25"/>
      <c r="ALJ47" s="25"/>
      <c r="ALK47" s="25"/>
      <c r="ALL47" s="25"/>
      <c r="ALM47" s="25"/>
      <c r="ALN47" s="25"/>
      <c r="ALO47" s="25"/>
      <c r="ALP47" s="25"/>
      <c r="ALQ47" s="25"/>
      <c r="ALR47" s="25"/>
      <c r="ALS47" s="25"/>
      <c r="ALT47" s="25"/>
      <c r="ALU47" s="25"/>
      <c r="ALV47" s="25"/>
      <c r="ALW47" s="25"/>
      <c r="ALX47" s="25"/>
      <c r="ALY47" s="25"/>
      <c r="ALZ47" s="25"/>
      <c r="AMA47" s="25"/>
      <c r="AMB47" s="25"/>
      <c r="AMC47" s="25"/>
      <c r="AMD47" s="25"/>
      <c r="AME47" s="25"/>
      <c r="AMF47" s="25"/>
      <c r="AMG47" s="25"/>
      <c r="AMH47" s="25"/>
      <c r="AMI47" s="25"/>
      <c r="AMJ47" s="25"/>
      <c r="AMK47" s="25"/>
      <c r="AML47" s="25"/>
      <c r="AMM47" s="25"/>
      <c r="AMN47" s="25"/>
      <c r="AMO47" s="25"/>
      <c r="AMP47" s="25"/>
      <c r="AMQ47" s="25"/>
      <c r="AMR47" s="25"/>
      <c r="AMS47" s="25"/>
      <c r="AMT47" s="25"/>
      <c r="AMU47" s="25"/>
      <c r="AMV47" s="25"/>
      <c r="AMW47" s="25"/>
      <c r="AMX47" s="25"/>
      <c r="AMY47" s="25"/>
      <c r="AMZ47" s="25"/>
      <c r="ANA47" s="25"/>
      <c r="ANB47" s="25"/>
      <c r="ANC47" s="25"/>
      <c r="AND47" s="25"/>
      <c r="ANE47" s="25"/>
      <c r="ANF47" s="25"/>
      <c r="ANG47" s="25"/>
      <c r="ANH47" s="25"/>
      <c r="ANI47" s="25"/>
      <c r="ANJ47" s="25"/>
      <c r="ANK47" s="25"/>
      <c r="ANL47" s="25"/>
      <c r="ANM47" s="25"/>
      <c r="ANN47" s="25"/>
      <c r="ANO47" s="25"/>
      <c r="ANP47" s="25"/>
      <c r="ANQ47" s="25"/>
      <c r="ANR47" s="25"/>
      <c r="ANS47" s="25"/>
      <c r="ANT47" s="25"/>
      <c r="ANU47" s="25"/>
      <c r="ANV47" s="25"/>
      <c r="ANW47" s="25"/>
      <c r="ANX47" s="25"/>
      <c r="ANY47" s="25"/>
      <c r="ANZ47" s="25"/>
      <c r="AOA47" s="25"/>
      <c r="AOB47" s="25"/>
      <c r="AOC47" s="25"/>
      <c r="AOD47" s="25"/>
      <c r="AOE47" s="25"/>
      <c r="AOF47" s="25"/>
      <c r="AOG47" s="25"/>
      <c r="AOH47" s="25"/>
      <c r="AOI47" s="25"/>
      <c r="AOJ47" s="25"/>
      <c r="AOK47" s="25"/>
      <c r="AOL47" s="25"/>
      <c r="AOM47" s="25"/>
      <c r="AON47" s="25"/>
      <c r="AOO47" s="25"/>
      <c r="AOP47" s="25"/>
      <c r="AOQ47" s="25"/>
      <c r="AOR47" s="25"/>
      <c r="AOS47" s="25"/>
      <c r="AOT47" s="25"/>
      <c r="AOU47" s="25"/>
      <c r="AOV47" s="25"/>
      <c r="AOW47" s="25"/>
      <c r="AOX47" s="25"/>
      <c r="AOY47" s="25"/>
      <c r="AOZ47" s="25"/>
      <c r="APA47" s="25"/>
      <c r="APB47" s="25"/>
      <c r="APC47" s="25"/>
      <c r="APD47" s="25"/>
      <c r="APE47" s="25"/>
      <c r="APF47" s="25"/>
      <c r="APG47" s="25"/>
      <c r="APH47" s="25"/>
      <c r="API47" s="25"/>
      <c r="APJ47" s="25"/>
      <c r="APK47" s="25"/>
      <c r="APL47" s="25"/>
      <c r="APM47" s="25"/>
      <c r="APN47" s="25"/>
      <c r="APO47" s="25"/>
    </row>
    <row r="48" spans="1:1107" ht="23.25" x14ac:dyDescent="0.25">
      <c r="A48" s="266"/>
      <c r="B48" s="267"/>
      <c r="C48" s="267"/>
      <c r="D48" s="267"/>
      <c r="E48" s="268"/>
      <c r="F48" s="152"/>
      <c r="G48" s="154"/>
      <c r="H48" s="204"/>
      <c r="I48" s="204"/>
      <c r="J48" s="204"/>
      <c r="K48" s="204"/>
      <c r="L48" s="204"/>
      <c r="M48" s="204"/>
      <c r="N48" s="205"/>
      <c r="O48" s="205"/>
      <c r="P48" s="198"/>
      <c r="Q48" s="206">
        <f t="shared" ref="Q48:X48" si="59">SUM(Q47:Q47)</f>
        <v>188.28668206312548</v>
      </c>
      <c r="R48" s="207">
        <f t="shared" si="59"/>
        <v>2052.3248344880676</v>
      </c>
      <c r="S48" s="208">
        <f t="shared" si="59"/>
        <v>70.607505773672059</v>
      </c>
      <c r="T48" s="206">
        <f t="shared" si="59"/>
        <v>989.0171338796705</v>
      </c>
      <c r="U48" s="206">
        <f t="shared" si="59"/>
        <v>0</v>
      </c>
      <c r="V48" s="206">
        <f t="shared" si="59"/>
        <v>0</v>
      </c>
      <c r="W48" s="198">
        <f t="shared" si="59"/>
        <v>258.89418783679753</v>
      </c>
      <c r="X48" s="198">
        <f t="shared" si="59"/>
        <v>3626.3961575587914</v>
      </c>
      <c r="Y48" s="196"/>
      <c r="Z48" s="118"/>
      <c r="AA48" s="53"/>
      <c r="AM48" s="71"/>
      <c r="AN48" s="166"/>
    </row>
    <row r="49" spans="1:1107" ht="23.25" x14ac:dyDescent="0.3">
      <c r="A49" s="110" t="s">
        <v>32</v>
      </c>
      <c r="B49" s="111"/>
      <c r="C49" s="111"/>
      <c r="D49" s="111"/>
      <c r="E49" s="111"/>
      <c r="F49" s="111"/>
      <c r="G49" s="153"/>
      <c r="H49" s="199"/>
      <c r="I49" s="199"/>
      <c r="J49" s="199"/>
      <c r="K49" s="199"/>
      <c r="L49" s="199"/>
      <c r="M49" s="199"/>
      <c r="N49" s="200"/>
      <c r="O49" s="200"/>
      <c r="P49" s="201"/>
      <c r="Q49" s="201"/>
      <c r="R49" s="202"/>
      <c r="S49" s="203"/>
      <c r="T49" s="201"/>
      <c r="U49" s="201"/>
      <c r="V49" s="201"/>
      <c r="W49" s="201"/>
      <c r="X49" s="201"/>
      <c r="Y49" s="202"/>
      <c r="Z49" s="118"/>
      <c r="AA49" s="53"/>
      <c r="AM49" s="71"/>
      <c r="AN49" s="166"/>
    </row>
    <row r="50" spans="1:1107" ht="24" thickBot="1" x14ac:dyDescent="0.35">
      <c r="A50" s="110" t="s">
        <v>37</v>
      </c>
      <c r="B50" s="111"/>
      <c r="C50" s="111"/>
      <c r="D50" s="111"/>
      <c r="E50" s="111"/>
      <c r="F50" s="119"/>
      <c r="G50" s="153"/>
      <c r="H50" s="199"/>
      <c r="I50" s="199"/>
      <c r="J50" s="199"/>
      <c r="K50" s="199"/>
      <c r="L50" s="199"/>
      <c r="M50" s="199"/>
      <c r="N50" s="200"/>
      <c r="O50" s="200"/>
      <c r="P50" s="201"/>
      <c r="Q50" s="201"/>
      <c r="R50" s="202"/>
      <c r="S50" s="203"/>
      <c r="T50" s="201"/>
      <c r="U50" s="201"/>
      <c r="V50" s="201"/>
      <c r="W50" s="201"/>
      <c r="X50" s="201"/>
      <c r="Y50" s="202"/>
      <c r="Z50" s="118"/>
      <c r="AA50" s="53"/>
      <c r="AM50" s="71"/>
      <c r="AN50" s="166"/>
    </row>
    <row r="51" spans="1:1107" s="26" customFormat="1" ht="69" customHeight="1" x14ac:dyDescent="0.25">
      <c r="A51" s="122">
        <v>23</v>
      </c>
      <c r="B51" s="123" t="s">
        <v>107</v>
      </c>
      <c r="C51" s="123" t="s">
        <v>106</v>
      </c>
      <c r="D51" s="123" t="s">
        <v>105</v>
      </c>
      <c r="E51" s="156" t="s">
        <v>182</v>
      </c>
      <c r="F51" s="276" t="s">
        <v>140</v>
      </c>
      <c r="G51" s="157" t="s">
        <v>41</v>
      </c>
      <c r="H51" s="158">
        <v>43630</v>
      </c>
      <c r="I51" s="158">
        <f>H51</f>
        <v>43630</v>
      </c>
      <c r="J51" s="158">
        <v>500</v>
      </c>
      <c r="K51" s="158">
        <v>0</v>
      </c>
      <c r="L51" s="158">
        <v>0</v>
      </c>
      <c r="M51" s="158">
        <f>H51/N51*W51</f>
        <v>500.00000000000006</v>
      </c>
      <c r="N51" s="167">
        <v>2520.08</v>
      </c>
      <c r="O51" s="167">
        <v>4920.3900000000003</v>
      </c>
      <c r="P51" s="168">
        <f>N51</f>
        <v>2520.08</v>
      </c>
      <c r="Q51" s="169">
        <f t="shared" ref="Q51:Q52" si="60">N51/H51*J51</f>
        <v>28.88012835205134</v>
      </c>
      <c r="R51" s="170">
        <f t="shared" ref="R51:R52" si="61">Q51*$AQ$6</f>
        <v>314.79339903735962</v>
      </c>
      <c r="S51" s="171">
        <f t="shared" ref="S51:S52" si="62">N51/H51*K51</f>
        <v>0</v>
      </c>
      <c r="T51" s="168">
        <f t="shared" ref="T51:T52" si="63">S51*$AL$7</f>
        <v>0</v>
      </c>
      <c r="U51" s="169">
        <f t="shared" ref="U51:U52" si="64">N51/H51*L51</f>
        <v>0</v>
      </c>
      <c r="V51" s="168">
        <f t="shared" ref="V51:V52" si="65">U51*$AL$7</f>
        <v>0</v>
      </c>
      <c r="W51" s="168">
        <f t="shared" ref="W51:W52" si="66">Q51+S51+U51</f>
        <v>28.88012835205134</v>
      </c>
      <c r="X51" s="168">
        <f t="shared" ref="X51:X52" si="67">W51*$AL$7</f>
        <v>404.53123865300597</v>
      </c>
      <c r="Y51" s="170">
        <f t="shared" ref="Y51:Y52" si="68">O51/N51*W51</f>
        <v>56.387691955076789</v>
      </c>
      <c r="Z51" s="118" t="s">
        <v>148</v>
      </c>
      <c r="AA51" s="53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71"/>
      <c r="AN51" s="165" t="s">
        <v>152</v>
      </c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  <c r="IW51" s="25"/>
      <c r="IX51" s="25"/>
      <c r="IY51" s="25"/>
      <c r="IZ51" s="25"/>
      <c r="JA51" s="25"/>
      <c r="JB51" s="25"/>
      <c r="JC51" s="25"/>
      <c r="JD51" s="25"/>
      <c r="JE51" s="25"/>
      <c r="JF51" s="25"/>
      <c r="JG51" s="25"/>
      <c r="JH51" s="25"/>
      <c r="JI51" s="25"/>
      <c r="JJ51" s="25"/>
      <c r="JK51" s="25"/>
      <c r="JL51" s="25"/>
      <c r="JM51" s="25"/>
      <c r="JN51" s="25"/>
      <c r="JO51" s="25"/>
      <c r="JP51" s="25"/>
      <c r="JQ51" s="25"/>
      <c r="JR51" s="25"/>
      <c r="JS51" s="25"/>
      <c r="JT51" s="25"/>
      <c r="JU51" s="25"/>
      <c r="JV51" s="25"/>
      <c r="JW51" s="25"/>
      <c r="JX51" s="25"/>
      <c r="JY51" s="25"/>
      <c r="JZ51" s="25"/>
      <c r="KA51" s="25"/>
      <c r="KB51" s="25"/>
      <c r="KC51" s="25"/>
      <c r="KD51" s="25"/>
      <c r="KE51" s="25"/>
      <c r="KF51" s="25"/>
      <c r="KG51" s="25"/>
      <c r="KH51" s="25"/>
      <c r="KI51" s="25"/>
      <c r="KJ51" s="25"/>
      <c r="KK51" s="25"/>
      <c r="KL51" s="25"/>
      <c r="KM51" s="25"/>
      <c r="KN51" s="25"/>
      <c r="KO51" s="25"/>
      <c r="KP51" s="25"/>
      <c r="KQ51" s="25"/>
      <c r="KR51" s="25"/>
      <c r="KS51" s="25"/>
      <c r="KT51" s="25"/>
      <c r="KU51" s="25"/>
      <c r="KV51" s="25"/>
      <c r="KW51" s="25"/>
      <c r="KX51" s="25"/>
      <c r="KY51" s="25"/>
      <c r="KZ51" s="25"/>
      <c r="LA51" s="25"/>
      <c r="LB51" s="25"/>
      <c r="LC51" s="25"/>
      <c r="LD51" s="25"/>
      <c r="LE51" s="25"/>
      <c r="LF51" s="25"/>
      <c r="LG51" s="25"/>
      <c r="LH51" s="25"/>
      <c r="LI51" s="25"/>
      <c r="LJ51" s="25"/>
      <c r="LK51" s="25"/>
      <c r="LL51" s="25"/>
      <c r="LM51" s="25"/>
      <c r="LN51" s="25"/>
      <c r="LO51" s="25"/>
      <c r="LP51" s="25"/>
      <c r="LQ51" s="25"/>
      <c r="LR51" s="25"/>
      <c r="LS51" s="25"/>
      <c r="LT51" s="25"/>
      <c r="LU51" s="25"/>
      <c r="LV51" s="25"/>
      <c r="LW51" s="25"/>
      <c r="LX51" s="25"/>
      <c r="LY51" s="25"/>
      <c r="LZ51" s="25"/>
      <c r="MA51" s="25"/>
      <c r="MB51" s="25"/>
      <c r="MC51" s="25"/>
      <c r="MD51" s="25"/>
      <c r="ME51" s="25"/>
      <c r="MF51" s="25"/>
      <c r="MG51" s="25"/>
      <c r="MH51" s="25"/>
      <c r="MI51" s="25"/>
      <c r="MJ51" s="25"/>
      <c r="MK51" s="25"/>
      <c r="ML51" s="25"/>
      <c r="MM51" s="25"/>
      <c r="MN51" s="25"/>
      <c r="MO51" s="25"/>
      <c r="MP51" s="25"/>
      <c r="MQ51" s="25"/>
      <c r="MR51" s="25"/>
      <c r="MS51" s="25"/>
      <c r="MT51" s="25"/>
      <c r="MU51" s="25"/>
      <c r="MV51" s="25"/>
      <c r="MW51" s="25"/>
      <c r="MX51" s="25"/>
      <c r="MY51" s="25"/>
      <c r="MZ51" s="25"/>
      <c r="NA51" s="25"/>
      <c r="NB51" s="25"/>
      <c r="NC51" s="25"/>
      <c r="ND51" s="25"/>
      <c r="NE51" s="25"/>
      <c r="NF51" s="25"/>
      <c r="NG51" s="25"/>
      <c r="NH51" s="25"/>
      <c r="NI51" s="25"/>
      <c r="NJ51" s="25"/>
      <c r="NK51" s="25"/>
      <c r="NL51" s="25"/>
      <c r="NM51" s="25"/>
      <c r="NN51" s="25"/>
      <c r="NO51" s="25"/>
      <c r="NP51" s="25"/>
      <c r="NQ51" s="25"/>
      <c r="NR51" s="25"/>
      <c r="NS51" s="25"/>
      <c r="NT51" s="25"/>
      <c r="NU51" s="25"/>
      <c r="NV51" s="25"/>
      <c r="NW51" s="25"/>
      <c r="NX51" s="25"/>
      <c r="NY51" s="25"/>
      <c r="NZ51" s="25"/>
      <c r="OA51" s="25"/>
      <c r="OB51" s="25"/>
      <c r="OC51" s="25"/>
      <c r="OD51" s="25"/>
      <c r="OE51" s="25"/>
      <c r="OF51" s="25"/>
      <c r="OG51" s="25"/>
      <c r="OH51" s="25"/>
      <c r="OI51" s="25"/>
      <c r="OJ51" s="25"/>
      <c r="OK51" s="25"/>
      <c r="OL51" s="25"/>
      <c r="OM51" s="25"/>
      <c r="ON51" s="25"/>
      <c r="OO51" s="25"/>
      <c r="OP51" s="25"/>
      <c r="OQ51" s="25"/>
      <c r="OR51" s="25"/>
      <c r="OS51" s="25"/>
      <c r="OT51" s="25"/>
      <c r="OU51" s="25"/>
      <c r="OV51" s="25"/>
      <c r="OW51" s="25"/>
      <c r="OX51" s="25"/>
      <c r="OY51" s="25"/>
      <c r="OZ51" s="25"/>
      <c r="PA51" s="25"/>
      <c r="PB51" s="25"/>
      <c r="PC51" s="25"/>
      <c r="PD51" s="25"/>
      <c r="PE51" s="25"/>
      <c r="PF51" s="25"/>
      <c r="PG51" s="25"/>
      <c r="PH51" s="25"/>
      <c r="PI51" s="25"/>
      <c r="PJ51" s="25"/>
      <c r="PK51" s="25"/>
      <c r="PL51" s="25"/>
      <c r="PM51" s="25"/>
      <c r="PN51" s="25"/>
      <c r="PO51" s="25"/>
      <c r="PP51" s="25"/>
      <c r="PQ51" s="25"/>
      <c r="PR51" s="25"/>
      <c r="PS51" s="25"/>
      <c r="PT51" s="25"/>
      <c r="PU51" s="25"/>
      <c r="PV51" s="25"/>
      <c r="PW51" s="25"/>
      <c r="PX51" s="25"/>
      <c r="PY51" s="25"/>
      <c r="PZ51" s="25"/>
      <c r="QA51" s="25"/>
      <c r="QB51" s="25"/>
      <c r="QC51" s="25"/>
      <c r="QD51" s="25"/>
      <c r="QE51" s="25"/>
      <c r="QF51" s="25"/>
      <c r="QG51" s="25"/>
      <c r="QH51" s="25"/>
      <c r="QI51" s="25"/>
      <c r="QJ51" s="25"/>
      <c r="QK51" s="25"/>
      <c r="QL51" s="25"/>
      <c r="QM51" s="25"/>
      <c r="QN51" s="25"/>
      <c r="QO51" s="25"/>
      <c r="QP51" s="25"/>
      <c r="QQ51" s="25"/>
      <c r="QR51" s="25"/>
      <c r="QS51" s="25"/>
      <c r="QT51" s="25"/>
      <c r="QU51" s="25"/>
      <c r="QV51" s="25"/>
      <c r="QW51" s="25"/>
      <c r="QX51" s="25"/>
      <c r="QY51" s="25"/>
      <c r="QZ51" s="25"/>
      <c r="RA51" s="25"/>
      <c r="RB51" s="25"/>
      <c r="RC51" s="25"/>
      <c r="RD51" s="25"/>
      <c r="RE51" s="25"/>
      <c r="RF51" s="25"/>
      <c r="RG51" s="25"/>
      <c r="RH51" s="25"/>
      <c r="RI51" s="25"/>
      <c r="RJ51" s="25"/>
      <c r="RK51" s="25"/>
      <c r="RL51" s="25"/>
      <c r="RM51" s="25"/>
      <c r="RN51" s="25"/>
      <c r="RO51" s="25"/>
      <c r="RP51" s="25"/>
      <c r="RQ51" s="25"/>
      <c r="RR51" s="25"/>
      <c r="RS51" s="25"/>
      <c r="RT51" s="25"/>
      <c r="RU51" s="25"/>
      <c r="RV51" s="25"/>
      <c r="RW51" s="25"/>
      <c r="RX51" s="25"/>
      <c r="RY51" s="25"/>
      <c r="RZ51" s="25"/>
      <c r="SA51" s="25"/>
      <c r="SB51" s="25"/>
      <c r="SC51" s="25"/>
      <c r="SD51" s="25"/>
      <c r="SE51" s="25"/>
      <c r="SF51" s="25"/>
      <c r="SG51" s="25"/>
      <c r="SH51" s="25"/>
      <c r="SI51" s="25"/>
      <c r="SJ51" s="25"/>
      <c r="SK51" s="25"/>
      <c r="SL51" s="25"/>
      <c r="SM51" s="25"/>
      <c r="SN51" s="25"/>
      <c r="SO51" s="25"/>
      <c r="SP51" s="25"/>
      <c r="SQ51" s="25"/>
      <c r="SR51" s="25"/>
      <c r="SS51" s="25"/>
      <c r="ST51" s="25"/>
      <c r="SU51" s="25"/>
      <c r="SV51" s="25"/>
      <c r="SW51" s="25"/>
      <c r="SX51" s="25"/>
      <c r="SY51" s="25"/>
      <c r="SZ51" s="25"/>
      <c r="TA51" s="25"/>
      <c r="TB51" s="25"/>
      <c r="TC51" s="25"/>
      <c r="TD51" s="25"/>
      <c r="TE51" s="25"/>
      <c r="TF51" s="25"/>
      <c r="TG51" s="25"/>
      <c r="TH51" s="25"/>
      <c r="TI51" s="25"/>
      <c r="TJ51" s="25"/>
      <c r="TK51" s="25"/>
      <c r="TL51" s="25"/>
      <c r="TM51" s="25"/>
      <c r="TN51" s="25"/>
      <c r="TO51" s="25"/>
      <c r="TP51" s="25"/>
      <c r="TQ51" s="25"/>
      <c r="TR51" s="25"/>
      <c r="TS51" s="25"/>
      <c r="TT51" s="25"/>
      <c r="TU51" s="25"/>
      <c r="TV51" s="25"/>
      <c r="TW51" s="25"/>
      <c r="TX51" s="25"/>
      <c r="TY51" s="25"/>
      <c r="TZ51" s="25"/>
      <c r="UA51" s="25"/>
      <c r="UB51" s="25"/>
      <c r="UC51" s="25"/>
      <c r="UD51" s="25"/>
      <c r="UE51" s="25"/>
      <c r="UF51" s="25"/>
      <c r="UG51" s="25"/>
      <c r="UH51" s="25"/>
      <c r="UI51" s="25"/>
      <c r="UJ51" s="25"/>
      <c r="UK51" s="25"/>
      <c r="UL51" s="25"/>
      <c r="UM51" s="25"/>
      <c r="UN51" s="25"/>
      <c r="UO51" s="25"/>
      <c r="UP51" s="25"/>
      <c r="UQ51" s="25"/>
      <c r="UR51" s="25"/>
      <c r="US51" s="25"/>
      <c r="UT51" s="25"/>
      <c r="UU51" s="25"/>
      <c r="UV51" s="25"/>
      <c r="UW51" s="25"/>
      <c r="UX51" s="25"/>
      <c r="UY51" s="25"/>
      <c r="UZ51" s="25"/>
      <c r="VA51" s="25"/>
      <c r="VB51" s="25"/>
      <c r="VC51" s="25"/>
      <c r="VD51" s="25"/>
      <c r="VE51" s="25"/>
      <c r="VF51" s="25"/>
      <c r="VG51" s="25"/>
      <c r="VH51" s="25"/>
      <c r="VI51" s="25"/>
      <c r="VJ51" s="25"/>
      <c r="VK51" s="25"/>
      <c r="VL51" s="25"/>
      <c r="VM51" s="25"/>
      <c r="VN51" s="25"/>
      <c r="VO51" s="25"/>
      <c r="VP51" s="25"/>
      <c r="VQ51" s="25"/>
      <c r="VR51" s="25"/>
      <c r="VS51" s="25"/>
      <c r="VT51" s="25"/>
      <c r="VU51" s="25"/>
      <c r="VV51" s="25"/>
      <c r="VW51" s="25"/>
      <c r="VX51" s="25"/>
      <c r="VY51" s="25"/>
      <c r="VZ51" s="25"/>
      <c r="WA51" s="25"/>
      <c r="WB51" s="25"/>
      <c r="WC51" s="25"/>
      <c r="WD51" s="25"/>
      <c r="WE51" s="25"/>
      <c r="WF51" s="25"/>
      <c r="WG51" s="25"/>
      <c r="WH51" s="25"/>
      <c r="WI51" s="25"/>
      <c r="WJ51" s="25"/>
      <c r="WK51" s="25"/>
      <c r="WL51" s="25"/>
      <c r="WM51" s="25"/>
      <c r="WN51" s="25"/>
      <c r="WO51" s="25"/>
      <c r="WP51" s="25"/>
      <c r="WQ51" s="25"/>
      <c r="WR51" s="25"/>
      <c r="WS51" s="25"/>
      <c r="WT51" s="25"/>
      <c r="WU51" s="25"/>
      <c r="WV51" s="25"/>
      <c r="WW51" s="25"/>
      <c r="WX51" s="25"/>
      <c r="WY51" s="25"/>
      <c r="WZ51" s="25"/>
      <c r="XA51" s="25"/>
      <c r="XB51" s="25"/>
      <c r="XC51" s="25"/>
      <c r="XD51" s="25"/>
      <c r="XE51" s="25"/>
      <c r="XF51" s="25"/>
      <c r="XG51" s="25"/>
      <c r="XH51" s="25"/>
      <c r="XI51" s="25"/>
      <c r="XJ51" s="25"/>
      <c r="XK51" s="25"/>
      <c r="XL51" s="25"/>
      <c r="XM51" s="25"/>
      <c r="XN51" s="25"/>
      <c r="XO51" s="25"/>
      <c r="XP51" s="25"/>
      <c r="XQ51" s="25"/>
      <c r="XR51" s="25"/>
      <c r="XS51" s="25"/>
      <c r="XT51" s="25"/>
      <c r="XU51" s="25"/>
      <c r="XV51" s="25"/>
      <c r="XW51" s="25"/>
      <c r="XX51" s="25"/>
      <c r="XY51" s="25"/>
      <c r="XZ51" s="25"/>
      <c r="YA51" s="25"/>
      <c r="YB51" s="25"/>
      <c r="YC51" s="25"/>
      <c r="YD51" s="25"/>
      <c r="YE51" s="25"/>
      <c r="YF51" s="25"/>
      <c r="YG51" s="25"/>
      <c r="YH51" s="25"/>
      <c r="YI51" s="25"/>
      <c r="YJ51" s="25"/>
      <c r="YK51" s="25"/>
      <c r="YL51" s="25"/>
      <c r="YM51" s="25"/>
      <c r="YN51" s="25"/>
      <c r="YO51" s="25"/>
      <c r="YP51" s="25"/>
      <c r="YQ51" s="25"/>
      <c r="YR51" s="25"/>
      <c r="YS51" s="25"/>
      <c r="YT51" s="25"/>
      <c r="YU51" s="25"/>
      <c r="YV51" s="25"/>
      <c r="YW51" s="25"/>
      <c r="YX51" s="25"/>
      <c r="YY51" s="25"/>
      <c r="YZ51" s="25"/>
      <c r="ZA51" s="25"/>
      <c r="ZB51" s="25"/>
      <c r="ZC51" s="25"/>
      <c r="ZD51" s="25"/>
      <c r="ZE51" s="25"/>
      <c r="ZF51" s="25"/>
      <c r="ZG51" s="25"/>
      <c r="ZH51" s="25"/>
      <c r="ZI51" s="25"/>
      <c r="ZJ51" s="25"/>
      <c r="ZK51" s="25"/>
      <c r="ZL51" s="25"/>
      <c r="ZM51" s="25"/>
      <c r="ZN51" s="25"/>
      <c r="ZO51" s="25"/>
      <c r="ZP51" s="25"/>
      <c r="ZQ51" s="25"/>
      <c r="ZR51" s="25"/>
      <c r="ZS51" s="25"/>
      <c r="ZT51" s="25"/>
      <c r="ZU51" s="25"/>
      <c r="ZV51" s="25"/>
      <c r="ZW51" s="25"/>
      <c r="ZX51" s="25"/>
      <c r="ZY51" s="25"/>
      <c r="ZZ51" s="25"/>
      <c r="AAA51" s="25"/>
      <c r="AAB51" s="25"/>
      <c r="AAC51" s="25"/>
      <c r="AAD51" s="25"/>
      <c r="AAE51" s="25"/>
      <c r="AAF51" s="25"/>
      <c r="AAG51" s="25"/>
      <c r="AAH51" s="25"/>
      <c r="AAI51" s="25"/>
      <c r="AAJ51" s="25"/>
      <c r="AAK51" s="25"/>
      <c r="AAL51" s="25"/>
      <c r="AAM51" s="25"/>
      <c r="AAN51" s="25"/>
      <c r="AAO51" s="25"/>
      <c r="AAP51" s="25"/>
      <c r="AAQ51" s="25"/>
      <c r="AAR51" s="25"/>
      <c r="AAS51" s="25"/>
      <c r="AAT51" s="25"/>
      <c r="AAU51" s="25"/>
      <c r="AAV51" s="25"/>
      <c r="AAW51" s="25"/>
      <c r="AAX51" s="25"/>
      <c r="AAY51" s="25"/>
      <c r="AAZ51" s="25"/>
      <c r="ABA51" s="25"/>
      <c r="ABB51" s="25"/>
      <c r="ABC51" s="25"/>
      <c r="ABD51" s="25"/>
      <c r="ABE51" s="25"/>
      <c r="ABF51" s="25"/>
      <c r="ABG51" s="25"/>
      <c r="ABH51" s="25"/>
      <c r="ABI51" s="25"/>
      <c r="ABJ51" s="25"/>
      <c r="ABK51" s="25"/>
      <c r="ABL51" s="25"/>
      <c r="ABM51" s="25"/>
      <c r="ABN51" s="25"/>
      <c r="ABO51" s="25"/>
      <c r="ABP51" s="25"/>
      <c r="ABQ51" s="25"/>
      <c r="ABR51" s="25"/>
      <c r="ABS51" s="25"/>
      <c r="ABT51" s="25"/>
      <c r="ABU51" s="25"/>
      <c r="ABV51" s="25"/>
      <c r="ABW51" s="25"/>
      <c r="ABX51" s="25"/>
      <c r="ABY51" s="25"/>
      <c r="ABZ51" s="25"/>
      <c r="ACA51" s="25"/>
      <c r="ACB51" s="25"/>
      <c r="ACC51" s="25"/>
      <c r="ACD51" s="25"/>
      <c r="ACE51" s="25"/>
      <c r="ACF51" s="25"/>
      <c r="ACG51" s="25"/>
      <c r="ACH51" s="25"/>
      <c r="ACI51" s="25"/>
      <c r="ACJ51" s="25"/>
      <c r="ACK51" s="25"/>
      <c r="ACL51" s="25"/>
      <c r="ACM51" s="25"/>
      <c r="ACN51" s="25"/>
      <c r="ACO51" s="25"/>
      <c r="ACP51" s="25"/>
      <c r="ACQ51" s="25"/>
      <c r="ACR51" s="25"/>
      <c r="ACS51" s="25"/>
      <c r="ACT51" s="25"/>
      <c r="ACU51" s="25"/>
      <c r="ACV51" s="25"/>
      <c r="ACW51" s="25"/>
      <c r="ACX51" s="25"/>
      <c r="ACY51" s="25"/>
      <c r="ACZ51" s="25"/>
      <c r="ADA51" s="25"/>
      <c r="ADB51" s="25"/>
      <c r="ADC51" s="25"/>
      <c r="ADD51" s="25"/>
      <c r="ADE51" s="25"/>
      <c r="ADF51" s="25"/>
      <c r="ADG51" s="25"/>
      <c r="ADH51" s="25"/>
      <c r="ADI51" s="25"/>
      <c r="ADJ51" s="25"/>
      <c r="ADK51" s="25"/>
      <c r="ADL51" s="25"/>
      <c r="ADM51" s="25"/>
      <c r="ADN51" s="25"/>
      <c r="ADO51" s="25"/>
      <c r="ADP51" s="25"/>
      <c r="ADQ51" s="25"/>
      <c r="ADR51" s="25"/>
      <c r="ADS51" s="25"/>
      <c r="ADT51" s="25"/>
      <c r="ADU51" s="25"/>
      <c r="ADV51" s="25"/>
      <c r="ADW51" s="25"/>
      <c r="ADX51" s="25"/>
      <c r="ADY51" s="25"/>
      <c r="ADZ51" s="25"/>
      <c r="AEA51" s="25"/>
      <c r="AEB51" s="25"/>
      <c r="AEC51" s="25"/>
      <c r="AED51" s="25"/>
      <c r="AEE51" s="25"/>
      <c r="AEF51" s="25"/>
      <c r="AEG51" s="25"/>
      <c r="AEH51" s="25"/>
      <c r="AEI51" s="25"/>
      <c r="AEJ51" s="25"/>
      <c r="AEK51" s="25"/>
      <c r="AEL51" s="25"/>
      <c r="AEM51" s="25"/>
      <c r="AEN51" s="25"/>
      <c r="AEO51" s="25"/>
      <c r="AEP51" s="25"/>
      <c r="AEQ51" s="25"/>
      <c r="AER51" s="25"/>
      <c r="AES51" s="25"/>
      <c r="AET51" s="25"/>
      <c r="AEU51" s="25"/>
      <c r="AEV51" s="25"/>
      <c r="AEW51" s="25"/>
      <c r="AEX51" s="25"/>
      <c r="AEY51" s="25"/>
      <c r="AEZ51" s="25"/>
      <c r="AFA51" s="25"/>
      <c r="AFB51" s="25"/>
      <c r="AFC51" s="25"/>
      <c r="AFD51" s="25"/>
      <c r="AFE51" s="25"/>
      <c r="AFF51" s="25"/>
      <c r="AFG51" s="25"/>
      <c r="AFH51" s="25"/>
      <c r="AFI51" s="25"/>
      <c r="AFJ51" s="25"/>
      <c r="AFK51" s="25"/>
      <c r="AFL51" s="25"/>
      <c r="AFM51" s="25"/>
      <c r="AFN51" s="25"/>
      <c r="AFO51" s="25"/>
      <c r="AFP51" s="25"/>
      <c r="AFQ51" s="25"/>
      <c r="AFR51" s="25"/>
      <c r="AFS51" s="25"/>
      <c r="AFT51" s="25"/>
      <c r="AFU51" s="25"/>
      <c r="AFV51" s="25"/>
      <c r="AFW51" s="25"/>
      <c r="AFX51" s="25"/>
      <c r="AFY51" s="25"/>
      <c r="AFZ51" s="25"/>
      <c r="AGA51" s="25"/>
      <c r="AGB51" s="25"/>
      <c r="AGC51" s="25"/>
      <c r="AGD51" s="25"/>
      <c r="AGE51" s="25"/>
      <c r="AGF51" s="25"/>
      <c r="AGG51" s="25"/>
      <c r="AGH51" s="25"/>
      <c r="AGI51" s="25"/>
      <c r="AGJ51" s="25"/>
      <c r="AGK51" s="25"/>
      <c r="AGL51" s="25"/>
      <c r="AGM51" s="25"/>
      <c r="AGN51" s="25"/>
      <c r="AGO51" s="25"/>
      <c r="AGP51" s="25"/>
      <c r="AGQ51" s="25"/>
      <c r="AGR51" s="25"/>
      <c r="AGS51" s="25"/>
      <c r="AGT51" s="25"/>
      <c r="AGU51" s="25"/>
      <c r="AGV51" s="25"/>
      <c r="AGW51" s="25"/>
      <c r="AGX51" s="25"/>
      <c r="AGY51" s="25"/>
      <c r="AGZ51" s="25"/>
      <c r="AHA51" s="25"/>
      <c r="AHB51" s="25"/>
      <c r="AHC51" s="25"/>
      <c r="AHD51" s="25"/>
      <c r="AHE51" s="25"/>
      <c r="AHF51" s="25"/>
      <c r="AHG51" s="25"/>
      <c r="AHH51" s="25"/>
      <c r="AHI51" s="25"/>
      <c r="AHJ51" s="25"/>
      <c r="AHK51" s="25"/>
      <c r="AHL51" s="25"/>
      <c r="AHM51" s="25"/>
      <c r="AHN51" s="25"/>
      <c r="AHO51" s="25"/>
      <c r="AHP51" s="25"/>
      <c r="AHQ51" s="25"/>
      <c r="AHR51" s="25"/>
      <c r="AHS51" s="25"/>
      <c r="AHT51" s="25"/>
      <c r="AHU51" s="25"/>
      <c r="AHV51" s="25"/>
      <c r="AHW51" s="25"/>
      <c r="AHX51" s="25"/>
      <c r="AHY51" s="25"/>
      <c r="AHZ51" s="25"/>
      <c r="AIA51" s="25"/>
      <c r="AIB51" s="25"/>
      <c r="AIC51" s="25"/>
      <c r="AID51" s="25"/>
      <c r="AIE51" s="25"/>
      <c r="AIF51" s="25"/>
      <c r="AIG51" s="25"/>
      <c r="AIH51" s="25"/>
      <c r="AII51" s="25"/>
      <c r="AIJ51" s="25"/>
      <c r="AIK51" s="25"/>
      <c r="AIL51" s="25"/>
      <c r="AIM51" s="25"/>
      <c r="AIN51" s="25"/>
      <c r="AIO51" s="25"/>
      <c r="AIP51" s="25"/>
      <c r="AIQ51" s="25"/>
      <c r="AIR51" s="25"/>
      <c r="AIS51" s="25"/>
      <c r="AIT51" s="25"/>
      <c r="AIU51" s="25"/>
      <c r="AIV51" s="25"/>
      <c r="AIW51" s="25"/>
      <c r="AIX51" s="25"/>
      <c r="AIY51" s="25"/>
      <c r="AIZ51" s="25"/>
      <c r="AJA51" s="25"/>
      <c r="AJB51" s="25"/>
      <c r="AJC51" s="25"/>
      <c r="AJD51" s="25"/>
      <c r="AJE51" s="25"/>
      <c r="AJF51" s="25"/>
      <c r="AJG51" s="25"/>
      <c r="AJH51" s="25"/>
      <c r="AJI51" s="25"/>
      <c r="AJJ51" s="25"/>
      <c r="AJK51" s="25"/>
      <c r="AJL51" s="25"/>
      <c r="AJM51" s="25"/>
      <c r="AJN51" s="25"/>
      <c r="AJO51" s="25"/>
      <c r="AJP51" s="25"/>
      <c r="AJQ51" s="25"/>
      <c r="AJR51" s="25"/>
      <c r="AJS51" s="25"/>
      <c r="AJT51" s="25"/>
      <c r="AJU51" s="25"/>
      <c r="AJV51" s="25"/>
      <c r="AJW51" s="25"/>
      <c r="AJX51" s="25"/>
      <c r="AJY51" s="25"/>
      <c r="AJZ51" s="25"/>
      <c r="AKA51" s="25"/>
      <c r="AKB51" s="25"/>
      <c r="AKC51" s="25"/>
      <c r="AKD51" s="25"/>
      <c r="AKE51" s="25"/>
      <c r="AKF51" s="25"/>
      <c r="AKG51" s="25"/>
      <c r="AKH51" s="25"/>
      <c r="AKI51" s="25"/>
      <c r="AKJ51" s="25"/>
      <c r="AKK51" s="25"/>
      <c r="AKL51" s="25"/>
      <c r="AKM51" s="25"/>
      <c r="AKN51" s="25"/>
      <c r="AKO51" s="25"/>
      <c r="AKP51" s="25"/>
      <c r="AKQ51" s="25"/>
      <c r="AKR51" s="25"/>
      <c r="AKS51" s="25"/>
      <c r="AKT51" s="25"/>
      <c r="AKU51" s="25"/>
      <c r="AKV51" s="25"/>
      <c r="AKW51" s="25"/>
      <c r="AKX51" s="25"/>
      <c r="AKY51" s="25"/>
      <c r="AKZ51" s="25"/>
      <c r="ALA51" s="25"/>
      <c r="ALB51" s="25"/>
      <c r="ALC51" s="25"/>
      <c r="ALD51" s="25"/>
      <c r="ALE51" s="25"/>
      <c r="ALF51" s="25"/>
      <c r="ALG51" s="25"/>
      <c r="ALH51" s="25"/>
      <c r="ALI51" s="25"/>
      <c r="ALJ51" s="25"/>
      <c r="ALK51" s="25"/>
      <c r="ALL51" s="25"/>
      <c r="ALM51" s="25"/>
      <c r="ALN51" s="25"/>
      <c r="ALO51" s="25"/>
      <c r="ALP51" s="25"/>
      <c r="ALQ51" s="25"/>
      <c r="ALR51" s="25"/>
      <c r="ALS51" s="25"/>
      <c r="ALT51" s="25"/>
      <c r="ALU51" s="25"/>
      <c r="ALV51" s="25"/>
      <c r="ALW51" s="25"/>
      <c r="ALX51" s="25"/>
      <c r="ALY51" s="25"/>
      <c r="ALZ51" s="25"/>
      <c r="AMA51" s="25"/>
      <c r="AMB51" s="25"/>
      <c r="AMC51" s="25"/>
      <c r="AMD51" s="25"/>
      <c r="AME51" s="25"/>
      <c r="AMF51" s="25"/>
      <c r="AMG51" s="25"/>
      <c r="AMH51" s="25"/>
      <c r="AMI51" s="25"/>
      <c r="AMJ51" s="25"/>
      <c r="AMK51" s="25"/>
      <c r="AML51" s="25"/>
      <c r="AMM51" s="25"/>
      <c r="AMN51" s="25"/>
      <c r="AMO51" s="25"/>
      <c r="AMP51" s="25"/>
      <c r="AMQ51" s="25"/>
      <c r="AMR51" s="25"/>
      <c r="AMS51" s="25"/>
      <c r="AMT51" s="25"/>
      <c r="AMU51" s="25"/>
      <c r="AMV51" s="25"/>
      <c r="AMW51" s="25"/>
      <c r="AMX51" s="25"/>
      <c r="AMY51" s="25"/>
      <c r="AMZ51" s="25"/>
      <c r="ANA51" s="25"/>
      <c r="ANB51" s="25"/>
      <c r="ANC51" s="25"/>
      <c r="AND51" s="25"/>
      <c r="ANE51" s="25"/>
      <c r="ANF51" s="25"/>
      <c r="ANG51" s="25"/>
      <c r="ANH51" s="25"/>
      <c r="ANI51" s="25"/>
      <c r="ANJ51" s="25"/>
      <c r="ANK51" s="25"/>
      <c r="ANL51" s="25"/>
      <c r="ANM51" s="25"/>
      <c r="ANN51" s="25"/>
      <c r="ANO51" s="25"/>
      <c r="ANP51" s="25"/>
      <c r="ANQ51" s="25"/>
      <c r="ANR51" s="25"/>
      <c r="ANS51" s="25"/>
      <c r="ANT51" s="25"/>
      <c r="ANU51" s="25"/>
      <c r="ANV51" s="25"/>
      <c r="ANW51" s="25"/>
      <c r="ANX51" s="25"/>
      <c r="ANY51" s="25"/>
      <c r="ANZ51" s="25"/>
      <c r="AOA51" s="25"/>
      <c r="AOB51" s="25"/>
      <c r="AOC51" s="25"/>
      <c r="AOD51" s="25"/>
      <c r="AOE51" s="25"/>
      <c r="AOF51" s="25"/>
      <c r="AOG51" s="25"/>
      <c r="AOH51" s="25"/>
      <c r="AOI51" s="25"/>
      <c r="AOJ51" s="25"/>
      <c r="AOK51" s="25"/>
      <c r="AOL51" s="25"/>
      <c r="AOM51" s="25"/>
      <c r="AON51" s="25"/>
      <c r="AOO51" s="25"/>
      <c r="AOP51" s="25"/>
      <c r="AOQ51" s="25"/>
      <c r="AOR51" s="25"/>
      <c r="AOS51" s="25"/>
      <c r="AOT51" s="25"/>
      <c r="AOU51" s="25"/>
      <c r="AOV51" s="25"/>
      <c r="AOW51" s="25"/>
      <c r="AOX51" s="25"/>
      <c r="AOY51" s="25"/>
      <c r="AOZ51" s="25"/>
      <c r="APA51" s="25"/>
      <c r="APB51" s="25"/>
      <c r="APC51" s="25"/>
      <c r="APD51" s="25"/>
      <c r="APE51" s="25"/>
      <c r="APF51" s="25"/>
      <c r="APG51" s="25"/>
      <c r="APH51" s="25"/>
      <c r="API51" s="25"/>
      <c r="APJ51" s="25"/>
      <c r="APK51" s="25"/>
      <c r="APL51" s="25"/>
      <c r="APM51" s="25"/>
      <c r="APN51" s="25"/>
      <c r="APO51" s="25"/>
    </row>
    <row r="52" spans="1:1107" s="30" customFormat="1" ht="89.25" customHeight="1" x14ac:dyDescent="0.25">
      <c r="A52" s="122">
        <v>24</v>
      </c>
      <c r="B52" s="123" t="s">
        <v>110</v>
      </c>
      <c r="C52" s="123" t="s">
        <v>108</v>
      </c>
      <c r="D52" s="123" t="s">
        <v>109</v>
      </c>
      <c r="E52" s="156" t="s">
        <v>183</v>
      </c>
      <c r="F52" s="277"/>
      <c r="G52" s="157" t="s">
        <v>39</v>
      </c>
      <c r="H52" s="158">
        <f>1722+1868+1758+94</f>
        <v>5442</v>
      </c>
      <c r="I52" s="158">
        <f>124+356+446+94</f>
        <v>1020</v>
      </c>
      <c r="J52" s="158">
        <v>105</v>
      </c>
      <c r="K52" s="158">
        <v>200</v>
      </c>
      <c r="L52" s="158">
        <v>200</v>
      </c>
      <c r="M52" s="158">
        <v>505</v>
      </c>
      <c r="N52" s="167">
        <v>10777.82</v>
      </c>
      <c r="O52" s="167">
        <v>21710</v>
      </c>
      <c r="P52" s="168">
        <f>N52-8639.659</f>
        <v>2138.1610000000001</v>
      </c>
      <c r="Q52" s="169">
        <f t="shared" si="60"/>
        <v>207.95132304299889</v>
      </c>
      <c r="R52" s="170">
        <f t="shared" si="61"/>
        <v>2266.6694211686881</v>
      </c>
      <c r="S52" s="171">
        <f t="shared" si="62"/>
        <v>396.09775817714075</v>
      </c>
      <c r="T52" s="168">
        <f t="shared" si="63"/>
        <v>5548.241157027137</v>
      </c>
      <c r="U52" s="169">
        <f t="shared" si="64"/>
        <v>396.09775817714075</v>
      </c>
      <c r="V52" s="168">
        <f t="shared" si="65"/>
        <v>5548.241157027137</v>
      </c>
      <c r="W52" s="168">
        <f t="shared" si="66"/>
        <v>1000.1468393972805</v>
      </c>
      <c r="X52" s="168">
        <f t="shared" si="67"/>
        <v>14009.308921493523</v>
      </c>
      <c r="Y52" s="170">
        <f t="shared" si="68"/>
        <v>2014.6177875780966</v>
      </c>
      <c r="Z52" s="118" t="s">
        <v>148</v>
      </c>
      <c r="AA52" s="53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71"/>
      <c r="AN52" s="165" t="s">
        <v>152</v>
      </c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  <c r="ZR52" s="12"/>
      <c r="ZS52" s="12"/>
      <c r="ZT52" s="12"/>
      <c r="ZU52" s="12"/>
      <c r="ZV52" s="12"/>
      <c r="ZW52" s="12"/>
      <c r="ZX52" s="12"/>
      <c r="ZY52" s="12"/>
      <c r="ZZ52" s="12"/>
      <c r="AAA52" s="12"/>
      <c r="AAB52" s="12"/>
      <c r="AAC52" s="12"/>
      <c r="AAD52" s="12"/>
      <c r="AAE52" s="12"/>
      <c r="AAF52" s="12"/>
      <c r="AAG52" s="12"/>
      <c r="AAH52" s="12"/>
      <c r="AAI52" s="12"/>
      <c r="AAJ52" s="12"/>
      <c r="AAK52" s="12"/>
      <c r="AAL52" s="12"/>
      <c r="AAM52" s="12"/>
      <c r="AAN52" s="12"/>
      <c r="AAO52" s="12"/>
      <c r="AAP52" s="12"/>
      <c r="AAQ52" s="12"/>
      <c r="AAR52" s="12"/>
      <c r="AAS52" s="12"/>
      <c r="AAT52" s="12"/>
      <c r="AAU52" s="12"/>
      <c r="AAV52" s="12"/>
      <c r="AAW52" s="12"/>
      <c r="AAX52" s="12"/>
      <c r="AAY52" s="12"/>
      <c r="AAZ52" s="12"/>
      <c r="ABA52" s="12"/>
      <c r="ABB52" s="12"/>
      <c r="ABC52" s="12"/>
      <c r="ABD52" s="12"/>
      <c r="ABE52" s="12"/>
      <c r="ABF52" s="12"/>
      <c r="ABG52" s="12"/>
      <c r="ABH52" s="12"/>
      <c r="ABI52" s="12"/>
      <c r="ABJ52" s="12"/>
      <c r="ABK52" s="12"/>
      <c r="ABL52" s="12"/>
      <c r="ABM52" s="12"/>
      <c r="ABN52" s="12"/>
      <c r="ABO52" s="12"/>
      <c r="ABP52" s="12"/>
      <c r="ABQ52" s="12"/>
      <c r="ABR52" s="12"/>
      <c r="ABS52" s="12"/>
      <c r="ABT52" s="12"/>
      <c r="ABU52" s="12"/>
      <c r="ABV52" s="12"/>
      <c r="ABW52" s="12"/>
      <c r="ABX52" s="12"/>
      <c r="ABY52" s="12"/>
      <c r="ABZ52" s="12"/>
      <c r="ACA52" s="12"/>
      <c r="ACB52" s="12"/>
      <c r="ACC52" s="12"/>
      <c r="ACD52" s="12"/>
      <c r="ACE52" s="12"/>
      <c r="ACF52" s="12"/>
      <c r="ACG52" s="12"/>
      <c r="ACH52" s="12"/>
      <c r="ACI52" s="12"/>
      <c r="ACJ52" s="12"/>
      <c r="ACK52" s="12"/>
      <c r="ACL52" s="12"/>
      <c r="ACM52" s="12"/>
      <c r="ACN52" s="12"/>
      <c r="ACO52" s="12"/>
      <c r="ACP52" s="12"/>
      <c r="ACQ52" s="12"/>
      <c r="ACR52" s="12"/>
      <c r="ACS52" s="12"/>
      <c r="ACT52" s="12"/>
      <c r="ACU52" s="12"/>
      <c r="ACV52" s="12"/>
      <c r="ACW52" s="12"/>
      <c r="ACX52" s="12"/>
      <c r="ACY52" s="12"/>
      <c r="ACZ52" s="12"/>
      <c r="ADA52" s="12"/>
      <c r="ADB52" s="12"/>
      <c r="ADC52" s="12"/>
      <c r="ADD52" s="12"/>
      <c r="ADE52" s="12"/>
      <c r="ADF52" s="12"/>
      <c r="ADG52" s="12"/>
      <c r="ADH52" s="12"/>
      <c r="ADI52" s="12"/>
      <c r="ADJ52" s="12"/>
      <c r="ADK52" s="12"/>
      <c r="ADL52" s="12"/>
      <c r="ADM52" s="12"/>
      <c r="ADN52" s="12"/>
      <c r="ADO52" s="12"/>
      <c r="ADP52" s="12"/>
      <c r="ADQ52" s="12"/>
      <c r="ADR52" s="12"/>
      <c r="ADS52" s="12"/>
      <c r="ADT52" s="12"/>
      <c r="ADU52" s="12"/>
      <c r="ADV52" s="12"/>
      <c r="ADW52" s="12"/>
      <c r="ADX52" s="12"/>
      <c r="ADY52" s="12"/>
      <c r="ADZ52" s="12"/>
      <c r="AEA52" s="12"/>
      <c r="AEB52" s="12"/>
      <c r="AEC52" s="12"/>
      <c r="AED52" s="12"/>
      <c r="AEE52" s="12"/>
      <c r="AEF52" s="12"/>
      <c r="AEG52" s="12"/>
      <c r="AEH52" s="12"/>
      <c r="AEI52" s="12"/>
      <c r="AEJ52" s="12"/>
      <c r="AEK52" s="12"/>
      <c r="AEL52" s="12"/>
      <c r="AEM52" s="12"/>
      <c r="AEN52" s="12"/>
      <c r="AEO52" s="12"/>
      <c r="AEP52" s="12"/>
      <c r="AEQ52" s="12"/>
      <c r="AER52" s="12"/>
      <c r="AES52" s="12"/>
      <c r="AET52" s="12"/>
      <c r="AEU52" s="12"/>
      <c r="AEV52" s="12"/>
      <c r="AEW52" s="12"/>
      <c r="AEX52" s="12"/>
      <c r="AEY52" s="12"/>
      <c r="AEZ52" s="12"/>
      <c r="AFA52" s="12"/>
      <c r="AFB52" s="12"/>
      <c r="AFC52" s="12"/>
      <c r="AFD52" s="12"/>
      <c r="AFE52" s="12"/>
      <c r="AFF52" s="12"/>
      <c r="AFG52" s="12"/>
      <c r="AFH52" s="12"/>
      <c r="AFI52" s="12"/>
      <c r="AFJ52" s="12"/>
      <c r="AFK52" s="12"/>
      <c r="AFL52" s="12"/>
      <c r="AFM52" s="12"/>
      <c r="AFN52" s="12"/>
      <c r="AFO52" s="12"/>
      <c r="AFP52" s="12"/>
      <c r="AFQ52" s="12"/>
      <c r="AFR52" s="12"/>
      <c r="AFS52" s="12"/>
      <c r="AFT52" s="12"/>
      <c r="AFU52" s="12"/>
      <c r="AFV52" s="12"/>
      <c r="AFW52" s="12"/>
      <c r="AFX52" s="12"/>
      <c r="AFY52" s="12"/>
      <c r="AFZ52" s="12"/>
      <c r="AGA52" s="12"/>
      <c r="AGB52" s="12"/>
      <c r="AGC52" s="12"/>
      <c r="AGD52" s="12"/>
      <c r="AGE52" s="12"/>
      <c r="AGF52" s="12"/>
      <c r="AGG52" s="12"/>
      <c r="AGH52" s="12"/>
      <c r="AGI52" s="12"/>
      <c r="AGJ52" s="12"/>
      <c r="AGK52" s="12"/>
      <c r="AGL52" s="12"/>
      <c r="AGM52" s="12"/>
      <c r="AGN52" s="12"/>
      <c r="AGO52" s="12"/>
      <c r="AGP52" s="12"/>
      <c r="AGQ52" s="12"/>
      <c r="AGR52" s="12"/>
      <c r="AGS52" s="12"/>
      <c r="AGT52" s="12"/>
      <c r="AGU52" s="12"/>
      <c r="AGV52" s="12"/>
      <c r="AGW52" s="12"/>
      <c r="AGX52" s="12"/>
      <c r="AGY52" s="12"/>
      <c r="AGZ52" s="12"/>
      <c r="AHA52" s="12"/>
      <c r="AHB52" s="12"/>
      <c r="AHC52" s="12"/>
      <c r="AHD52" s="12"/>
      <c r="AHE52" s="12"/>
      <c r="AHF52" s="12"/>
      <c r="AHG52" s="12"/>
      <c r="AHH52" s="12"/>
      <c r="AHI52" s="12"/>
      <c r="AHJ52" s="12"/>
      <c r="AHK52" s="12"/>
      <c r="AHL52" s="12"/>
      <c r="AHM52" s="12"/>
      <c r="AHN52" s="12"/>
      <c r="AHO52" s="12"/>
      <c r="AHP52" s="12"/>
      <c r="AHQ52" s="12"/>
      <c r="AHR52" s="12"/>
      <c r="AHS52" s="12"/>
      <c r="AHT52" s="12"/>
      <c r="AHU52" s="12"/>
      <c r="AHV52" s="12"/>
      <c r="AHW52" s="12"/>
      <c r="AHX52" s="12"/>
      <c r="AHY52" s="12"/>
      <c r="AHZ52" s="12"/>
      <c r="AIA52" s="12"/>
      <c r="AIB52" s="12"/>
      <c r="AIC52" s="12"/>
      <c r="AID52" s="12"/>
      <c r="AIE52" s="12"/>
      <c r="AIF52" s="12"/>
      <c r="AIG52" s="12"/>
      <c r="AIH52" s="12"/>
      <c r="AII52" s="12"/>
      <c r="AIJ52" s="12"/>
      <c r="AIK52" s="12"/>
      <c r="AIL52" s="12"/>
      <c r="AIM52" s="12"/>
      <c r="AIN52" s="12"/>
      <c r="AIO52" s="12"/>
      <c r="AIP52" s="12"/>
      <c r="AIQ52" s="12"/>
      <c r="AIR52" s="12"/>
      <c r="AIS52" s="12"/>
      <c r="AIT52" s="12"/>
      <c r="AIU52" s="12"/>
      <c r="AIV52" s="12"/>
      <c r="AIW52" s="12"/>
      <c r="AIX52" s="12"/>
      <c r="AIY52" s="12"/>
      <c r="AIZ52" s="12"/>
      <c r="AJA52" s="12"/>
      <c r="AJB52" s="12"/>
      <c r="AJC52" s="12"/>
      <c r="AJD52" s="12"/>
      <c r="AJE52" s="12"/>
      <c r="AJF52" s="12"/>
      <c r="AJG52" s="12"/>
      <c r="AJH52" s="12"/>
      <c r="AJI52" s="12"/>
      <c r="AJJ52" s="12"/>
      <c r="AJK52" s="12"/>
      <c r="AJL52" s="12"/>
      <c r="AJM52" s="12"/>
      <c r="AJN52" s="12"/>
      <c r="AJO52" s="12"/>
      <c r="AJP52" s="12"/>
      <c r="AJQ52" s="12"/>
      <c r="AJR52" s="12"/>
      <c r="AJS52" s="12"/>
      <c r="AJT52" s="12"/>
      <c r="AJU52" s="12"/>
      <c r="AJV52" s="12"/>
      <c r="AJW52" s="12"/>
      <c r="AJX52" s="12"/>
      <c r="AJY52" s="12"/>
      <c r="AJZ52" s="12"/>
      <c r="AKA52" s="12"/>
      <c r="AKB52" s="12"/>
      <c r="AKC52" s="12"/>
      <c r="AKD52" s="12"/>
      <c r="AKE52" s="12"/>
      <c r="AKF52" s="12"/>
      <c r="AKG52" s="12"/>
      <c r="AKH52" s="12"/>
      <c r="AKI52" s="12"/>
      <c r="AKJ52" s="12"/>
      <c r="AKK52" s="12"/>
      <c r="AKL52" s="12"/>
      <c r="AKM52" s="12"/>
      <c r="AKN52" s="12"/>
      <c r="AKO52" s="12"/>
      <c r="AKP52" s="12"/>
      <c r="AKQ52" s="12"/>
      <c r="AKR52" s="12"/>
      <c r="AKS52" s="12"/>
      <c r="AKT52" s="12"/>
      <c r="AKU52" s="12"/>
      <c r="AKV52" s="12"/>
      <c r="AKW52" s="12"/>
      <c r="AKX52" s="12"/>
      <c r="AKY52" s="12"/>
      <c r="AKZ52" s="12"/>
      <c r="ALA52" s="12"/>
      <c r="ALB52" s="12"/>
      <c r="ALC52" s="12"/>
      <c r="ALD52" s="12"/>
      <c r="ALE52" s="12"/>
      <c r="ALF52" s="12"/>
      <c r="ALG52" s="12"/>
      <c r="ALH52" s="12"/>
      <c r="ALI52" s="12"/>
      <c r="ALJ52" s="12"/>
      <c r="ALK52" s="12"/>
      <c r="ALL52" s="12"/>
      <c r="ALM52" s="12"/>
      <c r="ALN52" s="12"/>
      <c r="ALO52" s="12"/>
      <c r="ALP52" s="12"/>
      <c r="ALQ52" s="12"/>
      <c r="ALR52" s="12"/>
      <c r="ALS52" s="12"/>
      <c r="ALT52" s="12"/>
      <c r="ALU52" s="12"/>
      <c r="ALV52" s="12"/>
      <c r="ALW52" s="12"/>
      <c r="ALX52" s="12"/>
      <c r="ALY52" s="12"/>
      <c r="ALZ52" s="12"/>
      <c r="AMA52" s="12"/>
      <c r="AMB52" s="12"/>
      <c r="AMC52" s="12"/>
      <c r="AMD52" s="12"/>
      <c r="AME52" s="12"/>
      <c r="AMF52" s="12"/>
      <c r="AMG52" s="12"/>
      <c r="AMH52" s="12"/>
      <c r="AMI52" s="12"/>
      <c r="AMJ52" s="12"/>
      <c r="AMK52" s="12"/>
      <c r="AML52" s="12"/>
      <c r="AMM52" s="12"/>
      <c r="AMN52" s="12"/>
      <c r="AMO52" s="12"/>
      <c r="AMP52" s="12"/>
      <c r="AMQ52" s="12"/>
      <c r="AMR52" s="12"/>
      <c r="AMS52" s="12"/>
      <c r="AMT52" s="12"/>
      <c r="AMU52" s="12"/>
      <c r="AMV52" s="12"/>
      <c r="AMW52" s="12"/>
      <c r="AMX52" s="12"/>
      <c r="AMY52" s="12"/>
      <c r="AMZ52" s="12"/>
      <c r="ANA52" s="12"/>
      <c r="ANB52" s="12"/>
      <c r="ANC52" s="12"/>
      <c r="AND52" s="12"/>
      <c r="ANE52" s="12"/>
      <c r="ANF52" s="12"/>
      <c r="ANG52" s="12"/>
      <c r="ANH52" s="12"/>
      <c r="ANI52" s="12"/>
      <c r="ANJ52" s="12"/>
      <c r="ANK52" s="12"/>
      <c r="ANL52" s="12"/>
      <c r="ANM52" s="12"/>
      <c r="ANN52" s="12"/>
      <c r="ANO52" s="12"/>
      <c r="ANP52" s="12"/>
      <c r="ANQ52" s="12"/>
      <c r="ANR52" s="12"/>
      <c r="ANS52" s="12"/>
      <c r="ANT52" s="12"/>
      <c r="ANU52" s="12"/>
      <c r="ANV52" s="12"/>
      <c r="ANW52" s="12"/>
      <c r="ANX52" s="12"/>
      <c r="ANY52" s="12"/>
      <c r="ANZ52" s="12"/>
      <c r="AOA52" s="12"/>
      <c r="AOB52" s="12"/>
      <c r="AOC52" s="12"/>
      <c r="AOD52" s="12"/>
      <c r="AOE52" s="12"/>
      <c r="AOF52" s="12"/>
      <c r="AOG52" s="12"/>
      <c r="AOH52" s="12"/>
      <c r="AOI52" s="12"/>
      <c r="AOJ52" s="12"/>
      <c r="AOK52" s="12"/>
      <c r="AOL52" s="12"/>
      <c r="AOM52" s="12"/>
      <c r="AON52" s="12"/>
      <c r="AOO52" s="12"/>
      <c r="AOP52" s="12"/>
      <c r="AOQ52" s="12"/>
      <c r="AOR52" s="12"/>
      <c r="AOS52" s="12"/>
      <c r="AOT52" s="12"/>
      <c r="AOU52" s="12"/>
      <c r="AOV52" s="12"/>
      <c r="AOW52" s="12"/>
      <c r="AOX52" s="12"/>
      <c r="AOY52" s="12"/>
      <c r="AOZ52" s="12"/>
      <c r="APA52" s="12"/>
      <c r="APB52" s="12"/>
      <c r="APC52" s="12"/>
      <c r="APD52" s="12"/>
      <c r="APE52" s="12"/>
      <c r="APF52" s="12"/>
      <c r="APG52" s="12"/>
      <c r="APH52" s="12"/>
      <c r="API52" s="12"/>
      <c r="APJ52" s="12"/>
      <c r="APK52" s="12"/>
      <c r="APL52" s="12"/>
      <c r="APM52" s="12"/>
      <c r="APN52" s="12"/>
      <c r="APO52" s="12"/>
    </row>
    <row r="53" spans="1:1107" ht="23.25" x14ac:dyDescent="0.25">
      <c r="A53" s="266"/>
      <c r="B53" s="267"/>
      <c r="C53" s="267"/>
      <c r="D53" s="267"/>
      <c r="E53" s="268"/>
      <c r="F53" s="159"/>
      <c r="G53" s="154"/>
      <c r="H53" s="204"/>
      <c r="I53" s="204"/>
      <c r="J53" s="204"/>
      <c r="K53" s="204"/>
      <c r="L53" s="204"/>
      <c r="M53" s="204"/>
      <c r="N53" s="205"/>
      <c r="O53" s="205"/>
      <c r="P53" s="198"/>
      <c r="Q53" s="198">
        <f t="shared" ref="Q53:X53" si="69">SUM(Q51:Q52)</f>
        <v>236.83145139505024</v>
      </c>
      <c r="R53" s="196">
        <f t="shared" si="69"/>
        <v>2581.4628202060476</v>
      </c>
      <c r="S53" s="197">
        <f t="shared" si="69"/>
        <v>396.09775817714075</v>
      </c>
      <c r="T53" s="198">
        <f t="shared" si="69"/>
        <v>5548.241157027137</v>
      </c>
      <c r="U53" s="198">
        <f t="shared" si="69"/>
        <v>396.09775817714075</v>
      </c>
      <c r="V53" s="198">
        <f t="shared" si="69"/>
        <v>5548.241157027137</v>
      </c>
      <c r="W53" s="198">
        <f t="shared" si="69"/>
        <v>1029.0269677493318</v>
      </c>
      <c r="X53" s="198">
        <f t="shared" si="69"/>
        <v>14413.840160146528</v>
      </c>
      <c r="Y53" s="196"/>
      <c r="Z53" s="118"/>
      <c r="AA53" s="53"/>
      <c r="AM53" s="71"/>
      <c r="AN53" s="166"/>
    </row>
    <row r="54" spans="1:1107" ht="23.25" x14ac:dyDescent="0.25">
      <c r="A54" s="110" t="s">
        <v>115</v>
      </c>
      <c r="B54" s="123"/>
      <c r="C54" s="123"/>
      <c r="D54" s="123"/>
      <c r="E54" s="123"/>
      <c r="F54" s="123"/>
      <c r="G54" s="124"/>
      <c r="H54" s="158"/>
      <c r="I54" s="158"/>
      <c r="J54" s="158"/>
      <c r="K54" s="158"/>
      <c r="L54" s="158"/>
      <c r="M54" s="158"/>
      <c r="N54" s="167"/>
      <c r="O54" s="167"/>
      <c r="P54" s="168"/>
      <c r="Q54" s="168"/>
      <c r="R54" s="170"/>
      <c r="S54" s="209"/>
      <c r="T54" s="168"/>
      <c r="U54" s="168"/>
      <c r="V54" s="168"/>
      <c r="W54" s="168"/>
      <c r="X54" s="168"/>
      <c r="Y54" s="170"/>
      <c r="Z54" s="118"/>
      <c r="AA54" s="53"/>
      <c r="AM54" s="71"/>
      <c r="AN54" s="166"/>
    </row>
    <row r="55" spans="1:1107" ht="23.25" x14ac:dyDescent="0.25">
      <c r="A55" s="110" t="s">
        <v>111</v>
      </c>
      <c r="B55" s="123"/>
      <c r="C55" s="123"/>
      <c r="D55" s="123"/>
      <c r="E55" s="123"/>
      <c r="F55" s="123"/>
      <c r="G55" s="124"/>
      <c r="H55" s="158"/>
      <c r="I55" s="158"/>
      <c r="J55" s="158"/>
      <c r="K55" s="158"/>
      <c r="L55" s="158"/>
      <c r="M55" s="158"/>
      <c r="N55" s="167"/>
      <c r="O55" s="167"/>
      <c r="P55" s="168"/>
      <c r="Q55" s="168"/>
      <c r="R55" s="170"/>
      <c r="S55" s="209"/>
      <c r="T55" s="168"/>
      <c r="U55" s="168"/>
      <c r="V55" s="168"/>
      <c r="W55" s="168"/>
      <c r="X55" s="168"/>
      <c r="Y55" s="170"/>
      <c r="Z55" s="118"/>
      <c r="AA55" s="53"/>
      <c r="AM55" s="71"/>
      <c r="AN55" s="166"/>
    </row>
    <row r="56" spans="1:1107" s="26" customFormat="1" ht="78" customHeight="1" x14ac:dyDescent="0.25">
      <c r="A56" s="122">
        <v>25</v>
      </c>
      <c r="B56" s="123" t="s">
        <v>114</v>
      </c>
      <c r="C56" s="123" t="s">
        <v>113</v>
      </c>
      <c r="D56" s="123" t="s">
        <v>112</v>
      </c>
      <c r="E56" s="123" t="s">
        <v>184</v>
      </c>
      <c r="F56" s="123"/>
      <c r="G56" s="124" t="s">
        <v>42</v>
      </c>
      <c r="H56" s="158">
        <v>68</v>
      </c>
      <c r="I56" s="158">
        <f>H56</f>
        <v>68</v>
      </c>
      <c r="J56" s="158">
        <v>68</v>
      </c>
      <c r="K56" s="158">
        <v>0</v>
      </c>
      <c r="L56" s="158">
        <v>0</v>
      </c>
      <c r="M56" s="158">
        <f>H56/N56*W56</f>
        <v>0</v>
      </c>
      <c r="N56" s="167">
        <v>29.27</v>
      </c>
      <c r="O56" s="167">
        <v>69.400000000000006</v>
      </c>
      <c r="P56" s="168">
        <f>N56</f>
        <v>29.27</v>
      </c>
      <c r="Q56" s="169">
        <f t="shared" ref="Q56" si="70">N56/H56*J56</f>
        <v>29.27</v>
      </c>
      <c r="R56" s="170">
        <f t="shared" ref="R56" si="71">Q56*$AQ$6</f>
        <v>319.04300000000001</v>
      </c>
      <c r="S56" s="168">
        <f>P56</f>
        <v>29.27</v>
      </c>
      <c r="T56" s="168">
        <f t="shared" ref="T56" si="72">S56*$AL$7</f>
        <v>409.99226911442901</v>
      </c>
      <c r="U56" s="169">
        <f t="shared" ref="U56" si="73">N56/H56*L56</f>
        <v>0</v>
      </c>
      <c r="V56" s="168">
        <f t="shared" ref="V56" si="74">U56*$AL$7</f>
        <v>0</v>
      </c>
      <c r="W56" s="168"/>
      <c r="X56" s="168"/>
      <c r="Y56" s="170">
        <f t="shared" ref="Y56" si="75">O56/N56*W56</f>
        <v>0</v>
      </c>
      <c r="Z56" s="118" t="s">
        <v>129</v>
      </c>
      <c r="AA56" s="53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71"/>
      <c r="AN56" s="242" t="s">
        <v>195</v>
      </c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  <c r="IW56" s="25"/>
      <c r="IX56" s="25"/>
      <c r="IY56" s="25"/>
      <c r="IZ56" s="25"/>
      <c r="JA56" s="25"/>
      <c r="JB56" s="25"/>
      <c r="JC56" s="25"/>
      <c r="JD56" s="25"/>
      <c r="JE56" s="25"/>
      <c r="JF56" s="25"/>
      <c r="JG56" s="25"/>
      <c r="JH56" s="25"/>
      <c r="JI56" s="25"/>
      <c r="JJ56" s="25"/>
      <c r="JK56" s="25"/>
      <c r="JL56" s="25"/>
      <c r="JM56" s="25"/>
      <c r="JN56" s="25"/>
      <c r="JO56" s="25"/>
      <c r="JP56" s="25"/>
      <c r="JQ56" s="25"/>
      <c r="JR56" s="25"/>
      <c r="JS56" s="25"/>
      <c r="JT56" s="25"/>
      <c r="JU56" s="25"/>
      <c r="JV56" s="25"/>
      <c r="JW56" s="25"/>
      <c r="JX56" s="25"/>
      <c r="JY56" s="25"/>
      <c r="JZ56" s="25"/>
      <c r="KA56" s="25"/>
      <c r="KB56" s="25"/>
      <c r="KC56" s="25"/>
      <c r="KD56" s="25"/>
      <c r="KE56" s="25"/>
      <c r="KF56" s="25"/>
      <c r="KG56" s="25"/>
      <c r="KH56" s="25"/>
      <c r="KI56" s="25"/>
      <c r="KJ56" s="25"/>
      <c r="KK56" s="25"/>
      <c r="KL56" s="25"/>
      <c r="KM56" s="25"/>
      <c r="KN56" s="25"/>
      <c r="KO56" s="25"/>
      <c r="KP56" s="25"/>
      <c r="KQ56" s="25"/>
      <c r="KR56" s="25"/>
      <c r="KS56" s="25"/>
      <c r="KT56" s="25"/>
      <c r="KU56" s="25"/>
      <c r="KV56" s="25"/>
      <c r="KW56" s="25"/>
      <c r="KX56" s="25"/>
      <c r="KY56" s="25"/>
      <c r="KZ56" s="25"/>
      <c r="LA56" s="25"/>
      <c r="LB56" s="25"/>
      <c r="LC56" s="25"/>
      <c r="LD56" s="25"/>
      <c r="LE56" s="25"/>
      <c r="LF56" s="25"/>
      <c r="LG56" s="25"/>
      <c r="LH56" s="25"/>
      <c r="LI56" s="25"/>
      <c r="LJ56" s="25"/>
      <c r="LK56" s="25"/>
      <c r="LL56" s="25"/>
      <c r="LM56" s="25"/>
      <c r="LN56" s="25"/>
      <c r="LO56" s="25"/>
      <c r="LP56" s="25"/>
      <c r="LQ56" s="25"/>
      <c r="LR56" s="25"/>
      <c r="LS56" s="25"/>
      <c r="LT56" s="25"/>
      <c r="LU56" s="25"/>
      <c r="LV56" s="25"/>
      <c r="LW56" s="25"/>
      <c r="LX56" s="25"/>
      <c r="LY56" s="25"/>
      <c r="LZ56" s="25"/>
      <c r="MA56" s="25"/>
      <c r="MB56" s="25"/>
      <c r="MC56" s="25"/>
      <c r="MD56" s="25"/>
      <c r="ME56" s="25"/>
      <c r="MF56" s="25"/>
      <c r="MG56" s="25"/>
      <c r="MH56" s="25"/>
      <c r="MI56" s="25"/>
      <c r="MJ56" s="25"/>
      <c r="MK56" s="25"/>
      <c r="ML56" s="25"/>
      <c r="MM56" s="25"/>
      <c r="MN56" s="25"/>
      <c r="MO56" s="25"/>
      <c r="MP56" s="25"/>
      <c r="MQ56" s="25"/>
      <c r="MR56" s="25"/>
      <c r="MS56" s="25"/>
      <c r="MT56" s="25"/>
      <c r="MU56" s="25"/>
      <c r="MV56" s="25"/>
      <c r="MW56" s="25"/>
      <c r="MX56" s="25"/>
      <c r="MY56" s="25"/>
      <c r="MZ56" s="25"/>
      <c r="NA56" s="25"/>
      <c r="NB56" s="25"/>
      <c r="NC56" s="25"/>
      <c r="ND56" s="25"/>
      <c r="NE56" s="25"/>
      <c r="NF56" s="25"/>
      <c r="NG56" s="25"/>
      <c r="NH56" s="25"/>
      <c r="NI56" s="25"/>
      <c r="NJ56" s="25"/>
      <c r="NK56" s="25"/>
      <c r="NL56" s="25"/>
      <c r="NM56" s="25"/>
      <c r="NN56" s="25"/>
      <c r="NO56" s="25"/>
      <c r="NP56" s="25"/>
      <c r="NQ56" s="25"/>
      <c r="NR56" s="25"/>
      <c r="NS56" s="25"/>
      <c r="NT56" s="25"/>
      <c r="NU56" s="25"/>
      <c r="NV56" s="25"/>
      <c r="NW56" s="25"/>
      <c r="NX56" s="25"/>
      <c r="NY56" s="25"/>
      <c r="NZ56" s="25"/>
      <c r="OA56" s="25"/>
      <c r="OB56" s="25"/>
      <c r="OC56" s="25"/>
      <c r="OD56" s="25"/>
      <c r="OE56" s="25"/>
      <c r="OF56" s="25"/>
      <c r="OG56" s="25"/>
      <c r="OH56" s="25"/>
      <c r="OI56" s="25"/>
      <c r="OJ56" s="25"/>
      <c r="OK56" s="25"/>
      <c r="OL56" s="25"/>
      <c r="OM56" s="25"/>
      <c r="ON56" s="25"/>
      <c r="OO56" s="25"/>
      <c r="OP56" s="25"/>
      <c r="OQ56" s="25"/>
      <c r="OR56" s="25"/>
      <c r="OS56" s="25"/>
      <c r="OT56" s="25"/>
      <c r="OU56" s="25"/>
      <c r="OV56" s="25"/>
      <c r="OW56" s="25"/>
      <c r="OX56" s="25"/>
      <c r="OY56" s="25"/>
      <c r="OZ56" s="25"/>
      <c r="PA56" s="25"/>
      <c r="PB56" s="25"/>
      <c r="PC56" s="25"/>
      <c r="PD56" s="25"/>
      <c r="PE56" s="25"/>
      <c r="PF56" s="25"/>
      <c r="PG56" s="25"/>
      <c r="PH56" s="25"/>
      <c r="PI56" s="25"/>
      <c r="PJ56" s="25"/>
      <c r="PK56" s="25"/>
      <c r="PL56" s="25"/>
      <c r="PM56" s="25"/>
      <c r="PN56" s="25"/>
      <c r="PO56" s="25"/>
      <c r="PP56" s="25"/>
      <c r="PQ56" s="25"/>
      <c r="PR56" s="25"/>
      <c r="PS56" s="25"/>
      <c r="PT56" s="25"/>
      <c r="PU56" s="25"/>
      <c r="PV56" s="25"/>
      <c r="PW56" s="25"/>
      <c r="PX56" s="25"/>
      <c r="PY56" s="25"/>
      <c r="PZ56" s="25"/>
      <c r="QA56" s="25"/>
      <c r="QB56" s="25"/>
      <c r="QC56" s="25"/>
      <c r="QD56" s="25"/>
      <c r="QE56" s="25"/>
      <c r="QF56" s="25"/>
      <c r="QG56" s="25"/>
      <c r="QH56" s="25"/>
      <c r="QI56" s="25"/>
      <c r="QJ56" s="25"/>
      <c r="QK56" s="25"/>
      <c r="QL56" s="25"/>
      <c r="QM56" s="25"/>
      <c r="QN56" s="25"/>
      <c r="QO56" s="25"/>
      <c r="QP56" s="25"/>
      <c r="QQ56" s="25"/>
      <c r="QR56" s="25"/>
      <c r="QS56" s="25"/>
      <c r="QT56" s="25"/>
      <c r="QU56" s="25"/>
      <c r="QV56" s="25"/>
      <c r="QW56" s="25"/>
      <c r="QX56" s="25"/>
      <c r="QY56" s="25"/>
      <c r="QZ56" s="25"/>
      <c r="RA56" s="25"/>
      <c r="RB56" s="25"/>
      <c r="RC56" s="25"/>
      <c r="RD56" s="25"/>
      <c r="RE56" s="25"/>
      <c r="RF56" s="25"/>
      <c r="RG56" s="25"/>
      <c r="RH56" s="25"/>
      <c r="RI56" s="25"/>
      <c r="RJ56" s="25"/>
      <c r="RK56" s="25"/>
      <c r="RL56" s="25"/>
      <c r="RM56" s="25"/>
      <c r="RN56" s="25"/>
      <c r="RO56" s="25"/>
      <c r="RP56" s="25"/>
      <c r="RQ56" s="25"/>
      <c r="RR56" s="25"/>
      <c r="RS56" s="25"/>
      <c r="RT56" s="25"/>
      <c r="RU56" s="25"/>
      <c r="RV56" s="25"/>
      <c r="RW56" s="25"/>
      <c r="RX56" s="25"/>
      <c r="RY56" s="25"/>
      <c r="RZ56" s="25"/>
      <c r="SA56" s="25"/>
      <c r="SB56" s="25"/>
      <c r="SC56" s="25"/>
      <c r="SD56" s="25"/>
      <c r="SE56" s="25"/>
      <c r="SF56" s="25"/>
      <c r="SG56" s="25"/>
      <c r="SH56" s="25"/>
      <c r="SI56" s="25"/>
      <c r="SJ56" s="25"/>
      <c r="SK56" s="25"/>
      <c r="SL56" s="25"/>
      <c r="SM56" s="25"/>
      <c r="SN56" s="25"/>
      <c r="SO56" s="25"/>
      <c r="SP56" s="25"/>
      <c r="SQ56" s="25"/>
      <c r="SR56" s="25"/>
      <c r="SS56" s="25"/>
      <c r="ST56" s="25"/>
      <c r="SU56" s="25"/>
      <c r="SV56" s="25"/>
      <c r="SW56" s="25"/>
      <c r="SX56" s="25"/>
      <c r="SY56" s="25"/>
      <c r="SZ56" s="25"/>
      <c r="TA56" s="25"/>
      <c r="TB56" s="25"/>
      <c r="TC56" s="25"/>
      <c r="TD56" s="25"/>
      <c r="TE56" s="25"/>
      <c r="TF56" s="25"/>
      <c r="TG56" s="25"/>
      <c r="TH56" s="25"/>
      <c r="TI56" s="25"/>
      <c r="TJ56" s="25"/>
      <c r="TK56" s="25"/>
      <c r="TL56" s="25"/>
      <c r="TM56" s="25"/>
      <c r="TN56" s="25"/>
      <c r="TO56" s="25"/>
      <c r="TP56" s="25"/>
      <c r="TQ56" s="25"/>
      <c r="TR56" s="25"/>
      <c r="TS56" s="25"/>
      <c r="TT56" s="25"/>
      <c r="TU56" s="25"/>
      <c r="TV56" s="25"/>
      <c r="TW56" s="25"/>
      <c r="TX56" s="25"/>
      <c r="TY56" s="25"/>
      <c r="TZ56" s="25"/>
      <c r="UA56" s="25"/>
      <c r="UB56" s="25"/>
      <c r="UC56" s="25"/>
      <c r="UD56" s="25"/>
      <c r="UE56" s="25"/>
      <c r="UF56" s="25"/>
      <c r="UG56" s="25"/>
      <c r="UH56" s="25"/>
      <c r="UI56" s="25"/>
      <c r="UJ56" s="25"/>
      <c r="UK56" s="25"/>
      <c r="UL56" s="25"/>
      <c r="UM56" s="25"/>
      <c r="UN56" s="25"/>
      <c r="UO56" s="25"/>
      <c r="UP56" s="25"/>
      <c r="UQ56" s="25"/>
      <c r="UR56" s="25"/>
      <c r="US56" s="25"/>
      <c r="UT56" s="25"/>
      <c r="UU56" s="25"/>
      <c r="UV56" s="25"/>
      <c r="UW56" s="25"/>
      <c r="UX56" s="25"/>
      <c r="UY56" s="25"/>
      <c r="UZ56" s="25"/>
      <c r="VA56" s="25"/>
      <c r="VB56" s="25"/>
      <c r="VC56" s="25"/>
      <c r="VD56" s="25"/>
      <c r="VE56" s="25"/>
      <c r="VF56" s="25"/>
      <c r="VG56" s="25"/>
      <c r="VH56" s="25"/>
      <c r="VI56" s="25"/>
      <c r="VJ56" s="25"/>
      <c r="VK56" s="25"/>
      <c r="VL56" s="25"/>
      <c r="VM56" s="25"/>
      <c r="VN56" s="25"/>
      <c r="VO56" s="25"/>
      <c r="VP56" s="25"/>
      <c r="VQ56" s="25"/>
      <c r="VR56" s="25"/>
      <c r="VS56" s="25"/>
      <c r="VT56" s="25"/>
      <c r="VU56" s="25"/>
      <c r="VV56" s="25"/>
      <c r="VW56" s="25"/>
      <c r="VX56" s="25"/>
      <c r="VY56" s="25"/>
      <c r="VZ56" s="25"/>
      <c r="WA56" s="25"/>
      <c r="WB56" s="25"/>
      <c r="WC56" s="25"/>
      <c r="WD56" s="25"/>
      <c r="WE56" s="25"/>
      <c r="WF56" s="25"/>
      <c r="WG56" s="25"/>
      <c r="WH56" s="25"/>
      <c r="WI56" s="25"/>
      <c r="WJ56" s="25"/>
      <c r="WK56" s="25"/>
      <c r="WL56" s="25"/>
      <c r="WM56" s="25"/>
      <c r="WN56" s="25"/>
      <c r="WO56" s="25"/>
      <c r="WP56" s="25"/>
      <c r="WQ56" s="25"/>
      <c r="WR56" s="25"/>
      <c r="WS56" s="25"/>
      <c r="WT56" s="25"/>
      <c r="WU56" s="25"/>
      <c r="WV56" s="25"/>
      <c r="WW56" s="25"/>
      <c r="WX56" s="25"/>
      <c r="WY56" s="25"/>
      <c r="WZ56" s="25"/>
      <c r="XA56" s="25"/>
      <c r="XB56" s="25"/>
      <c r="XC56" s="25"/>
      <c r="XD56" s="25"/>
      <c r="XE56" s="25"/>
      <c r="XF56" s="25"/>
      <c r="XG56" s="25"/>
      <c r="XH56" s="25"/>
      <c r="XI56" s="25"/>
      <c r="XJ56" s="25"/>
      <c r="XK56" s="25"/>
      <c r="XL56" s="25"/>
      <c r="XM56" s="25"/>
      <c r="XN56" s="25"/>
      <c r="XO56" s="25"/>
      <c r="XP56" s="25"/>
      <c r="XQ56" s="25"/>
      <c r="XR56" s="25"/>
      <c r="XS56" s="25"/>
      <c r="XT56" s="25"/>
      <c r="XU56" s="25"/>
      <c r="XV56" s="25"/>
      <c r="XW56" s="25"/>
      <c r="XX56" s="25"/>
      <c r="XY56" s="25"/>
      <c r="XZ56" s="25"/>
      <c r="YA56" s="25"/>
      <c r="YB56" s="25"/>
      <c r="YC56" s="25"/>
      <c r="YD56" s="25"/>
      <c r="YE56" s="25"/>
      <c r="YF56" s="25"/>
      <c r="YG56" s="25"/>
      <c r="YH56" s="25"/>
      <c r="YI56" s="25"/>
      <c r="YJ56" s="25"/>
      <c r="YK56" s="25"/>
      <c r="YL56" s="25"/>
      <c r="YM56" s="25"/>
      <c r="YN56" s="25"/>
      <c r="YO56" s="25"/>
      <c r="YP56" s="25"/>
      <c r="YQ56" s="25"/>
      <c r="YR56" s="25"/>
      <c r="YS56" s="25"/>
      <c r="YT56" s="25"/>
      <c r="YU56" s="25"/>
      <c r="YV56" s="25"/>
      <c r="YW56" s="25"/>
      <c r="YX56" s="25"/>
      <c r="YY56" s="25"/>
      <c r="YZ56" s="25"/>
      <c r="ZA56" s="25"/>
      <c r="ZB56" s="25"/>
      <c r="ZC56" s="25"/>
      <c r="ZD56" s="25"/>
      <c r="ZE56" s="25"/>
      <c r="ZF56" s="25"/>
      <c r="ZG56" s="25"/>
      <c r="ZH56" s="25"/>
      <c r="ZI56" s="25"/>
      <c r="ZJ56" s="25"/>
      <c r="ZK56" s="25"/>
      <c r="ZL56" s="25"/>
      <c r="ZM56" s="25"/>
      <c r="ZN56" s="25"/>
      <c r="ZO56" s="25"/>
      <c r="ZP56" s="25"/>
      <c r="ZQ56" s="25"/>
      <c r="ZR56" s="25"/>
      <c r="ZS56" s="25"/>
      <c r="ZT56" s="25"/>
      <c r="ZU56" s="25"/>
      <c r="ZV56" s="25"/>
      <c r="ZW56" s="25"/>
      <c r="ZX56" s="25"/>
      <c r="ZY56" s="25"/>
      <c r="ZZ56" s="25"/>
      <c r="AAA56" s="25"/>
      <c r="AAB56" s="25"/>
      <c r="AAC56" s="25"/>
      <c r="AAD56" s="25"/>
      <c r="AAE56" s="25"/>
      <c r="AAF56" s="25"/>
      <c r="AAG56" s="25"/>
      <c r="AAH56" s="25"/>
      <c r="AAI56" s="25"/>
      <c r="AAJ56" s="25"/>
      <c r="AAK56" s="25"/>
      <c r="AAL56" s="25"/>
      <c r="AAM56" s="25"/>
      <c r="AAN56" s="25"/>
      <c r="AAO56" s="25"/>
      <c r="AAP56" s="25"/>
      <c r="AAQ56" s="25"/>
      <c r="AAR56" s="25"/>
      <c r="AAS56" s="25"/>
      <c r="AAT56" s="25"/>
      <c r="AAU56" s="25"/>
      <c r="AAV56" s="25"/>
      <c r="AAW56" s="25"/>
      <c r="AAX56" s="25"/>
      <c r="AAY56" s="25"/>
      <c r="AAZ56" s="25"/>
      <c r="ABA56" s="25"/>
      <c r="ABB56" s="25"/>
      <c r="ABC56" s="25"/>
      <c r="ABD56" s="25"/>
      <c r="ABE56" s="25"/>
      <c r="ABF56" s="25"/>
      <c r="ABG56" s="25"/>
      <c r="ABH56" s="25"/>
      <c r="ABI56" s="25"/>
      <c r="ABJ56" s="25"/>
      <c r="ABK56" s="25"/>
      <c r="ABL56" s="25"/>
      <c r="ABM56" s="25"/>
      <c r="ABN56" s="25"/>
      <c r="ABO56" s="25"/>
      <c r="ABP56" s="25"/>
      <c r="ABQ56" s="25"/>
      <c r="ABR56" s="25"/>
      <c r="ABS56" s="25"/>
      <c r="ABT56" s="25"/>
      <c r="ABU56" s="25"/>
      <c r="ABV56" s="25"/>
      <c r="ABW56" s="25"/>
      <c r="ABX56" s="25"/>
      <c r="ABY56" s="25"/>
      <c r="ABZ56" s="25"/>
      <c r="ACA56" s="25"/>
      <c r="ACB56" s="25"/>
      <c r="ACC56" s="25"/>
      <c r="ACD56" s="25"/>
      <c r="ACE56" s="25"/>
      <c r="ACF56" s="25"/>
      <c r="ACG56" s="25"/>
      <c r="ACH56" s="25"/>
      <c r="ACI56" s="25"/>
      <c r="ACJ56" s="25"/>
      <c r="ACK56" s="25"/>
      <c r="ACL56" s="25"/>
      <c r="ACM56" s="25"/>
      <c r="ACN56" s="25"/>
      <c r="ACO56" s="25"/>
      <c r="ACP56" s="25"/>
      <c r="ACQ56" s="25"/>
      <c r="ACR56" s="25"/>
      <c r="ACS56" s="25"/>
      <c r="ACT56" s="25"/>
      <c r="ACU56" s="25"/>
      <c r="ACV56" s="25"/>
      <c r="ACW56" s="25"/>
      <c r="ACX56" s="25"/>
      <c r="ACY56" s="25"/>
      <c r="ACZ56" s="25"/>
      <c r="ADA56" s="25"/>
      <c r="ADB56" s="25"/>
      <c r="ADC56" s="25"/>
      <c r="ADD56" s="25"/>
      <c r="ADE56" s="25"/>
      <c r="ADF56" s="25"/>
      <c r="ADG56" s="25"/>
      <c r="ADH56" s="25"/>
      <c r="ADI56" s="25"/>
      <c r="ADJ56" s="25"/>
      <c r="ADK56" s="25"/>
      <c r="ADL56" s="25"/>
      <c r="ADM56" s="25"/>
      <c r="ADN56" s="25"/>
      <c r="ADO56" s="25"/>
      <c r="ADP56" s="25"/>
      <c r="ADQ56" s="25"/>
      <c r="ADR56" s="25"/>
      <c r="ADS56" s="25"/>
      <c r="ADT56" s="25"/>
      <c r="ADU56" s="25"/>
      <c r="ADV56" s="25"/>
      <c r="ADW56" s="25"/>
      <c r="ADX56" s="25"/>
      <c r="ADY56" s="25"/>
      <c r="ADZ56" s="25"/>
      <c r="AEA56" s="25"/>
      <c r="AEB56" s="25"/>
      <c r="AEC56" s="25"/>
      <c r="AED56" s="25"/>
      <c r="AEE56" s="25"/>
      <c r="AEF56" s="25"/>
      <c r="AEG56" s="25"/>
      <c r="AEH56" s="25"/>
      <c r="AEI56" s="25"/>
      <c r="AEJ56" s="25"/>
      <c r="AEK56" s="25"/>
      <c r="AEL56" s="25"/>
      <c r="AEM56" s="25"/>
      <c r="AEN56" s="25"/>
      <c r="AEO56" s="25"/>
      <c r="AEP56" s="25"/>
      <c r="AEQ56" s="25"/>
      <c r="AER56" s="25"/>
      <c r="AES56" s="25"/>
      <c r="AET56" s="25"/>
      <c r="AEU56" s="25"/>
      <c r="AEV56" s="25"/>
      <c r="AEW56" s="25"/>
      <c r="AEX56" s="25"/>
      <c r="AEY56" s="25"/>
      <c r="AEZ56" s="25"/>
      <c r="AFA56" s="25"/>
      <c r="AFB56" s="25"/>
      <c r="AFC56" s="25"/>
      <c r="AFD56" s="25"/>
      <c r="AFE56" s="25"/>
      <c r="AFF56" s="25"/>
      <c r="AFG56" s="25"/>
      <c r="AFH56" s="25"/>
      <c r="AFI56" s="25"/>
      <c r="AFJ56" s="25"/>
      <c r="AFK56" s="25"/>
      <c r="AFL56" s="25"/>
      <c r="AFM56" s="25"/>
      <c r="AFN56" s="25"/>
      <c r="AFO56" s="25"/>
      <c r="AFP56" s="25"/>
      <c r="AFQ56" s="25"/>
      <c r="AFR56" s="25"/>
      <c r="AFS56" s="25"/>
      <c r="AFT56" s="25"/>
      <c r="AFU56" s="25"/>
      <c r="AFV56" s="25"/>
      <c r="AFW56" s="25"/>
      <c r="AFX56" s="25"/>
      <c r="AFY56" s="25"/>
      <c r="AFZ56" s="25"/>
      <c r="AGA56" s="25"/>
      <c r="AGB56" s="25"/>
      <c r="AGC56" s="25"/>
      <c r="AGD56" s="25"/>
      <c r="AGE56" s="25"/>
      <c r="AGF56" s="25"/>
      <c r="AGG56" s="25"/>
      <c r="AGH56" s="25"/>
      <c r="AGI56" s="25"/>
      <c r="AGJ56" s="25"/>
      <c r="AGK56" s="25"/>
      <c r="AGL56" s="25"/>
      <c r="AGM56" s="25"/>
      <c r="AGN56" s="25"/>
      <c r="AGO56" s="25"/>
      <c r="AGP56" s="25"/>
      <c r="AGQ56" s="25"/>
      <c r="AGR56" s="25"/>
      <c r="AGS56" s="25"/>
      <c r="AGT56" s="25"/>
      <c r="AGU56" s="25"/>
      <c r="AGV56" s="25"/>
      <c r="AGW56" s="25"/>
      <c r="AGX56" s="25"/>
      <c r="AGY56" s="25"/>
      <c r="AGZ56" s="25"/>
      <c r="AHA56" s="25"/>
      <c r="AHB56" s="25"/>
      <c r="AHC56" s="25"/>
      <c r="AHD56" s="25"/>
      <c r="AHE56" s="25"/>
      <c r="AHF56" s="25"/>
      <c r="AHG56" s="25"/>
      <c r="AHH56" s="25"/>
      <c r="AHI56" s="25"/>
      <c r="AHJ56" s="25"/>
      <c r="AHK56" s="25"/>
      <c r="AHL56" s="25"/>
      <c r="AHM56" s="25"/>
      <c r="AHN56" s="25"/>
      <c r="AHO56" s="25"/>
      <c r="AHP56" s="25"/>
      <c r="AHQ56" s="25"/>
      <c r="AHR56" s="25"/>
      <c r="AHS56" s="25"/>
      <c r="AHT56" s="25"/>
      <c r="AHU56" s="25"/>
      <c r="AHV56" s="25"/>
      <c r="AHW56" s="25"/>
      <c r="AHX56" s="25"/>
      <c r="AHY56" s="25"/>
      <c r="AHZ56" s="25"/>
      <c r="AIA56" s="25"/>
      <c r="AIB56" s="25"/>
      <c r="AIC56" s="25"/>
      <c r="AID56" s="25"/>
      <c r="AIE56" s="25"/>
      <c r="AIF56" s="25"/>
      <c r="AIG56" s="25"/>
      <c r="AIH56" s="25"/>
      <c r="AII56" s="25"/>
      <c r="AIJ56" s="25"/>
      <c r="AIK56" s="25"/>
      <c r="AIL56" s="25"/>
      <c r="AIM56" s="25"/>
      <c r="AIN56" s="25"/>
      <c r="AIO56" s="25"/>
      <c r="AIP56" s="25"/>
      <c r="AIQ56" s="25"/>
      <c r="AIR56" s="25"/>
      <c r="AIS56" s="25"/>
      <c r="AIT56" s="25"/>
      <c r="AIU56" s="25"/>
      <c r="AIV56" s="25"/>
      <c r="AIW56" s="25"/>
      <c r="AIX56" s="25"/>
      <c r="AIY56" s="25"/>
      <c r="AIZ56" s="25"/>
      <c r="AJA56" s="25"/>
      <c r="AJB56" s="25"/>
      <c r="AJC56" s="25"/>
      <c r="AJD56" s="25"/>
      <c r="AJE56" s="25"/>
      <c r="AJF56" s="25"/>
      <c r="AJG56" s="25"/>
      <c r="AJH56" s="25"/>
      <c r="AJI56" s="25"/>
      <c r="AJJ56" s="25"/>
      <c r="AJK56" s="25"/>
      <c r="AJL56" s="25"/>
      <c r="AJM56" s="25"/>
      <c r="AJN56" s="25"/>
      <c r="AJO56" s="25"/>
      <c r="AJP56" s="25"/>
      <c r="AJQ56" s="25"/>
      <c r="AJR56" s="25"/>
      <c r="AJS56" s="25"/>
      <c r="AJT56" s="25"/>
      <c r="AJU56" s="25"/>
      <c r="AJV56" s="25"/>
      <c r="AJW56" s="25"/>
      <c r="AJX56" s="25"/>
      <c r="AJY56" s="25"/>
      <c r="AJZ56" s="25"/>
      <c r="AKA56" s="25"/>
      <c r="AKB56" s="25"/>
      <c r="AKC56" s="25"/>
      <c r="AKD56" s="25"/>
      <c r="AKE56" s="25"/>
      <c r="AKF56" s="25"/>
      <c r="AKG56" s="25"/>
      <c r="AKH56" s="25"/>
      <c r="AKI56" s="25"/>
      <c r="AKJ56" s="25"/>
      <c r="AKK56" s="25"/>
      <c r="AKL56" s="25"/>
      <c r="AKM56" s="25"/>
      <c r="AKN56" s="25"/>
      <c r="AKO56" s="25"/>
      <c r="AKP56" s="25"/>
      <c r="AKQ56" s="25"/>
      <c r="AKR56" s="25"/>
      <c r="AKS56" s="25"/>
      <c r="AKT56" s="25"/>
      <c r="AKU56" s="25"/>
      <c r="AKV56" s="25"/>
      <c r="AKW56" s="25"/>
      <c r="AKX56" s="25"/>
      <c r="AKY56" s="25"/>
      <c r="AKZ56" s="25"/>
      <c r="ALA56" s="25"/>
      <c r="ALB56" s="25"/>
      <c r="ALC56" s="25"/>
      <c r="ALD56" s="25"/>
      <c r="ALE56" s="25"/>
      <c r="ALF56" s="25"/>
      <c r="ALG56" s="25"/>
      <c r="ALH56" s="25"/>
      <c r="ALI56" s="25"/>
      <c r="ALJ56" s="25"/>
      <c r="ALK56" s="25"/>
      <c r="ALL56" s="25"/>
      <c r="ALM56" s="25"/>
      <c r="ALN56" s="25"/>
      <c r="ALO56" s="25"/>
      <c r="ALP56" s="25"/>
      <c r="ALQ56" s="25"/>
      <c r="ALR56" s="25"/>
      <c r="ALS56" s="25"/>
      <c r="ALT56" s="25"/>
      <c r="ALU56" s="25"/>
      <c r="ALV56" s="25"/>
      <c r="ALW56" s="25"/>
      <c r="ALX56" s="25"/>
      <c r="ALY56" s="25"/>
      <c r="ALZ56" s="25"/>
      <c r="AMA56" s="25"/>
      <c r="AMB56" s="25"/>
      <c r="AMC56" s="25"/>
      <c r="AMD56" s="25"/>
      <c r="AME56" s="25"/>
      <c r="AMF56" s="25"/>
      <c r="AMG56" s="25"/>
      <c r="AMH56" s="25"/>
      <c r="AMI56" s="25"/>
      <c r="AMJ56" s="25"/>
      <c r="AMK56" s="25"/>
      <c r="AML56" s="25"/>
      <c r="AMM56" s="25"/>
      <c r="AMN56" s="25"/>
      <c r="AMO56" s="25"/>
      <c r="AMP56" s="25"/>
      <c r="AMQ56" s="25"/>
      <c r="AMR56" s="25"/>
      <c r="AMS56" s="25"/>
      <c r="AMT56" s="25"/>
      <c r="AMU56" s="25"/>
      <c r="AMV56" s="25"/>
      <c r="AMW56" s="25"/>
      <c r="AMX56" s="25"/>
      <c r="AMY56" s="25"/>
      <c r="AMZ56" s="25"/>
      <c r="ANA56" s="25"/>
      <c r="ANB56" s="25"/>
      <c r="ANC56" s="25"/>
      <c r="AND56" s="25"/>
      <c r="ANE56" s="25"/>
      <c r="ANF56" s="25"/>
      <c r="ANG56" s="25"/>
      <c r="ANH56" s="25"/>
      <c r="ANI56" s="25"/>
      <c r="ANJ56" s="25"/>
      <c r="ANK56" s="25"/>
      <c r="ANL56" s="25"/>
      <c r="ANM56" s="25"/>
      <c r="ANN56" s="25"/>
      <c r="ANO56" s="25"/>
      <c r="ANP56" s="25"/>
      <c r="ANQ56" s="25"/>
      <c r="ANR56" s="25"/>
      <c r="ANS56" s="25"/>
      <c r="ANT56" s="25"/>
      <c r="ANU56" s="25"/>
      <c r="ANV56" s="25"/>
      <c r="ANW56" s="25"/>
      <c r="ANX56" s="25"/>
      <c r="ANY56" s="25"/>
      <c r="ANZ56" s="25"/>
      <c r="AOA56" s="25"/>
      <c r="AOB56" s="25"/>
      <c r="AOC56" s="25"/>
      <c r="AOD56" s="25"/>
      <c r="AOE56" s="25"/>
      <c r="AOF56" s="25"/>
      <c r="AOG56" s="25"/>
      <c r="AOH56" s="25"/>
      <c r="AOI56" s="25"/>
      <c r="AOJ56" s="25"/>
      <c r="AOK56" s="25"/>
      <c r="AOL56" s="25"/>
      <c r="AOM56" s="25"/>
      <c r="AON56" s="25"/>
      <c r="AOO56" s="25"/>
      <c r="AOP56" s="25"/>
      <c r="AOQ56" s="25"/>
      <c r="AOR56" s="25"/>
      <c r="AOS56" s="25"/>
      <c r="AOT56" s="25"/>
      <c r="AOU56" s="25"/>
      <c r="AOV56" s="25"/>
      <c r="AOW56" s="25"/>
      <c r="AOX56" s="25"/>
      <c r="AOY56" s="25"/>
      <c r="AOZ56" s="25"/>
      <c r="APA56" s="25"/>
      <c r="APB56" s="25"/>
      <c r="APC56" s="25"/>
      <c r="APD56" s="25"/>
      <c r="APE56" s="25"/>
      <c r="APF56" s="25"/>
      <c r="APG56" s="25"/>
      <c r="APH56" s="25"/>
      <c r="API56" s="25"/>
      <c r="APJ56" s="25"/>
      <c r="APK56" s="25"/>
      <c r="APL56" s="25"/>
      <c r="APM56" s="25"/>
      <c r="APN56" s="25"/>
      <c r="APO56" s="25"/>
    </row>
    <row r="57" spans="1:1107" s="26" customFormat="1" ht="18" customHeight="1" x14ac:dyDescent="0.25">
      <c r="A57" s="266"/>
      <c r="B57" s="267"/>
      <c r="C57" s="267"/>
      <c r="D57" s="267"/>
      <c r="E57" s="268"/>
      <c r="F57" s="152"/>
      <c r="G57" s="124"/>
      <c r="H57" s="158"/>
      <c r="I57" s="158"/>
      <c r="J57" s="158"/>
      <c r="K57" s="158"/>
      <c r="L57" s="158"/>
      <c r="M57" s="158"/>
      <c r="N57" s="167"/>
      <c r="O57" s="167"/>
      <c r="P57" s="168"/>
      <c r="Q57" s="206">
        <f>Q56</f>
        <v>29.27</v>
      </c>
      <c r="R57" s="207">
        <f>R56</f>
        <v>319.04300000000001</v>
      </c>
      <c r="S57" s="171"/>
      <c r="T57" s="169"/>
      <c r="U57" s="169"/>
      <c r="V57" s="169"/>
      <c r="W57" s="198">
        <f>SUM(W56)</f>
        <v>0</v>
      </c>
      <c r="X57" s="198">
        <f>SUM(X56)</f>
        <v>0</v>
      </c>
      <c r="Y57" s="170"/>
      <c r="Z57" s="118"/>
      <c r="AA57" s="53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71"/>
      <c r="AN57" s="9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  <c r="IW57" s="25"/>
      <c r="IX57" s="25"/>
      <c r="IY57" s="25"/>
      <c r="IZ57" s="25"/>
      <c r="JA57" s="25"/>
      <c r="JB57" s="25"/>
      <c r="JC57" s="25"/>
      <c r="JD57" s="25"/>
      <c r="JE57" s="25"/>
      <c r="JF57" s="25"/>
      <c r="JG57" s="25"/>
      <c r="JH57" s="25"/>
      <c r="JI57" s="25"/>
      <c r="JJ57" s="25"/>
      <c r="JK57" s="25"/>
      <c r="JL57" s="25"/>
      <c r="JM57" s="25"/>
      <c r="JN57" s="25"/>
      <c r="JO57" s="25"/>
      <c r="JP57" s="25"/>
      <c r="JQ57" s="25"/>
      <c r="JR57" s="25"/>
      <c r="JS57" s="25"/>
      <c r="JT57" s="25"/>
      <c r="JU57" s="25"/>
      <c r="JV57" s="25"/>
      <c r="JW57" s="25"/>
      <c r="JX57" s="25"/>
      <c r="JY57" s="25"/>
      <c r="JZ57" s="25"/>
      <c r="KA57" s="25"/>
      <c r="KB57" s="25"/>
      <c r="KC57" s="25"/>
      <c r="KD57" s="25"/>
      <c r="KE57" s="25"/>
      <c r="KF57" s="25"/>
      <c r="KG57" s="25"/>
      <c r="KH57" s="25"/>
      <c r="KI57" s="25"/>
      <c r="KJ57" s="25"/>
      <c r="KK57" s="25"/>
      <c r="KL57" s="25"/>
      <c r="KM57" s="25"/>
      <c r="KN57" s="25"/>
      <c r="KO57" s="25"/>
      <c r="KP57" s="25"/>
      <c r="KQ57" s="25"/>
      <c r="KR57" s="25"/>
      <c r="KS57" s="25"/>
      <c r="KT57" s="25"/>
      <c r="KU57" s="25"/>
      <c r="KV57" s="25"/>
      <c r="KW57" s="25"/>
      <c r="KX57" s="25"/>
      <c r="KY57" s="25"/>
      <c r="KZ57" s="25"/>
      <c r="LA57" s="25"/>
      <c r="LB57" s="25"/>
      <c r="LC57" s="25"/>
      <c r="LD57" s="25"/>
      <c r="LE57" s="25"/>
      <c r="LF57" s="25"/>
      <c r="LG57" s="25"/>
      <c r="LH57" s="25"/>
      <c r="LI57" s="25"/>
      <c r="LJ57" s="25"/>
      <c r="LK57" s="25"/>
      <c r="LL57" s="25"/>
      <c r="LM57" s="25"/>
      <c r="LN57" s="25"/>
      <c r="LO57" s="25"/>
      <c r="LP57" s="25"/>
      <c r="LQ57" s="25"/>
      <c r="LR57" s="25"/>
      <c r="LS57" s="25"/>
      <c r="LT57" s="25"/>
      <c r="LU57" s="25"/>
      <c r="LV57" s="25"/>
      <c r="LW57" s="25"/>
      <c r="LX57" s="25"/>
      <c r="LY57" s="25"/>
      <c r="LZ57" s="25"/>
      <c r="MA57" s="25"/>
      <c r="MB57" s="25"/>
      <c r="MC57" s="25"/>
      <c r="MD57" s="25"/>
      <c r="ME57" s="25"/>
      <c r="MF57" s="25"/>
      <c r="MG57" s="25"/>
      <c r="MH57" s="25"/>
      <c r="MI57" s="25"/>
      <c r="MJ57" s="25"/>
      <c r="MK57" s="25"/>
      <c r="ML57" s="25"/>
      <c r="MM57" s="25"/>
      <c r="MN57" s="25"/>
      <c r="MO57" s="25"/>
      <c r="MP57" s="25"/>
      <c r="MQ57" s="25"/>
      <c r="MR57" s="25"/>
      <c r="MS57" s="25"/>
      <c r="MT57" s="25"/>
      <c r="MU57" s="25"/>
      <c r="MV57" s="25"/>
      <c r="MW57" s="25"/>
      <c r="MX57" s="25"/>
      <c r="MY57" s="25"/>
      <c r="MZ57" s="25"/>
      <c r="NA57" s="25"/>
      <c r="NB57" s="25"/>
      <c r="NC57" s="25"/>
      <c r="ND57" s="25"/>
      <c r="NE57" s="25"/>
      <c r="NF57" s="25"/>
      <c r="NG57" s="25"/>
      <c r="NH57" s="25"/>
      <c r="NI57" s="25"/>
      <c r="NJ57" s="25"/>
      <c r="NK57" s="25"/>
      <c r="NL57" s="25"/>
      <c r="NM57" s="25"/>
      <c r="NN57" s="25"/>
      <c r="NO57" s="25"/>
      <c r="NP57" s="25"/>
      <c r="NQ57" s="25"/>
      <c r="NR57" s="25"/>
      <c r="NS57" s="25"/>
      <c r="NT57" s="25"/>
      <c r="NU57" s="25"/>
      <c r="NV57" s="25"/>
      <c r="NW57" s="25"/>
      <c r="NX57" s="25"/>
      <c r="NY57" s="25"/>
      <c r="NZ57" s="25"/>
      <c r="OA57" s="25"/>
      <c r="OB57" s="25"/>
      <c r="OC57" s="25"/>
      <c r="OD57" s="25"/>
      <c r="OE57" s="25"/>
      <c r="OF57" s="25"/>
      <c r="OG57" s="25"/>
      <c r="OH57" s="25"/>
      <c r="OI57" s="25"/>
      <c r="OJ57" s="25"/>
      <c r="OK57" s="25"/>
      <c r="OL57" s="25"/>
      <c r="OM57" s="25"/>
      <c r="ON57" s="25"/>
      <c r="OO57" s="25"/>
      <c r="OP57" s="25"/>
      <c r="OQ57" s="25"/>
      <c r="OR57" s="25"/>
      <c r="OS57" s="25"/>
      <c r="OT57" s="25"/>
      <c r="OU57" s="25"/>
      <c r="OV57" s="25"/>
      <c r="OW57" s="25"/>
      <c r="OX57" s="25"/>
      <c r="OY57" s="25"/>
      <c r="OZ57" s="25"/>
      <c r="PA57" s="25"/>
      <c r="PB57" s="25"/>
      <c r="PC57" s="25"/>
      <c r="PD57" s="25"/>
      <c r="PE57" s="25"/>
      <c r="PF57" s="25"/>
      <c r="PG57" s="25"/>
      <c r="PH57" s="25"/>
      <c r="PI57" s="25"/>
      <c r="PJ57" s="25"/>
      <c r="PK57" s="25"/>
      <c r="PL57" s="25"/>
      <c r="PM57" s="25"/>
      <c r="PN57" s="25"/>
      <c r="PO57" s="25"/>
      <c r="PP57" s="25"/>
      <c r="PQ57" s="25"/>
      <c r="PR57" s="25"/>
      <c r="PS57" s="25"/>
      <c r="PT57" s="25"/>
      <c r="PU57" s="25"/>
      <c r="PV57" s="25"/>
      <c r="PW57" s="25"/>
      <c r="PX57" s="25"/>
      <c r="PY57" s="25"/>
      <c r="PZ57" s="25"/>
      <c r="QA57" s="25"/>
      <c r="QB57" s="25"/>
      <c r="QC57" s="25"/>
      <c r="QD57" s="25"/>
      <c r="QE57" s="25"/>
      <c r="QF57" s="25"/>
      <c r="QG57" s="25"/>
      <c r="QH57" s="25"/>
      <c r="QI57" s="25"/>
      <c r="QJ57" s="25"/>
      <c r="QK57" s="25"/>
      <c r="QL57" s="25"/>
      <c r="QM57" s="25"/>
      <c r="QN57" s="25"/>
      <c r="QO57" s="25"/>
      <c r="QP57" s="25"/>
      <c r="QQ57" s="25"/>
      <c r="QR57" s="25"/>
      <c r="QS57" s="25"/>
      <c r="QT57" s="25"/>
      <c r="QU57" s="25"/>
      <c r="QV57" s="25"/>
      <c r="QW57" s="25"/>
      <c r="QX57" s="25"/>
      <c r="QY57" s="25"/>
      <c r="QZ57" s="25"/>
      <c r="RA57" s="25"/>
      <c r="RB57" s="25"/>
      <c r="RC57" s="25"/>
      <c r="RD57" s="25"/>
      <c r="RE57" s="25"/>
      <c r="RF57" s="25"/>
      <c r="RG57" s="25"/>
      <c r="RH57" s="25"/>
      <c r="RI57" s="25"/>
      <c r="RJ57" s="25"/>
      <c r="RK57" s="25"/>
      <c r="RL57" s="25"/>
      <c r="RM57" s="25"/>
      <c r="RN57" s="25"/>
      <c r="RO57" s="25"/>
      <c r="RP57" s="25"/>
      <c r="RQ57" s="25"/>
      <c r="RR57" s="25"/>
      <c r="RS57" s="25"/>
      <c r="RT57" s="25"/>
      <c r="RU57" s="25"/>
      <c r="RV57" s="25"/>
      <c r="RW57" s="25"/>
      <c r="RX57" s="25"/>
      <c r="RY57" s="25"/>
      <c r="RZ57" s="25"/>
      <c r="SA57" s="25"/>
      <c r="SB57" s="25"/>
      <c r="SC57" s="25"/>
      <c r="SD57" s="25"/>
      <c r="SE57" s="25"/>
      <c r="SF57" s="25"/>
      <c r="SG57" s="25"/>
      <c r="SH57" s="25"/>
      <c r="SI57" s="25"/>
      <c r="SJ57" s="25"/>
      <c r="SK57" s="25"/>
      <c r="SL57" s="25"/>
      <c r="SM57" s="25"/>
      <c r="SN57" s="25"/>
      <c r="SO57" s="25"/>
      <c r="SP57" s="25"/>
      <c r="SQ57" s="25"/>
      <c r="SR57" s="25"/>
      <c r="SS57" s="25"/>
      <c r="ST57" s="25"/>
      <c r="SU57" s="25"/>
      <c r="SV57" s="25"/>
      <c r="SW57" s="25"/>
      <c r="SX57" s="25"/>
      <c r="SY57" s="25"/>
      <c r="SZ57" s="25"/>
      <c r="TA57" s="25"/>
      <c r="TB57" s="25"/>
      <c r="TC57" s="25"/>
      <c r="TD57" s="25"/>
      <c r="TE57" s="25"/>
      <c r="TF57" s="25"/>
      <c r="TG57" s="25"/>
      <c r="TH57" s="25"/>
      <c r="TI57" s="25"/>
      <c r="TJ57" s="25"/>
      <c r="TK57" s="25"/>
      <c r="TL57" s="25"/>
      <c r="TM57" s="25"/>
      <c r="TN57" s="25"/>
      <c r="TO57" s="25"/>
      <c r="TP57" s="25"/>
      <c r="TQ57" s="25"/>
      <c r="TR57" s="25"/>
      <c r="TS57" s="25"/>
      <c r="TT57" s="25"/>
      <c r="TU57" s="25"/>
      <c r="TV57" s="25"/>
      <c r="TW57" s="25"/>
      <c r="TX57" s="25"/>
      <c r="TY57" s="25"/>
      <c r="TZ57" s="25"/>
      <c r="UA57" s="25"/>
      <c r="UB57" s="25"/>
      <c r="UC57" s="25"/>
      <c r="UD57" s="25"/>
      <c r="UE57" s="25"/>
      <c r="UF57" s="25"/>
      <c r="UG57" s="25"/>
      <c r="UH57" s="25"/>
      <c r="UI57" s="25"/>
      <c r="UJ57" s="25"/>
      <c r="UK57" s="25"/>
      <c r="UL57" s="25"/>
      <c r="UM57" s="25"/>
      <c r="UN57" s="25"/>
      <c r="UO57" s="25"/>
      <c r="UP57" s="25"/>
      <c r="UQ57" s="25"/>
      <c r="UR57" s="25"/>
      <c r="US57" s="25"/>
      <c r="UT57" s="25"/>
      <c r="UU57" s="25"/>
      <c r="UV57" s="25"/>
      <c r="UW57" s="25"/>
      <c r="UX57" s="25"/>
      <c r="UY57" s="25"/>
      <c r="UZ57" s="25"/>
      <c r="VA57" s="25"/>
      <c r="VB57" s="25"/>
      <c r="VC57" s="25"/>
      <c r="VD57" s="25"/>
      <c r="VE57" s="25"/>
      <c r="VF57" s="25"/>
      <c r="VG57" s="25"/>
      <c r="VH57" s="25"/>
      <c r="VI57" s="25"/>
      <c r="VJ57" s="25"/>
      <c r="VK57" s="25"/>
      <c r="VL57" s="25"/>
      <c r="VM57" s="25"/>
      <c r="VN57" s="25"/>
      <c r="VO57" s="25"/>
      <c r="VP57" s="25"/>
      <c r="VQ57" s="25"/>
      <c r="VR57" s="25"/>
      <c r="VS57" s="25"/>
      <c r="VT57" s="25"/>
      <c r="VU57" s="25"/>
      <c r="VV57" s="25"/>
      <c r="VW57" s="25"/>
      <c r="VX57" s="25"/>
      <c r="VY57" s="25"/>
      <c r="VZ57" s="25"/>
      <c r="WA57" s="25"/>
      <c r="WB57" s="25"/>
      <c r="WC57" s="25"/>
      <c r="WD57" s="25"/>
      <c r="WE57" s="25"/>
      <c r="WF57" s="25"/>
      <c r="WG57" s="25"/>
      <c r="WH57" s="25"/>
      <c r="WI57" s="25"/>
      <c r="WJ57" s="25"/>
      <c r="WK57" s="25"/>
      <c r="WL57" s="25"/>
      <c r="WM57" s="25"/>
      <c r="WN57" s="25"/>
      <c r="WO57" s="25"/>
      <c r="WP57" s="25"/>
      <c r="WQ57" s="25"/>
      <c r="WR57" s="25"/>
      <c r="WS57" s="25"/>
      <c r="WT57" s="25"/>
      <c r="WU57" s="25"/>
      <c r="WV57" s="25"/>
      <c r="WW57" s="25"/>
      <c r="WX57" s="25"/>
      <c r="WY57" s="25"/>
      <c r="WZ57" s="25"/>
      <c r="XA57" s="25"/>
      <c r="XB57" s="25"/>
      <c r="XC57" s="25"/>
      <c r="XD57" s="25"/>
      <c r="XE57" s="25"/>
      <c r="XF57" s="25"/>
      <c r="XG57" s="25"/>
      <c r="XH57" s="25"/>
      <c r="XI57" s="25"/>
      <c r="XJ57" s="25"/>
      <c r="XK57" s="25"/>
      <c r="XL57" s="25"/>
      <c r="XM57" s="25"/>
      <c r="XN57" s="25"/>
      <c r="XO57" s="25"/>
      <c r="XP57" s="25"/>
      <c r="XQ57" s="25"/>
      <c r="XR57" s="25"/>
      <c r="XS57" s="25"/>
      <c r="XT57" s="25"/>
      <c r="XU57" s="25"/>
      <c r="XV57" s="25"/>
      <c r="XW57" s="25"/>
      <c r="XX57" s="25"/>
      <c r="XY57" s="25"/>
      <c r="XZ57" s="25"/>
      <c r="YA57" s="25"/>
      <c r="YB57" s="25"/>
      <c r="YC57" s="25"/>
      <c r="YD57" s="25"/>
      <c r="YE57" s="25"/>
      <c r="YF57" s="25"/>
      <c r="YG57" s="25"/>
      <c r="YH57" s="25"/>
      <c r="YI57" s="25"/>
      <c r="YJ57" s="25"/>
      <c r="YK57" s="25"/>
      <c r="YL57" s="25"/>
      <c r="YM57" s="25"/>
      <c r="YN57" s="25"/>
      <c r="YO57" s="25"/>
      <c r="YP57" s="25"/>
      <c r="YQ57" s="25"/>
      <c r="YR57" s="25"/>
      <c r="YS57" s="25"/>
      <c r="YT57" s="25"/>
      <c r="YU57" s="25"/>
      <c r="YV57" s="25"/>
      <c r="YW57" s="25"/>
      <c r="YX57" s="25"/>
      <c r="YY57" s="25"/>
      <c r="YZ57" s="25"/>
      <c r="ZA57" s="25"/>
      <c r="ZB57" s="25"/>
      <c r="ZC57" s="25"/>
      <c r="ZD57" s="25"/>
      <c r="ZE57" s="25"/>
      <c r="ZF57" s="25"/>
      <c r="ZG57" s="25"/>
      <c r="ZH57" s="25"/>
      <c r="ZI57" s="25"/>
      <c r="ZJ57" s="25"/>
      <c r="ZK57" s="25"/>
      <c r="ZL57" s="25"/>
      <c r="ZM57" s="25"/>
      <c r="ZN57" s="25"/>
      <c r="ZO57" s="25"/>
      <c r="ZP57" s="25"/>
      <c r="ZQ57" s="25"/>
      <c r="ZR57" s="25"/>
      <c r="ZS57" s="25"/>
      <c r="ZT57" s="25"/>
      <c r="ZU57" s="25"/>
      <c r="ZV57" s="25"/>
      <c r="ZW57" s="25"/>
      <c r="ZX57" s="25"/>
      <c r="ZY57" s="25"/>
      <c r="ZZ57" s="25"/>
      <c r="AAA57" s="25"/>
      <c r="AAB57" s="25"/>
      <c r="AAC57" s="25"/>
      <c r="AAD57" s="25"/>
      <c r="AAE57" s="25"/>
      <c r="AAF57" s="25"/>
      <c r="AAG57" s="25"/>
      <c r="AAH57" s="25"/>
      <c r="AAI57" s="25"/>
      <c r="AAJ57" s="25"/>
      <c r="AAK57" s="25"/>
      <c r="AAL57" s="25"/>
      <c r="AAM57" s="25"/>
      <c r="AAN57" s="25"/>
      <c r="AAO57" s="25"/>
      <c r="AAP57" s="25"/>
      <c r="AAQ57" s="25"/>
      <c r="AAR57" s="25"/>
      <c r="AAS57" s="25"/>
      <c r="AAT57" s="25"/>
      <c r="AAU57" s="25"/>
      <c r="AAV57" s="25"/>
      <c r="AAW57" s="25"/>
      <c r="AAX57" s="25"/>
      <c r="AAY57" s="25"/>
      <c r="AAZ57" s="25"/>
      <c r="ABA57" s="25"/>
      <c r="ABB57" s="25"/>
      <c r="ABC57" s="25"/>
      <c r="ABD57" s="25"/>
      <c r="ABE57" s="25"/>
      <c r="ABF57" s="25"/>
      <c r="ABG57" s="25"/>
      <c r="ABH57" s="25"/>
      <c r="ABI57" s="25"/>
      <c r="ABJ57" s="25"/>
      <c r="ABK57" s="25"/>
      <c r="ABL57" s="25"/>
      <c r="ABM57" s="25"/>
      <c r="ABN57" s="25"/>
      <c r="ABO57" s="25"/>
      <c r="ABP57" s="25"/>
      <c r="ABQ57" s="25"/>
      <c r="ABR57" s="25"/>
      <c r="ABS57" s="25"/>
      <c r="ABT57" s="25"/>
      <c r="ABU57" s="25"/>
      <c r="ABV57" s="25"/>
      <c r="ABW57" s="25"/>
      <c r="ABX57" s="25"/>
      <c r="ABY57" s="25"/>
      <c r="ABZ57" s="25"/>
      <c r="ACA57" s="25"/>
      <c r="ACB57" s="25"/>
      <c r="ACC57" s="25"/>
      <c r="ACD57" s="25"/>
      <c r="ACE57" s="25"/>
      <c r="ACF57" s="25"/>
      <c r="ACG57" s="25"/>
      <c r="ACH57" s="25"/>
      <c r="ACI57" s="25"/>
      <c r="ACJ57" s="25"/>
      <c r="ACK57" s="25"/>
      <c r="ACL57" s="25"/>
      <c r="ACM57" s="25"/>
      <c r="ACN57" s="25"/>
      <c r="ACO57" s="25"/>
      <c r="ACP57" s="25"/>
      <c r="ACQ57" s="25"/>
      <c r="ACR57" s="25"/>
      <c r="ACS57" s="25"/>
      <c r="ACT57" s="25"/>
      <c r="ACU57" s="25"/>
      <c r="ACV57" s="25"/>
      <c r="ACW57" s="25"/>
      <c r="ACX57" s="25"/>
      <c r="ACY57" s="25"/>
      <c r="ACZ57" s="25"/>
      <c r="ADA57" s="25"/>
      <c r="ADB57" s="25"/>
      <c r="ADC57" s="25"/>
      <c r="ADD57" s="25"/>
      <c r="ADE57" s="25"/>
      <c r="ADF57" s="25"/>
      <c r="ADG57" s="25"/>
      <c r="ADH57" s="25"/>
      <c r="ADI57" s="25"/>
      <c r="ADJ57" s="25"/>
      <c r="ADK57" s="25"/>
      <c r="ADL57" s="25"/>
      <c r="ADM57" s="25"/>
      <c r="ADN57" s="25"/>
      <c r="ADO57" s="25"/>
      <c r="ADP57" s="25"/>
      <c r="ADQ57" s="25"/>
      <c r="ADR57" s="25"/>
      <c r="ADS57" s="25"/>
      <c r="ADT57" s="25"/>
      <c r="ADU57" s="25"/>
      <c r="ADV57" s="25"/>
      <c r="ADW57" s="25"/>
      <c r="ADX57" s="25"/>
      <c r="ADY57" s="25"/>
      <c r="ADZ57" s="25"/>
      <c r="AEA57" s="25"/>
      <c r="AEB57" s="25"/>
      <c r="AEC57" s="25"/>
      <c r="AED57" s="25"/>
      <c r="AEE57" s="25"/>
      <c r="AEF57" s="25"/>
      <c r="AEG57" s="25"/>
      <c r="AEH57" s="25"/>
      <c r="AEI57" s="25"/>
      <c r="AEJ57" s="25"/>
      <c r="AEK57" s="25"/>
      <c r="AEL57" s="25"/>
      <c r="AEM57" s="25"/>
      <c r="AEN57" s="25"/>
      <c r="AEO57" s="25"/>
      <c r="AEP57" s="25"/>
      <c r="AEQ57" s="25"/>
      <c r="AER57" s="25"/>
      <c r="AES57" s="25"/>
      <c r="AET57" s="25"/>
      <c r="AEU57" s="25"/>
      <c r="AEV57" s="25"/>
      <c r="AEW57" s="25"/>
      <c r="AEX57" s="25"/>
      <c r="AEY57" s="25"/>
      <c r="AEZ57" s="25"/>
      <c r="AFA57" s="25"/>
      <c r="AFB57" s="25"/>
      <c r="AFC57" s="25"/>
      <c r="AFD57" s="25"/>
      <c r="AFE57" s="25"/>
      <c r="AFF57" s="25"/>
      <c r="AFG57" s="25"/>
      <c r="AFH57" s="25"/>
      <c r="AFI57" s="25"/>
      <c r="AFJ57" s="25"/>
      <c r="AFK57" s="25"/>
      <c r="AFL57" s="25"/>
      <c r="AFM57" s="25"/>
      <c r="AFN57" s="25"/>
      <c r="AFO57" s="25"/>
      <c r="AFP57" s="25"/>
      <c r="AFQ57" s="25"/>
      <c r="AFR57" s="25"/>
      <c r="AFS57" s="25"/>
      <c r="AFT57" s="25"/>
      <c r="AFU57" s="25"/>
      <c r="AFV57" s="25"/>
      <c r="AFW57" s="25"/>
      <c r="AFX57" s="25"/>
      <c r="AFY57" s="25"/>
      <c r="AFZ57" s="25"/>
      <c r="AGA57" s="25"/>
      <c r="AGB57" s="25"/>
      <c r="AGC57" s="25"/>
      <c r="AGD57" s="25"/>
      <c r="AGE57" s="25"/>
      <c r="AGF57" s="25"/>
      <c r="AGG57" s="25"/>
      <c r="AGH57" s="25"/>
      <c r="AGI57" s="25"/>
      <c r="AGJ57" s="25"/>
      <c r="AGK57" s="25"/>
      <c r="AGL57" s="25"/>
      <c r="AGM57" s="25"/>
      <c r="AGN57" s="25"/>
      <c r="AGO57" s="25"/>
      <c r="AGP57" s="25"/>
      <c r="AGQ57" s="25"/>
      <c r="AGR57" s="25"/>
      <c r="AGS57" s="25"/>
      <c r="AGT57" s="25"/>
      <c r="AGU57" s="25"/>
      <c r="AGV57" s="25"/>
      <c r="AGW57" s="25"/>
      <c r="AGX57" s="25"/>
      <c r="AGY57" s="25"/>
      <c r="AGZ57" s="25"/>
      <c r="AHA57" s="25"/>
      <c r="AHB57" s="25"/>
      <c r="AHC57" s="25"/>
      <c r="AHD57" s="25"/>
      <c r="AHE57" s="25"/>
      <c r="AHF57" s="25"/>
      <c r="AHG57" s="25"/>
      <c r="AHH57" s="25"/>
      <c r="AHI57" s="25"/>
      <c r="AHJ57" s="25"/>
      <c r="AHK57" s="25"/>
      <c r="AHL57" s="25"/>
      <c r="AHM57" s="25"/>
      <c r="AHN57" s="25"/>
      <c r="AHO57" s="25"/>
      <c r="AHP57" s="25"/>
      <c r="AHQ57" s="25"/>
      <c r="AHR57" s="25"/>
      <c r="AHS57" s="25"/>
      <c r="AHT57" s="25"/>
      <c r="AHU57" s="25"/>
      <c r="AHV57" s="25"/>
      <c r="AHW57" s="25"/>
      <c r="AHX57" s="25"/>
      <c r="AHY57" s="25"/>
      <c r="AHZ57" s="25"/>
      <c r="AIA57" s="25"/>
      <c r="AIB57" s="25"/>
      <c r="AIC57" s="25"/>
      <c r="AID57" s="25"/>
      <c r="AIE57" s="25"/>
      <c r="AIF57" s="25"/>
      <c r="AIG57" s="25"/>
      <c r="AIH57" s="25"/>
      <c r="AII57" s="25"/>
      <c r="AIJ57" s="25"/>
      <c r="AIK57" s="25"/>
      <c r="AIL57" s="25"/>
      <c r="AIM57" s="25"/>
      <c r="AIN57" s="25"/>
      <c r="AIO57" s="25"/>
      <c r="AIP57" s="25"/>
      <c r="AIQ57" s="25"/>
      <c r="AIR57" s="25"/>
      <c r="AIS57" s="25"/>
      <c r="AIT57" s="25"/>
      <c r="AIU57" s="25"/>
      <c r="AIV57" s="25"/>
      <c r="AIW57" s="25"/>
      <c r="AIX57" s="25"/>
      <c r="AIY57" s="25"/>
      <c r="AIZ57" s="25"/>
      <c r="AJA57" s="25"/>
      <c r="AJB57" s="25"/>
      <c r="AJC57" s="25"/>
      <c r="AJD57" s="25"/>
      <c r="AJE57" s="25"/>
      <c r="AJF57" s="25"/>
      <c r="AJG57" s="25"/>
      <c r="AJH57" s="25"/>
      <c r="AJI57" s="25"/>
      <c r="AJJ57" s="25"/>
      <c r="AJK57" s="25"/>
      <c r="AJL57" s="25"/>
      <c r="AJM57" s="25"/>
      <c r="AJN57" s="25"/>
      <c r="AJO57" s="25"/>
      <c r="AJP57" s="25"/>
      <c r="AJQ57" s="25"/>
      <c r="AJR57" s="25"/>
      <c r="AJS57" s="25"/>
      <c r="AJT57" s="25"/>
      <c r="AJU57" s="25"/>
      <c r="AJV57" s="25"/>
      <c r="AJW57" s="25"/>
      <c r="AJX57" s="25"/>
      <c r="AJY57" s="25"/>
      <c r="AJZ57" s="25"/>
      <c r="AKA57" s="25"/>
      <c r="AKB57" s="25"/>
      <c r="AKC57" s="25"/>
      <c r="AKD57" s="25"/>
      <c r="AKE57" s="25"/>
      <c r="AKF57" s="25"/>
      <c r="AKG57" s="25"/>
      <c r="AKH57" s="25"/>
      <c r="AKI57" s="25"/>
      <c r="AKJ57" s="25"/>
      <c r="AKK57" s="25"/>
      <c r="AKL57" s="25"/>
      <c r="AKM57" s="25"/>
      <c r="AKN57" s="25"/>
      <c r="AKO57" s="25"/>
      <c r="AKP57" s="25"/>
      <c r="AKQ57" s="25"/>
      <c r="AKR57" s="25"/>
      <c r="AKS57" s="25"/>
      <c r="AKT57" s="25"/>
      <c r="AKU57" s="25"/>
      <c r="AKV57" s="25"/>
      <c r="AKW57" s="25"/>
      <c r="AKX57" s="25"/>
      <c r="AKY57" s="25"/>
      <c r="AKZ57" s="25"/>
      <c r="ALA57" s="25"/>
      <c r="ALB57" s="25"/>
      <c r="ALC57" s="25"/>
      <c r="ALD57" s="25"/>
      <c r="ALE57" s="25"/>
      <c r="ALF57" s="25"/>
      <c r="ALG57" s="25"/>
      <c r="ALH57" s="25"/>
      <c r="ALI57" s="25"/>
      <c r="ALJ57" s="25"/>
      <c r="ALK57" s="25"/>
      <c r="ALL57" s="25"/>
      <c r="ALM57" s="25"/>
      <c r="ALN57" s="25"/>
      <c r="ALO57" s="25"/>
      <c r="ALP57" s="25"/>
      <c r="ALQ57" s="25"/>
      <c r="ALR57" s="25"/>
      <c r="ALS57" s="25"/>
      <c r="ALT57" s="25"/>
      <c r="ALU57" s="25"/>
      <c r="ALV57" s="25"/>
      <c r="ALW57" s="25"/>
      <c r="ALX57" s="25"/>
      <c r="ALY57" s="25"/>
      <c r="ALZ57" s="25"/>
      <c r="AMA57" s="25"/>
      <c r="AMB57" s="25"/>
      <c r="AMC57" s="25"/>
      <c r="AMD57" s="25"/>
      <c r="AME57" s="25"/>
      <c r="AMF57" s="25"/>
      <c r="AMG57" s="25"/>
      <c r="AMH57" s="25"/>
      <c r="AMI57" s="25"/>
      <c r="AMJ57" s="25"/>
      <c r="AMK57" s="25"/>
      <c r="AML57" s="25"/>
      <c r="AMM57" s="25"/>
      <c r="AMN57" s="25"/>
      <c r="AMO57" s="25"/>
      <c r="AMP57" s="25"/>
      <c r="AMQ57" s="25"/>
      <c r="AMR57" s="25"/>
      <c r="AMS57" s="25"/>
      <c r="AMT57" s="25"/>
      <c r="AMU57" s="25"/>
      <c r="AMV57" s="25"/>
      <c r="AMW57" s="25"/>
      <c r="AMX57" s="25"/>
      <c r="AMY57" s="25"/>
      <c r="AMZ57" s="25"/>
      <c r="ANA57" s="25"/>
      <c r="ANB57" s="25"/>
      <c r="ANC57" s="25"/>
      <c r="AND57" s="25"/>
      <c r="ANE57" s="25"/>
      <c r="ANF57" s="25"/>
      <c r="ANG57" s="25"/>
      <c r="ANH57" s="25"/>
      <c r="ANI57" s="25"/>
      <c r="ANJ57" s="25"/>
      <c r="ANK57" s="25"/>
      <c r="ANL57" s="25"/>
      <c r="ANM57" s="25"/>
      <c r="ANN57" s="25"/>
      <c r="ANO57" s="25"/>
      <c r="ANP57" s="25"/>
      <c r="ANQ57" s="25"/>
      <c r="ANR57" s="25"/>
      <c r="ANS57" s="25"/>
      <c r="ANT57" s="25"/>
      <c r="ANU57" s="25"/>
      <c r="ANV57" s="25"/>
      <c r="ANW57" s="25"/>
      <c r="ANX57" s="25"/>
      <c r="ANY57" s="25"/>
      <c r="ANZ57" s="25"/>
      <c r="AOA57" s="25"/>
      <c r="AOB57" s="25"/>
      <c r="AOC57" s="25"/>
      <c r="AOD57" s="25"/>
      <c r="AOE57" s="25"/>
      <c r="AOF57" s="25"/>
      <c r="AOG57" s="25"/>
      <c r="AOH57" s="25"/>
      <c r="AOI57" s="25"/>
      <c r="AOJ57" s="25"/>
      <c r="AOK57" s="25"/>
      <c r="AOL57" s="25"/>
      <c r="AOM57" s="25"/>
      <c r="AON57" s="25"/>
      <c r="AOO57" s="25"/>
      <c r="AOP57" s="25"/>
      <c r="AOQ57" s="25"/>
      <c r="AOR57" s="25"/>
      <c r="AOS57" s="25"/>
      <c r="AOT57" s="25"/>
      <c r="AOU57" s="25"/>
      <c r="AOV57" s="25"/>
      <c r="AOW57" s="25"/>
      <c r="AOX57" s="25"/>
      <c r="AOY57" s="25"/>
      <c r="AOZ57" s="25"/>
      <c r="APA57" s="25"/>
      <c r="APB57" s="25"/>
      <c r="APC57" s="25"/>
      <c r="APD57" s="25"/>
      <c r="APE57" s="25"/>
      <c r="APF57" s="25"/>
      <c r="APG57" s="25"/>
      <c r="APH57" s="25"/>
      <c r="API57" s="25"/>
      <c r="APJ57" s="25"/>
      <c r="APK57" s="25"/>
      <c r="APL57" s="25"/>
      <c r="APM57" s="25"/>
      <c r="APN57" s="25"/>
      <c r="APO57" s="25"/>
    </row>
    <row r="58" spans="1:1107" ht="21" thickBot="1" x14ac:dyDescent="0.3">
      <c r="A58" s="274"/>
      <c r="B58" s="275"/>
      <c r="C58" s="275"/>
      <c r="D58" s="275"/>
      <c r="E58" s="275"/>
      <c r="F58" s="160"/>
      <c r="G58" s="161"/>
      <c r="H58" s="210"/>
      <c r="I58" s="210"/>
      <c r="J58" s="210"/>
      <c r="K58" s="210"/>
      <c r="L58" s="210"/>
      <c r="M58" s="210"/>
      <c r="N58" s="211"/>
      <c r="O58" s="211"/>
      <c r="P58" s="210"/>
      <c r="Q58" s="162">
        <f>Q57+Q53+Q48+Q45+Q39+Q27</f>
        <v>2966.9758713532046</v>
      </c>
      <c r="R58" s="212">
        <f>R57+R53+R48+R45+R39+R27</f>
        <v>32340.036997749936</v>
      </c>
      <c r="S58" s="212">
        <f>S57+S53+S48+S45+S39+S27</f>
        <v>1904.1396127420567</v>
      </c>
      <c r="T58" s="212">
        <f>T57+T53+T48+T45+T39+T27</f>
        <v>26671.763598865251</v>
      </c>
      <c r="U58" s="162" t="e">
        <f>#REF!+#REF!+U53+U48+U45+#REF!+#REF!+U39+U27+U57</f>
        <v>#REF!</v>
      </c>
      <c r="V58" s="162" t="e">
        <f>#REF!+#REF!+V53+V48+V45+#REF!+#REF!+V39+V27+V57</f>
        <v>#REF!</v>
      </c>
      <c r="W58" s="213" t="e">
        <f>#REF!+#REF!+W53+W48+W45+#REF!+#REF!+W39+W27+W57</f>
        <v>#REF!</v>
      </c>
      <c r="X58" s="213" t="e">
        <f>#REF!+#REF!+X53+X48+X45+#REF!+#REF!+X39+X27+X57</f>
        <v>#REF!</v>
      </c>
      <c r="Y58" s="214">
        <f>SUM(Y14:Y56)</f>
        <v>61761.278960023912</v>
      </c>
      <c r="Z58" s="163"/>
      <c r="AA58" s="53"/>
      <c r="AM58" s="72"/>
      <c r="AN58" s="100"/>
    </row>
    <row r="59" spans="1:1107" ht="18.75" x14ac:dyDescent="0.25">
      <c r="A59" s="35"/>
      <c r="B59" s="13"/>
      <c r="C59" s="13"/>
      <c r="D59" s="13"/>
      <c r="E59" s="13"/>
      <c r="F59" s="13"/>
      <c r="G59" s="14"/>
      <c r="H59" s="15"/>
      <c r="I59" s="15"/>
      <c r="J59" s="15"/>
      <c r="K59" s="15"/>
      <c r="L59" s="15"/>
      <c r="M59" s="15"/>
      <c r="N59" s="16"/>
      <c r="O59" s="16"/>
      <c r="P59" s="17"/>
      <c r="Q59" s="18"/>
      <c r="R59" s="18"/>
      <c r="S59" s="18"/>
      <c r="T59" s="18"/>
      <c r="U59" s="18"/>
      <c r="V59" s="18"/>
      <c r="W59" s="48"/>
      <c r="X59" s="49"/>
      <c r="Y59" s="50"/>
      <c r="Z59" s="60"/>
      <c r="AA59" s="53"/>
    </row>
    <row r="60" spans="1:1107" s="75" customFormat="1" ht="18.75" x14ac:dyDescent="0.25">
      <c r="A60" s="89"/>
      <c r="B60" s="81"/>
      <c r="C60" s="81"/>
      <c r="D60" s="81"/>
      <c r="E60" s="81"/>
      <c r="F60" s="81"/>
      <c r="G60" s="82"/>
      <c r="H60" s="83"/>
      <c r="I60" s="83"/>
      <c r="J60" s="83"/>
      <c r="K60" s="83"/>
      <c r="L60" s="83"/>
      <c r="M60" s="83"/>
      <c r="N60" s="84"/>
      <c r="O60" s="84"/>
      <c r="P60" s="85"/>
      <c r="Q60" s="86"/>
      <c r="R60" s="86"/>
      <c r="S60" s="86"/>
      <c r="T60" s="86"/>
      <c r="U60" s="86"/>
      <c r="V60" s="86"/>
      <c r="W60" s="93"/>
      <c r="X60" s="94"/>
      <c r="Y60" s="95"/>
      <c r="Z60" s="97"/>
      <c r="AA60" s="96"/>
      <c r="AB60" s="74"/>
      <c r="AC60" s="74"/>
      <c r="AD60" s="74"/>
      <c r="AE60" s="79"/>
      <c r="AF60" s="74"/>
      <c r="AG60" s="74"/>
      <c r="AH60" s="74"/>
      <c r="AI60" s="74"/>
      <c r="AJ60" s="74"/>
      <c r="AK60" s="74"/>
      <c r="AL60" s="74"/>
      <c r="AM60" s="74"/>
      <c r="AN60" s="74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O60" s="79"/>
      <c r="FP60" s="79"/>
      <c r="FQ60" s="79"/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F60" s="79"/>
      <c r="HG60" s="79"/>
      <c r="HH60" s="79"/>
      <c r="HI60" s="79"/>
      <c r="HJ60" s="79"/>
      <c r="HK60" s="79"/>
      <c r="HL60" s="79"/>
      <c r="HM60" s="79"/>
      <c r="HN60" s="74"/>
      <c r="HO60" s="74"/>
      <c r="HP60" s="74"/>
      <c r="HQ60" s="74"/>
      <c r="HR60" s="74"/>
      <c r="HS60" s="74"/>
      <c r="HT60" s="74"/>
      <c r="HU60" s="74"/>
      <c r="HV60" s="74"/>
      <c r="HW60" s="74"/>
      <c r="HX60" s="74"/>
      <c r="HY60" s="74"/>
      <c r="HZ60" s="74"/>
      <c r="IA60" s="74"/>
      <c r="IB60" s="74"/>
      <c r="IC60" s="74"/>
      <c r="ID60" s="74"/>
      <c r="IE60" s="74"/>
      <c r="IF60" s="74"/>
      <c r="IG60" s="74"/>
      <c r="IH60" s="74"/>
      <c r="II60" s="74"/>
      <c r="IJ60" s="74"/>
      <c r="IK60" s="74"/>
      <c r="IL60" s="74"/>
      <c r="IM60" s="74"/>
      <c r="IN60" s="74"/>
      <c r="IO60" s="74"/>
      <c r="IP60" s="74"/>
      <c r="IQ60" s="74"/>
      <c r="IR60" s="74"/>
      <c r="IS60" s="74"/>
      <c r="IT60" s="74"/>
      <c r="IU60" s="74"/>
      <c r="IV60" s="74"/>
      <c r="IW60" s="74"/>
      <c r="IX60" s="74"/>
      <c r="IY60" s="74"/>
      <c r="IZ60" s="74"/>
      <c r="JA60" s="74"/>
      <c r="JB60" s="74"/>
      <c r="JC60" s="74"/>
      <c r="JD60" s="74"/>
      <c r="JE60" s="74"/>
      <c r="JF60" s="74"/>
      <c r="JG60" s="74"/>
      <c r="JH60" s="74"/>
      <c r="JI60" s="74"/>
      <c r="JJ60" s="74"/>
      <c r="JK60" s="74"/>
      <c r="JL60" s="74"/>
      <c r="JM60" s="74"/>
      <c r="JN60" s="74"/>
      <c r="JO60" s="74"/>
      <c r="JP60" s="74"/>
      <c r="JQ60" s="74"/>
      <c r="JR60" s="74"/>
      <c r="JS60" s="74"/>
      <c r="JT60" s="74"/>
      <c r="JU60" s="74"/>
      <c r="JV60" s="74"/>
      <c r="JW60" s="74"/>
      <c r="JX60" s="74"/>
      <c r="JY60" s="74"/>
      <c r="JZ60" s="74"/>
      <c r="KA60" s="74"/>
      <c r="KB60" s="74"/>
      <c r="KC60" s="74"/>
      <c r="KD60" s="74"/>
      <c r="KE60" s="74"/>
      <c r="KF60" s="74"/>
      <c r="KG60" s="74"/>
      <c r="KH60" s="74"/>
      <c r="KI60" s="74"/>
      <c r="KJ60" s="74"/>
      <c r="KK60" s="74"/>
      <c r="KL60" s="74"/>
      <c r="KM60" s="74"/>
      <c r="KN60" s="74"/>
      <c r="KO60" s="74"/>
      <c r="KP60" s="74"/>
      <c r="KQ60" s="74"/>
      <c r="KR60" s="74"/>
      <c r="KS60" s="74"/>
      <c r="KT60" s="74"/>
      <c r="KU60" s="74"/>
      <c r="KV60" s="74"/>
      <c r="KW60" s="74"/>
      <c r="KX60" s="74"/>
      <c r="KY60" s="74"/>
      <c r="KZ60" s="74"/>
      <c r="LA60" s="74"/>
      <c r="LB60" s="74"/>
      <c r="LC60" s="74"/>
      <c r="LD60" s="74"/>
      <c r="LE60" s="74"/>
      <c r="LF60" s="74"/>
      <c r="LG60" s="74"/>
      <c r="LH60" s="74"/>
      <c r="LI60" s="74"/>
      <c r="LJ60" s="74"/>
      <c r="LK60" s="74"/>
      <c r="LL60" s="74"/>
      <c r="LM60" s="74"/>
      <c r="LN60" s="74"/>
      <c r="LO60" s="74"/>
      <c r="LP60" s="74"/>
      <c r="LQ60" s="74"/>
      <c r="LR60" s="74"/>
      <c r="LS60" s="74"/>
      <c r="LT60" s="74"/>
      <c r="LU60" s="74"/>
      <c r="LV60" s="74"/>
      <c r="LW60" s="74"/>
      <c r="LX60" s="74"/>
      <c r="LY60" s="74"/>
      <c r="LZ60" s="74"/>
      <c r="MA60" s="74"/>
      <c r="MB60" s="74"/>
      <c r="MC60" s="74"/>
      <c r="MD60" s="74"/>
      <c r="ME60" s="74"/>
      <c r="MF60" s="74"/>
      <c r="MG60" s="74"/>
      <c r="MH60" s="74"/>
      <c r="MI60" s="74"/>
      <c r="MJ60" s="74"/>
      <c r="MK60" s="74"/>
      <c r="ML60" s="74"/>
      <c r="MM60" s="74"/>
      <c r="MN60" s="74"/>
      <c r="MO60" s="74"/>
      <c r="MP60" s="74"/>
      <c r="MQ60" s="74"/>
      <c r="MR60" s="74"/>
      <c r="MS60" s="74"/>
      <c r="MT60" s="74"/>
      <c r="MU60" s="74"/>
      <c r="MV60" s="74"/>
      <c r="MW60" s="74"/>
      <c r="MX60" s="74"/>
      <c r="MY60" s="74"/>
      <c r="MZ60" s="74"/>
      <c r="NA60" s="74"/>
      <c r="NB60" s="74"/>
      <c r="NC60" s="74"/>
      <c r="ND60" s="74"/>
      <c r="NE60" s="74"/>
      <c r="NF60" s="74"/>
      <c r="NG60" s="74"/>
      <c r="NH60" s="74"/>
      <c r="NI60" s="74"/>
      <c r="NJ60" s="74"/>
      <c r="NK60" s="74"/>
      <c r="NL60" s="74"/>
      <c r="NM60" s="74"/>
      <c r="NN60" s="74"/>
      <c r="NO60" s="74"/>
      <c r="NP60" s="74"/>
      <c r="NQ60" s="74"/>
      <c r="NR60" s="74"/>
      <c r="NS60" s="74"/>
      <c r="NT60" s="74"/>
      <c r="NU60" s="74"/>
      <c r="NV60" s="74"/>
      <c r="NW60" s="74"/>
      <c r="NX60" s="74"/>
      <c r="NY60" s="74"/>
      <c r="NZ60" s="74"/>
      <c r="OA60" s="74"/>
      <c r="OB60" s="74"/>
      <c r="OC60" s="74"/>
      <c r="OD60" s="74"/>
      <c r="OE60" s="74"/>
      <c r="OF60" s="74"/>
      <c r="OG60" s="74"/>
      <c r="OH60" s="74"/>
      <c r="OI60" s="74"/>
      <c r="OJ60" s="74"/>
      <c r="OK60" s="74"/>
      <c r="OL60" s="74"/>
      <c r="OM60" s="74"/>
      <c r="ON60" s="74"/>
      <c r="OO60" s="74"/>
      <c r="OP60" s="74"/>
      <c r="OQ60" s="74"/>
      <c r="OR60" s="74"/>
      <c r="OS60" s="74"/>
      <c r="OT60" s="74"/>
      <c r="OU60" s="74"/>
      <c r="OV60" s="74"/>
      <c r="OW60" s="74"/>
      <c r="OX60" s="74"/>
      <c r="OY60" s="74"/>
      <c r="OZ60" s="74"/>
      <c r="PA60" s="74"/>
      <c r="PB60" s="74"/>
      <c r="PC60" s="74"/>
      <c r="PD60" s="74"/>
      <c r="PE60" s="74"/>
      <c r="PF60" s="74"/>
      <c r="PG60" s="74"/>
      <c r="PH60" s="74"/>
      <c r="PI60" s="74"/>
      <c r="PJ60" s="74"/>
      <c r="PK60" s="74"/>
      <c r="PL60" s="74"/>
      <c r="PM60" s="74"/>
      <c r="PN60" s="74"/>
      <c r="PO60" s="74"/>
      <c r="PP60" s="74"/>
      <c r="PQ60" s="74"/>
      <c r="PR60" s="74"/>
      <c r="PS60" s="74"/>
      <c r="PT60" s="74"/>
      <c r="PU60" s="74"/>
      <c r="PV60" s="74"/>
      <c r="PW60" s="74"/>
      <c r="PX60" s="74"/>
      <c r="PY60" s="74"/>
      <c r="PZ60" s="74"/>
      <c r="QA60" s="74"/>
      <c r="QB60" s="74"/>
      <c r="QC60" s="74"/>
      <c r="QD60" s="74"/>
      <c r="QE60" s="74"/>
      <c r="QF60" s="74"/>
      <c r="QG60" s="74"/>
      <c r="QH60" s="74"/>
      <c r="QI60" s="74"/>
      <c r="QJ60" s="74"/>
      <c r="QK60" s="74"/>
      <c r="QL60" s="74"/>
      <c r="QM60" s="74"/>
      <c r="QN60" s="74"/>
      <c r="QO60" s="74"/>
      <c r="QP60" s="74"/>
      <c r="QQ60" s="74"/>
      <c r="QR60" s="74"/>
      <c r="QS60" s="74"/>
      <c r="QT60" s="74"/>
      <c r="QU60" s="74"/>
      <c r="QV60" s="74"/>
      <c r="QW60" s="74"/>
      <c r="QX60" s="74"/>
      <c r="QY60" s="74"/>
      <c r="QZ60" s="74"/>
      <c r="RA60" s="74"/>
      <c r="RB60" s="74"/>
      <c r="RC60" s="74"/>
      <c r="RD60" s="74"/>
      <c r="RE60" s="74"/>
      <c r="RF60" s="74"/>
      <c r="RG60" s="74"/>
      <c r="RH60" s="74"/>
      <c r="RI60" s="74"/>
      <c r="RJ60" s="74"/>
      <c r="RK60" s="74"/>
      <c r="RL60" s="74"/>
      <c r="RM60" s="74"/>
      <c r="RN60" s="74"/>
      <c r="RO60" s="74"/>
      <c r="RP60" s="74"/>
      <c r="RQ60" s="74"/>
      <c r="RR60" s="74"/>
      <c r="RS60" s="74"/>
      <c r="RT60" s="74"/>
      <c r="RU60" s="74"/>
      <c r="RV60" s="74"/>
      <c r="RW60" s="74"/>
      <c r="RX60" s="74"/>
      <c r="RY60" s="74"/>
      <c r="RZ60" s="74"/>
      <c r="SA60" s="74"/>
      <c r="SB60" s="74"/>
      <c r="SC60" s="74"/>
      <c r="SD60" s="74"/>
      <c r="SE60" s="74"/>
      <c r="SF60" s="74"/>
      <c r="SG60" s="74"/>
      <c r="SH60" s="74"/>
      <c r="SI60" s="74"/>
      <c r="SJ60" s="74"/>
      <c r="SK60" s="74"/>
      <c r="SL60" s="74"/>
      <c r="SM60" s="74"/>
      <c r="SN60" s="74"/>
      <c r="SO60" s="74"/>
      <c r="SP60" s="74"/>
      <c r="SQ60" s="74"/>
      <c r="SR60" s="74"/>
      <c r="SS60" s="74"/>
      <c r="ST60" s="74"/>
      <c r="SU60" s="74"/>
      <c r="SV60" s="74"/>
      <c r="SW60" s="74"/>
      <c r="SX60" s="74"/>
      <c r="SY60" s="74"/>
      <c r="SZ60" s="74"/>
      <c r="TA60" s="74"/>
      <c r="TB60" s="74"/>
      <c r="TC60" s="74"/>
      <c r="TD60" s="74"/>
      <c r="TE60" s="74"/>
      <c r="TF60" s="74"/>
      <c r="TG60" s="74"/>
      <c r="TH60" s="74"/>
      <c r="TI60" s="74"/>
      <c r="TJ60" s="74"/>
      <c r="TK60" s="74"/>
      <c r="TL60" s="74"/>
      <c r="TM60" s="74"/>
      <c r="TN60" s="74"/>
      <c r="TO60" s="74"/>
      <c r="TP60" s="74"/>
      <c r="TQ60" s="74"/>
      <c r="TR60" s="74"/>
      <c r="TS60" s="74"/>
      <c r="TT60" s="74"/>
      <c r="TU60" s="74"/>
      <c r="TV60" s="74"/>
      <c r="TW60" s="74"/>
      <c r="TX60" s="74"/>
      <c r="TY60" s="74"/>
      <c r="TZ60" s="74"/>
      <c r="UA60" s="74"/>
      <c r="UB60" s="74"/>
      <c r="UC60" s="74"/>
      <c r="UD60" s="74"/>
      <c r="UE60" s="74"/>
      <c r="UF60" s="74"/>
      <c r="UG60" s="74"/>
      <c r="UH60" s="74"/>
      <c r="UI60" s="74"/>
      <c r="UJ60" s="74"/>
      <c r="UK60" s="74"/>
      <c r="UL60" s="74"/>
      <c r="UM60" s="74"/>
      <c r="UN60" s="74"/>
      <c r="UO60" s="74"/>
      <c r="UP60" s="74"/>
      <c r="UQ60" s="74"/>
      <c r="UR60" s="74"/>
      <c r="US60" s="74"/>
      <c r="UT60" s="74"/>
      <c r="UU60" s="74"/>
      <c r="UV60" s="74"/>
      <c r="UW60" s="74"/>
      <c r="UX60" s="74"/>
      <c r="UY60" s="74"/>
      <c r="UZ60" s="74"/>
      <c r="VA60" s="74"/>
      <c r="VB60" s="74"/>
      <c r="VC60" s="74"/>
      <c r="VD60" s="74"/>
      <c r="VE60" s="74"/>
      <c r="VF60" s="74"/>
      <c r="VG60" s="74"/>
      <c r="VH60" s="74"/>
      <c r="VI60" s="74"/>
      <c r="VJ60" s="74"/>
      <c r="VK60" s="74"/>
      <c r="VL60" s="74"/>
      <c r="VM60" s="74"/>
      <c r="VN60" s="74"/>
      <c r="VO60" s="74"/>
      <c r="VP60" s="74"/>
      <c r="VQ60" s="74"/>
      <c r="VR60" s="74"/>
      <c r="VS60" s="74"/>
      <c r="VT60" s="74"/>
      <c r="VU60" s="74"/>
      <c r="VV60" s="74"/>
      <c r="VW60" s="74"/>
      <c r="VX60" s="74"/>
      <c r="VY60" s="74"/>
      <c r="VZ60" s="74"/>
      <c r="WA60" s="74"/>
      <c r="WB60" s="74"/>
      <c r="WC60" s="74"/>
      <c r="WD60" s="74"/>
      <c r="WE60" s="74"/>
      <c r="WF60" s="74"/>
      <c r="WG60" s="74"/>
      <c r="WH60" s="74"/>
      <c r="WI60" s="74"/>
      <c r="WJ60" s="74"/>
      <c r="WK60" s="74"/>
      <c r="WL60" s="74"/>
      <c r="WM60" s="74"/>
      <c r="WN60" s="74"/>
      <c r="WO60" s="74"/>
      <c r="WP60" s="74"/>
      <c r="WQ60" s="74"/>
      <c r="WR60" s="74"/>
      <c r="WS60" s="74"/>
      <c r="WT60" s="74"/>
      <c r="WU60" s="74"/>
      <c r="WV60" s="74"/>
      <c r="WW60" s="74"/>
      <c r="WX60" s="74"/>
      <c r="WY60" s="74"/>
      <c r="WZ60" s="74"/>
      <c r="XA60" s="74"/>
      <c r="XB60" s="74"/>
      <c r="XC60" s="74"/>
      <c r="XD60" s="74"/>
      <c r="XE60" s="74"/>
      <c r="XF60" s="74"/>
      <c r="XG60" s="74"/>
      <c r="XH60" s="74"/>
      <c r="XI60" s="74"/>
      <c r="XJ60" s="74"/>
      <c r="XK60" s="74"/>
      <c r="XL60" s="74"/>
      <c r="XM60" s="74"/>
      <c r="XN60" s="74"/>
      <c r="XO60" s="74"/>
      <c r="XP60" s="74"/>
      <c r="XQ60" s="74"/>
      <c r="XR60" s="74"/>
      <c r="XS60" s="74"/>
      <c r="XT60" s="74"/>
      <c r="XU60" s="74"/>
      <c r="XV60" s="74"/>
      <c r="XW60" s="74"/>
      <c r="XX60" s="74"/>
      <c r="XY60" s="74"/>
      <c r="XZ60" s="74"/>
      <c r="YA60" s="74"/>
      <c r="YB60" s="74"/>
      <c r="YC60" s="74"/>
      <c r="YD60" s="74"/>
      <c r="YE60" s="74"/>
      <c r="YF60" s="74"/>
      <c r="YG60" s="74"/>
      <c r="YH60" s="74"/>
      <c r="YI60" s="74"/>
      <c r="YJ60" s="74"/>
      <c r="YK60" s="74"/>
      <c r="YL60" s="74"/>
      <c r="YM60" s="74"/>
      <c r="YN60" s="74"/>
      <c r="YO60" s="74"/>
      <c r="YP60" s="74"/>
      <c r="YQ60" s="74"/>
      <c r="YR60" s="74"/>
      <c r="YS60" s="74"/>
      <c r="YT60" s="74"/>
      <c r="YU60" s="74"/>
      <c r="YV60" s="74"/>
      <c r="YW60" s="74"/>
      <c r="YX60" s="74"/>
      <c r="YY60" s="74"/>
      <c r="YZ60" s="74"/>
      <c r="ZA60" s="74"/>
      <c r="ZB60" s="74"/>
      <c r="ZC60" s="74"/>
      <c r="ZD60" s="74"/>
      <c r="ZE60" s="74"/>
      <c r="ZF60" s="74"/>
      <c r="ZG60" s="74"/>
      <c r="ZH60" s="74"/>
      <c r="ZI60" s="74"/>
      <c r="ZJ60" s="74"/>
      <c r="ZK60" s="74"/>
      <c r="ZL60" s="74"/>
      <c r="ZM60" s="74"/>
      <c r="ZN60" s="74"/>
      <c r="ZO60" s="74"/>
      <c r="ZP60" s="74"/>
      <c r="ZQ60" s="74"/>
      <c r="ZR60" s="74"/>
      <c r="ZS60" s="74"/>
      <c r="ZT60" s="74"/>
      <c r="ZU60" s="74"/>
      <c r="ZV60" s="74"/>
      <c r="ZW60" s="74"/>
      <c r="ZX60" s="74"/>
      <c r="ZY60" s="74"/>
      <c r="ZZ60" s="74"/>
      <c r="AAA60" s="74"/>
      <c r="AAB60" s="74"/>
      <c r="AAC60" s="74"/>
      <c r="AAD60" s="74"/>
      <c r="AAE60" s="74"/>
      <c r="AAF60" s="74"/>
      <c r="AAG60" s="74"/>
      <c r="AAH60" s="74"/>
      <c r="AAI60" s="74"/>
      <c r="AAJ60" s="74"/>
      <c r="AAK60" s="74"/>
      <c r="AAL60" s="74"/>
      <c r="AAM60" s="74"/>
      <c r="AAN60" s="74"/>
      <c r="AAO60" s="74"/>
      <c r="AAP60" s="74"/>
      <c r="AAQ60" s="74"/>
      <c r="AAR60" s="74"/>
      <c r="AAS60" s="74"/>
      <c r="AAT60" s="74"/>
      <c r="AAU60" s="74"/>
      <c r="AAV60" s="74"/>
      <c r="AAW60" s="74"/>
      <c r="AAX60" s="74"/>
      <c r="AAY60" s="74"/>
      <c r="AAZ60" s="74"/>
      <c r="ABA60" s="74"/>
      <c r="ABB60" s="74"/>
      <c r="ABC60" s="74"/>
      <c r="ABD60" s="74"/>
      <c r="ABE60" s="74"/>
      <c r="ABF60" s="74"/>
      <c r="ABG60" s="74"/>
      <c r="ABH60" s="74"/>
      <c r="ABI60" s="74"/>
      <c r="ABJ60" s="74"/>
      <c r="ABK60" s="74"/>
      <c r="ABL60" s="74"/>
      <c r="ABM60" s="74"/>
      <c r="ABN60" s="74"/>
      <c r="ABO60" s="74"/>
      <c r="ABP60" s="74"/>
      <c r="ABQ60" s="74"/>
      <c r="ABR60" s="74"/>
      <c r="ABS60" s="74"/>
      <c r="ABT60" s="74"/>
      <c r="ABU60" s="74"/>
      <c r="ABV60" s="74"/>
      <c r="ABW60" s="74"/>
      <c r="ABX60" s="74"/>
      <c r="ABY60" s="74"/>
      <c r="ABZ60" s="74"/>
      <c r="ACA60" s="74"/>
      <c r="ACB60" s="74"/>
      <c r="ACC60" s="74"/>
      <c r="ACD60" s="74"/>
      <c r="ACE60" s="74"/>
      <c r="ACF60" s="74"/>
      <c r="ACG60" s="74"/>
      <c r="ACH60" s="74"/>
      <c r="ACI60" s="74"/>
      <c r="ACJ60" s="74"/>
      <c r="ACK60" s="74"/>
      <c r="ACL60" s="74"/>
      <c r="ACM60" s="74"/>
      <c r="ACN60" s="74"/>
      <c r="ACO60" s="74"/>
      <c r="ACP60" s="74"/>
      <c r="ACQ60" s="74"/>
      <c r="ACR60" s="74"/>
      <c r="ACS60" s="74"/>
      <c r="ACT60" s="74"/>
      <c r="ACU60" s="74"/>
      <c r="ACV60" s="74"/>
      <c r="ACW60" s="74"/>
      <c r="ACX60" s="74"/>
      <c r="ACY60" s="74"/>
      <c r="ACZ60" s="74"/>
      <c r="ADA60" s="74"/>
      <c r="ADB60" s="74"/>
      <c r="ADC60" s="74"/>
      <c r="ADD60" s="74"/>
      <c r="ADE60" s="74"/>
      <c r="ADF60" s="74"/>
      <c r="ADG60" s="74"/>
      <c r="ADH60" s="74"/>
      <c r="ADI60" s="74"/>
      <c r="ADJ60" s="74"/>
      <c r="ADK60" s="74"/>
      <c r="ADL60" s="74"/>
      <c r="ADM60" s="74"/>
      <c r="ADN60" s="74"/>
      <c r="ADO60" s="74"/>
      <c r="ADP60" s="74"/>
      <c r="ADQ60" s="74"/>
      <c r="ADR60" s="74"/>
      <c r="ADS60" s="74"/>
      <c r="ADT60" s="74"/>
      <c r="ADU60" s="74"/>
      <c r="ADV60" s="74"/>
      <c r="ADW60" s="74"/>
      <c r="ADX60" s="74"/>
      <c r="ADY60" s="74"/>
      <c r="ADZ60" s="74"/>
      <c r="AEA60" s="74"/>
      <c r="AEB60" s="74"/>
      <c r="AEC60" s="74"/>
      <c r="AED60" s="74"/>
      <c r="AEE60" s="74"/>
      <c r="AEF60" s="74"/>
      <c r="AEG60" s="74"/>
      <c r="AEH60" s="74"/>
      <c r="AEI60" s="74"/>
      <c r="AEJ60" s="74"/>
      <c r="AEK60" s="74"/>
      <c r="AEL60" s="74"/>
      <c r="AEM60" s="74"/>
      <c r="AEN60" s="74"/>
      <c r="AEO60" s="74"/>
      <c r="AEP60" s="74"/>
      <c r="AEQ60" s="74"/>
      <c r="AER60" s="74"/>
      <c r="AES60" s="74"/>
      <c r="AET60" s="74"/>
      <c r="AEU60" s="74"/>
      <c r="AEV60" s="74"/>
      <c r="AEW60" s="74"/>
      <c r="AEX60" s="74"/>
      <c r="AEY60" s="74"/>
      <c r="AEZ60" s="74"/>
      <c r="AFA60" s="74"/>
      <c r="AFB60" s="74"/>
      <c r="AFC60" s="74"/>
      <c r="AFD60" s="74"/>
      <c r="AFE60" s="74"/>
      <c r="AFF60" s="74"/>
      <c r="AFG60" s="74"/>
      <c r="AFH60" s="74"/>
      <c r="AFI60" s="74"/>
      <c r="AFJ60" s="74"/>
      <c r="AFK60" s="74"/>
      <c r="AFL60" s="74"/>
      <c r="AFM60" s="74"/>
      <c r="AFN60" s="74"/>
      <c r="AFO60" s="74"/>
      <c r="AFP60" s="74"/>
      <c r="AFQ60" s="74"/>
      <c r="AFR60" s="74"/>
      <c r="AFS60" s="74"/>
      <c r="AFT60" s="74"/>
      <c r="AFU60" s="74"/>
      <c r="AFV60" s="74"/>
      <c r="AFW60" s="74"/>
      <c r="AFX60" s="74"/>
      <c r="AFY60" s="74"/>
      <c r="AFZ60" s="74"/>
      <c r="AGA60" s="74"/>
      <c r="AGB60" s="74"/>
      <c r="AGC60" s="74"/>
      <c r="AGD60" s="74"/>
      <c r="AGE60" s="74"/>
      <c r="AGF60" s="74"/>
      <c r="AGG60" s="74"/>
      <c r="AGH60" s="74"/>
      <c r="AGI60" s="74"/>
      <c r="AGJ60" s="74"/>
      <c r="AGK60" s="74"/>
      <c r="AGL60" s="74"/>
      <c r="AGM60" s="74"/>
      <c r="AGN60" s="74"/>
      <c r="AGO60" s="74"/>
      <c r="AGP60" s="74"/>
      <c r="AGQ60" s="74"/>
      <c r="AGR60" s="74"/>
      <c r="AGS60" s="74"/>
      <c r="AGT60" s="74"/>
      <c r="AGU60" s="74"/>
      <c r="AGV60" s="74"/>
      <c r="AGW60" s="74"/>
      <c r="AGX60" s="74"/>
      <c r="AGY60" s="74"/>
      <c r="AGZ60" s="74"/>
      <c r="AHA60" s="74"/>
      <c r="AHB60" s="74"/>
      <c r="AHC60" s="74"/>
      <c r="AHD60" s="74"/>
      <c r="AHE60" s="74"/>
      <c r="AHF60" s="74"/>
      <c r="AHG60" s="74"/>
      <c r="AHH60" s="74"/>
      <c r="AHI60" s="74"/>
      <c r="AHJ60" s="74"/>
      <c r="AHK60" s="74"/>
      <c r="AHL60" s="74"/>
      <c r="AHM60" s="74"/>
      <c r="AHN60" s="74"/>
      <c r="AHO60" s="74"/>
      <c r="AHP60" s="74"/>
      <c r="AHQ60" s="74"/>
      <c r="AHR60" s="74"/>
      <c r="AHS60" s="74"/>
      <c r="AHT60" s="74"/>
      <c r="AHU60" s="74"/>
      <c r="AHV60" s="74"/>
      <c r="AHW60" s="74"/>
      <c r="AHX60" s="74"/>
      <c r="AHY60" s="74"/>
      <c r="AHZ60" s="74"/>
      <c r="AIA60" s="74"/>
      <c r="AIB60" s="74"/>
      <c r="AIC60" s="74"/>
      <c r="AID60" s="74"/>
      <c r="AIE60" s="74"/>
      <c r="AIF60" s="74"/>
      <c r="AIG60" s="74"/>
      <c r="AIH60" s="74"/>
      <c r="AII60" s="74"/>
      <c r="AIJ60" s="74"/>
      <c r="AIK60" s="74"/>
      <c r="AIL60" s="74"/>
      <c r="AIM60" s="74"/>
      <c r="AIN60" s="74"/>
      <c r="AIO60" s="74"/>
      <c r="AIP60" s="74"/>
      <c r="AIQ60" s="74"/>
      <c r="AIR60" s="74"/>
      <c r="AIS60" s="74"/>
      <c r="AIT60" s="74"/>
      <c r="AIU60" s="74"/>
      <c r="AIV60" s="74"/>
      <c r="AIW60" s="74"/>
      <c r="AIX60" s="74"/>
      <c r="AIY60" s="74"/>
      <c r="AIZ60" s="74"/>
      <c r="AJA60" s="74"/>
      <c r="AJB60" s="74"/>
      <c r="AJC60" s="74"/>
      <c r="AJD60" s="74"/>
      <c r="AJE60" s="74"/>
      <c r="AJF60" s="74"/>
      <c r="AJG60" s="74"/>
      <c r="AJH60" s="74"/>
      <c r="AJI60" s="74"/>
      <c r="AJJ60" s="74"/>
      <c r="AJK60" s="74"/>
      <c r="AJL60" s="74"/>
      <c r="AJM60" s="74"/>
      <c r="AJN60" s="74"/>
      <c r="AJO60" s="74"/>
      <c r="AJP60" s="74"/>
      <c r="AJQ60" s="74"/>
      <c r="AJR60" s="74"/>
      <c r="AJS60" s="74"/>
      <c r="AJT60" s="74"/>
      <c r="AJU60" s="74"/>
      <c r="AJV60" s="74"/>
      <c r="AJW60" s="74"/>
      <c r="AJX60" s="74"/>
      <c r="AJY60" s="74"/>
      <c r="AJZ60" s="74"/>
      <c r="AKA60" s="74"/>
      <c r="AKB60" s="74"/>
      <c r="AKC60" s="74"/>
      <c r="AKD60" s="74"/>
      <c r="AKE60" s="74"/>
      <c r="AKF60" s="74"/>
      <c r="AKG60" s="74"/>
      <c r="AKH60" s="74"/>
      <c r="AKI60" s="74"/>
      <c r="AKJ60" s="74"/>
      <c r="AKK60" s="74"/>
      <c r="AKL60" s="74"/>
      <c r="AKM60" s="74"/>
      <c r="AKN60" s="74"/>
      <c r="AKO60" s="74"/>
      <c r="AKP60" s="74"/>
      <c r="AKQ60" s="74"/>
      <c r="AKR60" s="74"/>
      <c r="AKS60" s="74"/>
      <c r="AKT60" s="74"/>
      <c r="AKU60" s="74"/>
      <c r="AKV60" s="74"/>
      <c r="AKW60" s="74"/>
      <c r="AKX60" s="74"/>
      <c r="AKY60" s="74"/>
      <c r="AKZ60" s="74"/>
      <c r="ALA60" s="74"/>
      <c r="ALB60" s="74"/>
      <c r="ALC60" s="74"/>
      <c r="ALD60" s="74"/>
      <c r="ALE60" s="74"/>
      <c r="ALF60" s="74"/>
      <c r="ALG60" s="74"/>
      <c r="ALH60" s="74"/>
      <c r="ALI60" s="74"/>
      <c r="ALJ60" s="74"/>
      <c r="ALK60" s="74"/>
      <c r="ALL60" s="74"/>
      <c r="ALM60" s="74"/>
      <c r="ALN60" s="74"/>
      <c r="ALO60" s="74"/>
      <c r="ALP60" s="74"/>
      <c r="ALQ60" s="74"/>
      <c r="ALR60" s="74"/>
      <c r="ALS60" s="74"/>
      <c r="ALT60" s="74"/>
      <c r="ALU60" s="74"/>
      <c r="ALV60" s="74"/>
      <c r="ALW60" s="74"/>
      <c r="ALX60" s="74"/>
      <c r="ALY60" s="74"/>
      <c r="ALZ60" s="74"/>
      <c r="AMA60" s="74"/>
      <c r="AMB60" s="74"/>
      <c r="AMC60" s="74"/>
      <c r="AMD60" s="74"/>
      <c r="AME60" s="74"/>
      <c r="AMF60" s="74"/>
      <c r="AMG60" s="74"/>
      <c r="AMH60" s="74"/>
      <c r="AMI60" s="74"/>
      <c r="AMJ60" s="74"/>
      <c r="AMK60" s="74"/>
      <c r="AML60" s="74"/>
      <c r="AMM60" s="74"/>
      <c r="AMN60" s="74"/>
      <c r="AMO60" s="74"/>
      <c r="AMP60" s="74"/>
      <c r="AMQ60" s="74"/>
      <c r="AMR60" s="74"/>
      <c r="AMS60" s="74"/>
      <c r="AMT60" s="74"/>
      <c r="AMU60" s="74"/>
      <c r="AMV60" s="74"/>
      <c r="AMW60" s="74"/>
      <c r="AMX60" s="74"/>
      <c r="AMY60" s="74"/>
      <c r="AMZ60" s="74"/>
      <c r="ANA60" s="74"/>
      <c r="ANB60" s="74"/>
      <c r="ANC60" s="74"/>
      <c r="AND60" s="74"/>
      <c r="ANE60" s="74"/>
      <c r="ANF60" s="74"/>
      <c r="ANG60" s="74"/>
      <c r="ANH60" s="74"/>
      <c r="ANI60" s="74"/>
      <c r="ANJ60" s="74"/>
      <c r="ANK60" s="74"/>
      <c r="ANL60" s="74"/>
      <c r="ANM60" s="74"/>
      <c r="ANN60" s="74"/>
      <c r="ANO60" s="74"/>
      <c r="ANP60" s="74"/>
      <c r="ANQ60" s="74"/>
      <c r="ANR60" s="74"/>
      <c r="ANS60" s="74"/>
      <c r="ANT60" s="74"/>
      <c r="ANU60" s="74"/>
      <c r="ANV60" s="74"/>
      <c r="ANW60" s="74"/>
      <c r="ANX60" s="74"/>
      <c r="ANY60" s="74"/>
      <c r="ANZ60" s="74"/>
      <c r="AOA60" s="74"/>
      <c r="AOB60" s="74"/>
      <c r="AOC60" s="74"/>
      <c r="AOD60" s="74"/>
      <c r="AOE60" s="74"/>
      <c r="AOF60" s="74"/>
      <c r="AOG60" s="74"/>
      <c r="AOH60" s="74"/>
      <c r="AOI60" s="74"/>
      <c r="AOJ60" s="74"/>
      <c r="AOK60" s="74"/>
      <c r="AOL60" s="74"/>
      <c r="AOM60" s="74"/>
      <c r="AON60" s="74"/>
      <c r="AOO60" s="74"/>
      <c r="AOP60" s="74"/>
      <c r="AOQ60" s="74"/>
      <c r="AOR60" s="74"/>
      <c r="AOS60" s="74"/>
      <c r="AOT60" s="74"/>
      <c r="AOU60" s="74"/>
      <c r="AOV60" s="74"/>
      <c r="AOW60" s="74"/>
      <c r="AOX60" s="74"/>
      <c r="AOY60" s="74"/>
      <c r="AOZ60" s="74"/>
      <c r="APA60" s="74"/>
      <c r="APB60" s="74"/>
      <c r="APC60" s="74"/>
      <c r="APD60" s="74"/>
      <c r="APE60" s="74"/>
      <c r="APF60" s="74"/>
      <c r="APG60" s="74"/>
      <c r="APH60" s="74"/>
      <c r="API60" s="74"/>
      <c r="APJ60" s="74"/>
      <c r="APK60" s="74"/>
      <c r="APL60" s="74"/>
      <c r="APM60" s="74"/>
      <c r="APN60" s="74"/>
      <c r="APO60" s="74"/>
    </row>
    <row r="61" spans="1:1107" s="75" customFormat="1" ht="18.75" x14ac:dyDescent="0.25">
      <c r="A61" s="89"/>
      <c r="B61" s="81"/>
      <c r="C61" s="81"/>
      <c r="D61" s="81"/>
      <c r="E61" s="81"/>
      <c r="F61" s="81"/>
      <c r="G61" s="82"/>
      <c r="H61" s="83"/>
      <c r="I61" s="83"/>
      <c r="J61" s="83"/>
      <c r="K61" s="83"/>
      <c r="L61" s="83"/>
      <c r="M61" s="83"/>
      <c r="N61" s="84"/>
      <c r="O61" s="84"/>
      <c r="P61" s="85"/>
      <c r="Q61" s="86"/>
      <c r="R61" s="86"/>
      <c r="S61" s="86"/>
      <c r="T61" s="86"/>
      <c r="U61" s="86"/>
      <c r="V61" s="86"/>
      <c r="W61" s="93"/>
      <c r="X61" s="94"/>
      <c r="Y61" s="95"/>
      <c r="Z61" s="97"/>
      <c r="AA61" s="96"/>
      <c r="AB61" s="74"/>
      <c r="AC61" s="74"/>
      <c r="AD61" s="74"/>
      <c r="AE61" s="79"/>
      <c r="AF61" s="74"/>
      <c r="AG61" s="74"/>
      <c r="AH61" s="74"/>
      <c r="AI61" s="74"/>
      <c r="AJ61" s="74"/>
      <c r="AK61" s="74"/>
      <c r="AL61" s="74"/>
      <c r="AM61" s="74"/>
      <c r="AN61" s="74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79"/>
      <c r="CJ61" s="79"/>
      <c r="CK61" s="79"/>
      <c r="CL61" s="79"/>
      <c r="CM61" s="79"/>
      <c r="CN61" s="79"/>
      <c r="CO61" s="79"/>
      <c r="CP61" s="79"/>
      <c r="CQ61" s="79"/>
      <c r="CR61" s="79"/>
      <c r="CS61" s="79"/>
      <c r="CT61" s="79"/>
      <c r="CU61" s="79"/>
      <c r="CV61" s="79"/>
      <c r="CW61" s="79"/>
      <c r="CX61" s="79"/>
      <c r="CY61" s="79"/>
      <c r="CZ61" s="79"/>
      <c r="DA61" s="79"/>
      <c r="DB61" s="79"/>
      <c r="DC61" s="79"/>
      <c r="DD61" s="79"/>
      <c r="DE61" s="79"/>
      <c r="DF61" s="79"/>
      <c r="DG61" s="79"/>
      <c r="DH61" s="79"/>
      <c r="DI61" s="79"/>
      <c r="DJ61" s="79"/>
      <c r="DK61" s="79"/>
      <c r="DL61" s="79"/>
      <c r="DM61" s="79"/>
      <c r="DN61" s="79"/>
      <c r="DO61" s="79"/>
      <c r="DP61" s="79"/>
      <c r="DQ61" s="79"/>
      <c r="DR61" s="79"/>
      <c r="DS61" s="79"/>
      <c r="DT61" s="79"/>
      <c r="DU61" s="79"/>
      <c r="DV61" s="79"/>
      <c r="DW61" s="79"/>
      <c r="DX61" s="79"/>
      <c r="DY61" s="79"/>
      <c r="DZ61" s="79"/>
      <c r="EA61" s="79"/>
      <c r="EB61" s="79"/>
      <c r="EC61" s="79"/>
      <c r="ED61" s="79"/>
      <c r="EE61" s="79"/>
      <c r="EF61" s="79"/>
      <c r="EG61" s="79"/>
      <c r="EH61" s="79"/>
      <c r="EI61" s="79"/>
      <c r="EJ61" s="79"/>
      <c r="EK61" s="79"/>
      <c r="EL61" s="79"/>
      <c r="EM61" s="79"/>
      <c r="EN61" s="79"/>
      <c r="EO61" s="79"/>
      <c r="EP61" s="79"/>
      <c r="EQ61" s="79"/>
      <c r="ER61" s="79"/>
      <c r="ES61" s="79"/>
      <c r="ET61" s="79"/>
      <c r="EU61" s="79"/>
      <c r="EV61" s="79"/>
      <c r="EW61" s="79"/>
      <c r="EX61" s="79"/>
      <c r="EY61" s="79"/>
      <c r="EZ61" s="79"/>
      <c r="FA61" s="79"/>
      <c r="FB61" s="79"/>
      <c r="FC61" s="79"/>
      <c r="FD61" s="79"/>
      <c r="FE61" s="79"/>
      <c r="FF61" s="79"/>
      <c r="FG61" s="79"/>
      <c r="FH61" s="79"/>
      <c r="FI61" s="79"/>
      <c r="FJ61" s="79"/>
      <c r="FK61" s="79"/>
      <c r="FL61" s="79"/>
      <c r="FM61" s="79"/>
      <c r="FN61" s="79"/>
      <c r="FO61" s="79"/>
      <c r="FP61" s="79"/>
      <c r="FQ61" s="79"/>
      <c r="FR61" s="79"/>
      <c r="FS61" s="79"/>
      <c r="FT61" s="79"/>
      <c r="FU61" s="79"/>
      <c r="FV61" s="79"/>
      <c r="FW61" s="79"/>
      <c r="FX61" s="79"/>
      <c r="FY61" s="79"/>
      <c r="FZ61" s="79"/>
      <c r="GA61" s="79"/>
      <c r="GB61" s="79"/>
      <c r="GC61" s="79"/>
      <c r="GD61" s="79"/>
      <c r="GE61" s="79"/>
      <c r="GF61" s="79"/>
      <c r="GG61" s="79"/>
      <c r="GH61" s="79"/>
      <c r="GI61" s="79"/>
      <c r="GJ61" s="79"/>
      <c r="GK61" s="79"/>
      <c r="GL61" s="79"/>
      <c r="GM61" s="79"/>
      <c r="GN61" s="79"/>
      <c r="GO61" s="79"/>
      <c r="GP61" s="79"/>
      <c r="GQ61" s="79"/>
      <c r="GR61" s="79"/>
      <c r="GS61" s="79"/>
      <c r="GT61" s="79"/>
      <c r="GU61" s="79"/>
      <c r="GV61" s="79"/>
      <c r="GW61" s="79"/>
      <c r="GX61" s="79"/>
      <c r="GY61" s="79"/>
      <c r="GZ61" s="79"/>
      <c r="HA61" s="79"/>
      <c r="HB61" s="79"/>
      <c r="HC61" s="79"/>
      <c r="HD61" s="79"/>
      <c r="HE61" s="79"/>
      <c r="HF61" s="79"/>
      <c r="HG61" s="79"/>
      <c r="HH61" s="79"/>
      <c r="HI61" s="79"/>
      <c r="HJ61" s="79"/>
      <c r="HK61" s="79"/>
      <c r="HL61" s="79"/>
      <c r="HM61" s="79"/>
      <c r="HN61" s="74"/>
      <c r="HO61" s="74"/>
      <c r="HP61" s="74"/>
      <c r="HQ61" s="74"/>
      <c r="HR61" s="74"/>
      <c r="HS61" s="74"/>
      <c r="HT61" s="74"/>
      <c r="HU61" s="74"/>
      <c r="HV61" s="74"/>
      <c r="HW61" s="74"/>
      <c r="HX61" s="74"/>
      <c r="HY61" s="74"/>
      <c r="HZ61" s="74"/>
      <c r="IA61" s="74"/>
      <c r="IB61" s="74"/>
      <c r="IC61" s="74"/>
      <c r="ID61" s="74"/>
      <c r="IE61" s="74"/>
      <c r="IF61" s="74"/>
      <c r="IG61" s="74"/>
      <c r="IH61" s="74"/>
      <c r="II61" s="74"/>
      <c r="IJ61" s="74"/>
      <c r="IK61" s="74"/>
      <c r="IL61" s="74"/>
      <c r="IM61" s="74"/>
      <c r="IN61" s="74"/>
      <c r="IO61" s="74"/>
      <c r="IP61" s="74"/>
      <c r="IQ61" s="74"/>
      <c r="IR61" s="74"/>
      <c r="IS61" s="74"/>
      <c r="IT61" s="74"/>
      <c r="IU61" s="74"/>
      <c r="IV61" s="74"/>
      <c r="IW61" s="74"/>
      <c r="IX61" s="74"/>
      <c r="IY61" s="74"/>
      <c r="IZ61" s="74"/>
      <c r="JA61" s="74"/>
      <c r="JB61" s="74"/>
      <c r="JC61" s="74"/>
      <c r="JD61" s="74"/>
      <c r="JE61" s="74"/>
      <c r="JF61" s="74"/>
      <c r="JG61" s="74"/>
      <c r="JH61" s="74"/>
      <c r="JI61" s="74"/>
      <c r="JJ61" s="74"/>
      <c r="JK61" s="74"/>
      <c r="JL61" s="74"/>
      <c r="JM61" s="74"/>
      <c r="JN61" s="74"/>
      <c r="JO61" s="74"/>
      <c r="JP61" s="74"/>
      <c r="JQ61" s="74"/>
      <c r="JR61" s="74"/>
      <c r="JS61" s="74"/>
      <c r="JT61" s="74"/>
      <c r="JU61" s="74"/>
      <c r="JV61" s="74"/>
      <c r="JW61" s="74"/>
      <c r="JX61" s="74"/>
      <c r="JY61" s="74"/>
      <c r="JZ61" s="74"/>
      <c r="KA61" s="74"/>
      <c r="KB61" s="74"/>
      <c r="KC61" s="74"/>
      <c r="KD61" s="74"/>
      <c r="KE61" s="74"/>
      <c r="KF61" s="74"/>
      <c r="KG61" s="74"/>
      <c r="KH61" s="74"/>
      <c r="KI61" s="74"/>
      <c r="KJ61" s="74"/>
      <c r="KK61" s="74"/>
      <c r="KL61" s="74"/>
      <c r="KM61" s="74"/>
      <c r="KN61" s="74"/>
      <c r="KO61" s="74"/>
      <c r="KP61" s="74"/>
      <c r="KQ61" s="74"/>
      <c r="KR61" s="74"/>
      <c r="KS61" s="74"/>
      <c r="KT61" s="74"/>
      <c r="KU61" s="74"/>
      <c r="KV61" s="74"/>
      <c r="KW61" s="74"/>
      <c r="KX61" s="74"/>
      <c r="KY61" s="74"/>
      <c r="KZ61" s="74"/>
      <c r="LA61" s="74"/>
      <c r="LB61" s="74"/>
      <c r="LC61" s="74"/>
      <c r="LD61" s="74"/>
      <c r="LE61" s="74"/>
      <c r="LF61" s="74"/>
      <c r="LG61" s="74"/>
      <c r="LH61" s="74"/>
      <c r="LI61" s="74"/>
      <c r="LJ61" s="74"/>
      <c r="LK61" s="74"/>
      <c r="LL61" s="74"/>
      <c r="LM61" s="74"/>
      <c r="LN61" s="74"/>
      <c r="LO61" s="74"/>
      <c r="LP61" s="74"/>
      <c r="LQ61" s="74"/>
      <c r="LR61" s="74"/>
      <c r="LS61" s="74"/>
      <c r="LT61" s="74"/>
      <c r="LU61" s="74"/>
      <c r="LV61" s="74"/>
      <c r="LW61" s="74"/>
      <c r="LX61" s="74"/>
      <c r="LY61" s="74"/>
      <c r="LZ61" s="74"/>
      <c r="MA61" s="74"/>
      <c r="MB61" s="74"/>
      <c r="MC61" s="74"/>
      <c r="MD61" s="74"/>
      <c r="ME61" s="74"/>
      <c r="MF61" s="74"/>
      <c r="MG61" s="74"/>
      <c r="MH61" s="74"/>
      <c r="MI61" s="74"/>
      <c r="MJ61" s="74"/>
      <c r="MK61" s="74"/>
      <c r="ML61" s="74"/>
      <c r="MM61" s="74"/>
      <c r="MN61" s="74"/>
      <c r="MO61" s="74"/>
      <c r="MP61" s="74"/>
      <c r="MQ61" s="74"/>
      <c r="MR61" s="74"/>
      <c r="MS61" s="74"/>
      <c r="MT61" s="74"/>
      <c r="MU61" s="74"/>
      <c r="MV61" s="74"/>
      <c r="MW61" s="74"/>
      <c r="MX61" s="74"/>
      <c r="MY61" s="74"/>
      <c r="MZ61" s="74"/>
      <c r="NA61" s="74"/>
      <c r="NB61" s="74"/>
      <c r="NC61" s="74"/>
      <c r="ND61" s="74"/>
      <c r="NE61" s="74"/>
      <c r="NF61" s="74"/>
      <c r="NG61" s="74"/>
      <c r="NH61" s="74"/>
      <c r="NI61" s="74"/>
      <c r="NJ61" s="74"/>
      <c r="NK61" s="74"/>
      <c r="NL61" s="74"/>
      <c r="NM61" s="74"/>
      <c r="NN61" s="74"/>
      <c r="NO61" s="74"/>
      <c r="NP61" s="74"/>
      <c r="NQ61" s="74"/>
      <c r="NR61" s="74"/>
      <c r="NS61" s="74"/>
      <c r="NT61" s="74"/>
      <c r="NU61" s="74"/>
      <c r="NV61" s="74"/>
      <c r="NW61" s="74"/>
      <c r="NX61" s="74"/>
      <c r="NY61" s="74"/>
      <c r="NZ61" s="74"/>
      <c r="OA61" s="74"/>
      <c r="OB61" s="74"/>
      <c r="OC61" s="74"/>
      <c r="OD61" s="74"/>
      <c r="OE61" s="74"/>
      <c r="OF61" s="74"/>
      <c r="OG61" s="74"/>
      <c r="OH61" s="74"/>
      <c r="OI61" s="74"/>
      <c r="OJ61" s="74"/>
      <c r="OK61" s="74"/>
      <c r="OL61" s="74"/>
      <c r="OM61" s="74"/>
      <c r="ON61" s="74"/>
      <c r="OO61" s="74"/>
      <c r="OP61" s="74"/>
      <c r="OQ61" s="74"/>
      <c r="OR61" s="74"/>
      <c r="OS61" s="74"/>
      <c r="OT61" s="74"/>
      <c r="OU61" s="74"/>
      <c r="OV61" s="74"/>
      <c r="OW61" s="74"/>
      <c r="OX61" s="74"/>
      <c r="OY61" s="74"/>
      <c r="OZ61" s="74"/>
      <c r="PA61" s="74"/>
      <c r="PB61" s="74"/>
      <c r="PC61" s="74"/>
      <c r="PD61" s="74"/>
      <c r="PE61" s="74"/>
      <c r="PF61" s="74"/>
      <c r="PG61" s="74"/>
      <c r="PH61" s="74"/>
      <c r="PI61" s="74"/>
      <c r="PJ61" s="74"/>
      <c r="PK61" s="74"/>
      <c r="PL61" s="74"/>
      <c r="PM61" s="74"/>
      <c r="PN61" s="74"/>
      <c r="PO61" s="74"/>
      <c r="PP61" s="74"/>
      <c r="PQ61" s="74"/>
      <c r="PR61" s="74"/>
      <c r="PS61" s="74"/>
      <c r="PT61" s="74"/>
      <c r="PU61" s="74"/>
      <c r="PV61" s="74"/>
      <c r="PW61" s="74"/>
      <c r="PX61" s="74"/>
      <c r="PY61" s="74"/>
      <c r="PZ61" s="74"/>
      <c r="QA61" s="74"/>
      <c r="QB61" s="74"/>
      <c r="QC61" s="74"/>
      <c r="QD61" s="74"/>
      <c r="QE61" s="74"/>
      <c r="QF61" s="74"/>
      <c r="QG61" s="74"/>
      <c r="QH61" s="74"/>
      <c r="QI61" s="74"/>
      <c r="QJ61" s="74"/>
      <c r="QK61" s="74"/>
      <c r="QL61" s="74"/>
      <c r="QM61" s="74"/>
      <c r="QN61" s="74"/>
      <c r="QO61" s="74"/>
      <c r="QP61" s="74"/>
      <c r="QQ61" s="74"/>
      <c r="QR61" s="74"/>
      <c r="QS61" s="74"/>
      <c r="QT61" s="74"/>
      <c r="QU61" s="74"/>
      <c r="QV61" s="74"/>
      <c r="QW61" s="74"/>
      <c r="QX61" s="74"/>
      <c r="QY61" s="74"/>
      <c r="QZ61" s="74"/>
      <c r="RA61" s="74"/>
      <c r="RB61" s="74"/>
      <c r="RC61" s="74"/>
      <c r="RD61" s="74"/>
      <c r="RE61" s="74"/>
      <c r="RF61" s="74"/>
      <c r="RG61" s="74"/>
      <c r="RH61" s="74"/>
      <c r="RI61" s="74"/>
      <c r="RJ61" s="74"/>
      <c r="RK61" s="74"/>
      <c r="RL61" s="74"/>
      <c r="RM61" s="74"/>
      <c r="RN61" s="74"/>
      <c r="RO61" s="74"/>
      <c r="RP61" s="74"/>
      <c r="RQ61" s="74"/>
      <c r="RR61" s="74"/>
      <c r="RS61" s="74"/>
      <c r="RT61" s="74"/>
      <c r="RU61" s="74"/>
      <c r="RV61" s="74"/>
      <c r="RW61" s="74"/>
      <c r="RX61" s="74"/>
      <c r="RY61" s="74"/>
      <c r="RZ61" s="74"/>
      <c r="SA61" s="74"/>
      <c r="SB61" s="74"/>
      <c r="SC61" s="74"/>
      <c r="SD61" s="74"/>
      <c r="SE61" s="74"/>
      <c r="SF61" s="74"/>
      <c r="SG61" s="74"/>
      <c r="SH61" s="74"/>
      <c r="SI61" s="74"/>
      <c r="SJ61" s="74"/>
      <c r="SK61" s="74"/>
      <c r="SL61" s="74"/>
      <c r="SM61" s="74"/>
      <c r="SN61" s="74"/>
      <c r="SO61" s="74"/>
      <c r="SP61" s="74"/>
      <c r="SQ61" s="74"/>
      <c r="SR61" s="74"/>
      <c r="SS61" s="74"/>
      <c r="ST61" s="74"/>
      <c r="SU61" s="74"/>
      <c r="SV61" s="74"/>
      <c r="SW61" s="74"/>
      <c r="SX61" s="74"/>
      <c r="SY61" s="74"/>
      <c r="SZ61" s="74"/>
      <c r="TA61" s="74"/>
      <c r="TB61" s="74"/>
      <c r="TC61" s="74"/>
      <c r="TD61" s="74"/>
      <c r="TE61" s="74"/>
      <c r="TF61" s="74"/>
      <c r="TG61" s="74"/>
      <c r="TH61" s="74"/>
      <c r="TI61" s="74"/>
      <c r="TJ61" s="74"/>
      <c r="TK61" s="74"/>
      <c r="TL61" s="74"/>
      <c r="TM61" s="74"/>
      <c r="TN61" s="74"/>
      <c r="TO61" s="74"/>
      <c r="TP61" s="74"/>
      <c r="TQ61" s="74"/>
      <c r="TR61" s="74"/>
      <c r="TS61" s="74"/>
      <c r="TT61" s="74"/>
      <c r="TU61" s="74"/>
      <c r="TV61" s="74"/>
      <c r="TW61" s="74"/>
      <c r="TX61" s="74"/>
      <c r="TY61" s="74"/>
      <c r="TZ61" s="74"/>
      <c r="UA61" s="74"/>
      <c r="UB61" s="74"/>
      <c r="UC61" s="74"/>
      <c r="UD61" s="74"/>
      <c r="UE61" s="74"/>
      <c r="UF61" s="74"/>
      <c r="UG61" s="74"/>
      <c r="UH61" s="74"/>
      <c r="UI61" s="74"/>
      <c r="UJ61" s="74"/>
      <c r="UK61" s="74"/>
      <c r="UL61" s="74"/>
      <c r="UM61" s="74"/>
      <c r="UN61" s="74"/>
      <c r="UO61" s="74"/>
      <c r="UP61" s="74"/>
      <c r="UQ61" s="74"/>
      <c r="UR61" s="74"/>
      <c r="US61" s="74"/>
      <c r="UT61" s="74"/>
      <c r="UU61" s="74"/>
      <c r="UV61" s="74"/>
      <c r="UW61" s="74"/>
      <c r="UX61" s="74"/>
      <c r="UY61" s="74"/>
      <c r="UZ61" s="74"/>
      <c r="VA61" s="74"/>
      <c r="VB61" s="74"/>
      <c r="VC61" s="74"/>
      <c r="VD61" s="74"/>
      <c r="VE61" s="74"/>
      <c r="VF61" s="74"/>
      <c r="VG61" s="74"/>
      <c r="VH61" s="74"/>
      <c r="VI61" s="74"/>
      <c r="VJ61" s="74"/>
      <c r="VK61" s="74"/>
      <c r="VL61" s="74"/>
      <c r="VM61" s="74"/>
      <c r="VN61" s="74"/>
      <c r="VO61" s="74"/>
      <c r="VP61" s="74"/>
      <c r="VQ61" s="74"/>
      <c r="VR61" s="74"/>
      <c r="VS61" s="74"/>
      <c r="VT61" s="74"/>
      <c r="VU61" s="74"/>
      <c r="VV61" s="74"/>
      <c r="VW61" s="74"/>
      <c r="VX61" s="74"/>
      <c r="VY61" s="74"/>
      <c r="VZ61" s="74"/>
      <c r="WA61" s="74"/>
      <c r="WB61" s="74"/>
      <c r="WC61" s="74"/>
      <c r="WD61" s="74"/>
      <c r="WE61" s="74"/>
      <c r="WF61" s="74"/>
      <c r="WG61" s="74"/>
      <c r="WH61" s="74"/>
      <c r="WI61" s="74"/>
      <c r="WJ61" s="74"/>
      <c r="WK61" s="74"/>
      <c r="WL61" s="74"/>
      <c r="WM61" s="74"/>
      <c r="WN61" s="74"/>
      <c r="WO61" s="74"/>
      <c r="WP61" s="74"/>
      <c r="WQ61" s="74"/>
      <c r="WR61" s="74"/>
      <c r="WS61" s="74"/>
      <c r="WT61" s="74"/>
      <c r="WU61" s="74"/>
      <c r="WV61" s="74"/>
      <c r="WW61" s="74"/>
      <c r="WX61" s="74"/>
      <c r="WY61" s="74"/>
      <c r="WZ61" s="74"/>
      <c r="XA61" s="74"/>
      <c r="XB61" s="74"/>
      <c r="XC61" s="74"/>
      <c r="XD61" s="74"/>
      <c r="XE61" s="74"/>
      <c r="XF61" s="74"/>
      <c r="XG61" s="74"/>
      <c r="XH61" s="74"/>
      <c r="XI61" s="74"/>
      <c r="XJ61" s="74"/>
      <c r="XK61" s="74"/>
      <c r="XL61" s="74"/>
      <c r="XM61" s="74"/>
      <c r="XN61" s="74"/>
      <c r="XO61" s="74"/>
      <c r="XP61" s="74"/>
      <c r="XQ61" s="74"/>
      <c r="XR61" s="74"/>
      <c r="XS61" s="74"/>
      <c r="XT61" s="74"/>
      <c r="XU61" s="74"/>
      <c r="XV61" s="74"/>
      <c r="XW61" s="74"/>
      <c r="XX61" s="74"/>
      <c r="XY61" s="74"/>
      <c r="XZ61" s="74"/>
      <c r="YA61" s="74"/>
      <c r="YB61" s="74"/>
      <c r="YC61" s="74"/>
      <c r="YD61" s="74"/>
      <c r="YE61" s="74"/>
      <c r="YF61" s="74"/>
      <c r="YG61" s="74"/>
      <c r="YH61" s="74"/>
      <c r="YI61" s="74"/>
      <c r="YJ61" s="74"/>
      <c r="YK61" s="74"/>
      <c r="YL61" s="74"/>
      <c r="YM61" s="74"/>
      <c r="YN61" s="74"/>
      <c r="YO61" s="74"/>
      <c r="YP61" s="74"/>
      <c r="YQ61" s="74"/>
      <c r="YR61" s="74"/>
      <c r="YS61" s="74"/>
      <c r="YT61" s="74"/>
      <c r="YU61" s="74"/>
      <c r="YV61" s="74"/>
      <c r="YW61" s="74"/>
      <c r="YX61" s="74"/>
      <c r="YY61" s="74"/>
      <c r="YZ61" s="74"/>
      <c r="ZA61" s="74"/>
      <c r="ZB61" s="74"/>
      <c r="ZC61" s="74"/>
      <c r="ZD61" s="74"/>
      <c r="ZE61" s="74"/>
      <c r="ZF61" s="74"/>
      <c r="ZG61" s="74"/>
      <c r="ZH61" s="74"/>
      <c r="ZI61" s="74"/>
      <c r="ZJ61" s="74"/>
      <c r="ZK61" s="74"/>
      <c r="ZL61" s="74"/>
      <c r="ZM61" s="74"/>
      <c r="ZN61" s="74"/>
      <c r="ZO61" s="74"/>
      <c r="ZP61" s="74"/>
      <c r="ZQ61" s="74"/>
      <c r="ZR61" s="74"/>
      <c r="ZS61" s="74"/>
      <c r="ZT61" s="74"/>
      <c r="ZU61" s="74"/>
      <c r="ZV61" s="74"/>
      <c r="ZW61" s="74"/>
      <c r="ZX61" s="74"/>
      <c r="ZY61" s="74"/>
      <c r="ZZ61" s="74"/>
      <c r="AAA61" s="74"/>
      <c r="AAB61" s="74"/>
      <c r="AAC61" s="74"/>
      <c r="AAD61" s="74"/>
      <c r="AAE61" s="74"/>
      <c r="AAF61" s="74"/>
      <c r="AAG61" s="74"/>
      <c r="AAH61" s="74"/>
      <c r="AAI61" s="74"/>
      <c r="AAJ61" s="74"/>
      <c r="AAK61" s="74"/>
      <c r="AAL61" s="74"/>
      <c r="AAM61" s="74"/>
      <c r="AAN61" s="74"/>
      <c r="AAO61" s="74"/>
      <c r="AAP61" s="74"/>
      <c r="AAQ61" s="74"/>
      <c r="AAR61" s="74"/>
      <c r="AAS61" s="74"/>
      <c r="AAT61" s="74"/>
      <c r="AAU61" s="74"/>
      <c r="AAV61" s="74"/>
      <c r="AAW61" s="74"/>
      <c r="AAX61" s="74"/>
      <c r="AAY61" s="74"/>
      <c r="AAZ61" s="74"/>
      <c r="ABA61" s="74"/>
      <c r="ABB61" s="74"/>
      <c r="ABC61" s="74"/>
      <c r="ABD61" s="74"/>
      <c r="ABE61" s="74"/>
      <c r="ABF61" s="74"/>
      <c r="ABG61" s="74"/>
      <c r="ABH61" s="74"/>
      <c r="ABI61" s="74"/>
      <c r="ABJ61" s="74"/>
      <c r="ABK61" s="74"/>
      <c r="ABL61" s="74"/>
      <c r="ABM61" s="74"/>
      <c r="ABN61" s="74"/>
      <c r="ABO61" s="74"/>
      <c r="ABP61" s="74"/>
      <c r="ABQ61" s="74"/>
      <c r="ABR61" s="74"/>
      <c r="ABS61" s="74"/>
      <c r="ABT61" s="74"/>
      <c r="ABU61" s="74"/>
      <c r="ABV61" s="74"/>
      <c r="ABW61" s="74"/>
      <c r="ABX61" s="74"/>
      <c r="ABY61" s="74"/>
      <c r="ABZ61" s="74"/>
      <c r="ACA61" s="74"/>
      <c r="ACB61" s="74"/>
      <c r="ACC61" s="74"/>
      <c r="ACD61" s="74"/>
      <c r="ACE61" s="74"/>
      <c r="ACF61" s="74"/>
      <c r="ACG61" s="74"/>
      <c r="ACH61" s="74"/>
      <c r="ACI61" s="74"/>
      <c r="ACJ61" s="74"/>
      <c r="ACK61" s="74"/>
      <c r="ACL61" s="74"/>
      <c r="ACM61" s="74"/>
      <c r="ACN61" s="74"/>
      <c r="ACO61" s="74"/>
      <c r="ACP61" s="74"/>
      <c r="ACQ61" s="74"/>
      <c r="ACR61" s="74"/>
      <c r="ACS61" s="74"/>
      <c r="ACT61" s="74"/>
      <c r="ACU61" s="74"/>
      <c r="ACV61" s="74"/>
      <c r="ACW61" s="74"/>
      <c r="ACX61" s="74"/>
      <c r="ACY61" s="74"/>
      <c r="ACZ61" s="74"/>
      <c r="ADA61" s="74"/>
      <c r="ADB61" s="74"/>
      <c r="ADC61" s="74"/>
      <c r="ADD61" s="74"/>
      <c r="ADE61" s="74"/>
      <c r="ADF61" s="74"/>
      <c r="ADG61" s="74"/>
      <c r="ADH61" s="74"/>
      <c r="ADI61" s="74"/>
      <c r="ADJ61" s="74"/>
      <c r="ADK61" s="74"/>
      <c r="ADL61" s="74"/>
      <c r="ADM61" s="74"/>
      <c r="ADN61" s="74"/>
      <c r="ADO61" s="74"/>
      <c r="ADP61" s="74"/>
      <c r="ADQ61" s="74"/>
      <c r="ADR61" s="74"/>
      <c r="ADS61" s="74"/>
      <c r="ADT61" s="74"/>
      <c r="ADU61" s="74"/>
      <c r="ADV61" s="74"/>
      <c r="ADW61" s="74"/>
      <c r="ADX61" s="74"/>
      <c r="ADY61" s="74"/>
      <c r="ADZ61" s="74"/>
      <c r="AEA61" s="74"/>
      <c r="AEB61" s="74"/>
      <c r="AEC61" s="74"/>
      <c r="AED61" s="74"/>
      <c r="AEE61" s="74"/>
      <c r="AEF61" s="74"/>
      <c r="AEG61" s="74"/>
      <c r="AEH61" s="74"/>
      <c r="AEI61" s="74"/>
      <c r="AEJ61" s="74"/>
      <c r="AEK61" s="74"/>
      <c r="AEL61" s="74"/>
      <c r="AEM61" s="74"/>
      <c r="AEN61" s="74"/>
      <c r="AEO61" s="74"/>
      <c r="AEP61" s="74"/>
      <c r="AEQ61" s="74"/>
      <c r="AER61" s="74"/>
      <c r="AES61" s="74"/>
      <c r="AET61" s="74"/>
      <c r="AEU61" s="74"/>
      <c r="AEV61" s="74"/>
      <c r="AEW61" s="74"/>
      <c r="AEX61" s="74"/>
      <c r="AEY61" s="74"/>
      <c r="AEZ61" s="74"/>
      <c r="AFA61" s="74"/>
      <c r="AFB61" s="74"/>
      <c r="AFC61" s="74"/>
      <c r="AFD61" s="74"/>
      <c r="AFE61" s="74"/>
      <c r="AFF61" s="74"/>
      <c r="AFG61" s="74"/>
      <c r="AFH61" s="74"/>
      <c r="AFI61" s="74"/>
      <c r="AFJ61" s="74"/>
      <c r="AFK61" s="74"/>
      <c r="AFL61" s="74"/>
      <c r="AFM61" s="74"/>
      <c r="AFN61" s="74"/>
      <c r="AFO61" s="74"/>
      <c r="AFP61" s="74"/>
      <c r="AFQ61" s="74"/>
      <c r="AFR61" s="74"/>
      <c r="AFS61" s="74"/>
      <c r="AFT61" s="74"/>
      <c r="AFU61" s="74"/>
      <c r="AFV61" s="74"/>
      <c r="AFW61" s="74"/>
      <c r="AFX61" s="74"/>
      <c r="AFY61" s="74"/>
      <c r="AFZ61" s="74"/>
      <c r="AGA61" s="74"/>
      <c r="AGB61" s="74"/>
      <c r="AGC61" s="74"/>
      <c r="AGD61" s="74"/>
      <c r="AGE61" s="74"/>
      <c r="AGF61" s="74"/>
      <c r="AGG61" s="74"/>
      <c r="AGH61" s="74"/>
      <c r="AGI61" s="74"/>
      <c r="AGJ61" s="74"/>
      <c r="AGK61" s="74"/>
      <c r="AGL61" s="74"/>
      <c r="AGM61" s="74"/>
      <c r="AGN61" s="74"/>
      <c r="AGO61" s="74"/>
      <c r="AGP61" s="74"/>
      <c r="AGQ61" s="74"/>
      <c r="AGR61" s="74"/>
      <c r="AGS61" s="74"/>
      <c r="AGT61" s="74"/>
      <c r="AGU61" s="74"/>
      <c r="AGV61" s="74"/>
      <c r="AGW61" s="74"/>
      <c r="AGX61" s="74"/>
      <c r="AGY61" s="74"/>
      <c r="AGZ61" s="74"/>
      <c r="AHA61" s="74"/>
      <c r="AHB61" s="74"/>
      <c r="AHC61" s="74"/>
      <c r="AHD61" s="74"/>
      <c r="AHE61" s="74"/>
      <c r="AHF61" s="74"/>
      <c r="AHG61" s="74"/>
      <c r="AHH61" s="74"/>
      <c r="AHI61" s="74"/>
      <c r="AHJ61" s="74"/>
      <c r="AHK61" s="74"/>
      <c r="AHL61" s="74"/>
      <c r="AHM61" s="74"/>
      <c r="AHN61" s="74"/>
      <c r="AHO61" s="74"/>
      <c r="AHP61" s="74"/>
      <c r="AHQ61" s="74"/>
      <c r="AHR61" s="74"/>
      <c r="AHS61" s="74"/>
      <c r="AHT61" s="74"/>
      <c r="AHU61" s="74"/>
      <c r="AHV61" s="74"/>
      <c r="AHW61" s="74"/>
      <c r="AHX61" s="74"/>
      <c r="AHY61" s="74"/>
      <c r="AHZ61" s="74"/>
      <c r="AIA61" s="74"/>
      <c r="AIB61" s="74"/>
      <c r="AIC61" s="74"/>
      <c r="AID61" s="74"/>
      <c r="AIE61" s="74"/>
      <c r="AIF61" s="74"/>
      <c r="AIG61" s="74"/>
      <c r="AIH61" s="74"/>
      <c r="AII61" s="74"/>
      <c r="AIJ61" s="74"/>
      <c r="AIK61" s="74"/>
      <c r="AIL61" s="74"/>
      <c r="AIM61" s="74"/>
      <c r="AIN61" s="74"/>
      <c r="AIO61" s="74"/>
      <c r="AIP61" s="74"/>
      <c r="AIQ61" s="74"/>
      <c r="AIR61" s="74"/>
      <c r="AIS61" s="74"/>
      <c r="AIT61" s="74"/>
      <c r="AIU61" s="74"/>
      <c r="AIV61" s="74"/>
      <c r="AIW61" s="74"/>
      <c r="AIX61" s="74"/>
      <c r="AIY61" s="74"/>
      <c r="AIZ61" s="74"/>
      <c r="AJA61" s="74"/>
      <c r="AJB61" s="74"/>
      <c r="AJC61" s="74"/>
      <c r="AJD61" s="74"/>
      <c r="AJE61" s="74"/>
      <c r="AJF61" s="74"/>
      <c r="AJG61" s="74"/>
      <c r="AJH61" s="74"/>
      <c r="AJI61" s="74"/>
      <c r="AJJ61" s="74"/>
      <c r="AJK61" s="74"/>
      <c r="AJL61" s="74"/>
      <c r="AJM61" s="74"/>
      <c r="AJN61" s="74"/>
      <c r="AJO61" s="74"/>
      <c r="AJP61" s="74"/>
      <c r="AJQ61" s="74"/>
      <c r="AJR61" s="74"/>
      <c r="AJS61" s="74"/>
      <c r="AJT61" s="74"/>
      <c r="AJU61" s="74"/>
      <c r="AJV61" s="74"/>
      <c r="AJW61" s="74"/>
      <c r="AJX61" s="74"/>
      <c r="AJY61" s="74"/>
      <c r="AJZ61" s="74"/>
      <c r="AKA61" s="74"/>
      <c r="AKB61" s="74"/>
      <c r="AKC61" s="74"/>
      <c r="AKD61" s="74"/>
      <c r="AKE61" s="74"/>
      <c r="AKF61" s="74"/>
      <c r="AKG61" s="74"/>
      <c r="AKH61" s="74"/>
      <c r="AKI61" s="74"/>
      <c r="AKJ61" s="74"/>
      <c r="AKK61" s="74"/>
      <c r="AKL61" s="74"/>
      <c r="AKM61" s="74"/>
      <c r="AKN61" s="74"/>
      <c r="AKO61" s="74"/>
      <c r="AKP61" s="74"/>
      <c r="AKQ61" s="74"/>
      <c r="AKR61" s="74"/>
      <c r="AKS61" s="74"/>
      <c r="AKT61" s="74"/>
      <c r="AKU61" s="74"/>
      <c r="AKV61" s="74"/>
      <c r="AKW61" s="74"/>
      <c r="AKX61" s="74"/>
      <c r="AKY61" s="74"/>
      <c r="AKZ61" s="74"/>
      <c r="ALA61" s="74"/>
      <c r="ALB61" s="74"/>
      <c r="ALC61" s="74"/>
      <c r="ALD61" s="74"/>
      <c r="ALE61" s="74"/>
      <c r="ALF61" s="74"/>
      <c r="ALG61" s="74"/>
      <c r="ALH61" s="74"/>
      <c r="ALI61" s="74"/>
      <c r="ALJ61" s="74"/>
      <c r="ALK61" s="74"/>
      <c r="ALL61" s="74"/>
      <c r="ALM61" s="74"/>
      <c r="ALN61" s="74"/>
      <c r="ALO61" s="74"/>
      <c r="ALP61" s="74"/>
      <c r="ALQ61" s="74"/>
      <c r="ALR61" s="74"/>
      <c r="ALS61" s="74"/>
      <c r="ALT61" s="74"/>
      <c r="ALU61" s="74"/>
      <c r="ALV61" s="74"/>
      <c r="ALW61" s="74"/>
      <c r="ALX61" s="74"/>
      <c r="ALY61" s="74"/>
      <c r="ALZ61" s="74"/>
      <c r="AMA61" s="74"/>
      <c r="AMB61" s="74"/>
      <c r="AMC61" s="74"/>
      <c r="AMD61" s="74"/>
      <c r="AME61" s="74"/>
      <c r="AMF61" s="74"/>
      <c r="AMG61" s="74"/>
      <c r="AMH61" s="74"/>
      <c r="AMI61" s="74"/>
      <c r="AMJ61" s="74"/>
      <c r="AMK61" s="74"/>
      <c r="AML61" s="74"/>
      <c r="AMM61" s="74"/>
      <c r="AMN61" s="74"/>
      <c r="AMO61" s="74"/>
      <c r="AMP61" s="74"/>
      <c r="AMQ61" s="74"/>
      <c r="AMR61" s="74"/>
      <c r="AMS61" s="74"/>
      <c r="AMT61" s="74"/>
      <c r="AMU61" s="74"/>
      <c r="AMV61" s="74"/>
      <c r="AMW61" s="74"/>
      <c r="AMX61" s="74"/>
      <c r="AMY61" s="74"/>
      <c r="AMZ61" s="74"/>
      <c r="ANA61" s="74"/>
      <c r="ANB61" s="74"/>
      <c r="ANC61" s="74"/>
      <c r="AND61" s="74"/>
      <c r="ANE61" s="74"/>
      <c r="ANF61" s="74"/>
      <c r="ANG61" s="74"/>
      <c r="ANH61" s="74"/>
      <c r="ANI61" s="74"/>
      <c r="ANJ61" s="74"/>
      <c r="ANK61" s="74"/>
      <c r="ANL61" s="74"/>
      <c r="ANM61" s="74"/>
      <c r="ANN61" s="74"/>
      <c r="ANO61" s="74"/>
      <c r="ANP61" s="74"/>
      <c r="ANQ61" s="74"/>
      <c r="ANR61" s="74"/>
      <c r="ANS61" s="74"/>
      <c r="ANT61" s="74"/>
      <c r="ANU61" s="74"/>
      <c r="ANV61" s="74"/>
      <c r="ANW61" s="74"/>
      <c r="ANX61" s="74"/>
      <c r="ANY61" s="74"/>
      <c r="ANZ61" s="74"/>
      <c r="AOA61" s="74"/>
      <c r="AOB61" s="74"/>
      <c r="AOC61" s="74"/>
      <c r="AOD61" s="74"/>
      <c r="AOE61" s="74"/>
      <c r="AOF61" s="74"/>
      <c r="AOG61" s="74"/>
      <c r="AOH61" s="74"/>
      <c r="AOI61" s="74"/>
      <c r="AOJ61" s="74"/>
      <c r="AOK61" s="74"/>
      <c r="AOL61" s="74"/>
      <c r="AOM61" s="74"/>
      <c r="AON61" s="74"/>
      <c r="AOO61" s="74"/>
      <c r="AOP61" s="74"/>
      <c r="AOQ61" s="74"/>
      <c r="AOR61" s="74"/>
      <c r="AOS61" s="74"/>
      <c r="AOT61" s="74"/>
      <c r="AOU61" s="74"/>
      <c r="AOV61" s="74"/>
      <c r="AOW61" s="74"/>
      <c r="AOX61" s="74"/>
      <c r="AOY61" s="74"/>
      <c r="AOZ61" s="74"/>
      <c r="APA61" s="74"/>
      <c r="APB61" s="74"/>
      <c r="APC61" s="74"/>
      <c r="APD61" s="74"/>
      <c r="APE61" s="74"/>
      <c r="APF61" s="74"/>
      <c r="APG61" s="74"/>
      <c r="APH61" s="74"/>
      <c r="API61" s="74"/>
      <c r="APJ61" s="74"/>
      <c r="APK61" s="74"/>
      <c r="APL61" s="74"/>
      <c r="APM61" s="74"/>
      <c r="APN61" s="74"/>
      <c r="APO61" s="74"/>
    </row>
    <row r="62" spans="1:1107" s="75" customFormat="1" ht="31.5" customHeight="1" x14ac:dyDescent="0.25">
      <c r="A62" s="89"/>
      <c r="B62" s="246" t="s">
        <v>190</v>
      </c>
      <c r="C62" s="246"/>
      <c r="D62" s="81"/>
      <c r="E62" s="81"/>
      <c r="F62" s="81"/>
      <c r="G62" s="82"/>
      <c r="H62" s="83"/>
      <c r="I62" s="83"/>
      <c r="J62" s="83"/>
      <c r="K62" s="83"/>
      <c r="L62" s="83"/>
      <c r="M62" s="83"/>
      <c r="N62" s="84"/>
      <c r="O62" s="84"/>
      <c r="P62" s="245" t="s">
        <v>191</v>
      </c>
      <c r="Q62" s="245"/>
      <c r="R62" s="86"/>
      <c r="S62" s="86"/>
      <c r="T62" s="86"/>
      <c r="U62" s="86"/>
      <c r="V62" s="86"/>
      <c r="W62" s="93"/>
      <c r="X62" s="94"/>
      <c r="Y62" s="95"/>
      <c r="Z62" s="97"/>
      <c r="AA62" s="96"/>
      <c r="AB62" s="74"/>
      <c r="AC62" s="74"/>
      <c r="AD62" s="74"/>
      <c r="AE62" s="79"/>
      <c r="AF62" s="74"/>
      <c r="AG62" s="74"/>
      <c r="AH62" s="74"/>
      <c r="AI62" s="74"/>
      <c r="AJ62" s="74"/>
      <c r="AK62" s="74"/>
      <c r="AL62" s="74"/>
      <c r="AM62" s="74"/>
      <c r="AN62" s="74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79"/>
      <c r="CF62" s="79"/>
      <c r="CG62" s="79"/>
      <c r="CH62" s="79"/>
      <c r="CI62" s="79"/>
      <c r="CJ62" s="79"/>
      <c r="CK62" s="79"/>
      <c r="CL62" s="79"/>
      <c r="CM62" s="79"/>
      <c r="CN62" s="79"/>
      <c r="CO62" s="79"/>
      <c r="CP62" s="79"/>
      <c r="CQ62" s="79"/>
      <c r="CR62" s="79"/>
      <c r="CS62" s="79"/>
      <c r="CT62" s="79"/>
      <c r="CU62" s="79"/>
      <c r="CV62" s="79"/>
      <c r="CW62" s="79"/>
      <c r="CX62" s="79"/>
      <c r="CY62" s="79"/>
      <c r="CZ62" s="79"/>
      <c r="DA62" s="79"/>
      <c r="DB62" s="79"/>
      <c r="DC62" s="79"/>
      <c r="DD62" s="79"/>
      <c r="DE62" s="79"/>
      <c r="DF62" s="79"/>
      <c r="DG62" s="79"/>
      <c r="DH62" s="79"/>
      <c r="DI62" s="79"/>
      <c r="DJ62" s="79"/>
      <c r="DK62" s="79"/>
      <c r="DL62" s="79"/>
      <c r="DM62" s="79"/>
      <c r="DN62" s="79"/>
      <c r="DO62" s="79"/>
      <c r="DP62" s="79"/>
      <c r="DQ62" s="79"/>
      <c r="DR62" s="79"/>
      <c r="DS62" s="79"/>
      <c r="DT62" s="79"/>
      <c r="DU62" s="79"/>
      <c r="DV62" s="79"/>
      <c r="DW62" s="79"/>
      <c r="DX62" s="79"/>
      <c r="DY62" s="79"/>
      <c r="DZ62" s="79"/>
      <c r="EA62" s="79"/>
      <c r="EB62" s="79"/>
      <c r="EC62" s="79"/>
      <c r="ED62" s="79"/>
      <c r="EE62" s="79"/>
      <c r="EF62" s="79"/>
      <c r="EG62" s="79"/>
      <c r="EH62" s="79"/>
      <c r="EI62" s="79"/>
      <c r="EJ62" s="79"/>
      <c r="EK62" s="79"/>
      <c r="EL62" s="79"/>
      <c r="EM62" s="79"/>
      <c r="EN62" s="79"/>
      <c r="EO62" s="79"/>
      <c r="EP62" s="79"/>
      <c r="EQ62" s="79"/>
      <c r="ER62" s="79"/>
      <c r="ES62" s="79"/>
      <c r="ET62" s="79"/>
      <c r="EU62" s="79"/>
      <c r="EV62" s="79"/>
      <c r="EW62" s="79"/>
      <c r="EX62" s="79"/>
      <c r="EY62" s="79"/>
      <c r="EZ62" s="79"/>
      <c r="FA62" s="79"/>
      <c r="FB62" s="79"/>
      <c r="FC62" s="79"/>
      <c r="FD62" s="79"/>
      <c r="FE62" s="79"/>
      <c r="FF62" s="79"/>
      <c r="FG62" s="79"/>
      <c r="FH62" s="79"/>
      <c r="FI62" s="79"/>
      <c r="FJ62" s="79"/>
      <c r="FK62" s="79"/>
      <c r="FL62" s="79"/>
      <c r="FM62" s="79"/>
      <c r="FN62" s="79"/>
      <c r="FO62" s="79"/>
      <c r="FP62" s="79"/>
      <c r="FQ62" s="79"/>
      <c r="FR62" s="79"/>
      <c r="FS62" s="79"/>
      <c r="FT62" s="79"/>
      <c r="FU62" s="79"/>
      <c r="FV62" s="79"/>
      <c r="FW62" s="79"/>
      <c r="FX62" s="79"/>
      <c r="FY62" s="79"/>
      <c r="FZ62" s="79"/>
      <c r="GA62" s="79"/>
      <c r="GB62" s="79"/>
      <c r="GC62" s="79"/>
      <c r="GD62" s="79"/>
      <c r="GE62" s="79"/>
      <c r="GF62" s="79"/>
      <c r="GG62" s="79"/>
      <c r="GH62" s="79"/>
      <c r="GI62" s="79"/>
      <c r="GJ62" s="79"/>
      <c r="GK62" s="79"/>
      <c r="GL62" s="79"/>
      <c r="GM62" s="79"/>
      <c r="GN62" s="79"/>
      <c r="GO62" s="79"/>
      <c r="GP62" s="79"/>
      <c r="GQ62" s="79"/>
      <c r="GR62" s="79"/>
      <c r="GS62" s="79"/>
      <c r="GT62" s="79"/>
      <c r="GU62" s="79"/>
      <c r="GV62" s="79"/>
      <c r="GW62" s="79"/>
      <c r="GX62" s="79"/>
      <c r="GY62" s="79"/>
      <c r="GZ62" s="79"/>
      <c r="HA62" s="79"/>
      <c r="HB62" s="79"/>
      <c r="HC62" s="79"/>
      <c r="HD62" s="79"/>
      <c r="HE62" s="79"/>
      <c r="HF62" s="79"/>
      <c r="HG62" s="79"/>
      <c r="HH62" s="79"/>
      <c r="HI62" s="79"/>
      <c r="HJ62" s="79"/>
      <c r="HK62" s="79"/>
      <c r="HL62" s="79"/>
      <c r="HM62" s="79"/>
      <c r="HN62" s="74"/>
      <c r="HO62" s="74"/>
      <c r="HP62" s="74"/>
      <c r="HQ62" s="74"/>
      <c r="HR62" s="74"/>
      <c r="HS62" s="74"/>
      <c r="HT62" s="74"/>
      <c r="HU62" s="74"/>
      <c r="HV62" s="74"/>
      <c r="HW62" s="74"/>
      <c r="HX62" s="74"/>
      <c r="HY62" s="74"/>
      <c r="HZ62" s="74"/>
      <c r="IA62" s="74"/>
      <c r="IB62" s="74"/>
      <c r="IC62" s="74"/>
      <c r="ID62" s="74"/>
      <c r="IE62" s="74"/>
      <c r="IF62" s="74"/>
      <c r="IG62" s="74"/>
      <c r="IH62" s="74"/>
      <c r="II62" s="74"/>
      <c r="IJ62" s="74"/>
      <c r="IK62" s="74"/>
      <c r="IL62" s="74"/>
      <c r="IM62" s="74"/>
      <c r="IN62" s="74"/>
      <c r="IO62" s="74"/>
      <c r="IP62" s="74"/>
      <c r="IQ62" s="74"/>
      <c r="IR62" s="74"/>
      <c r="IS62" s="74"/>
      <c r="IT62" s="74"/>
      <c r="IU62" s="74"/>
      <c r="IV62" s="74"/>
      <c r="IW62" s="74"/>
      <c r="IX62" s="74"/>
      <c r="IY62" s="74"/>
      <c r="IZ62" s="74"/>
      <c r="JA62" s="74"/>
      <c r="JB62" s="74"/>
      <c r="JC62" s="74"/>
      <c r="JD62" s="74"/>
      <c r="JE62" s="74"/>
      <c r="JF62" s="74"/>
      <c r="JG62" s="74"/>
      <c r="JH62" s="74"/>
      <c r="JI62" s="74"/>
      <c r="JJ62" s="74"/>
      <c r="JK62" s="74"/>
      <c r="JL62" s="74"/>
      <c r="JM62" s="74"/>
      <c r="JN62" s="74"/>
      <c r="JO62" s="74"/>
      <c r="JP62" s="74"/>
      <c r="JQ62" s="74"/>
      <c r="JR62" s="74"/>
      <c r="JS62" s="74"/>
      <c r="JT62" s="74"/>
      <c r="JU62" s="74"/>
      <c r="JV62" s="74"/>
      <c r="JW62" s="74"/>
      <c r="JX62" s="74"/>
      <c r="JY62" s="74"/>
      <c r="JZ62" s="74"/>
      <c r="KA62" s="74"/>
      <c r="KB62" s="74"/>
      <c r="KC62" s="74"/>
      <c r="KD62" s="74"/>
      <c r="KE62" s="74"/>
      <c r="KF62" s="74"/>
      <c r="KG62" s="74"/>
      <c r="KH62" s="74"/>
      <c r="KI62" s="74"/>
      <c r="KJ62" s="74"/>
      <c r="KK62" s="74"/>
      <c r="KL62" s="74"/>
      <c r="KM62" s="74"/>
      <c r="KN62" s="74"/>
      <c r="KO62" s="74"/>
      <c r="KP62" s="74"/>
      <c r="KQ62" s="74"/>
      <c r="KR62" s="74"/>
      <c r="KS62" s="74"/>
      <c r="KT62" s="74"/>
      <c r="KU62" s="74"/>
      <c r="KV62" s="74"/>
      <c r="KW62" s="74"/>
      <c r="KX62" s="74"/>
      <c r="KY62" s="74"/>
      <c r="KZ62" s="74"/>
      <c r="LA62" s="74"/>
      <c r="LB62" s="74"/>
      <c r="LC62" s="74"/>
      <c r="LD62" s="74"/>
      <c r="LE62" s="74"/>
      <c r="LF62" s="74"/>
      <c r="LG62" s="74"/>
      <c r="LH62" s="74"/>
      <c r="LI62" s="74"/>
      <c r="LJ62" s="74"/>
      <c r="LK62" s="74"/>
      <c r="LL62" s="74"/>
      <c r="LM62" s="74"/>
      <c r="LN62" s="74"/>
      <c r="LO62" s="74"/>
      <c r="LP62" s="74"/>
      <c r="LQ62" s="74"/>
      <c r="LR62" s="74"/>
      <c r="LS62" s="74"/>
      <c r="LT62" s="74"/>
      <c r="LU62" s="74"/>
      <c r="LV62" s="74"/>
      <c r="LW62" s="74"/>
      <c r="LX62" s="74"/>
      <c r="LY62" s="74"/>
      <c r="LZ62" s="74"/>
      <c r="MA62" s="74"/>
      <c r="MB62" s="74"/>
      <c r="MC62" s="74"/>
      <c r="MD62" s="74"/>
      <c r="ME62" s="74"/>
      <c r="MF62" s="74"/>
      <c r="MG62" s="74"/>
      <c r="MH62" s="74"/>
      <c r="MI62" s="74"/>
      <c r="MJ62" s="74"/>
      <c r="MK62" s="74"/>
      <c r="ML62" s="74"/>
      <c r="MM62" s="74"/>
      <c r="MN62" s="74"/>
      <c r="MO62" s="74"/>
      <c r="MP62" s="74"/>
      <c r="MQ62" s="74"/>
      <c r="MR62" s="74"/>
      <c r="MS62" s="74"/>
      <c r="MT62" s="74"/>
      <c r="MU62" s="74"/>
      <c r="MV62" s="74"/>
      <c r="MW62" s="74"/>
      <c r="MX62" s="74"/>
      <c r="MY62" s="74"/>
      <c r="MZ62" s="74"/>
      <c r="NA62" s="74"/>
      <c r="NB62" s="74"/>
      <c r="NC62" s="74"/>
      <c r="ND62" s="74"/>
      <c r="NE62" s="74"/>
      <c r="NF62" s="74"/>
      <c r="NG62" s="74"/>
      <c r="NH62" s="74"/>
      <c r="NI62" s="74"/>
      <c r="NJ62" s="74"/>
      <c r="NK62" s="74"/>
      <c r="NL62" s="74"/>
      <c r="NM62" s="74"/>
      <c r="NN62" s="74"/>
      <c r="NO62" s="74"/>
      <c r="NP62" s="74"/>
      <c r="NQ62" s="74"/>
      <c r="NR62" s="74"/>
      <c r="NS62" s="74"/>
      <c r="NT62" s="74"/>
      <c r="NU62" s="74"/>
      <c r="NV62" s="74"/>
      <c r="NW62" s="74"/>
      <c r="NX62" s="74"/>
      <c r="NY62" s="74"/>
      <c r="NZ62" s="74"/>
      <c r="OA62" s="74"/>
      <c r="OB62" s="74"/>
      <c r="OC62" s="74"/>
      <c r="OD62" s="74"/>
      <c r="OE62" s="74"/>
      <c r="OF62" s="74"/>
      <c r="OG62" s="74"/>
      <c r="OH62" s="74"/>
      <c r="OI62" s="74"/>
      <c r="OJ62" s="74"/>
      <c r="OK62" s="74"/>
      <c r="OL62" s="74"/>
      <c r="OM62" s="74"/>
      <c r="ON62" s="74"/>
      <c r="OO62" s="74"/>
      <c r="OP62" s="74"/>
      <c r="OQ62" s="74"/>
      <c r="OR62" s="74"/>
      <c r="OS62" s="74"/>
      <c r="OT62" s="74"/>
      <c r="OU62" s="74"/>
      <c r="OV62" s="74"/>
      <c r="OW62" s="74"/>
      <c r="OX62" s="74"/>
      <c r="OY62" s="74"/>
      <c r="OZ62" s="74"/>
      <c r="PA62" s="74"/>
      <c r="PB62" s="74"/>
      <c r="PC62" s="74"/>
      <c r="PD62" s="74"/>
      <c r="PE62" s="74"/>
      <c r="PF62" s="74"/>
      <c r="PG62" s="74"/>
      <c r="PH62" s="74"/>
      <c r="PI62" s="74"/>
      <c r="PJ62" s="74"/>
      <c r="PK62" s="74"/>
      <c r="PL62" s="74"/>
      <c r="PM62" s="74"/>
      <c r="PN62" s="74"/>
      <c r="PO62" s="74"/>
      <c r="PP62" s="74"/>
      <c r="PQ62" s="74"/>
      <c r="PR62" s="74"/>
      <c r="PS62" s="74"/>
      <c r="PT62" s="74"/>
      <c r="PU62" s="74"/>
      <c r="PV62" s="74"/>
      <c r="PW62" s="74"/>
      <c r="PX62" s="74"/>
      <c r="PY62" s="74"/>
      <c r="PZ62" s="74"/>
      <c r="QA62" s="74"/>
      <c r="QB62" s="74"/>
      <c r="QC62" s="74"/>
      <c r="QD62" s="74"/>
      <c r="QE62" s="74"/>
      <c r="QF62" s="74"/>
      <c r="QG62" s="74"/>
      <c r="QH62" s="74"/>
      <c r="QI62" s="74"/>
      <c r="QJ62" s="74"/>
      <c r="QK62" s="74"/>
      <c r="QL62" s="74"/>
      <c r="QM62" s="74"/>
      <c r="QN62" s="74"/>
      <c r="QO62" s="74"/>
      <c r="QP62" s="74"/>
      <c r="QQ62" s="74"/>
      <c r="QR62" s="74"/>
      <c r="QS62" s="74"/>
      <c r="QT62" s="74"/>
      <c r="QU62" s="74"/>
      <c r="QV62" s="74"/>
      <c r="QW62" s="74"/>
      <c r="QX62" s="74"/>
      <c r="QY62" s="74"/>
      <c r="QZ62" s="74"/>
      <c r="RA62" s="74"/>
      <c r="RB62" s="74"/>
      <c r="RC62" s="74"/>
      <c r="RD62" s="74"/>
      <c r="RE62" s="74"/>
      <c r="RF62" s="74"/>
      <c r="RG62" s="74"/>
      <c r="RH62" s="74"/>
      <c r="RI62" s="74"/>
      <c r="RJ62" s="74"/>
      <c r="RK62" s="74"/>
      <c r="RL62" s="74"/>
      <c r="RM62" s="74"/>
      <c r="RN62" s="74"/>
      <c r="RO62" s="74"/>
      <c r="RP62" s="74"/>
      <c r="RQ62" s="74"/>
      <c r="RR62" s="74"/>
      <c r="RS62" s="74"/>
      <c r="RT62" s="74"/>
      <c r="RU62" s="74"/>
      <c r="RV62" s="74"/>
      <c r="RW62" s="74"/>
      <c r="RX62" s="74"/>
      <c r="RY62" s="74"/>
      <c r="RZ62" s="74"/>
      <c r="SA62" s="74"/>
      <c r="SB62" s="74"/>
      <c r="SC62" s="74"/>
      <c r="SD62" s="74"/>
      <c r="SE62" s="74"/>
      <c r="SF62" s="74"/>
      <c r="SG62" s="74"/>
      <c r="SH62" s="74"/>
      <c r="SI62" s="74"/>
      <c r="SJ62" s="74"/>
      <c r="SK62" s="74"/>
      <c r="SL62" s="74"/>
      <c r="SM62" s="74"/>
      <c r="SN62" s="74"/>
      <c r="SO62" s="74"/>
      <c r="SP62" s="74"/>
      <c r="SQ62" s="74"/>
      <c r="SR62" s="74"/>
      <c r="SS62" s="74"/>
      <c r="ST62" s="74"/>
      <c r="SU62" s="74"/>
      <c r="SV62" s="74"/>
      <c r="SW62" s="74"/>
      <c r="SX62" s="74"/>
      <c r="SY62" s="74"/>
      <c r="SZ62" s="74"/>
      <c r="TA62" s="74"/>
      <c r="TB62" s="74"/>
      <c r="TC62" s="74"/>
      <c r="TD62" s="74"/>
      <c r="TE62" s="74"/>
      <c r="TF62" s="74"/>
      <c r="TG62" s="74"/>
      <c r="TH62" s="74"/>
      <c r="TI62" s="74"/>
      <c r="TJ62" s="74"/>
      <c r="TK62" s="74"/>
      <c r="TL62" s="74"/>
      <c r="TM62" s="74"/>
      <c r="TN62" s="74"/>
      <c r="TO62" s="74"/>
      <c r="TP62" s="74"/>
      <c r="TQ62" s="74"/>
      <c r="TR62" s="74"/>
      <c r="TS62" s="74"/>
      <c r="TT62" s="74"/>
      <c r="TU62" s="74"/>
      <c r="TV62" s="74"/>
      <c r="TW62" s="74"/>
      <c r="TX62" s="74"/>
      <c r="TY62" s="74"/>
      <c r="TZ62" s="74"/>
      <c r="UA62" s="74"/>
      <c r="UB62" s="74"/>
      <c r="UC62" s="74"/>
      <c r="UD62" s="74"/>
      <c r="UE62" s="74"/>
      <c r="UF62" s="74"/>
      <c r="UG62" s="74"/>
      <c r="UH62" s="74"/>
      <c r="UI62" s="74"/>
      <c r="UJ62" s="74"/>
      <c r="UK62" s="74"/>
      <c r="UL62" s="74"/>
      <c r="UM62" s="74"/>
      <c r="UN62" s="74"/>
      <c r="UO62" s="74"/>
      <c r="UP62" s="74"/>
      <c r="UQ62" s="74"/>
      <c r="UR62" s="74"/>
      <c r="US62" s="74"/>
      <c r="UT62" s="74"/>
      <c r="UU62" s="74"/>
      <c r="UV62" s="74"/>
      <c r="UW62" s="74"/>
      <c r="UX62" s="74"/>
      <c r="UY62" s="74"/>
      <c r="UZ62" s="74"/>
      <c r="VA62" s="74"/>
      <c r="VB62" s="74"/>
      <c r="VC62" s="74"/>
      <c r="VD62" s="74"/>
      <c r="VE62" s="74"/>
      <c r="VF62" s="74"/>
      <c r="VG62" s="74"/>
      <c r="VH62" s="74"/>
      <c r="VI62" s="74"/>
      <c r="VJ62" s="74"/>
      <c r="VK62" s="74"/>
      <c r="VL62" s="74"/>
      <c r="VM62" s="74"/>
      <c r="VN62" s="74"/>
      <c r="VO62" s="74"/>
      <c r="VP62" s="74"/>
      <c r="VQ62" s="74"/>
      <c r="VR62" s="74"/>
      <c r="VS62" s="74"/>
      <c r="VT62" s="74"/>
      <c r="VU62" s="74"/>
      <c r="VV62" s="74"/>
      <c r="VW62" s="74"/>
      <c r="VX62" s="74"/>
      <c r="VY62" s="74"/>
      <c r="VZ62" s="74"/>
      <c r="WA62" s="74"/>
      <c r="WB62" s="74"/>
      <c r="WC62" s="74"/>
      <c r="WD62" s="74"/>
      <c r="WE62" s="74"/>
      <c r="WF62" s="74"/>
      <c r="WG62" s="74"/>
      <c r="WH62" s="74"/>
      <c r="WI62" s="74"/>
      <c r="WJ62" s="74"/>
      <c r="WK62" s="74"/>
      <c r="WL62" s="74"/>
      <c r="WM62" s="74"/>
      <c r="WN62" s="74"/>
      <c r="WO62" s="74"/>
      <c r="WP62" s="74"/>
      <c r="WQ62" s="74"/>
      <c r="WR62" s="74"/>
      <c r="WS62" s="74"/>
      <c r="WT62" s="74"/>
      <c r="WU62" s="74"/>
      <c r="WV62" s="74"/>
      <c r="WW62" s="74"/>
      <c r="WX62" s="74"/>
      <c r="WY62" s="74"/>
      <c r="WZ62" s="74"/>
      <c r="XA62" s="74"/>
      <c r="XB62" s="74"/>
      <c r="XC62" s="74"/>
      <c r="XD62" s="74"/>
      <c r="XE62" s="74"/>
      <c r="XF62" s="74"/>
      <c r="XG62" s="74"/>
      <c r="XH62" s="74"/>
      <c r="XI62" s="74"/>
      <c r="XJ62" s="74"/>
      <c r="XK62" s="74"/>
      <c r="XL62" s="74"/>
      <c r="XM62" s="74"/>
      <c r="XN62" s="74"/>
      <c r="XO62" s="74"/>
      <c r="XP62" s="74"/>
      <c r="XQ62" s="74"/>
      <c r="XR62" s="74"/>
      <c r="XS62" s="74"/>
      <c r="XT62" s="74"/>
      <c r="XU62" s="74"/>
      <c r="XV62" s="74"/>
      <c r="XW62" s="74"/>
      <c r="XX62" s="74"/>
      <c r="XY62" s="74"/>
      <c r="XZ62" s="74"/>
      <c r="YA62" s="74"/>
      <c r="YB62" s="74"/>
      <c r="YC62" s="74"/>
      <c r="YD62" s="74"/>
      <c r="YE62" s="74"/>
      <c r="YF62" s="74"/>
      <c r="YG62" s="74"/>
      <c r="YH62" s="74"/>
      <c r="YI62" s="74"/>
      <c r="YJ62" s="74"/>
      <c r="YK62" s="74"/>
      <c r="YL62" s="74"/>
      <c r="YM62" s="74"/>
      <c r="YN62" s="74"/>
      <c r="YO62" s="74"/>
      <c r="YP62" s="74"/>
      <c r="YQ62" s="74"/>
      <c r="YR62" s="74"/>
      <c r="YS62" s="74"/>
      <c r="YT62" s="74"/>
      <c r="YU62" s="74"/>
      <c r="YV62" s="74"/>
      <c r="YW62" s="74"/>
      <c r="YX62" s="74"/>
      <c r="YY62" s="74"/>
      <c r="YZ62" s="74"/>
      <c r="ZA62" s="74"/>
      <c r="ZB62" s="74"/>
      <c r="ZC62" s="74"/>
      <c r="ZD62" s="74"/>
      <c r="ZE62" s="74"/>
      <c r="ZF62" s="74"/>
      <c r="ZG62" s="74"/>
      <c r="ZH62" s="74"/>
      <c r="ZI62" s="74"/>
      <c r="ZJ62" s="74"/>
      <c r="ZK62" s="74"/>
      <c r="ZL62" s="74"/>
      <c r="ZM62" s="74"/>
      <c r="ZN62" s="74"/>
      <c r="ZO62" s="74"/>
      <c r="ZP62" s="74"/>
      <c r="ZQ62" s="74"/>
      <c r="ZR62" s="74"/>
      <c r="ZS62" s="74"/>
      <c r="ZT62" s="74"/>
      <c r="ZU62" s="74"/>
      <c r="ZV62" s="74"/>
      <c r="ZW62" s="74"/>
      <c r="ZX62" s="74"/>
      <c r="ZY62" s="74"/>
      <c r="ZZ62" s="74"/>
      <c r="AAA62" s="74"/>
      <c r="AAB62" s="74"/>
      <c r="AAC62" s="74"/>
      <c r="AAD62" s="74"/>
      <c r="AAE62" s="74"/>
      <c r="AAF62" s="74"/>
      <c r="AAG62" s="74"/>
      <c r="AAH62" s="74"/>
      <c r="AAI62" s="74"/>
      <c r="AAJ62" s="74"/>
      <c r="AAK62" s="74"/>
      <c r="AAL62" s="74"/>
      <c r="AAM62" s="74"/>
      <c r="AAN62" s="74"/>
      <c r="AAO62" s="74"/>
      <c r="AAP62" s="74"/>
      <c r="AAQ62" s="74"/>
      <c r="AAR62" s="74"/>
      <c r="AAS62" s="74"/>
      <c r="AAT62" s="74"/>
      <c r="AAU62" s="74"/>
      <c r="AAV62" s="74"/>
      <c r="AAW62" s="74"/>
      <c r="AAX62" s="74"/>
      <c r="AAY62" s="74"/>
      <c r="AAZ62" s="74"/>
      <c r="ABA62" s="74"/>
      <c r="ABB62" s="74"/>
      <c r="ABC62" s="74"/>
      <c r="ABD62" s="74"/>
      <c r="ABE62" s="74"/>
      <c r="ABF62" s="74"/>
      <c r="ABG62" s="74"/>
      <c r="ABH62" s="74"/>
      <c r="ABI62" s="74"/>
      <c r="ABJ62" s="74"/>
      <c r="ABK62" s="74"/>
      <c r="ABL62" s="74"/>
      <c r="ABM62" s="74"/>
      <c r="ABN62" s="74"/>
      <c r="ABO62" s="74"/>
      <c r="ABP62" s="74"/>
      <c r="ABQ62" s="74"/>
      <c r="ABR62" s="74"/>
      <c r="ABS62" s="74"/>
      <c r="ABT62" s="74"/>
      <c r="ABU62" s="74"/>
      <c r="ABV62" s="74"/>
      <c r="ABW62" s="74"/>
      <c r="ABX62" s="74"/>
      <c r="ABY62" s="74"/>
      <c r="ABZ62" s="74"/>
      <c r="ACA62" s="74"/>
      <c r="ACB62" s="74"/>
      <c r="ACC62" s="74"/>
      <c r="ACD62" s="74"/>
      <c r="ACE62" s="74"/>
      <c r="ACF62" s="74"/>
      <c r="ACG62" s="74"/>
      <c r="ACH62" s="74"/>
      <c r="ACI62" s="74"/>
      <c r="ACJ62" s="74"/>
      <c r="ACK62" s="74"/>
      <c r="ACL62" s="74"/>
      <c r="ACM62" s="74"/>
      <c r="ACN62" s="74"/>
      <c r="ACO62" s="74"/>
      <c r="ACP62" s="74"/>
      <c r="ACQ62" s="74"/>
      <c r="ACR62" s="74"/>
      <c r="ACS62" s="74"/>
      <c r="ACT62" s="74"/>
      <c r="ACU62" s="74"/>
      <c r="ACV62" s="74"/>
      <c r="ACW62" s="74"/>
      <c r="ACX62" s="74"/>
      <c r="ACY62" s="74"/>
      <c r="ACZ62" s="74"/>
      <c r="ADA62" s="74"/>
      <c r="ADB62" s="74"/>
      <c r="ADC62" s="74"/>
      <c r="ADD62" s="74"/>
      <c r="ADE62" s="74"/>
      <c r="ADF62" s="74"/>
      <c r="ADG62" s="74"/>
      <c r="ADH62" s="74"/>
      <c r="ADI62" s="74"/>
      <c r="ADJ62" s="74"/>
      <c r="ADK62" s="74"/>
      <c r="ADL62" s="74"/>
      <c r="ADM62" s="74"/>
      <c r="ADN62" s="74"/>
      <c r="ADO62" s="74"/>
      <c r="ADP62" s="74"/>
      <c r="ADQ62" s="74"/>
      <c r="ADR62" s="74"/>
      <c r="ADS62" s="74"/>
      <c r="ADT62" s="74"/>
      <c r="ADU62" s="74"/>
      <c r="ADV62" s="74"/>
      <c r="ADW62" s="74"/>
      <c r="ADX62" s="74"/>
      <c r="ADY62" s="74"/>
      <c r="ADZ62" s="74"/>
      <c r="AEA62" s="74"/>
      <c r="AEB62" s="74"/>
      <c r="AEC62" s="74"/>
      <c r="AED62" s="74"/>
      <c r="AEE62" s="74"/>
      <c r="AEF62" s="74"/>
      <c r="AEG62" s="74"/>
      <c r="AEH62" s="74"/>
      <c r="AEI62" s="74"/>
      <c r="AEJ62" s="74"/>
      <c r="AEK62" s="74"/>
      <c r="AEL62" s="74"/>
      <c r="AEM62" s="74"/>
      <c r="AEN62" s="74"/>
      <c r="AEO62" s="74"/>
      <c r="AEP62" s="74"/>
      <c r="AEQ62" s="74"/>
      <c r="AER62" s="74"/>
      <c r="AES62" s="74"/>
      <c r="AET62" s="74"/>
      <c r="AEU62" s="74"/>
      <c r="AEV62" s="74"/>
      <c r="AEW62" s="74"/>
      <c r="AEX62" s="74"/>
      <c r="AEY62" s="74"/>
      <c r="AEZ62" s="74"/>
      <c r="AFA62" s="74"/>
      <c r="AFB62" s="74"/>
      <c r="AFC62" s="74"/>
      <c r="AFD62" s="74"/>
      <c r="AFE62" s="74"/>
      <c r="AFF62" s="74"/>
      <c r="AFG62" s="74"/>
      <c r="AFH62" s="74"/>
      <c r="AFI62" s="74"/>
      <c r="AFJ62" s="74"/>
      <c r="AFK62" s="74"/>
      <c r="AFL62" s="74"/>
      <c r="AFM62" s="74"/>
      <c r="AFN62" s="74"/>
      <c r="AFO62" s="74"/>
      <c r="AFP62" s="74"/>
      <c r="AFQ62" s="74"/>
      <c r="AFR62" s="74"/>
      <c r="AFS62" s="74"/>
      <c r="AFT62" s="74"/>
      <c r="AFU62" s="74"/>
      <c r="AFV62" s="74"/>
      <c r="AFW62" s="74"/>
      <c r="AFX62" s="74"/>
      <c r="AFY62" s="74"/>
      <c r="AFZ62" s="74"/>
      <c r="AGA62" s="74"/>
      <c r="AGB62" s="74"/>
      <c r="AGC62" s="74"/>
      <c r="AGD62" s="74"/>
      <c r="AGE62" s="74"/>
      <c r="AGF62" s="74"/>
      <c r="AGG62" s="74"/>
      <c r="AGH62" s="74"/>
      <c r="AGI62" s="74"/>
      <c r="AGJ62" s="74"/>
      <c r="AGK62" s="74"/>
      <c r="AGL62" s="74"/>
      <c r="AGM62" s="74"/>
      <c r="AGN62" s="74"/>
      <c r="AGO62" s="74"/>
      <c r="AGP62" s="74"/>
      <c r="AGQ62" s="74"/>
      <c r="AGR62" s="74"/>
      <c r="AGS62" s="74"/>
      <c r="AGT62" s="74"/>
      <c r="AGU62" s="74"/>
      <c r="AGV62" s="74"/>
      <c r="AGW62" s="74"/>
      <c r="AGX62" s="74"/>
      <c r="AGY62" s="74"/>
      <c r="AGZ62" s="74"/>
      <c r="AHA62" s="74"/>
      <c r="AHB62" s="74"/>
      <c r="AHC62" s="74"/>
      <c r="AHD62" s="74"/>
      <c r="AHE62" s="74"/>
      <c r="AHF62" s="74"/>
      <c r="AHG62" s="74"/>
      <c r="AHH62" s="74"/>
      <c r="AHI62" s="74"/>
      <c r="AHJ62" s="74"/>
      <c r="AHK62" s="74"/>
      <c r="AHL62" s="74"/>
      <c r="AHM62" s="74"/>
      <c r="AHN62" s="74"/>
      <c r="AHO62" s="74"/>
      <c r="AHP62" s="74"/>
      <c r="AHQ62" s="74"/>
      <c r="AHR62" s="74"/>
      <c r="AHS62" s="74"/>
      <c r="AHT62" s="74"/>
      <c r="AHU62" s="74"/>
      <c r="AHV62" s="74"/>
      <c r="AHW62" s="74"/>
      <c r="AHX62" s="74"/>
      <c r="AHY62" s="74"/>
      <c r="AHZ62" s="74"/>
      <c r="AIA62" s="74"/>
      <c r="AIB62" s="74"/>
      <c r="AIC62" s="74"/>
      <c r="AID62" s="74"/>
      <c r="AIE62" s="74"/>
      <c r="AIF62" s="74"/>
      <c r="AIG62" s="74"/>
      <c r="AIH62" s="74"/>
      <c r="AII62" s="74"/>
      <c r="AIJ62" s="74"/>
      <c r="AIK62" s="74"/>
      <c r="AIL62" s="74"/>
      <c r="AIM62" s="74"/>
      <c r="AIN62" s="74"/>
      <c r="AIO62" s="74"/>
      <c r="AIP62" s="74"/>
      <c r="AIQ62" s="74"/>
      <c r="AIR62" s="74"/>
      <c r="AIS62" s="74"/>
      <c r="AIT62" s="74"/>
      <c r="AIU62" s="74"/>
      <c r="AIV62" s="74"/>
      <c r="AIW62" s="74"/>
      <c r="AIX62" s="74"/>
      <c r="AIY62" s="74"/>
      <c r="AIZ62" s="74"/>
      <c r="AJA62" s="74"/>
      <c r="AJB62" s="74"/>
      <c r="AJC62" s="74"/>
      <c r="AJD62" s="74"/>
      <c r="AJE62" s="74"/>
      <c r="AJF62" s="74"/>
      <c r="AJG62" s="74"/>
      <c r="AJH62" s="74"/>
      <c r="AJI62" s="74"/>
      <c r="AJJ62" s="74"/>
      <c r="AJK62" s="74"/>
      <c r="AJL62" s="74"/>
      <c r="AJM62" s="74"/>
      <c r="AJN62" s="74"/>
      <c r="AJO62" s="74"/>
      <c r="AJP62" s="74"/>
      <c r="AJQ62" s="74"/>
      <c r="AJR62" s="74"/>
      <c r="AJS62" s="74"/>
      <c r="AJT62" s="74"/>
      <c r="AJU62" s="74"/>
      <c r="AJV62" s="74"/>
      <c r="AJW62" s="74"/>
      <c r="AJX62" s="74"/>
      <c r="AJY62" s="74"/>
      <c r="AJZ62" s="74"/>
      <c r="AKA62" s="74"/>
      <c r="AKB62" s="74"/>
      <c r="AKC62" s="74"/>
      <c r="AKD62" s="74"/>
      <c r="AKE62" s="74"/>
      <c r="AKF62" s="74"/>
      <c r="AKG62" s="74"/>
      <c r="AKH62" s="74"/>
      <c r="AKI62" s="74"/>
      <c r="AKJ62" s="74"/>
      <c r="AKK62" s="74"/>
      <c r="AKL62" s="74"/>
      <c r="AKM62" s="74"/>
      <c r="AKN62" s="74"/>
      <c r="AKO62" s="74"/>
      <c r="AKP62" s="74"/>
      <c r="AKQ62" s="74"/>
      <c r="AKR62" s="74"/>
      <c r="AKS62" s="74"/>
      <c r="AKT62" s="74"/>
      <c r="AKU62" s="74"/>
      <c r="AKV62" s="74"/>
      <c r="AKW62" s="74"/>
      <c r="AKX62" s="74"/>
      <c r="AKY62" s="74"/>
      <c r="AKZ62" s="74"/>
      <c r="ALA62" s="74"/>
      <c r="ALB62" s="74"/>
      <c r="ALC62" s="74"/>
      <c r="ALD62" s="74"/>
      <c r="ALE62" s="74"/>
      <c r="ALF62" s="74"/>
      <c r="ALG62" s="74"/>
      <c r="ALH62" s="74"/>
      <c r="ALI62" s="74"/>
      <c r="ALJ62" s="74"/>
      <c r="ALK62" s="74"/>
      <c r="ALL62" s="74"/>
      <c r="ALM62" s="74"/>
      <c r="ALN62" s="74"/>
      <c r="ALO62" s="74"/>
      <c r="ALP62" s="74"/>
      <c r="ALQ62" s="74"/>
      <c r="ALR62" s="74"/>
      <c r="ALS62" s="74"/>
      <c r="ALT62" s="74"/>
      <c r="ALU62" s="74"/>
      <c r="ALV62" s="74"/>
      <c r="ALW62" s="74"/>
      <c r="ALX62" s="74"/>
      <c r="ALY62" s="74"/>
      <c r="ALZ62" s="74"/>
      <c r="AMA62" s="74"/>
      <c r="AMB62" s="74"/>
      <c r="AMC62" s="74"/>
      <c r="AMD62" s="74"/>
      <c r="AME62" s="74"/>
      <c r="AMF62" s="74"/>
      <c r="AMG62" s="74"/>
      <c r="AMH62" s="74"/>
      <c r="AMI62" s="74"/>
      <c r="AMJ62" s="74"/>
      <c r="AMK62" s="74"/>
      <c r="AML62" s="74"/>
      <c r="AMM62" s="74"/>
      <c r="AMN62" s="74"/>
      <c r="AMO62" s="74"/>
      <c r="AMP62" s="74"/>
      <c r="AMQ62" s="74"/>
      <c r="AMR62" s="74"/>
      <c r="AMS62" s="74"/>
      <c r="AMT62" s="74"/>
      <c r="AMU62" s="74"/>
      <c r="AMV62" s="74"/>
      <c r="AMW62" s="74"/>
      <c r="AMX62" s="74"/>
      <c r="AMY62" s="74"/>
      <c r="AMZ62" s="74"/>
      <c r="ANA62" s="74"/>
      <c r="ANB62" s="74"/>
      <c r="ANC62" s="74"/>
      <c r="AND62" s="74"/>
      <c r="ANE62" s="74"/>
      <c r="ANF62" s="74"/>
      <c r="ANG62" s="74"/>
      <c r="ANH62" s="74"/>
      <c r="ANI62" s="74"/>
      <c r="ANJ62" s="74"/>
      <c r="ANK62" s="74"/>
      <c r="ANL62" s="74"/>
      <c r="ANM62" s="74"/>
      <c r="ANN62" s="74"/>
      <c r="ANO62" s="74"/>
      <c r="ANP62" s="74"/>
      <c r="ANQ62" s="74"/>
      <c r="ANR62" s="74"/>
      <c r="ANS62" s="74"/>
      <c r="ANT62" s="74"/>
      <c r="ANU62" s="74"/>
      <c r="ANV62" s="74"/>
      <c r="ANW62" s="74"/>
      <c r="ANX62" s="74"/>
      <c r="ANY62" s="74"/>
      <c r="ANZ62" s="74"/>
      <c r="AOA62" s="74"/>
      <c r="AOB62" s="74"/>
      <c r="AOC62" s="74"/>
      <c r="AOD62" s="74"/>
      <c r="AOE62" s="74"/>
      <c r="AOF62" s="74"/>
      <c r="AOG62" s="74"/>
      <c r="AOH62" s="74"/>
      <c r="AOI62" s="74"/>
      <c r="AOJ62" s="74"/>
      <c r="AOK62" s="74"/>
      <c r="AOL62" s="74"/>
      <c r="AOM62" s="74"/>
      <c r="AON62" s="74"/>
      <c r="AOO62" s="74"/>
      <c r="AOP62" s="74"/>
      <c r="AOQ62" s="74"/>
      <c r="AOR62" s="74"/>
      <c r="AOS62" s="74"/>
      <c r="AOT62" s="74"/>
      <c r="AOU62" s="74"/>
      <c r="AOV62" s="74"/>
      <c r="AOW62" s="74"/>
      <c r="AOX62" s="74"/>
      <c r="AOY62" s="74"/>
      <c r="AOZ62" s="74"/>
      <c r="APA62" s="74"/>
      <c r="APB62" s="74"/>
      <c r="APC62" s="74"/>
      <c r="APD62" s="74"/>
      <c r="APE62" s="74"/>
      <c r="APF62" s="74"/>
      <c r="APG62" s="74"/>
      <c r="APH62" s="74"/>
      <c r="API62" s="74"/>
      <c r="APJ62" s="74"/>
      <c r="APK62" s="74"/>
      <c r="APL62" s="74"/>
      <c r="APM62" s="74"/>
      <c r="APN62" s="74"/>
      <c r="APO62" s="74"/>
    </row>
    <row r="63" spans="1:1107" ht="47.25" customHeight="1" x14ac:dyDescent="0.35">
      <c r="A63" s="61"/>
      <c r="B63" s="244" t="s">
        <v>192</v>
      </c>
      <c r="C63" s="244"/>
      <c r="D63" s="216"/>
      <c r="E63" s="216"/>
      <c r="F63" s="216"/>
      <c r="G63" s="217" t="s">
        <v>122</v>
      </c>
      <c r="H63" s="218"/>
      <c r="I63" s="4"/>
      <c r="J63" s="20"/>
      <c r="K63" s="20"/>
      <c r="L63" s="20"/>
      <c r="M63" s="36" t="s">
        <v>116</v>
      </c>
      <c r="N63" s="21"/>
      <c r="O63" s="21"/>
      <c r="P63" s="247" t="s">
        <v>154</v>
      </c>
      <c r="Q63" s="247"/>
      <c r="R63" s="247"/>
      <c r="S63" s="221"/>
      <c r="T63" s="221"/>
      <c r="U63" s="222"/>
      <c r="V63" s="223"/>
      <c r="W63" s="224"/>
      <c r="X63" s="225"/>
      <c r="Y63" s="226"/>
      <c r="Z63" s="227" t="s">
        <v>117</v>
      </c>
      <c r="AA63" s="53"/>
    </row>
    <row r="64" spans="1:1107" ht="23.25" x14ac:dyDescent="0.35">
      <c r="A64" s="61"/>
      <c r="B64" s="219"/>
      <c r="C64" s="220"/>
      <c r="D64" s="216"/>
      <c r="E64" s="216"/>
      <c r="F64" s="216"/>
      <c r="G64" s="217"/>
      <c r="H64" s="218"/>
      <c r="I64" s="4"/>
      <c r="J64" s="20"/>
      <c r="K64" s="20"/>
      <c r="L64" s="20"/>
      <c r="M64" s="37" t="s">
        <v>118</v>
      </c>
      <c r="N64" s="21"/>
      <c r="O64" s="21"/>
      <c r="P64" s="247"/>
      <c r="Q64" s="247"/>
      <c r="R64" s="247"/>
      <c r="S64" s="221"/>
      <c r="T64" s="221"/>
      <c r="U64" s="228"/>
      <c r="V64" s="228"/>
      <c r="W64" s="224"/>
      <c r="X64" s="225"/>
      <c r="Y64" s="226"/>
      <c r="Z64" s="227"/>
      <c r="AA64" s="53"/>
    </row>
    <row r="65" spans="1:1107" ht="23.25" x14ac:dyDescent="0.35">
      <c r="A65" s="61"/>
      <c r="B65" s="220" t="s">
        <v>123</v>
      </c>
      <c r="C65" s="220"/>
      <c r="D65" s="216"/>
      <c r="E65" s="216"/>
      <c r="F65" s="216"/>
      <c r="G65" s="217" t="s">
        <v>124</v>
      </c>
      <c r="H65" s="218"/>
      <c r="I65" s="4"/>
      <c r="J65" s="22"/>
      <c r="K65" s="22"/>
      <c r="L65" s="22"/>
      <c r="M65" s="38"/>
      <c r="N65" s="22"/>
      <c r="O65" s="22"/>
      <c r="P65" s="229"/>
      <c r="Q65" s="230"/>
      <c r="R65" s="217"/>
      <c r="S65" s="221"/>
      <c r="T65" s="221"/>
      <c r="U65" s="217"/>
      <c r="V65" s="217"/>
      <c r="W65" s="224"/>
      <c r="X65" s="225"/>
      <c r="Y65" s="226"/>
      <c r="Z65" s="227"/>
      <c r="AA65" s="53"/>
    </row>
    <row r="66" spans="1:1107" ht="23.25" x14ac:dyDescent="0.35">
      <c r="A66" s="61"/>
      <c r="B66" s="219"/>
      <c r="C66" s="220"/>
      <c r="D66" s="216"/>
      <c r="E66" s="216"/>
      <c r="F66" s="216"/>
      <c r="G66" s="217"/>
      <c r="H66" s="218"/>
      <c r="I66" s="4"/>
      <c r="J66" s="23"/>
      <c r="K66" s="23"/>
      <c r="L66" s="24"/>
      <c r="M66" s="38" t="s">
        <v>119</v>
      </c>
      <c r="N66" s="23"/>
      <c r="O66" s="23"/>
      <c r="P66" s="247"/>
      <c r="Q66" s="247"/>
      <c r="R66" s="247"/>
      <c r="S66" s="221"/>
      <c r="T66" s="221"/>
      <c r="U66" s="220"/>
      <c r="V66" s="220"/>
      <c r="W66" s="224"/>
      <c r="X66" s="225"/>
      <c r="Y66" s="231"/>
      <c r="Z66" s="227"/>
      <c r="AA66" s="53"/>
    </row>
    <row r="67" spans="1:1107" ht="23.25" x14ac:dyDescent="0.35">
      <c r="A67" s="61"/>
      <c r="B67" s="220" t="s">
        <v>125</v>
      </c>
      <c r="C67" s="220"/>
      <c r="D67" s="216"/>
      <c r="E67" s="216"/>
      <c r="F67" s="216"/>
      <c r="G67" s="217" t="s">
        <v>126</v>
      </c>
      <c r="H67" s="218"/>
      <c r="I67" s="4"/>
      <c r="J67" s="23"/>
      <c r="K67" s="23"/>
      <c r="L67" s="23"/>
      <c r="M67" s="39" t="s">
        <v>120</v>
      </c>
      <c r="N67" s="23"/>
      <c r="O67" s="23"/>
      <c r="P67" s="247"/>
      <c r="Q67" s="247"/>
      <c r="R67" s="247"/>
      <c r="S67" s="221"/>
      <c r="T67" s="221"/>
      <c r="U67" s="232"/>
      <c r="V67" s="232"/>
      <c r="W67" s="224"/>
      <c r="X67" s="231"/>
      <c r="Y67" s="231"/>
      <c r="Z67" s="233"/>
      <c r="AA67" s="53"/>
    </row>
    <row r="68" spans="1:1107" s="75" customFormat="1" ht="23.25" x14ac:dyDescent="0.35">
      <c r="A68" s="88"/>
      <c r="B68" s="91"/>
      <c r="C68" s="91"/>
      <c r="D68" s="40"/>
      <c r="E68" s="40"/>
      <c r="F68" s="40"/>
      <c r="G68" s="90"/>
      <c r="J68" s="87"/>
      <c r="K68" s="87"/>
      <c r="L68" s="87"/>
      <c r="M68" s="91"/>
      <c r="N68" s="87"/>
      <c r="O68" s="87"/>
      <c r="P68" s="234"/>
      <c r="Q68" s="234"/>
      <c r="R68" s="234"/>
      <c r="S68" s="221"/>
      <c r="T68" s="221"/>
      <c r="U68" s="232"/>
      <c r="V68" s="232"/>
      <c r="W68" s="224"/>
      <c r="X68" s="231"/>
      <c r="Y68" s="231"/>
      <c r="Z68" s="233"/>
      <c r="AA68" s="96"/>
      <c r="AB68" s="74"/>
      <c r="AC68" s="74"/>
      <c r="AD68" s="74"/>
      <c r="AE68" s="79"/>
      <c r="AF68" s="74"/>
      <c r="AG68" s="74"/>
      <c r="AH68" s="74"/>
      <c r="AI68" s="74"/>
      <c r="AJ68" s="74"/>
      <c r="AK68" s="74"/>
      <c r="AL68" s="74"/>
      <c r="AM68" s="74"/>
      <c r="AN68" s="74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9"/>
      <c r="CG68" s="79"/>
      <c r="CH68" s="79"/>
      <c r="CI68" s="79"/>
      <c r="CJ68" s="79"/>
      <c r="CK68" s="79"/>
      <c r="CL68" s="79"/>
      <c r="CM68" s="79"/>
      <c r="CN68" s="79"/>
      <c r="CO68" s="79"/>
      <c r="CP68" s="79"/>
      <c r="CQ68" s="79"/>
      <c r="CR68" s="79"/>
      <c r="CS68" s="79"/>
      <c r="CT68" s="79"/>
      <c r="CU68" s="79"/>
      <c r="CV68" s="79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  <c r="DH68" s="79"/>
      <c r="DI68" s="79"/>
      <c r="DJ68" s="79"/>
      <c r="DK68" s="79"/>
      <c r="DL68" s="79"/>
      <c r="DM68" s="79"/>
      <c r="DN68" s="79"/>
      <c r="DO68" s="79"/>
      <c r="DP68" s="79"/>
      <c r="DQ68" s="79"/>
      <c r="DR68" s="79"/>
      <c r="DS68" s="79"/>
      <c r="DT68" s="79"/>
      <c r="DU68" s="79"/>
      <c r="DV68" s="79"/>
      <c r="DW68" s="79"/>
      <c r="DX68" s="79"/>
      <c r="DY68" s="79"/>
      <c r="DZ68" s="79"/>
      <c r="EA68" s="79"/>
      <c r="EB68" s="79"/>
      <c r="EC68" s="79"/>
      <c r="ED68" s="79"/>
      <c r="EE68" s="79"/>
      <c r="EF68" s="79"/>
      <c r="EG68" s="79"/>
      <c r="EH68" s="79"/>
      <c r="EI68" s="79"/>
      <c r="EJ68" s="79"/>
      <c r="EK68" s="79"/>
      <c r="EL68" s="79"/>
      <c r="EM68" s="79"/>
      <c r="EN68" s="79"/>
      <c r="EO68" s="79"/>
      <c r="EP68" s="79"/>
      <c r="EQ68" s="79"/>
      <c r="ER68" s="79"/>
      <c r="ES68" s="79"/>
      <c r="ET68" s="79"/>
      <c r="EU68" s="79"/>
      <c r="EV68" s="79"/>
      <c r="EW68" s="79"/>
      <c r="EX68" s="79"/>
      <c r="EY68" s="79"/>
      <c r="EZ68" s="79"/>
      <c r="FA68" s="79"/>
      <c r="FB68" s="79"/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79"/>
      <c r="GH68" s="79"/>
      <c r="GI68" s="79"/>
      <c r="GJ68" s="79"/>
      <c r="GK68" s="79"/>
      <c r="GL68" s="79"/>
      <c r="GM68" s="79"/>
      <c r="GN68" s="79"/>
      <c r="GO68" s="79"/>
      <c r="GP68" s="79"/>
      <c r="GQ68" s="79"/>
      <c r="GR68" s="79"/>
      <c r="GS68" s="79"/>
      <c r="GT68" s="79"/>
      <c r="GU68" s="79"/>
      <c r="GV68" s="79"/>
      <c r="GW68" s="79"/>
      <c r="GX68" s="79"/>
      <c r="GY68" s="79"/>
      <c r="GZ68" s="79"/>
      <c r="HA68" s="79"/>
      <c r="HB68" s="79"/>
      <c r="HC68" s="79"/>
      <c r="HD68" s="79"/>
      <c r="HE68" s="79"/>
      <c r="HF68" s="79"/>
      <c r="HG68" s="79"/>
      <c r="HH68" s="79"/>
      <c r="HI68" s="79"/>
      <c r="HJ68" s="79"/>
      <c r="HK68" s="79"/>
      <c r="HL68" s="79"/>
      <c r="HM68" s="79"/>
      <c r="HN68" s="74"/>
      <c r="HO68" s="74"/>
      <c r="HP68" s="74"/>
      <c r="HQ68" s="74"/>
      <c r="HR68" s="74"/>
      <c r="HS68" s="74"/>
      <c r="HT68" s="74"/>
      <c r="HU68" s="74"/>
      <c r="HV68" s="74"/>
      <c r="HW68" s="74"/>
      <c r="HX68" s="74"/>
      <c r="HY68" s="74"/>
      <c r="HZ68" s="74"/>
      <c r="IA68" s="74"/>
      <c r="IB68" s="74"/>
      <c r="IC68" s="74"/>
      <c r="ID68" s="74"/>
      <c r="IE68" s="74"/>
      <c r="IF68" s="74"/>
      <c r="IG68" s="74"/>
      <c r="IH68" s="74"/>
      <c r="II68" s="74"/>
      <c r="IJ68" s="74"/>
      <c r="IK68" s="74"/>
      <c r="IL68" s="74"/>
      <c r="IM68" s="74"/>
      <c r="IN68" s="74"/>
      <c r="IO68" s="74"/>
      <c r="IP68" s="74"/>
      <c r="IQ68" s="74"/>
      <c r="IR68" s="74"/>
      <c r="IS68" s="74"/>
      <c r="IT68" s="74"/>
      <c r="IU68" s="74"/>
      <c r="IV68" s="74"/>
      <c r="IW68" s="74"/>
      <c r="IX68" s="74"/>
      <c r="IY68" s="74"/>
      <c r="IZ68" s="74"/>
      <c r="JA68" s="74"/>
      <c r="JB68" s="74"/>
      <c r="JC68" s="74"/>
      <c r="JD68" s="74"/>
      <c r="JE68" s="74"/>
      <c r="JF68" s="74"/>
      <c r="JG68" s="74"/>
      <c r="JH68" s="74"/>
      <c r="JI68" s="74"/>
      <c r="JJ68" s="74"/>
      <c r="JK68" s="74"/>
      <c r="JL68" s="74"/>
      <c r="JM68" s="74"/>
      <c r="JN68" s="74"/>
      <c r="JO68" s="74"/>
      <c r="JP68" s="74"/>
      <c r="JQ68" s="74"/>
      <c r="JR68" s="74"/>
      <c r="JS68" s="74"/>
      <c r="JT68" s="74"/>
      <c r="JU68" s="74"/>
      <c r="JV68" s="74"/>
      <c r="JW68" s="74"/>
      <c r="JX68" s="74"/>
      <c r="JY68" s="74"/>
      <c r="JZ68" s="74"/>
      <c r="KA68" s="74"/>
      <c r="KB68" s="74"/>
      <c r="KC68" s="74"/>
      <c r="KD68" s="74"/>
      <c r="KE68" s="74"/>
      <c r="KF68" s="74"/>
      <c r="KG68" s="74"/>
      <c r="KH68" s="74"/>
      <c r="KI68" s="74"/>
      <c r="KJ68" s="74"/>
      <c r="KK68" s="74"/>
      <c r="KL68" s="74"/>
      <c r="KM68" s="74"/>
      <c r="KN68" s="74"/>
      <c r="KO68" s="74"/>
      <c r="KP68" s="74"/>
      <c r="KQ68" s="74"/>
      <c r="KR68" s="74"/>
      <c r="KS68" s="74"/>
      <c r="KT68" s="74"/>
      <c r="KU68" s="74"/>
      <c r="KV68" s="74"/>
      <c r="KW68" s="74"/>
      <c r="KX68" s="74"/>
      <c r="KY68" s="74"/>
      <c r="KZ68" s="74"/>
      <c r="LA68" s="74"/>
      <c r="LB68" s="74"/>
      <c r="LC68" s="74"/>
      <c r="LD68" s="74"/>
      <c r="LE68" s="74"/>
      <c r="LF68" s="74"/>
      <c r="LG68" s="74"/>
      <c r="LH68" s="74"/>
      <c r="LI68" s="74"/>
      <c r="LJ68" s="74"/>
      <c r="LK68" s="74"/>
      <c r="LL68" s="74"/>
      <c r="LM68" s="74"/>
      <c r="LN68" s="74"/>
      <c r="LO68" s="74"/>
      <c r="LP68" s="74"/>
      <c r="LQ68" s="74"/>
      <c r="LR68" s="74"/>
      <c r="LS68" s="74"/>
      <c r="LT68" s="74"/>
      <c r="LU68" s="74"/>
      <c r="LV68" s="74"/>
      <c r="LW68" s="74"/>
      <c r="LX68" s="74"/>
      <c r="LY68" s="74"/>
      <c r="LZ68" s="74"/>
      <c r="MA68" s="74"/>
      <c r="MB68" s="74"/>
      <c r="MC68" s="74"/>
      <c r="MD68" s="74"/>
      <c r="ME68" s="74"/>
      <c r="MF68" s="74"/>
      <c r="MG68" s="74"/>
      <c r="MH68" s="74"/>
      <c r="MI68" s="74"/>
      <c r="MJ68" s="74"/>
      <c r="MK68" s="74"/>
      <c r="ML68" s="74"/>
      <c r="MM68" s="74"/>
      <c r="MN68" s="74"/>
      <c r="MO68" s="74"/>
      <c r="MP68" s="74"/>
      <c r="MQ68" s="74"/>
      <c r="MR68" s="74"/>
      <c r="MS68" s="74"/>
      <c r="MT68" s="74"/>
      <c r="MU68" s="74"/>
      <c r="MV68" s="74"/>
      <c r="MW68" s="74"/>
      <c r="MX68" s="74"/>
      <c r="MY68" s="74"/>
      <c r="MZ68" s="74"/>
      <c r="NA68" s="74"/>
      <c r="NB68" s="74"/>
      <c r="NC68" s="74"/>
      <c r="ND68" s="74"/>
      <c r="NE68" s="74"/>
      <c r="NF68" s="74"/>
      <c r="NG68" s="74"/>
      <c r="NH68" s="74"/>
      <c r="NI68" s="74"/>
      <c r="NJ68" s="74"/>
      <c r="NK68" s="74"/>
      <c r="NL68" s="74"/>
      <c r="NM68" s="74"/>
      <c r="NN68" s="74"/>
      <c r="NO68" s="74"/>
      <c r="NP68" s="74"/>
      <c r="NQ68" s="74"/>
      <c r="NR68" s="74"/>
      <c r="NS68" s="74"/>
      <c r="NT68" s="74"/>
      <c r="NU68" s="74"/>
      <c r="NV68" s="74"/>
      <c r="NW68" s="74"/>
      <c r="NX68" s="74"/>
      <c r="NY68" s="74"/>
      <c r="NZ68" s="74"/>
      <c r="OA68" s="74"/>
      <c r="OB68" s="74"/>
      <c r="OC68" s="74"/>
      <c r="OD68" s="74"/>
      <c r="OE68" s="74"/>
      <c r="OF68" s="74"/>
      <c r="OG68" s="74"/>
      <c r="OH68" s="74"/>
      <c r="OI68" s="74"/>
      <c r="OJ68" s="74"/>
      <c r="OK68" s="74"/>
      <c r="OL68" s="74"/>
      <c r="OM68" s="74"/>
      <c r="ON68" s="74"/>
      <c r="OO68" s="74"/>
      <c r="OP68" s="74"/>
      <c r="OQ68" s="74"/>
      <c r="OR68" s="74"/>
      <c r="OS68" s="74"/>
      <c r="OT68" s="74"/>
      <c r="OU68" s="74"/>
      <c r="OV68" s="74"/>
      <c r="OW68" s="74"/>
      <c r="OX68" s="74"/>
      <c r="OY68" s="74"/>
      <c r="OZ68" s="74"/>
      <c r="PA68" s="74"/>
      <c r="PB68" s="74"/>
      <c r="PC68" s="74"/>
      <c r="PD68" s="74"/>
      <c r="PE68" s="74"/>
      <c r="PF68" s="74"/>
      <c r="PG68" s="74"/>
      <c r="PH68" s="74"/>
      <c r="PI68" s="74"/>
      <c r="PJ68" s="74"/>
      <c r="PK68" s="74"/>
      <c r="PL68" s="74"/>
      <c r="PM68" s="74"/>
      <c r="PN68" s="74"/>
      <c r="PO68" s="74"/>
      <c r="PP68" s="74"/>
      <c r="PQ68" s="74"/>
      <c r="PR68" s="74"/>
      <c r="PS68" s="74"/>
      <c r="PT68" s="74"/>
      <c r="PU68" s="74"/>
      <c r="PV68" s="74"/>
      <c r="PW68" s="74"/>
      <c r="PX68" s="74"/>
      <c r="PY68" s="74"/>
      <c r="PZ68" s="74"/>
      <c r="QA68" s="74"/>
      <c r="QB68" s="74"/>
      <c r="QC68" s="74"/>
      <c r="QD68" s="74"/>
      <c r="QE68" s="74"/>
      <c r="QF68" s="74"/>
      <c r="QG68" s="74"/>
      <c r="QH68" s="74"/>
      <c r="QI68" s="74"/>
      <c r="QJ68" s="74"/>
      <c r="QK68" s="74"/>
      <c r="QL68" s="74"/>
      <c r="QM68" s="74"/>
      <c r="QN68" s="74"/>
      <c r="QO68" s="74"/>
      <c r="QP68" s="74"/>
      <c r="QQ68" s="74"/>
      <c r="QR68" s="74"/>
      <c r="QS68" s="74"/>
      <c r="QT68" s="74"/>
      <c r="QU68" s="74"/>
      <c r="QV68" s="74"/>
      <c r="QW68" s="74"/>
      <c r="QX68" s="74"/>
      <c r="QY68" s="74"/>
      <c r="QZ68" s="74"/>
      <c r="RA68" s="74"/>
      <c r="RB68" s="74"/>
      <c r="RC68" s="74"/>
      <c r="RD68" s="74"/>
      <c r="RE68" s="74"/>
      <c r="RF68" s="74"/>
      <c r="RG68" s="74"/>
      <c r="RH68" s="74"/>
      <c r="RI68" s="74"/>
      <c r="RJ68" s="74"/>
      <c r="RK68" s="74"/>
      <c r="RL68" s="74"/>
      <c r="RM68" s="74"/>
      <c r="RN68" s="74"/>
      <c r="RO68" s="74"/>
      <c r="RP68" s="74"/>
      <c r="RQ68" s="74"/>
      <c r="RR68" s="74"/>
      <c r="RS68" s="74"/>
      <c r="RT68" s="74"/>
      <c r="RU68" s="74"/>
      <c r="RV68" s="74"/>
      <c r="RW68" s="74"/>
      <c r="RX68" s="74"/>
      <c r="RY68" s="74"/>
      <c r="RZ68" s="74"/>
      <c r="SA68" s="74"/>
      <c r="SB68" s="74"/>
      <c r="SC68" s="74"/>
      <c r="SD68" s="74"/>
      <c r="SE68" s="74"/>
      <c r="SF68" s="74"/>
      <c r="SG68" s="74"/>
      <c r="SH68" s="74"/>
      <c r="SI68" s="74"/>
      <c r="SJ68" s="74"/>
      <c r="SK68" s="74"/>
      <c r="SL68" s="74"/>
      <c r="SM68" s="74"/>
      <c r="SN68" s="74"/>
      <c r="SO68" s="74"/>
      <c r="SP68" s="74"/>
      <c r="SQ68" s="74"/>
      <c r="SR68" s="74"/>
      <c r="SS68" s="74"/>
      <c r="ST68" s="74"/>
      <c r="SU68" s="74"/>
      <c r="SV68" s="74"/>
      <c r="SW68" s="74"/>
      <c r="SX68" s="74"/>
      <c r="SY68" s="74"/>
      <c r="SZ68" s="74"/>
      <c r="TA68" s="74"/>
      <c r="TB68" s="74"/>
      <c r="TC68" s="74"/>
      <c r="TD68" s="74"/>
      <c r="TE68" s="74"/>
      <c r="TF68" s="74"/>
      <c r="TG68" s="74"/>
      <c r="TH68" s="74"/>
      <c r="TI68" s="74"/>
      <c r="TJ68" s="74"/>
      <c r="TK68" s="74"/>
      <c r="TL68" s="74"/>
      <c r="TM68" s="74"/>
      <c r="TN68" s="74"/>
      <c r="TO68" s="74"/>
      <c r="TP68" s="74"/>
      <c r="TQ68" s="74"/>
      <c r="TR68" s="74"/>
      <c r="TS68" s="74"/>
      <c r="TT68" s="74"/>
      <c r="TU68" s="74"/>
      <c r="TV68" s="74"/>
      <c r="TW68" s="74"/>
      <c r="TX68" s="74"/>
      <c r="TY68" s="74"/>
      <c r="TZ68" s="74"/>
      <c r="UA68" s="74"/>
      <c r="UB68" s="74"/>
      <c r="UC68" s="74"/>
      <c r="UD68" s="74"/>
      <c r="UE68" s="74"/>
      <c r="UF68" s="74"/>
      <c r="UG68" s="74"/>
      <c r="UH68" s="74"/>
      <c r="UI68" s="74"/>
      <c r="UJ68" s="74"/>
      <c r="UK68" s="74"/>
      <c r="UL68" s="74"/>
      <c r="UM68" s="74"/>
      <c r="UN68" s="74"/>
      <c r="UO68" s="74"/>
      <c r="UP68" s="74"/>
      <c r="UQ68" s="74"/>
      <c r="UR68" s="74"/>
      <c r="US68" s="74"/>
      <c r="UT68" s="74"/>
      <c r="UU68" s="74"/>
      <c r="UV68" s="74"/>
      <c r="UW68" s="74"/>
      <c r="UX68" s="74"/>
      <c r="UY68" s="74"/>
      <c r="UZ68" s="74"/>
      <c r="VA68" s="74"/>
      <c r="VB68" s="74"/>
      <c r="VC68" s="74"/>
      <c r="VD68" s="74"/>
      <c r="VE68" s="74"/>
      <c r="VF68" s="74"/>
      <c r="VG68" s="74"/>
      <c r="VH68" s="74"/>
      <c r="VI68" s="74"/>
      <c r="VJ68" s="74"/>
      <c r="VK68" s="74"/>
      <c r="VL68" s="74"/>
      <c r="VM68" s="74"/>
      <c r="VN68" s="74"/>
      <c r="VO68" s="74"/>
      <c r="VP68" s="74"/>
      <c r="VQ68" s="74"/>
      <c r="VR68" s="74"/>
      <c r="VS68" s="74"/>
      <c r="VT68" s="74"/>
      <c r="VU68" s="74"/>
      <c r="VV68" s="74"/>
      <c r="VW68" s="74"/>
      <c r="VX68" s="74"/>
      <c r="VY68" s="74"/>
      <c r="VZ68" s="74"/>
      <c r="WA68" s="74"/>
      <c r="WB68" s="74"/>
      <c r="WC68" s="74"/>
      <c r="WD68" s="74"/>
      <c r="WE68" s="74"/>
      <c r="WF68" s="74"/>
      <c r="WG68" s="74"/>
      <c r="WH68" s="74"/>
      <c r="WI68" s="74"/>
      <c r="WJ68" s="74"/>
      <c r="WK68" s="74"/>
      <c r="WL68" s="74"/>
      <c r="WM68" s="74"/>
      <c r="WN68" s="74"/>
      <c r="WO68" s="74"/>
      <c r="WP68" s="74"/>
      <c r="WQ68" s="74"/>
      <c r="WR68" s="74"/>
      <c r="WS68" s="74"/>
      <c r="WT68" s="74"/>
      <c r="WU68" s="74"/>
      <c r="WV68" s="74"/>
      <c r="WW68" s="74"/>
      <c r="WX68" s="74"/>
      <c r="WY68" s="74"/>
      <c r="WZ68" s="74"/>
      <c r="XA68" s="74"/>
      <c r="XB68" s="74"/>
      <c r="XC68" s="74"/>
      <c r="XD68" s="74"/>
      <c r="XE68" s="74"/>
      <c r="XF68" s="74"/>
      <c r="XG68" s="74"/>
      <c r="XH68" s="74"/>
      <c r="XI68" s="74"/>
      <c r="XJ68" s="74"/>
      <c r="XK68" s="74"/>
      <c r="XL68" s="74"/>
      <c r="XM68" s="74"/>
      <c r="XN68" s="74"/>
      <c r="XO68" s="74"/>
      <c r="XP68" s="74"/>
      <c r="XQ68" s="74"/>
      <c r="XR68" s="74"/>
      <c r="XS68" s="74"/>
      <c r="XT68" s="74"/>
      <c r="XU68" s="74"/>
      <c r="XV68" s="74"/>
      <c r="XW68" s="74"/>
      <c r="XX68" s="74"/>
      <c r="XY68" s="74"/>
      <c r="XZ68" s="74"/>
      <c r="YA68" s="74"/>
      <c r="YB68" s="74"/>
      <c r="YC68" s="74"/>
      <c r="YD68" s="74"/>
      <c r="YE68" s="74"/>
      <c r="YF68" s="74"/>
      <c r="YG68" s="74"/>
      <c r="YH68" s="74"/>
      <c r="YI68" s="74"/>
      <c r="YJ68" s="74"/>
      <c r="YK68" s="74"/>
      <c r="YL68" s="74"/>
      <c r="YM68" s="74"/>
      <c r="YN68" s="74"/>
      <c r="YO68" s="74"/>
      <c r="YP68" s="74"/>
      <c r="YQ68" s="74"/>
      <c r="YR68" s="74"/>
      <c r="YS68" s="74"/>
      <c r="YT68" s="74"/>
      <c r="YU68" s="74"/>
      <c r="YV68" s="74"/>
      <c r="YW68" s="74"/>
      <c r="YX68" s="74"/>
      <c r="YY68" s="74"/>
      <c r="YZ68" s="74"/>
      <c r="ZA68" s="74"/>
      <c r="ZB68" s="74"/>
      <c r="ZC68" s="74"/>
      <c r="ZD68" s="74"/>
      <c r="ZE68" s="74"/>
      <c r="ZF68" s="74"/>
      <c r="ZG68" s="74"/>
      <c r="ZH68" s="74"/>
      <c r="ZI68" s="74"/>
      <c r="ZJ68" s="74"/>
      <c r="ZK68" s="74"/>
      <c r="ZL68" s="74"/>
      <c r="ZM68" s="74"/>
      <c r="ZN68" s="74"/>
      <c r="ZO68" s="74"/>
      <c r="ZP68" s="74"/>
      <c r="ZQ68" s="74"/>
      <c r="ZR68" s="74"/>
      <c r="ZS68" s="74"/>
      <c r="ZT68" s="74"/>
      <c r="ZU68" s="74"/>
      <c r="ZV68" s="74"/>
      <c r="ZW68" s="74"/>
      <c r="ZX68" s="74"/>
      <c r="ZY68" s="74"/>
      <c r="ZZ68" s="74"/>
      <c r="AAA68" s="74"/>
      <c r="AAB68" s="74"/>
      <c r="AAC68" s="74"/>
      <c r="AAD68" s="74"/>
      <c r="AAE68" s="74"/>
      <c r="AAF68" s="74"/>
      <c r="AAG68" s="74"/>
      <c r="AAH68" s="74"/>
      <c r="AAI68" s="74"/>
      <c r="AAJ68" s="74"/>
      <c r="AAK68" s="74"/>
      <c r="AAL68" s="74"/>
      <c r="AAM68" s="74"/>
      <c r="AAN68" s="74"/>
      <c r="AAO68" s="74"/>
      <c r="AAP68" s="74"/>
      <c r="AAQ68" s="74"/>
      <c r="AAR68" s="74"/>
      <c r="AAS68" s="74"/>
      <c r="AAT68" s="74"/>
      <c r="AAU68" s="74"/>
      <c r="AAV68" s="74"/>
      <c r="AAW68" s="74"/>
      <c r="AAX68" s="74"/>
      <c r="AAY68" s="74"/>
      <c r="AAZ68" s="74"/>
      <c r="ABA68" s="74"/>
      <c r="ABB68" s="74"/>
      <c r="ABC68" s="74"/>
      <c r="ABD68" s="74"/>
      <c r="ABE68" s="74"/>
      <c r="ABF68" s="74"/>
      <c r="ABG68" s="74"/>
      <c r="ABH68" s="74"/>
      <c r="ABI68" s="74"/>
      <c r="ABJ68" s="74"/>
      <c r="ABK68" s="74"/>
      <c r="ABL68" s="74"/>
      <c r="ABM68" s="74"/>
      <c r="ABN68" s="74"/>
      <c r="ABO68" s="74"/>
      <c r="ABP68" s="74"/>
      <c r="ABQ68" s="74"/>
      <c r="ABR68" s="74"/>
      <c r="ABS68" s="74"/>
      <c r="ABT68" s="74"/>
      <c r="ABU68" s="74"/>
      <c r="ABV68" s="74"/>
      <c r="ABW68" s="74"/>
      <c r="ABX68" s="74"/>
      <c r="ABY68" s="74"/>
      <c r="ABZ68" s="74"/>
      <c r="ACA68" s="74"/>
      <c r="ACB68" s="74"/>
      <c r="ACC68" s="74"/>
      <c r="ACD68" s="74"/>
      <c r="ACE68" s="74"/>
      <c r="ACF68" s="74"/>
      <c r="ACG68" s="74"/>
      <c r="ACH68" s="74"/>
      <c r="ACI68" s="74"/>
      <c r="ACJ68" s="74"/>
      <c r="ACK68" s="74"/>
      <c r="ACL68" s="74"/>
      <c r="ACM68" s="74"/>
      <c r="ACN68" s="74"/>
      <c r="ACO68" s="74"/>
      <c r="ACP68" s="74"/>
      <c r="ACQ68" s="74"/>
      <c r="ACR68" s="74"/>
      <c r="ACS68" s="74"/>
      <c r="ACT68" s="74"/>
      <c r="ACU68" s="74"/>
      <c r="ACV68" s="74"/>
      <c r="ACW68" s="74"/>
      <c r="ACX68" s="74"/>
      <c r="ACY68" s="74"/>
      <c r="ACZ68" s="74"/>
      <c r="ADA68" s="74"/>
      <c r="ADB68" s="74"/>
      <c r="ADC68" s="74"/>
      <c r="ADD68" s="74"/>
      <c r="ADE68" s="74"/>
      <c r="ADF68" s="74"/>
      <c r="ADG68" s="74"/>
      <c r="ADH68" s="74"/>
      <c r="ADI68" s="74"/>
      <c r="ADJ68" s="74"/>
      <c r="ADK68" s="74"/>
      <c r="ADL68" s="74"/>
      <c r="ADM68" s="74"/>
      <c r="ADN68" s="74"/>
      <c r="ADO68" s="74"/>
      <c r="ADP68" s="74"/>
      <c r="ADQ68" s="74"/>
      <c r="ADR68" s="74"/>
      <c r="ADS68" s="74"/>
      <c r="ADT68" s="74"/>
      <c r="ADU68" s="74"/>
      <c r="ADV68" s="74"/>
      <c r="ADW68" s="74"/>
      <c r="ADX68" s="74"/>
      <c r="ADY68" s="74"/>
      <c r="ADZ68" s="74"/>
      <c r="AEA68" s="74"/>
      <c r="AEB68" s="74"/>
      <c r="AEC68" s="74"/>
      <c r="AED68" s="74"/>
      <c r="AEE68" s="74"/>
      <c r="AEF68" s="74"/>
      <c r="AEG68" s="74"/>
      <c r="AEH68" s="74"/>
      <c r="AEI68" s="74"/>
      <c r="AEJ68" s="74"/>
      <c r="AEK68" s="74"/>
      <c r="AEL68" s="74"/>
      <c r="AEM68" s="74"/>
      <c r="AEN68" s="74"/>
      <c r="AEO68" s="74"/>
      <c r="AEP68" s="74"/>
      <c r="AEQ68" s="74"/>
      <c r="AER68" s="74"/>
      <c r="AES68" s="74"/>
      <c r="AET68" s="74"/>
      <c r="AEU68" s="74"/>
      <c r="AEV68" s="74"/>
      <c r="AEW68" s="74"/>
      <c r="AEX68" s="74"/>
      <c r="AEY68" s="74"/>
      <c r="AEZ68" s="74"/>
      <c r="AFA68" s="74"/>
      <c r="AFB68" s="74"/>
      <c r="AFC68" s="74"/>
      <c r="AFD68" s="74"/>
      <c r="AFE68" s="74"/>
      <c r="AFF68" s="74"/>
      <c r="AFG68" s="74"/>
      <c r="AFH68" s="74"/>
      <c r="AFI68" s="74"/>
      <c r="AFJ68" s="74"/>
      <c r="AFK68" s="74"/>
      <c r="AFL68" s="74"/>
      <c r="AFM68" s="74"/>
      <c r="AFN68" s="74"/>
      <c r="AFO68" s="74"/>
      <c r="AFP68" s="74"/>
      <c r="AFQ68" s="74"/>
      <c r="AFR68" s="74"/>
      <c r="AFS68" s="74"/>
      <c r="AFT68" s="74"/>
      <c r="AFU68" s="74"/>
      <c r="AFV68" s="74"/>
      <c r="AFW68" s="74"/>
      <c r="AFX68" s="74"/>
      <c r="AFY68" s="74"/>
      <c r="AFZ68" s="74"/>
      <c r="AGA68" s="74"/>
      <c r="AGB68" s="74"/>
      <c r="AGC68" s="74"/>
      <c r="AGD68" s="74"/>
      <c r="AGE68" s="74"/>
      <c r="AGF68" s="74"/>
      <c r="AGG68" s="74"/>
      <c r="AGH68" s="74"/>
      <c r="AGI68" s="74"/>
      <c r="AGJ68" s="74"/>
      <c r="AGK68" s="74"/>
      <c r="AGL68" s="74"/>
      <c r="AGM68" s="74"/>
      <c r="AGN68" s="74"/>
      <c r="AGO68" s="74"/>
      <c r="AGP68" s="74"/>
      <c r="AGQ68" s="74"/>
      <c r="AGR68" s="74"/>
      <c r="AGS68" s="74"/>
      <c r="AGT68" s="74"/>
      <c r="AGU68" s="74"/>
      <c r="AGV68" s="74"/>
      <c r="AGW68" s="74"/>
      <c r="AGX68" s="74"/>
      <c r="AGY68" s="74"/>
      <c r="AGZ68" s="74"/>
      <c r="AHA68" s="74"/>
      <c r="AHB68" s="74"/>
      <c r="AHC68" s="74"/>
      <c r="AHD68" s="74"/>
      <c r="AHE68" s="74"/>
      <c r="AHF68" s="74"/>
      <c r="AHG68" s="74"/>
      <c r="AHH68" s="74"/>
      <c r="AHI68" s="74"/>
      <c r="AHJ68" s="74"/>
      <c r="AHK68" s="74"/>
      <c r="AHL68" s="74"/>
      <c r="AHM68" s="74"/>
      <c r="AHN68" s="74"/>
      <c r="AHO68" s="74"/>
      <c r="AHP68" s="74"/>
      <c r="AHQ68" s="74"/>
      <c r="AHR68" s="74"/>
      <c r="AHS68" s="74"/>
      <c r="AHT68" s="74"/>
      <c r="AHU68" s="74"/>
      <c r="AHV68" s="74"/>
      <c r="AHW68" s="74"/>
      <c r="AHX68" s="74"/>
      <c r="AHY68" s="74"/>
      <c r="AHZ68" s="74"/>
      <c r="AIA68" s="74"/>
      <c r="AIB68" s="74"/>
      <c r="AIC68" s="74"/>
      <c r="AID68" s="74"/>
      <c r="AIE68" s="74"/>
      <c r="AIF68" s="74"/>
      <c r="AIG68" s="74"/>
      <c r="AIH68" s="74"/>
      <c r="AII68" s="74"/>
      <c r="AIJ68" s="74"/>
      <c r="AIK68" s="74"/>
      <c r="AIL68" s="74"/>
      <c r="AIM68" s="74"/>
      <c r="AIN68" s="74"/>
      <c r="AIO68" s="74"/>
      <c r="AIP68" s="74"/>
      <c r="AIQ68" s="74"/>
      <c r="AIR68" s="74"/>
      <c r="AIS68" s="74"/>
      <c r="AIT68" s="74"/>
      <c r="AIU68" s="74"/>
      <c r="AIV68" s="74"/>
      <c r="AIW68" s="74"/>
      <c r="AIX68" s="74"/>
      <c r="AIY68" s="74"/>
      <c r="AIZ68" s="74"/>
      <c r="AJA68" s="74"/>
      <c r="AJB68" s="74"/>
      <c r="AJC68" s="74"/>
      <c r="AJD68" s="74"/>
      <c r="AJE68" s="74"/>
      <c r="AJF68" s="74"/>
      <c r="AJG68" s="74"/>
      <c r="AJH68" s="74"/>
      <c r="AJI68" s="74"/>
      <c r="AJJ68" s="74"/>
      <c r="AJK68" s="74"/>
      <c r="AJL68" s="74"/>
      <c r="AJM68" s="74"/>
      <c r="AJN68" s="74"/>
      <c r="AJO68" s="74"/>
      <c r="AJP68" s="74"/>
      <c r="AJQ68" s="74"/>
      <c r="AJR68" s="74"/>
      <c r="AJS68" s="74"/>
      <c r="AJT68" s="74"/>
      <c r="AJU68" s="74"/>
      <c r="AJV68" s="74"/>
      <c r="AJW68" s="74"/>
      <c r="AJX68" s="74"/>
      <c r="AJY68" s="74"/>
      <c r="AJZ68" s="74"/>
      <c r="AKA68" s="74"/>
      <c r="AKB68" s="74"/>
      <c r="AKC68" s="74"/>
      <c r="AKD68" s="74"/>
      <c r="AKE68" s="74"/>
      <c r="AKF68" s="74"/>
      <c r="AKG68" s="74"/>
      <c r="AKH68" s="74"/>
      <c r="AKI68" s="74"/>
      <c r="AKJ68" s="74"/>
      <c r="AKK68" s="74"/>
      <c r="AKL68" s="74"/>
      <c r="AKM68" s="74"/>
      <c r="AKN68" s="74"/>
      <c r="AKO68" s="74"/>
      <c r="AKP68" s="74"/>
      <c r="AKQ68" s="74"/>
      <c r="AKR68" s="74"/>
      <c r="AKS68" s="74"/>
      <c r="AKT68" s="74"/>
      <c r="AKU68" s="74"/>
      <c r="AKV68" s="74"/>
      <c r="AKW68" s="74"/>
      <c r="AKX68" s="74"/>
      <c r="AKY68" s="74"/>
      <c r="AKZ68" s="74"/>
      <c r="ALA68" s="74"/>
      <c r="ALB68" s="74"/>
      <c r="ALC68" s="74"/>
      <c r="ALD68" s="74"/>
      <c r="ALE68" s="74"/>
      <c r="ALF68" s="74"/>
      <c r="ALG68" s="74"/>
      <c r="ALH68" s="74"/>
      <c r="ALI68" s="74"/>
      <c r="ALJ68" s="74"/>
      <c r="ALK68" s="74"/>
      <c r="ALL68" s="74"/>
      <c r="ALM68" s="74"/>
      <c r="ALN68" s="74"/>
      <c r="ALO68" s="74"/>
      <c r="ALP68" s="74"/>
      <c r="ALQ68" s="74"/>
      <c r="ALR68" s="74"/>
      <c r="ALS68" s="74"/>
      <c r="ALT68" s="74"/>
      <c r="ALU68" s="74"/>
      <c r="ALV68" s="74"/>
      <c r="ALW68" s="74"/>
      <c r="ALX68" s="74"/>
      <c r="ALY68" s="74"/>
      <c r="ALZ68" s="74"/>
      <c r="AMA68" s="74"/>
      <c r="AMB68" s="74"/>
      <c r="AMC68" s="74"/>
      <c r="AMD68" s="74"/>
      <c r="AME68" s="74"/>
      <c r="AMF68" s="74"/>
      <c r="AMG68" s="74"/>
      <c r="AMH68" s="74"/>
      <c r="AMI68" s="74"/>
      <c r="AMJ68" s="74"/>
      <c r="AMK68" s="74"/>
      <c r="AML68" s="74"/>
      <c r="AMM68" s="74"/>
      <c r="AMN68" s="74"/>
      <c r="AMO68" s="74"/>
      <c r="AMP68" s="74"/>
      <c r="AMQ68" s="74"/>
      <c r="AMR68" s="74"/>
      <c r="AMS68" s="74"/>
      <c r="AMT68" s="74"/>
      <c r="AMU68" s="74"/>
      <c r="AMV68" s="74"/>
      <c r="AMW68" s="74"/>
      <c r="AMX68" s="74"/>
      <c r="AMY68" s="74"/>
      <c r="AMZ68" s="74"/>
      <c r="ANA68" s="74"/>
      <c r="ANB68" s="74"/>
      <c r="ANC68" s="74"/>
      <c r="AND68" s="74"/>
      <c r="ANE68" s="74"/>
      <c r="ANF68" s="74"/>
      <c r="ANG68" s="74"/>
      <c r="ANH68" s="74"/>
      <c r="ANI68" s="74"/>
      <c r="ANJ68" s="74"/>
      <c r="ANK68" s="74"/>
      <c r="ANL68" s="74"/>
      <c r="ANM68" s="74"/>
      <c r="ANN68" s="74"/>
      <c r="ANO68" s="74"/>
      <c r="ANP68" s="74"/>
      <c r="ANQ68" s="74"/>
      <c r="ANR68" s="74"/>
      <c r="ANS68" s="74"/>
      <c r="ANT68" s="74"/>
      <c r="ANU68" s="74"/>
      <c r="ANV68" s="74"/>
      <c r="ANW68" s="74"/>
      <c r="ANX68" s="74"/>
      <c r="ANY68" s="74"/>
      <c r="ANZ68" s="74"/>
      <c r="AOA68" s="74"/>
      <c r="AOB68" s="74"/>
      <c r="AOC68" s="74"/>
      <c r="AOD68" s="74"/>
      <c r="AOE68" s="74"/>
      <c r="AOF68" s="74"/>
      <c r="AOG68" s="74"/>
      <c r="AOH68" s="74"/>
      <c r="AOI68" s="74"/>
      <c r="AOJ68" s="74"/>
      <c r="AOK68" s="74"/>
      <c r="AOL68" s="74"/>
      <c r="AOM68" s="74"/>
      <c r="AON68" s="74"/>
      <c r="AOO68" s="74"/>
      <c r="AOP68" s="74"/>
      <c r="AOQ68" s="74"/>
      <c r="AOR68" s="74"/>
      <c r="AOS68" s="74"/>
      <c r="AOT68" s="74"/>
      <c r="AOU68" s="74"/>
      <c r="AOV68" s="74"/>
      <c r="AOW68" s="74"/>
      <c r="AOX68" s="74"/>
      <c r="AOY68" s="74"/>
      <c r="AOZ68" s="74"/>
      <c r="APA68" s="74"/>
      <c r="APB68" s="74"/>
      <c r="APC68" s="74"/>
      <c r="APD68" s="74"/>
      <c r="APE68" s="74"/>
      <c r="APF68" s="74"/>
      <c r="APG68" s="74"/>
      <c r="APH68" s="74"/>
      <c r="API68" s="74"/>
      <c r="APJ68" s="74"/>
      <c r="APK68" s="74"/>
      <c r="APL68" s="74"/>
      <c r="APM68" s="74"/>
      <c r="APN68" s="74"/>
      <c r="APO68" s="74"/>
    </row>
    <row r="69" spans="1:1107" ht="23.25" x14ac:dyDescent="0.35">
      <c r="A69" s="61"/>
      <c r="B69" s="19"/>
      <c r="H69" s="4"/>
      <c r="I69" s="4"/>
      <c r="J69" s="23"/>
      <c r="K69" s="23"/>
      <c r="L69" s="24"/>
      <c r="M69" s="39"/>
      <c r="N69" s="23"/>
      <c r="O69" s="23"/>
      <c r="P69" s="230" t="s">
        <v>0</v>
      </c>
      <c r="Q69" s="230"/>
      <c r="R69" s="220"/>
      <c r="S69" s="221"/>
      <c r="T69" s="221"/>
      <c r="U69" s="220"/>
      <c r="V69" s="220"/>
      <c r="W69" s="224"/>
      <c r="X69" s="231"/>
      <c r="Y69" s="231"/>
      <c r="Z69" s="233"/>
      <c r="AA69" s="53"/>
    </row>
    <row r="70" spans="1:1107" ht="20.25" customHeight="1" x14ac:dyDescent="0.35">
      <c r="A70" s="61"/>
      <c r="B70" s="19"/>
      <c r="H70" s="4"/>
      <c r="I70" s="4"/>
      <c r="J70" s="23"/>
      <c r="K70" s="23"/>
      <c r="L70" s="23"/>
      <c r="M70" s="39" t="s">
        <v>121</v>
      </c>
      <c r="N70" s="23"/>
      <c r="O70" s="23"/>
      <c r="P70" s="244" t="s">
        <v>155</v>
      </c>
      <c r="Q70" s="244"/>
      <c r="R70" s="244"/>
      <c r="S70" s="221"/>
      <c r="T70" s="221"/>
      <c r="U70" s="221"/>
      <c r="V70" s="232"/>
      <c r="W70" s="224"/>
      <c r="X70" s="231"/>
      <c r="Y70" s="231"/>
      <c r="Z70" s="233"/>
      <c r="AA70" s="53"/>
    </row>
    <row r="71" spans="1:1107" ht="35.25" customHeight="1" x14ac:dyDescent="0.25">
      <c r="P71" s="244"/>
      <c r="Q71" s="244"/>
      <c r="R71" s="244"/>
      <c r="S71" s="221"/>
      <c r="T71" s="221"/>
      <c r="U71" s="221"/>
      <c r="V71" s="221"/>
      <c r="W71" s="235"/>
      <c r="X71" s="236"/>
      <c r="Y71" s="231"/>
      <c r="Z71" s="227" t="s">
        <v>156</v>
      </c>
      <c r="AA71" s="53"/>
    </row>
    <row r="72" spans="1:1107" ht="23.25" x14ac:dyDescent="0.25">
      <c r="P72" s="237"/>
      <c r="Q72" s="237"/>
      <c r="R72" s="237"/>
      <c r="S72" s="238"/>
      <c r="T72" s="238"/>
      <c r="U72" s="239"/>
      <c r="V72" s="239"/>
      <c r="W72" s="231"/>
      <c r="X72" s="236"/>
      <c r="Y72" s="231"/>
      <c r="Z72" s="240"/>
      <c r="AA72" s="53"/>
    </row>
    <row r="73" spans="1:1107" ht="23.25" x14ac:dyDescent="0.25">
      <c r="A73" s="58"/>
      <c r="B73" s="59"/>
      <c r="C73" s="47"/>
      <c r="D73" s="47"/>
      <c r="E73" s="47"/>
      <c r="F73" s="47"/>
      <c r="G73" s="44"/>
      <c r="H73" s="44"/>
      <c r="I73" s="44"/>
      <c r="J73" s="44"/>
      <c r="K73" s="44"/>
      <c r="L73" s="44"/>
      <c r="M73" s="44"/>
      <c r="N73" s="44"/>
      <c r="O73" s="44"/>
      <c r="P73" s="230"/>
      <c r="Q73" s="231"/>
      <c r="R73" s="231"/>
      <c r="S73" s="231"/>
      <c r="T73" s="231"/>
      <c r="U73" s="231"/>
      <c r="V73" s="231"/>
      <c r="W73" s="231"/>
      <c r="X73" s="236"/>
      <c r="Y73" s="231"/>
      <c r="Z73" s="240"/>
      <c r="AA73" s="53"/>
    </row>
    <row r="74" spans="1:1107" ht="15.75" customHeight="1" x14ac:dyDescent="0.25">
      <c r="A74" s="58"/>
      <c r="B74" s="59"/>
      <c r="C74" s="47"/>
      <c r="D74" s="47"/>
      <c r="E74" s="47"/>
      <c r="F74" s="47"/>
      <c r="G74" s="44"/>
      <c r="H74" s="44"/>
      <c r="I74" s="44"/>
      <c r="J74" s="44"/>
      <c r="K74" s="44"/>
      <c r="L74" s="44"/>
      <c r="M74" s="44"/>
      <c r="N74" s="44"/>
      <c r="O74" s="44"/>
      <c r="P74" s="244" t="s">
        <v>188</v>
      </c>
      <c r="Q74" s="244"/>
      <c r="R74" s="244"/>
      <c r="S74" s="231"/>
      <c r="T74" s="231"/>
      <c r="U74" s="231"/>
      <c r="V74" s="231"/>
      <c r="W74" s="231"/>
      <c r="X74" s="236"/>
      <c r="Y74" s="231"/>
      <c r="Z74" s="240"/>
      <c r="AA74" s="53"/>
    </row>
    <row r="75" spans="1:1107" ht="81" customHeight="1" x14ac:dyDescent="0.35">
      <c r="A75" s="58"/>
      <c r="B75" s="59"/>
      <c r="C75" s="47"/>
      <c r="D75" s="47"/>
      <c r="E75" s="47"/>
      <c r="F75" s="47"/>
      <c r="G75" s="44"/>
      <c r="H75" s="44"/>
      <c r="I75" s="44"/>
      <c r="J75" s="44"/>
      <c r="K75" s="44"/>
      <c r="L75" s="44"/>
      <c r="M75" s="44"/>
      <c r="N75" s="44"/>
      <c r="O75" s="44"/>
      <c r="P75" s="244"/>
      <c r="Q75" s="244"/>
      <c r="R75" s="244"/>
      <c r="S75" s="231"/>
      <c r="T75" s="231"/>
      <c r="U75" s="231"/>
      <c r="V75" s="231"/>
      <c r="W75" s="231"/>
      <c r="X75" s="236"/>
      <c r="Y75" s="231"/>
      <c r="Z75" s="241" t="s">
        <v>189</v>
      </c>
      <c r="AA75" s="53"/>
    </row>
    <row r="76" spans="1:1107" x14ac:dyDescent="0.25">
      <c r="A76" s="58"/>
      <c r="B76" s="59"/>
      <c r="C76" s="47"/>
      <c r="D76" s="47"/>
      <c r="E76" s="47"/>
      <c r="F76" s="47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Z76" s="60"/>
      <c r="AA76" s="53"/>
    </row>
    <row r="77" spans="1:1107" x14ac:dyDescent="0.25">
      <c r="A77" s="58"/>
      <c r="B77" s="59"/>
      <c r="C77" s="47"/>
      <c r="D77" s="47"/>
      <c r="E77" s="47"/>
      <c r="F77" s="47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Z77" s="60"/>
      <c r="AA77" s="53"/>
    </row>
    <row r="78" spans="1:1107" x14ac:dyDescent="0.25">
      <c r="A78" s="58"/>
      <c r="B78" s="59"/>
      <c r="C78" s="47"/>
      <c r="D78" s="47"/>
      <c r="E78" s="47"/>
      <c r="F78" s="47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Z78" s="60"/>
      <c r="AA78" s="53"/>
    </row>
    <row r="79" spans="1:1107" x14ac:dyDescent="0.25">
      <c r="A79" s="58"/>
      <c r="B79" s="59"/>
      <c r="C79" s="47"/>
      <c r="D79" s="47"/>
      <c r="E79" s="47"/>
      <c r="F79" s="47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Z79" s="60"/>
      <c r="AA79" s="53"/>
    </row>
    <row r="80" spans="1:1107" x14ac:dyDescent="0.25">
      <c r="A80" s="58"/>
      <c r="B80" s="59"/>
      <c r="C80" s="47"/>
      <c r="D80" s="47"/>
      <c r="E80" s="47"/>
      <c r="F80" s="47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Z80" s="60"/>
      <c r="AA80" s="53"/>
    </row>
    <row r="81" spans="1:27" x14ac:dyDescent="0.25">
      <c r="A81" s="58"/>
      <c r="B81" s="59"/>
      <c r="C81" s="47"/>
      <c r="D81" s="47"/>
      <c r="E81" s="47"/>
      <c r="F81" s="47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Z81" s="60"/>
      <c r="AA81" s="53"/>
    </row>
    <row r="82" spans="1:27" x14ac:dyDescent="0.25">
      <c r="A82" s="58"/>
      <c r="B82" s="59"/>
      <c r="C82" s="47"/>
      <c r="D82" s="47"/>
      <c r="E82" s="47"/>
      <c r="F82" s="47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Z82" s="60"/>
      <c r="AA82" s="53"/>
    </row>
    <row r="83" spans="1:27" x14ac:dyDescent="0.25">
      <c r="A83" s="58"/>
      <c r="B83" s="59"/>
      <c r="C83" s="47"/>
      <c r="D83" s="47"/>
      <c r="E83" s="47"/>
      <c r="F83" s="47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Z83" s="60"/>
      <c r="AA83" s="53"/>
    </row>
    <row r="84" spans="1:27" x14ac:dyDescent="0.25">
      <c r="A84" s="58"/>
      <c r="B84" s="59"/>
      <c r="C84" s="47"/>
      <c r="D84" s="47"/>
      <c r="E84" s="47"/>
      <c r="F84" s="47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Z84" s="60"/>
      <c r="AA84" s="53"/>
    </row>
    <row r="85" spans="1:27" x14ac:dyDescent="0.25">
      <c r="A85" s="58"/>
      <c r="B85" s="59"/>
      <c r="C85" s="47"/>
      <c r="D85" s="47"/>
      <c r="E85" s="47"/>
      <c r="F85" s="47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Z85" s="60"/>
      <c r="AA85" s="53"/>
    </row>
    <row r="86" spans="1:27" x14ac:dyDescent="0.25">
      <c r="A86" s="58"/>
      <c r="B86" s="59"/>
      <c r="C86" s="47"/>
      <c r="D86" s="47"/>
      <c r="E86" s="47"/>
      <c r="F86" s="47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Z86" s="60"/>
      <c r="AA86" s="53"/>
    </row>
    <row r="87" spans="1:27" x14ac:dyDescent="0.25">
      <c r="A87" s="58"/>
      <c r="B87" s="59"/>
      <c r="C87" s="47"/>
      <c r="D87" s="47"/>
      <c r="E87" s="47"/>
      <c r="F87" s="47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Z87" s="60"/>
      <c r="AA87" s="53"/>
    </row>
    <row r="88" spans="1:27" x14ac:dyDescent="0.25">
      <c r="A88" s="58"/>
      <c r="B88" s="59"/>
      <c r="C88" s="47"/>
      <c r="D88" s="47"/>
      <c r="E88" s="47"/>
      <c r="F88" s="47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Z88" s="60"/>
      <c r="AA88" s="53"/>
    </row>
    <row r="89" spans="1:27" x14ac:dyDescent="0.25">
      <c r="A89" s="58"/>
      <c r="B89" s="59"/>
      <c r="C89" s="47"/>
      <c r="D89" s="47"/>
      <c r="E89" s="47"/>
      <c r="F89" s="47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Z89" s="60"/>
      <c r="AA89" s="53"/>
    </row>
    <row r="90" spans="1:27" x14ac:dyDescent="0.25">
      <c r="A90" s="58"/>
      <c r="B90" s="59"/>
      <c r="C90" s="47"/>
      <c r="D90" s="47"/>
      <c r="E90" s="47"/>
      <c r="F90" s="47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Z90" s="60"/>
      <c r="AA90" s="53"/>
    </row>
    <row r="91" spans="1:27" x14ac:dyDescent="0.25">
      <c r="A91" s="58"/>
      <c r="B91" s="59"/>
      <c r="C91" s="47"/>
      <c r="D91" s="47"/>
      <c r="E91" s="47"/>
      <c r="F91" s="47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Z91" s="60"/>
      <c r="AA91" s="53"/>
    </row>
    <row r="92" spans="1:27" x14ac:dyDescent="0.25">
      <c r="A92" s="58"/>
      <c r="B92" s="59"/>
      <c r="C92" s="47"/>
      <c r="D92" s="47"/>
      <c r="E92" s="47"/>
      <c r="F92" s="47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Z92" s="60"/>
      <c r="AA92" s="53"/>
    </row>
    <row r="93" spans="1:27" x14ac:dyDescent="0.25">
      <c r="A93" s="58"/>
      <c r="B93" s="59"/>
      <c r="C93" s="47"/>
      <c r="D93" s="47"/>
      <c r="E93" s="47"/>
      <c r="F93" s="47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Z93" s="60"/>
      <c r="AA93" s="53"/>
    </row>
    <row r="94" spans="1:27" x14ac:dyDescent="0.25">
      <c r="A94" s="58"/>
      <c r="B94" s="59"/>
      <c r="C94" s="47"/>
      <c r="D94" s="47"/>
      <c r="E94" s="47"/>
      <c r="F94" s="47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Z94" s="60"/>
      <c r="AA94" s="53"/>
    </row>
    <row r="95" spans="1:27" x14ac:dyDescent="0.25">
      <c r="A95" s="58"/>
      <c r="B95" s="59"/>
      <c r="C95" s="47"/>
      <c r="D95" s="47"/>
      <c r="E95" s="47"/>
      <c r="F95" s="47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Z95" s="60"/>
      <c r="AA95" s="53"/>
    </row>
    <row r="96" spans="1:27" x14ac:dyDescent="0.25">
      <c r="A96" s="58"/>
      <c r="B96" s="59"/>
      <c r="C96" s="47"/>
      <c r="D96" s="47"/>
      <c r="E96" s="47"/>
      <c r="F96" s="47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Z96" s="60"/>
      <c r="AA96" s="53"/>
    </row>
    <row r="97" spans="1:27" x14ac:dyDescent="0.25">
      <c r="A97" s="58"/>
      <c r="B97" s="59"/>
      <c r="C97" s="47"/>
      <c r="D97" s="47"/>
      <c r="E97" s="47"/>
      <c r="F97" s="47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Z97" s="60"/>
      <c r="AA97" s="53"/>
    </row>
    <row r="98" spans="1:27" x14ac:dyDescent="0.25">
      <c r="A98" s="58"/>
      <c r="B98" s="59"/>
      <c r="C98" s="47"/>
      <c r="D98" s="47"/>
      <c r="E98" s="47"/>
      <c r="F98" s="47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Z98" s="60"/>
      <c r="AA98" s="53"/>
    </row>
    <row r="99" spans="1:27" x14ac:dyDescent="0.25">
      <c r="A99" s="58"/>
      <c r="B99" s="59"/>
      <c r="C99" s="47"/>
      <c r="D99" s="47"/>
      <c r="E99" s="47"/>
      <c r="F99" s="47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Z99" s="60"/>
      <c r="AA99" s="53"/>
    </row>
    <row r="100" spans="1:27" x14ac:dyDescent="0.25">
      <c r="A100" s="58"/>
      <c r="B100" s="59"/>
      <c r="C100" s="47"/>
      <c r="D100" s="47"/>
      <c r="E100" s="47"/>
      <c r="F100" s="47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Z100" s="60"/>
      <c r="AA100" s="53"/>
    </row>
    <row r="101" spans="1:27" x14ac:dyDescent="0.25">
      <c r="A101" s="58"/>
      <c r="B101" s="59"/>
      <c r="C101" s="47"/>
      <c r="D101" s="47"/>
      <c r="E101" s="47"/>
      <c r="F101" s="47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Z101" s="60"/>
      <c r="AA101" s="53"/>
    </row>
    <row r="102" spans="1:27" x14ac:dyDescent="0.25">
      <c r="A102" s="58"/>
      <c r="B102" s="59"/>
      <c r="C102" s="47"/>
      <c r="D102" s="47"/>
      <c r="E102" s="47"/>
      <c r="F102" s="47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Z102" s="60"/>
      <c r="AA102" s="53"/>
    </row>
    <row r="103" spans="1:27" x14ac:dyDescent="0.25">
      <c r="A103" s="58"/>
      <c r="B103" s="59"/>
      <c r="C103" s="47"/>
      <c r="D103" s="47"/>
      <c r="E103" s="47"/>
      <c r="F103" s="47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Z103" s="60"/>
      <c r="AA103" s="53"/>
    </row>
    <row r="104" spans="1:27" x14ac:dyDescent="0.25">
      <c r="A104" s="58"/>
      <c r="B104" s="59"/>
      <c r="C104" s="47"/>
      <c r="D104" s="47"/>
      <c r="E104" s="47"/>
      <c r="F104" s="47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Z104" s="60"/>
      <c r="AA104" s="53"/>
    </row>
    <row r="105" spans="1:27" x14ac:dyDescent="0.25">
      <c r="A105" s="58"/>
      <c r="B105" s="59"/>
      <c r="C105" s="47"/>
      <c r="D105" s="47"/>
      <c r="E105" s="47"/>
      <c r="F105" s="47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Z105" s="60"/>
      <c r="AA105" s="53"/>
    </row>
    <row r="106" spans="1:27" x14ac:dyDescent="0.25">
      <c r="A106" s="58"/>
      <c r="B106" s="59"/>
      <c r="C106" s="47"/>
      <c r="D106" s="47"/>
      <c r="E106" s="47"/>
      <c r="F106" s="47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Z106" s="60"/>
      <c r="AA106" s="53"/>
    </row>
    <row r="107" spans="1:27" x14ac:dyDescent="0.25">
      <c r="A107" s="58"/>
      <c r="B107" s="59"/>
      <c r="C107" s="47"/>
      <c r="D107" s="47"/>
      <c r="E107" s="47"/>
      <c r="F107" s="47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Z107" s="60"/>
      <c r="AA107" s="53"/>
    </row>
    <row r="108" spans="1:27" x14ac:dyDescent="0.25">
      <c r="A108" s="58"/>
      <c r="B108" s="59"/>
      <c r="C108" s="47"/>
      <c r="D108" s="47"/>
      <c r="E108" s="47"/>
      <c r="F108" s="47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Z108" s="60"/>
      <c r="AA108" s="53"/>
    </row>
    <row r="109" spans="1:27" x14ac:dyDescent="0.25">
      <c r="A109" s="58"/>
      <c r="B109" s="59"/>
      <c r="C109" s="47"/>
      <c r="D109" s="47"/>
      <c r="E109" s="47"/>
      <c r="F109" s="47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Z109" s="60"/>
      <c r="AA109" s="53"/>
    </row>
    <row r="110" spans="1:27" x14ac:dyDescent="0.25">
      <c r="A110" s="58"/>
      <c r="B110" s="59"/>
      <c r="C110" s="47"/>
      <c r="D110" s="47"/>
      <c r="E110" s="47"/>
      <c r="F110" s="47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Z110" s="60"/>
      <c r="AA110" s="53"/>
    </row>
    <row r="111" spans="1:27" x14ac:dyDescent="0.25">
      <c r="A111" s="58"/>
      <c r="B111" s="59"/>
      <c r="C111" s="47"/>
      <c r="D111" s="47"/>
      <c r="E111" s="47"/>
      <c r="F111" s="47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Z111" s="60"/>
      <c r="AA111" s="53"/>
    </row>
    <row r="112" spans="1:27" x14ac:dyDescent="0.25">
      <c r="A112" s="58"/>
      <c r="B112" s="59"/>
      <c r="C112" s="47"/>
      <c r="D112" s="47"/>
      <c r="E112" s="47"/>
      <c r="F112" s="47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Z112" s="60"/>
      <c r="AA112" s="53"/>
    </row>
    <row r="113" spans="1:27" x14ac:dyDescent="0.25">
      <c r="A113" s="58"/>
      <c r="B113" s="59"/>
      <c r="C113" s="47"/>
      <c r="D113" s="47"/>
      <c r="E113" s="47"/>
      <c r="F113" s="47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Z113" s="60"/>
      <c r="AA113" s="53"/>
    </row>
    <row r="114" spans="1:27" x14ac:dyDescent="0.25">
      <c r="A114" s="58"/>
      <c r="B114" s="59"/>
      <c r="C114" s="47"/>
      <c r="D114" s="47"/>
      <c r="E114" s="47"/>
      <c r="F114" s="47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Z114" s="60"/>
      <c r="AA114" s="53"/>
    </row>
    <row r="115" spans="1:27" x14ac:dyDescent="0.25">
      <c r="A115" s="58"/>
      <c r="B115" s="59"/>
      <c r="C115" s="47"/>
      <c r="D115" s="47"/>
      <c r="E115" s="47"/>
      <c r="F115" s="47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Z115" s="60"/>
      <c r="AA115" s="53"/>
    </row>
    <row r="116" spans="1:27" x14ac:dyDescent="0.25">
      <c r="A116" s="58"/>
      <c r="B116" s="59"/>
      <c r="C116" s="47"/>
      <c r="D116" s="47"/>
      <c r="E116" s="47"/>
      <c r="F116" s="47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Z116" s="60"/>
      <c r="AA116" s="53"/>
    </row>
    <row r="117" spans="1:27" x14ac:dyDescent="0.25">
      <c r="A117" s="58"/>
      <c r="B117" s="59"/>
      <c r="C117" s="47"/>
      <c r="D117" s="47"/>
      <c r="E117" s="47"/>
      <c r="F117" s="47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Z117" s="60"/>
      <c r="AA117" s="53"/>
    </row>
    <row r="118" spans="1:27" x14ac:dyDescent="0.25">
      <c r="A118" s="58"/>
      <c r="B118" s="59"/>
      <c r="C118" s="47"/>
      <c r="D118" s="47"/>
      <c r="E118" s="47"/>
      <c r="F118" s="47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Z118" s="60"/>
      <c r="AA118" s="53"/>
    </row>
    <row r="119" spans="1:27" x14ac:dyDescent="0.25">
      <c r="A119" s="58"/>
      <c r="B119" s="59"/>
      <c r="C119" s="47"/>
      <c r="D119" s="47"/>
      <c r="E119" s="47"/>
      <c r="F119" s="47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Z119" s="60"/>
      <c r="AA119" s="53"/>
    </row>
    <row r="120" spans="1:27" x14ac:dyDescent="0.25">
      <c r="A120" s="58"/>
      <c r="B120" s="59"/>
      <c r="C120" s="47"/>
      <c r="D120" s="47"/>
      <c r="E120" s="47"/>
      <c r="F120" s="47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Z120" s="60"/>
      <c r="AA120" s="53"/>
    </row>
    <row r="121" spans="1:27" x14ac:dyDescent="0.25">
      <c r="A121" s="58"/>
      <c r="B121" s="59"/>
      <c r="C121" s="47"/>
      <c r="D121" s="47"/>
      <c r="E121" s="47"/>
      <c r="F121" s="47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Z121" s="60"/>
      <c r="AA121" s="53"/>
    </row>
    <row r="122" spans="1:27" x14ac:dyDescent="0.25">
      <c r="A122" s="58"/>
      <c r="B122" s="59"/>
      <c r="C122" s="47"/>
      <c r="D122" s="47"/>
      <c r="E122" s="47"/>
      <c r="F122" s="47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Z122" s="60"/>
      <c r="AA122" s="53"/>
    </row>
    <row r="123" spans="1:27" x14ac:dyDescent="0.25">
      <c r="A123" s="58"/>
      <c r="B123" s="59"/>
      <c r="C123" s="47"/>
      <c r="D123" s="47"/>
      <c r="E123" s="47"/>
      <c r="F123" s="47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Z123" s="60"/>
      <c r="AA123" s="53"/>
    </row>
    <row r="124" spans="1:27" x14ac:dyDescent="0.25">
      <c r="A124" s="58"/>
      <c r="B124" s="59"/>
      <c r="C124" s="47"/>
      <c r="D124" s="47"/>
      <c r="E124" s="47"/>
      <c r="F124" s="47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Z124" s="60"/>
      <c r="AA124" s="53"/>
    </row>
    <row r="125" spans="1:27" x14ac:dyDescent="0.25">
      <c r="A125" s="58"/>
      <c r="B125" s="59"/>
      <c r="C125" s="47"/>
      <c r="D125" s="47"/>
      <c r="E125" s="47"/>
      <c r="F125" s="47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Z125" s="60"/>
      <c r="AA125" s="53"/>
    </row>
    <row r="126" spans="1:27" x14ac:dyDescent="0.25">
      <c r="A126" s="58"/>
      <c r="B126" s="59"/>
      <c r="C126" s="47"/>
      <c r="D126" s="47"/>
      <c r="E126" s="47"/>
      <c r="F126" s="47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Z126" s="60"/>
      <c r="AA126" s="53"/>
    </row>
    <row r="127" spans="1:27" x14ac:dyDescent="0.25">
      <c r="A127" s="58"/>
      <c r="B127" s="59"/>
      <c r="C127" s="47"/>
      <c r="D127" s="47"/>
      <c r="E127" s="47"/>
      <c r="F127" s="47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Z127" s="60"/>
      <c r="AA127" s="53"/>
    </row>
    <row r="128" spans="1:27" x14ac:dyDescent="0.25">
      <c r="A128" s="58"/>
      <c r="B128" s="59"/>
      <c r="C128" s="47"/>
      <c r="D128" s="47"/>
      <c r="E128" s="47"/>
      <c r="F128" s="47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Z128" s="60"/>
      <c r="AA128" s="53"/>
    </row>
    <row r="129" spans="1:27" x14ac:dyDescent="0.25">
      <c r="A129" s="58"/>
      <c r="B129" s="59"/>
      <c r="C129" s="47"/>
      <c r="D129" s="47"/>
      <c r="E129" s="47"/>
      <c r="F129" s="47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Z129" s="60"/>
      <c r="AA129" s="53"/>
    </row>
    <row r="130" spans="1:27" x14ac:dyDescent="0.25">
      <c r="A130" s="58"/>
      <c r="B130" s="59"/>
      <c r="C130" s="47"/>
      <c r="D130" s="47"/>
      <c r="E130" s="47"/>
      <c r="F130" s="47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Z130" s="60"/>
      <c r="AA130" s="53"/>
    </row>
    <row r="131" spans="1:27" x14ac:dyDescent="0.25">
      <c r="A131" s="58"/>
      <c r="B131" s="59"/>
      <c r="C131" s="47"/>
      <c r="D131" s="47"/>
      <c r="E131" s="47"/>
      <c r="F131" s="47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Z131" s="60"/>
      <c r="AA131" s="53"/>
    </row>
    <row r="132" spans="1:27" x14ac:dyDescent="0.25">
      <c r="A132" s="58"/>
      <c r="B132" s="59"/>
      <c r="C132" s="47"/>
      <c r="D132" s="47"/>
      <c r="E132" s="47"/>
      <c r="F132" s="47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Z132" s="60"/>
      <c r="AA132" s="53"/>
    </row>
    <row r="133" spans="1:27" x14ac:dyDescent="0.25">
      <c r="A133" s="58"/>
      <c r="B133" s="59"/>
      <c r="C133" s="47"/>
      <c r="D133" s="47"/>
      <c r="E133" s="47"/>
      <c r="F133" s="47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Z133" s="60"/>
      <c r="AA133" s="53"/>
    </row>
    <row r="134" spans="1:27" x14ac:dyDescent="0.25">
      <c r="A134" s="58"/>
      <c r="B134" s="59"/>
      <c r="C134" s="47"/>
      <c r="D134" s="47"/>
      <c r="E134" s="47"/>
      <c r="F134" s="47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Z134" s="60"/>
      <c r="AA134" s="53"/>
    </row>
    <row r="135" spans="1:27" x14ac:dyDescent="0.25">
      <c r="A135" s="58"/>
      <c r="B135" s="59"/>
      <c r="C135" s="47"/>
      <c r="D135" s="47"/>
      <c r="E135" s="47"/>
      <c r="F135" s="47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Z135" s="60"/>
      <c r="AA135" s="53"/>
    </row>
    <row r="136" spans="1:27" x14ac:dyDescent="0.25">
      <c r="A136" s="58"/>
      <c r="B136" s="59"/>
      <c r="C136" s="47"/>
      <c r="D136" s="47"/>
      <c r="E136" s="47"/>
      <c r="F136" s="47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Z136" s="60"/>
      <c r="AA136" s="53"/>
    </row>
    <row r="137" spans="1:27" x14ac:dyDescent="0.25">
      <c r="A137" s="58"/>
      <c r="B137" s="59"/>
      <c r="C137" s="47"/>
      <c r="D137" s="47"/>
      <c r="E137" s="47"/>
      <c r="F137" s="47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Z137" s="60"/>
      <c r="AA137" s="53"/>
    </row>
    <row r="138" spans="1:27" x14ac:dyDescent="0.25">
      <c r="A138" s="58"/>
      <c r="B138" s="59"/>
      <c r="C138" s="47"/>
      <c r="D138" s="47"/>
      <c r="E138" s="47"/>
      <c r="F138" s="47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Z138" s="60"/>
      <c r="AA138" s="53"/>
    </row>
    <row r="139" spans="1:27" x14ac:dyDescent="0.25">
      <c r="A139" s="58"/>
      <c r="B139" s="59"/>
      <c r="C139" s="47"/>
      <c r="D139" s="47"/>
      <c r="E139" s="47"/>
      <c r="F139" s="47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Z139" s="60"/>
      <c r="AA139" s="53"/>
    </row>
    <row r="140" spans="1:27" x14ac:dyDescent="0.25">
      <c r="A140" s="58"/>
      <c r="B140" s="59"/>
      <c r="C140" s="47"/>
      <c r="D140" s="47"/>
      <c r="E140" s="47"/>
      <c r="F140" s="47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Z140" s="60"/>
      <c r="AA140" s="53"/>
    </row>
    <row r="141" spans="1:27" x14ac:dyDescent="0.25">
      <c r="A141" s="58"/>
      <c r="B141" s="59"/>
      <c r="C141" s="47"/>
      <c r="D141" s="47"/>
      <c r="E141" s="47"/>
      <c r="F141" s="47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Z141" s="60"/>
      <c r="AA141" s="53"/>
    </row>
    <row r="142" spans="1:27" x14ac:dyDescent="0.25">
      <c r="A142" s="58"/>
      <c r="B142" s="59"/>
      <c r="C142" s="47"/>
      <c r="D142" s="47"/>
      <c r="E142" s="47"/>
      <c r="F142" s="47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Z142" s="60"/>
      <c r="AA142" s="53"/>
    </row>
    <row r="143" spans="1:27" x14ac:dyDescent="0.25">
      <c r="Z143" s="60"/>
      <c r="AA143" s="53"/>
    </row>
    <row r="144" spans="1:27" x14ac:dyDescent="0.25">
      <c r="Z144" s="60"/>
      <c r="AA144" s="53"/>
    </row>
    <row r="145" spans="26:27" x14ac:dyDescent="0.25">
      <c r="Z145" s="60"/>
      <c r="AA145" s="53"/>
    </row>
    <row r="146" spans="26:27" x14ac:dyDescent="0.25">
      <c r="Z146" s="60"/>
      <c r="AA146" s="53"/>
    </row>
    <row r="147" spans="26:27" x14ac:dyDescent="0.25">
      <c r="Z147" s="60"/>
      <c r="AA147" s="53"/>
    </row>
    <row r="148" spans="26:27" x14ac:dyDescent="0.25">
      <c r="Z148" s="60"/>
      <c r="AA148" s="53"/>
    </row>
    <row r="149" spans="26:27" x14ac:dyDescent="0.25">
      <c r="Z149" s="60"/>
      <c r="AA149" s="53"/>
    </row>
    <row r="150" spans="26:27" x14ac:dyDescent="0.25">
      <c r="Z150" s="60"/>
      <c r="AA150" s="53"/>
    </row>
    <row r="151" spans="26:27" x14ac:dyDescent="0.25">
      <c r="Z151" s="60"/>
      <c r="AA151" s="53"/>
    </row>
    <row r="152" spans="26:27" x14ac:dyDescent="0.25">
      <c r="Z152" s="60"/>
      <c r="AA152" s="53"/>
    </row>
    <row r="153" spans="26:27" x14ac:dyDescent="0.25">
      <c r="Z153" s="60"/>
      <c r="AA153" s="53"/>
    </row>
    <row r="154" spans="26:27" x14ac:dyDescent="0.25">
      <c r="Z154" s="60"/>
      <c r="AA154" s="53"/>
    </row>
    <row r="155" spans="26:27" x14ac:dyDescent="0.25">
      <c r="Z155" s="60"/>
      <c r="AA155" s="53"/>
    </row>
    <row r="156" spans="26:27" x14ac:dyDescent="0.25">
      <c r="Z156" s="60"/>
      <c r="AA156" s="53"/>
    </row>
    <row r="157" spans="26:27" x14ac:dyDescent="0.25">
      <c r="Z157" s="60"/>
      <c r="AA157" s="53"/>
    </row>
    <row r="158" spans="26:27" x14ac:dyDescent="0.25">
      <c r="Z158" s="60"/>
      <c r="AA158" s="53"/>
    </row>
    <row r="159" spans="26:27" x14ac:dyDescent="0.25">
      <c r="Z159" s="60"/>
      <c r="AA159" s="53"/>
    </row>
    <row r="160" spans="26:27" x14ac:dyDescent="0.25">
      <c r="Z160" s="60"/>
      <c r="AA160" s="53"/>
    </row>
    <row r="161" spans="26:27" x14ac:dyDescent="0.25">
      <c r="Z161" s="60"/>
      <c r="AA161" s="53"/>
    </row>
    <row r="162" spans="26:27" x14ac:dyDescent="0.25">
      <c r="Z162" s="60"/>
      <c r="AA162" s="53"/>
    </row>
    <row r="163" spans="26:27" x14ac:dyDescent="0.25">
      <c r="Z163" s="60"/>
      <c r="AA163" s="53"/>
    </row>
    <row r="164" spans="26:27" x14ac:dyDescent="0.25">
      <c r="Z164" s="60"/>
      <c r="AA164" s="53"/>
    </row>
    <row r="165" spans="26:27" x14ac:dyDescent="0.25">
      <c r="Z165" s="60"/>
      <c r="AA165" s="53"/>
    </row>
    <row r="166" spans="26:27" x14ac:dyDescent="0.25">
      <c r="Z166" s="60"/>
      <c r="AA166" s="53"/>
    </row>
    <row r="167" spans="26:27" x14ac:dyDescent="0.25">
      <c r="Z167" s="60"/>
      <c r="AA167" s="53"/>
    </row>
    <row r="168" spans="26:27" x14ac:dyDescent="0.25">
      <c r="Z168" s="60"/>
      <c r="AA168" s="53"/>
    </row>
    <row r="169" spans="26:27" x14ac:dyDescent="0.25">
      <c r="Z169" s="60"/>
      <c r="AA169" s="53"/>
    </row>
    <row r="170" spans="26:27" x14ac:dyDescent="0.25">
      <c r="Z170" s="60"/>
      <c r="AA170" s="53"/>
    </row>
    <row r="171" spans="26:27" x14ac:dyDescent="0.25">
      <c r="Z171" s="60"/>
      <c r="AA171" s="53"/>
    </row>
    <row r="172" spans="26:27" x14ac:dyDescent="0.25">
      <c r="Z172" s="60"/>
      <c r="AA172" s="53"/>
    </row>
    <row r="173" spans="26:27" x14ac:dyDescent="0.25">
      <c r="Z173" s="60"/>
      <c r="AA173" s="53"/>
    </row>
    <row r="174" spans="26:27" x14ac:dyDescent="0.25">
      <c r="Z174" s="60"/>
      <c r="AA174" s="53"/>
    </row>
    <row r="175" spans="26:27" x14ac:dyDescent="0.25">
      <c r="Z175" s="60"/>
      <c r="AA175" s="53"/>
    </row>
    <row r="176" spans="26:27" x14ac:dyDescent="0.25">
      <c r="Z176" s="60"/>
      <c r="AA176" s="53"/>
    </row>
    <row r="177" spans="26:27" x14ac:dyDescent="0.25">
      <c r="Z177" s="60"/>
      <c r="AA177" s="53"/>
    </row>
    <row r="178" spans="26:27" x14ac:dyDescent="0.25">
      <c r="Z178" s="60"/>
      <c r="AA178" s="53"/>
    </row>
    <row r="179" spans="26:27" x14ac:dyDescent="0.25">
      <c r="Z179" s="60"/>
      <c r="AA179" s="53"/>
    </row>
    <row r="180" spans="26:27" x14ac:dyDescent="0.25">
      <c r="Z180" s="60"/>
      <c r="AA180" s="53"/>
    </row>
    <row r="181" spans="26:27" x14ac:dyDescent="0.25">
      <c r="Z181" s="60"/>
      <c r="AA181" s="53"/>
    </row>
    <row r="182" spans="26:27" x14ac:dyDescent="0.25">
      <c r="Z182" s="60"/>
      <c r="AA182" s="53"/>
    </row>
    <row r="183" spans="26:27" x14ac:dyDescent="0.25">
      <c r="Z183" s="60"/>
      <c r="AA183" s="53"/>
    </row>
    <row r="184" spans="26:27" x14ac:dyDescent="0.25">
      <c r="Z184" s="60"/>
      <c r="AA184" s="53"/>
    </row>
    <row r="185" spans="26:27" x14ac:dyDescent="0.25">
      <c r="Z185" s="60"/>
      <c r="AA185" s="53"/>
    </row>
    <row r="186" spans="26:27" x14ac:dyDescent="0.25">
      <c r="Z186" s="60"/>
      <c r="AA186" s="53"/>
    </row>
    <row r="187" spans="26:27" x14ac:dyDescent="0.25">
      <c r="Z187" s="60"/>
      <c r="AA187" s="53"/>
    </row>
    <row r="188" spans="26:27" x14ac:dyDescent="0.25">
      <c r="Z188" s="60"/>
      <c r="AA188" s="53"/>
    </row>
    <row r="189" spans="26:27" x14ac:dyDescent="0.25">
      <c r="Z189" s="60"/>
      <c r="AA189" s="53"/>
    </row>
    <row r="190" spans="26:27" x14ac:dyDescent="0.25">
      <c r="Z190" s="60"/>
      <c r="AA190" s="53"/>
    </row>
    <row r="191" spans="26:27" x14ac:dyDescent="0.25">
      <c r="Z191" s="60"/>
      <c r="AA191" s="53"/>
    </row>
    <row r="192" spans="26:27" x14ac:dyDescent="0.25">
      <c r="Z192" s="60"/>
      <c r="AA192" s="53"/>
    </row>
    <row r="193" spans="26:27" x14ac:dyDescent="0.25">
      <c r="Z193" s="60"/>
      <c r="AA193" s="53"/>
    </row>
    <row r="194" spans="26:27" x14ac:dyDescent="0.25">
      <c r="Z194" s="60"/>
      <c r="AA194" s="53"/>
    </row>
    <row r="195" spans="26:27" x14ac:dyDescent="0.25">
      <c r="Z195" s="60"/>
      <c r="AA195" s="53"/>
    </row>
    <row r="196" spans="26:27" x14ac:dyDescent="0.25">
      <c r="Z196" s="60"/>
      <c r="AA196" s="53"/>
    </row>
    <row r="197" spans="26:27" x14ac:dyDescent="0.25">
      <c r="Z197" s="60"/>
      <c r="AA197" s="53"/>
    </row>
    <row r="198" spans="26:27" x14ac:dyDescent="0.25">
      <c r="Z198" s="60"/>
      <c r="AA198" s="53"/>
    </row>
    <row r="199" spans="26:27" x14ac:dyDescent="0.25">
      <c r="Z199" s="60"/>
      <c r="AA199" s="53"/>
    </row>
    <row r="200" spans="26:27" x14ac:dyDescent="0.25">
      <c r="Z200" s="60"/>
      <c r="AA200" s="53"/>
    </row>
    <row r="201" spans="26:27" x14ac:dyDescent="0.25">
      <c r="Z201" s="60"/>
      <c r="AA201" s="53"/>
    </row>
    <row r="202" spans="26:27" x14ac:dyDescent="0.25">
      <c r="Z202" s="60"/>
      <c r="AA202" s="53"/>
    </row>
    <row r="203" spans="26:27" x14ac:dyDescent="0.25">
      <c r="Z203" s="60"/>
      <c r="AA203" s="53"/>
    </row>
    <row r="204" spans="26:27" x14ac:dyDescent="0.25">
      <c r="Z204" s="60"/>
      <c r="AA204" s="53"/>
    </row>
    <row r="205" spans="26:27" x14ac:dyDescent="0.25">
      <c r="Z205" s="60"/>
      <c r="AA205" s="53"/>
    </row>
    <row r="206" spans="26:27" x14ac:dyDescent="0.25">
      <c r="Z206" s="60"/>
      <c r="AA206" s="53"/>
    </row>
    <row r="207" spans="26:27" x14ac:dyDescent="0.25">
      <c r="Z207" s="60"/>
      <c r="AA207" s="53"/>
    </row>
    <row r="208" spans="26:27" x14ac:dyDescent="0.25">
      <c r="Z208" s="60"/>
      <c r="AA208" s="53"/>
    </row>
    <row r="209" spans="26:27" x14ac:dyDescent="0.25">
      <c r="Z209" s="60"/>
      <c r="AA209" s="53"/>
    </row>
    <row r="210" spans="26:27" x14ac:dyDescent="0.25">
      <c r="Z210" s="60"/>
      <c r="AA210" s="53"/>
    </row>
    <row r="211" spans="26:27" x14ac:dyDescent="0.25">
      <c r="Z211" s="60"/>
      <c r="AA211" s="53"/>
    </row>
    <row r="212" spans="26:27" x14ac:dyDescent="0.25">
      <c r="Z212" s="60"/>
      <c r="AA212" s="53"/>
    </row>
    <row r="213" spans="26:27" x14ac:dyDescent="0.25">
      <c r="Z213" s="60"/>
      <c r="AA213" s="53"/>
    </row>
    <row r="214" spans="26:27" x14ac:dyDescent="0.25">
      <c r="Z214" s="60"/>
      <c r="AA214" s="53"/>
    </row>
    <row r="215" spans="26:27" x14ac:dyDescent="0.25">
      <c r="Z215" s="60"/>
      <c r="AA215" s="53"/>
    </row>
    <row r="216" spans="26:27" x14ac:dyDescent="0.25">
      <c r="Z216" s="60"/>
      <c r="AA216" s="53"/>
    </row>
    <row r="217" spans="26:27" x14ac:dyDescent="0.25">
      <c r="Z217" s="60"/>
      <c r="AA217" s="53"/>
    </row>
    <row r="218" spans="26:27" x14ac:dyDescent="0.25">
      <c r="Z218" s="60"/>
      <c r="AA218" s="53"/>
    </row>
    <row r="219" spans="26:27" x14ac:dyDescent="0.25">
      <c r="Z219" s="60"/>
      <c r="AA219" s="53"/>
    </row>
    <row r="220" spans="26:27" x14ac:dyDescent="0.25">
      <c r="Z220" s="60"/>
      <c r="AA220" s="53"/>
    </row>
    <row r="221" spans="26:27" x14ac:dyDescent="0.25">
      <c r="Z221" s="60"/>
      <c r="AA221" s="53"/>
    </row>
    <row r="222" spans="26:27" x14ac:dyDescent="0.25">
      <c r="Z222" s="60"/>
      <c r="AA222" s="53"/>
    </row>
    <row r="223" spans="26:27" x14ac:dyDescent="0.25">
      <c r="Z223" s="60"/>
      <c r="AA223" s="53"/>
    </row>
    <row r="224" spans="26:27" x14ac:dyDescent="0.25">
      <c r="Z224" s="60"/>
      <c r="AA224" s="53"/>
    </row>
    <row r="225" spans="26:27" x14ac:dyDescent="0.25">
      <c r="Z225" s="60"/>
      <c r="AA225" s="53"/>
    </row>
    <row r="226" spans="26:27" x14ac:dyDescent="0.25">
      <c r="Z226" s="60"/>
      <c r="AA226" s="53"/>
    </row>
    <row r="227" spans="26:27" x14ac:dyDescent="0.25">
      <c r="Z227" s="60"/>
      <c r="AA227" s="53"/>
    </row>
    <row r="228" spans="26:27" x14ac:dyDescent="0.25">
      <c r="Z228" s="60"/>
      <c r="AA228" s="53"/>
    </row>
    <row r="229" spans="26:27" x14ac:dyDescent="0.25">
      <c r="Z229" s="60"/>
      <c r="AA229" s="53"/>
    </row>
    <row r="230" spans="26:27" x14ac:dyDescent="0.25">
      <c r="Z230" s="60"/>
      <c r="AA230" s="53"/>
    </row>
    <row r="231" spans="26:27" x14ac:dyDescent="0.25">
      <c r="Z231" s="60"/>
      <c r="AA231" s="53"/>
    </row>
  </sheetData>
  <mergeCells count="60">
    <mergeCell ref="C5:Z5"/>
    <mergeCell ref="AE7:AE10"/>
    <mergeCell ref="Q2:Y2"/>
    <mergeCell ref="D7:D10"/>
    <mergeCell ref="E7:E10"/>
    <mergeCell ref="U9:V9"/>
    <mergeCell ref="Q7:R8"/>
    <mergeCell ref="N7:P8"/>
    <mergeCell ref="P9:P10"/>
    <mergeCell ref="Y7:Y10"/>
    <mergeCell ref="F7:F10"/>
    <mergeCell ref="G7:G10"/>
    <mergeCell ref="A2:D2"/>
    <mergeCell ref="O9:O10"/>
    <mergeCell ref="Q9:R9"/>
    <mergeCell ref="A3:C3"/>
    <mergeCell ref="C4:Z4"/>
    <mergeCell ref="A58:E58"/>
    <mergeCell ref="A48:E48"/>
    <mergeCell ref="F51:F52"/>
    <mergeCell ref="A53:E53"/>
    <mergeCell ref="A57:E57"/>
    <mergeCell ref="A45:E45"/>
    <mergeCell ref="F14:F19"/>
    <mergeCell ref="L9:L10"/>
    <mergeCell ref="M9:M10"/>
    <mergeCell ref="N9:N10"/>
    <mergeCell ref="A7:A10"/>
    <mergeCell ref="B7:B10"/>
    <mergeCell ref="A27:E27"/>
    <mergeCell ref="F32:F33"/>
    <mergeCell ref="A39:E39"/>
    <mergeCell ref="H7:M8"/>
    <mergeCell ref="H9:H10"/>
    <mergeCell ref="I9:I10"/>
    <mergeCell ref="J9:J10"/>
    <mergeCell ref="K9:K10"/>
    <mergeCell ref="C6:Z6"/>
    <mergeCell ref="AN7:AN10"/>
    <mergeCell ref="W9:X9"/>
    <mergeCell ref="S9:T9"/>
    <mergeCell ref="C7:C10"/>
    <mergeCell ref="AH7:AH10"/>
    <mergeCell ref="AI7:AI10"/>
    <mergeCell ref="AJ7:AJ10"/>
    <mergeCell ref="AM7:AM10"/>
    <mergeCell ref="AF7:AF10"/>
    <mergeCell ref="AG7:AG10"/>
    <mergeCell ref="Z7:Z10"/>
    <mergeCell ref="AA7:AA10"/>
    <mergeCell ref="AB7:AB10"/>
    <mergeCell ref="AC7:AC10"/>
    <mergeCell ref="AD7:AD10"/>
    <mergeCell ref="P74:R75"/>
    <mergeCell ref="P62:Q62"/>
    <mergeCell ref="B62:C62"/>
    <mergeCell ref="P66:R67"/>
    <mergeCell ref="P70:R71"/>
    <mergeCell ref="B63:C63"/>
    <mergeCell ref="P63:R64"/>
  </mergeCells>
  <pageMargins left="0.7" right="0.7" top="0.75" bottom="0.75" header="0.3" footer="0.3"/>
  <pageSetup paperSize="8" scale="52" firstPageNumber="0" fitToHeight="0" orientation="landscape" r:id="rId1"/>
  <headerFooter>
    <oddFooter>Страница &amp;P</oddFooter>
  </headerFooter>
  <rowBreaks count="1" manualBreakCount="1">
    <brk id="52" max="3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1 кварт</vt:lpstr>
      <vt:lpstr>'1 кварт'!Заголовки_для_печати</vt:lpstr>
      <vt:lpstr>'1 кварт'!Область_печати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Наташа</dc:creator>
  <cp:lastModifiedBy>Дроздов</cp:lastModifiedBy>
  <cp:lastPrinted>2020-12-16T04:38:47Z</cp:lastPrinted>
  <dcterms:created xsi:type="dcterms:W3CDTF">2019-03-06T10:10:00Z</dcterms:created>
  <dcterms:modified xsi:type="dcterms:W3CDTF">2020-12-16T04:57:00Z</dcterms:modified>
</cp:coreProperties>
</file>