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ntly_stateme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<sst xmlns="http://schemas.openxmlformats.org/spreadsheetml/2006/main" count="224" uniqueCount="122">
  <si>
    <t xml:space="preserve">Еженедельный отчет по ТП выполения СМР МФР за период  _______ 2020 </t>
  </si>
  <si>
    <t xml:space="preserve">По состоянию на __.__.2020</t>
  </si>
  <si>
    <t xml:space="preserve">№ п.п.</t>
  </si>
  <si>
    <t xml:space="preserve">Исполнитель</t>
  </si>
  <si>
    <t xml:space="preserve">Наименование работ</t>
  </si>
  <si>
    <t xml:space="preserve">Обоснование </t>
  </si>
  <si>
    <t xml:space="preserve">Физ. Объемы </t>
  </si>
  <si>
    <t xml:space="preserve">Стоимость работ на период ТП, тыс.руб. (в тек.ур.цен.)</t>
  </si>
  <si>
    <t xml:space="preserve">Стоимость работ дату отчета</t>
  </si>
  <si>
    <t xml:space="preserve">1 неделя ТП </t>
  </si>
  <si>
    <t xml:space="preserve">2 неделя ТП </t>
  </si>
  <si>
    <t xml:space="preserve">3 неделя ТП </t>
  </si>
  <si>
    <t xml:space="preserve">4 неделя ТП </t>
  </si>
  <si>
    <t xml:space="preserve">Причины отклонений от плана  </t>
  </si>
  <si>
    <t xml:space="preserve">№ сметы</t>
  </si>
  <si>
    <t xml:space="preserve">Инв № чертежа</t>
  </si>
  <si>
    <t xml:space="preserve">Ед. изм.</t>
  </si>
  <si>
    <t xml:space="preserve">Всего по проекту</t>
  </si>
  <si>
    <t xml:space="preserve">Отстаок на 15.10.н</t>
  </si>
  <si>
    <t xml:space="preserve">На период ТП</t>
  </si>
  <si>
    <t xml:space="preserve">Стоимость работ</t>
  </si>
  <si>
    <t xml:space="preserve">Физ. Объем</t>
  </si>
  <si>
    <t xml:space="preserve">План</t>
  </si>
  <si>
    <t xml:space="preserve">Факт</t>
  </si>
  <si>
    <t xml:space="preserve">Отклонение</t>
  </si>
  <si>
    <t xml:space="preserve">_</t>
  </si>
  <si>
    <t xml:space="preserve">ИТОГО по всем разделам</t>
  </si>
  <si>
    <t xml:space="preserve">ГЛАВА 2. Основные объекты строительства</t>
  </si>
  <si>
    <t xml:space="preserve">Здание 4 - здание МФР</t>
  </si>
  <si>
    <t xml:space="preserve">Участок №3</t>
  </si>
  <si>
    <t xml:space="preserve">Монтажные марки в перекрытии на отм.+4,550 в помещении 20UFB10R021 для крепления боксов газоочистки. Установка закладных деталей из нержавеющей стали, т</t>
  </si>
  <si>
    <t xml:space="preserve">19-00578, 19-00748, 20-00313</t>
  </si>
  <si>
    <t xml:space="preserve">17-01495 И3, 17-01495 И3а, 17-01495 И4.</t>
  </si>
  <si>
    <t xml:space="preserve">т</t>
  </si>
  <si>
    <t xml:space="preserve"> </t>
  </si>
  <si>
    <t xml:space="preserve">Устройство накладных деталей для монтажа оборудования в помещении 20UFB10R023 на отм.0,000. Конструкции железобетонные. Монтаж металлоконструкции облицовок из нержавеющей стали, т</t>
  </si>
  <si>
    <t xml:space="preserve">19-00520, 19-01247, 19-01296</t>
  </si>
  <si>
    <t xml:space="preserve">19-00519 И2</t>
  </si>
  <si>
    <t xml:space="preserve">Устройство накладных деталей для монтажа оборудования в помещении 20UFB10R024 на отм.0,000. Монтаж металлоконструкций из нержавеющей стали, т</t>
  </si>
  <si>
    <t xml:space="preserve">19-00931</t>
  </si>
  <si>
    <t xml:space="preserve">19-00922 И1</t>
  </si>
  <si>
    <t xml:space="preserve">Устройство монтажных деталей для крепления оборудования в помещении 20UFB10R032 на отм.0,000. Конструкции железобетонные. Монтаж металлоконструкции облицовок из нержавеющей стали, т</t>
  </si>
  <si>
    <t xml:space="preserve">19-01149, 20-00135, 20-00316</t>
  </si>
  <si>
    <t xml:space="preserve">19-01148 И2</t>
  </si>
  <si>
    <t xml:space="preserve">Установка монтажных деталей для крепления облицовки стен на отм. -0.300. Монтаж металлоконструкций из нержавеющей стали, т</t>
  </si>
  <si>
    <t xml:space="preserve">19-00271, 19-00890, 20-00438</t>
  </si>
  <si>
    <t xml:space="preserve">19-00270 И2</t>
  </si>
  <si>
    <t xml:space="preserve">Установка монтажных деталей для крепления облицовки стен на отм. +5.150 и + 10.850. Конструкции железобетонные. Установка химических анкеров Хилти, шт</t>
  </si>
  <si>
    <t xml:space="preserve">19-00268</t>
  </si>
  <si>
    <t xml:space="preserve">18-00250 И7</t>
  </si>
  <si>
    <t xml:space="preserve">шт</t>
  </si>
  <si>
    <t xml:space="preserve">Участок №1</t>
  </si>
  <si>
    <t xml:space="preserve">Архитектурно - строительные работы. Внутренняя отделка потолков, м2</t>
  </si>
  <si>
    <t xml:space="preserve">14-07208, 18-01247, 19-00030</t>
  </si>
  <si>
    <t xml:space="preserve">14-07207 И9,И10</t>
  </si>
  <si>
    <t xml:space="preserve">м2</t>
  </si>
  <si>
    <t xml:space="preserve">ВЭС</t>
  </si>
  <si>
    <t xml:space="preserve">Архитектурно - строительные работы. Устройство проемов( двери + окна), м2</t>
  </si>
  <si>
    <t xml:space="preserve">18-01247</t>
  </si>
  <si>
    <t xml:space="preserve">уэм</t>
  </si>
  <si>
    <t xml:space="preserve">Облицовка на отм. +5,250 и +10,900. Конструкции металлические</t>
  </si>
  <si>
    <t xml:space="preserve">19-00125,19-00108,19-00766</t>
  </si>
  <si>
    <t xml:space="preserve">16-01007 И4,16-01007 И5</t>
  </si>
  <si>
    <t xml:space="preserve">Пристройка к зданию 4 в осях 1-3 у ряда А. Архитектурные решения. Устройство черновых полов, м2</t>
  </si>
  <si>
    <t xml:space="preserve">18-01721, 20-00115</t>
  </si>
  <si>
    <t xml:space="preserve">18-01720 И3+И4а</t>
  </si>
  <si>
    <t xml:space="preserve">Рефора</t>
  </si>
  <si>
    <t xml:space="preserve">Вентиляция. Приточные, вытяжные камеры и фильтровальные установки. Монтаж вентиляции, м2</t>
  </si>
  <si>
    <t xml:space="preserve">20-00927</t>
  </si>
  <si>
    <t xml:space="preserve">А-182619-И5а+И6а+ И7а+И8а,арх.№В20-18-1-1/5, А-182620-И5а, арх.№В20-18-2</t>
  </si>
  <si>
    <t xml:space="preserve">Линия карботермического синтеза. Монтаж технологического оборудования, т</t>
  </si>
  <si>
    <t xml:space="preserve">20-00969</t>
  </si>
  <si>
    <t xml:space="preserve">18-01119 И1, 15-03738 И6</t>
  </si>
  <si>
    <t xml:space="preserve">Трубный лоток. Монтаж внутренних из нежавеющей стали трубопроводов низкого давления (технологических), т</t>
  </si>
  <si>
    <t xml:space="preserve">19-00433</t>
  </si>
  <si>
    <t xml:space="preserve">15-03464 И1, 15-03465 И1</t>
  </si>
  <si>
    <t xml:space="preserve">ГЛАВА 3. Объекты подсобного и обслуживающего назначения</t>
  </si>
  <si>
    <t xml:space="preserve">Здания 4А-здание переработки САО и НАО</t>
  </si>
  <si>
    <t xml:space="preserve">Облицовка на отм. 0.000 до + 9.600. Конструкции металлические. Монтаж металлоконструкции облицовок из нержавеющей стали, т</t>
  </si>
  <si>
    <t xml:space="preserve">19-00528, 19-00830</t>
  </si>
  <si>
    <t xml:space="preserve">16-01617 И4</t>
  </si>
  <si>
    <t xml:space="preserve">Установка монтажных деталей для крепления облицовки стен. Конструкции железобетонные. Монтаж металлоконструкций из нержавеющей стали, т</t>
  </si>
  <si>
    <t xml:space="preserve">19-00570, 19-00813</t>
  </si>
  <si>
    <t xml:space="preserve">18-00914 И4</t>
  </si>
  <si>
    <t xml:space="preserve">Архитектурные решения. Здание 4А- здания переработки САО и НАО. Внутренняя отделка потолков, м2</t>
  </si>
  <si>
    <t xml:space="preserve">14-08249,18-00804,19-00325</t>
  </si>
  <si>
    <t xml:space="preserve">14-08248 И13</t>
  </si>
  <si>
    <t xml:space="preserve">Архитектурные решения. Здание 4А- здания переработки САО и НАО. Внутренняя отделка стен, м2</t>
  </si>
  <si>
    <t xml:space="preserve">Технология обращения</t>
  </si>
  <si>
    <t xml:space="preserve">20-00512</t>
  </si>
  <si>
    <t xml:space="preserve">14-08691 И3, 14-08692 И6</t>
  </si>
  <si>
    <t xml:space="preserve"> Сооружения 5/4А, 64/22, 22/4 - пешеходно-технологические галереи</t>
  </si>
  <si>
    <t xml:space="preserve">Фундаменты под опоры галереи. Пешеходно-технологическая галерея от здания 22 к зданию 4. Устройство монолитного железобетона, м3</t>
  </si>
  <si>
    <t xml:space="preserve">19-00905</t>
  </si>
  <si>
    <t xml:space="preserve">19-00904 И1</t>
  </si>
  <si>
    <t xml:space="preserve">м3</t>
  </si>
  <si>
    <t xml:space="preserve">Здания 33 - центральный материальный склад и склад химреагентов</t>
  </si>
  <si>
    <t xml:space="preserve">Участок №2</t>
  </si>
  <si>
    <t xml:space="preserve">Перегородки на отм. +1.200, +1.500, +1.700. Облицовка поверхности, м2</t>
  </si>
  <si>
    <t xml:space="preserve">19-00285, 19-00560, 20-00519</t>
  </si>
  <si>
    <t xml:space="preserve">19-00284 И1</t>
  </si>
  <si>
    <t xml:space="preserve">ГЛАВА 5. Объекты транспортного хозяйства и связи</t>
  </si>
  <si>
    <t xml:space="preserve">Охранная зона периметра площадки</t>
  </si>
  <si>
    <t xml:space="preserve">ССС</t>
  </si>
  <si>
    <t xml:space="preserve">Периметр площадки ОДЭК. СФЗ. СУДОС. Монтаж кабельных конструкций и прокладка кабеля, м</t>
  </si>
  <si>
    <t xml:space="preserve">72486 ДСП</t>
  </si>
  <si>
    <t xml:space="preserve">10111дсп</t>
  </si>
  <si>
    <t xml:space="preserve">м</t>
  </si>
  <si>
    <t xml:space="preserve">Строительные конструкции ограждения запретной зоны по периметру площадки ОДЭК. Установка заборных секций из сетки, шт</t>
  </si>
  <si>
    <t xml:space="preserve">17-00269, 19-00613, 19-00826, 19-01189</t>
  </si>
  <si>
    <t xml:space="preserve">17-00268 И2</t>
  </si>
  <si>
    <t xml:space="preserve">ГЛАВА 6. Наружные сети и сооружения водоснабжения, водоотведения, теплоснабжения и газоснабжения</t>
  </si>
  <si>
    <t xml:space="preserve">Сооружение 29 - Сооружение учета теплоты</t>
  </si>
  <si>
    <t xml:space="preserve">Архитектурные решения. Устройство кровельных мембранных покрытий, м2</t>
  </si>
  <si>
    <t xml:space="preserve">15-02891, 18-00360</t>
  </si>
  <si>
    <t xml:space="preserve">15-01061 И2</t>
  </si>
  <si>
    <t xml:space="preserve">Наименование СП организации</t>
  </si>
  <si>
    <t xml:space="preserve">План на месяц </t>
  </si>
  <si>
    <t xml:space="preserve">План на дату отчета,</t>
  </si>
  <si>
    <t xml:space="preserve">Факт  на дату отчета</t>
  </si>
  <si>
    <t xml:space="preserve">Отклонение </t>
  </si>
  <si>
    <t xml:space="preserve">Численность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</si>
</sst>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.00"/>
    <numFmt numFmtId="166" formatCode="General"/>
    <numFmt numFmtId="167" formatCode="#.##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0"/>
      <charset val="1"/>
    </font>
    <font>
      <sz val="8"/>
      <name val="Calibri"/>
      <family val="0"/>
      <charset val="1"/>
    </font>
    <font>
      <sz val="10"/>
      <name val="Calibri"/>
      <family val="0"/>
      <charset val="1"/>
    </font>
    <font>
      <sz val="6"/>
      <color rgb="FFD2E9F3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2E9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0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A38" activeCellId="0" sqref="A38"/>
    </sheetView>
  </sheetViews>
  <sheetFormatPr defaultColWidth="10.76953125" defaultRowHeight="12.8" zeroHeight="false" outlineLevelRow="0" outlineLevelCol="0"/>
  <cols>
    <col collapsed="false" customWidth="true" hidden="false" outlineLevel="0" max="3" min="3" style="0" width="79.61"/>
  </cols>
  <sheetData>
    <row r="1" customFormat="false" ht="34.3" hidden="false" customHeight="true" outlineLevel="0" collapsed="false">
      <c r="D1" s="1" t="s">
        <v>0</v>
      </c>
      <c r="E1" s="1"/>
      <c r="F1" s="1"/>
      <c r="G1" s="1"/>
      <c r="H1" s="1"/>
      <c r="I1" s="1"/>
      <c r="J1" s="1"/>
      <c r="K1" s="1"/>
      <c r="L1" s="1"/>
    </row>
    <row r="2" customFormat="false" ht="17.9" hidden="false" customHeight="true" outlineLevel="0" collapsed="false">
      <c r="D2" s="1" t="s">
        <v>1</v>
      </c>
      <c r="E2" s="1"/>
      <c r="F2" s="1"/>
      <c r="G2" s="1"/>
      <c r="H2" s="1"/>
      <c r="I2" s="1"/>
      <c r="J2" s="1"/>
      <c r="K2" s="1"/>
      <c r="L2" s="1"/>
    </row>
    <row r="3" customFormat="false" ht="12.8" hidden="false" customHeight="true" outlineLevel="0" collapsed="false">
      <c r="A3" s="2" t="s">
        <v>2</v>
      </c>
      <c r="B3" s="2" t="s">
        <v>3</v>
      </c>
      <c r="C3" s="2" t="s">
        <v>4</v>
      </c>
      <c r="D3" s="3" t="s">
        <v>5</v>
      </c>
      <c r="E3" s="3"/>
      <c r="F3" s="3" t="s">
        <v>6</v>
      </c>
      <c r="G3" s="3"/>
      <c r="H3" s="3"/>
      <c r="I3" s="3"/>
      <c r="J3" s="3"/>
      <c r="K3" s="3"/>
      <c r="L3" s="4" t="s">
        <v>7</v>
      </c>
      <c r="M3" s="4"/>
      <c r="N3" s="4"/>
      <c r="O3" s="4" t="s">
        <v>8</v>
      </c>
      <c r="P3" s="4"/>
      <c r="Q3" s="3" t="s">
        <v>9</v>
      </c>
      <c r="R3" s="3"/>
      <c r="S3" s="3"/>
      <c r="T3" s="3"/>
      <c r="U3" s="3" t="s">
        <v>10</v>
      </c>
      <c r="V3" s="3"/>
      <c r="W3" s="3"/>
      <c r="X3" s="3"/>
      <c r="Y3" s="3" t="s">
        <v>11</v>
      </c>
      <c r="Z3" s="3"/>
      <c r="AA3" s="3"/>
      <c r="AB3" s="3"/>
      <c r="AC3" s="3" t="s">
        <v>12</v>
      </c>
      <c r="AD3" s="3"/>
      <c r="AE3" s="3"/>
      <c r="AF3" s="3"/>
      <c r="AG3" s="2" t="s">
        <v>13</v>
      </c>
    </row>
    <row r="4" customFormat="false" ht="12.8" hidden="false" customHeight="true" outlineLevel="0" collapsed="false">
      <c r="A4" s="2"/>
      <c r="B4" s="2"/>
      <c r="C4" s="2"/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3" t="s">
        <v>19</v>
      </c>
      <c r="J4" s="3"/>
      <c r="K4" s="3"/>
      <c r="L4" s="4"/>
      <c r="M4" s="4"/>
      <c r="N4" s="4"/>
      <c r="O4" s="4"/>
      <c r="P4" s="4"/>
      <c r="Q4" s="3" t="s">
        <v>6</v>
      </c>
      <c r="R4" s="3"/>
      <c r="S4" s="3" t="s">
        <v>20</v>
      </c>
      <c r="T4" s="3"/>
      <c r="U4" s="3" t="s">
        <v>21</v>
      </c>
      <c r="V4" s="3"/>
      <c r="W4" s="3" t="s">
        <v>20</v>
      </c>
      <c r="X4" s="3"/>
      <c r="Y4" s="3" t="s">
        <v>21</v>
      </c>
      <c r="Z4" s="3"/>
      <c r="AA4" s="3" t="s">
        <v>20</v>
      </c>
      <c r="AB4" s="3"/>
      <c r="AC4" s="3" t="s">
        <v>21</v>
      </c>
      <c r="AD4" s="3"/>
      <c r="AE4" s="3" t="s">
        <v>20</v>
      </c>
      <c r="AF4" s="3"/>
      <c r="AG4" s="2"/>
    </row>
    <row r="5" customFormat="false" ht="12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5" t="s">
        <v>22</v>
      </c>
      <c r="J5" s="5" t="s">
        <v>23</v>
      </c>
      <c r="K5" s="5" t="s">
        <v>24</v>
      </c>
      <c r="L5" s="5" t="s">
        <v>22</v>
      </c>
      <c r="M5" s="5" t="s">
        <v>23</v>
      </c>
      <c r="N5" s="5" t="s">
        <v>24</v>
      </c>
      <c r="O5" s="5" t="s">
        <v>22</v>
      </c>
      <c r="P5" s="5" t="s">
        <v>23</v>
      </c>
      <c r="Q5" s="5" t="s">
        <v>22</v>
      </c>
      <c r="R5" s="5" t="s">
        <v>23</v>
      </c>
      <c r="S5" s="5" t="s">
        <v>22</v>
      </c>
      <c r="T5" s="5" t="s">
        <v>23</v>
      </c>
      <c r="U5" s="5" t="s">
        <v>22</v>
      </c>
      <c r="V5" s="5" t="s">
        <v>23</v>
      </c>
      <c r="W5" s="5" t="s">
        <v>22</v>
      </c>
      <c r="X5" s="5" t="s">
        <v>23</v>
      </c>
      <c r="Y5" s="5" t="s">
        <v>22</v>
      </c>
      <c r="Z5" s="5" t="s">
        <v>23</v>
      </c>
      <c r="AA5" s="5" t="s">
        <v>22</v>
      </c>
      <c r="AB5" s="5" t="s">
        <v>23</v>
      </c>
      <c r="AC5" s="5" t="s">
        <v>22</v>
      </c>
      <c r="AD5" s="5" t="s">
        <v>23</v>
      </c>
      <c r="AE5" s="5" t="s">
        <v>22</v>
      </c>
      <c r="AF5" s="5" t="s">
        <v>23</v>
      </c>
      <c r="AG5" s="2"/>
      <c r="AH5" s="5" t="s">
        <v>25</v>
      </c>
    </row>
    <row r="6" customFormat="false" ht="12.8" hidden="false" customHeight="true" outlineLevel="0" collapsed="false">
      <c r="B6" s="6" t="s">
        <v>26</v>
      </c>
      <c r="C6" s="6"/>
      <c r="D6" s="6"/>
      <c r="E6" s="6"/>
      <c r="F6" s="6"/>
      <c r="G6" s="7" t="n">
        <f aca="false">G2+G17+G28+G32</f>
        <v>0</v>
      </c>
      <c r="H6" s="7" t="n">
        <f aca="false">H2+H17+H28+H32</f>
        <v>0</v>
      </c>
    </row>
    <row r="7" customFormat="false" ht="12.8" hidden="false" customHeight="true" outlineLevel="0" collapsed="false">
      <c r="B7" s="6" t="s">
        <v>27</v>
      </c>
      <c r="C7" s="6"/>
      <c r="D7" s="6"/>
      <c r="E7" s="6"/>
      <c r="F7" s="6"/>
      <c r="G7" s="7" t="n">
        <f aca="false">G3</f>
        <v>0</v>
      </c>
      <c r="H7" s="7" t="n">
        <f aca="false">H3</f>
        <v>0</v>
      </c>
    </row>
    <row r="8" customFormat="false" ht="12.8" hidden="false" customHeight="true" outlineLevel="0" collapsed="false">
      <c r="B8" s="6" t="s">
        <v>28</v>
      </c>
      <c r="C8" s="6"/>
      <c r="D8" s="6"/>
      <c r="E8" s="6"/>
      <c r="F8" s="6"/>
      <c r="G8" s="7" t="n">
        <f aca="false">SUM(G4:G16)</f>
        <v>0</v>
      </c>
      <c r="H8" s="7" t="n">
        <f aca="false">SUM(H4:H16)</f>
        <v>0</v>
      </c>
    </row>
    <row r="9" customFormat="false" ht="57.45" hidden="false" customHeight="false" outlineLevel="0" collapsed="false">
      <c r="A9" s="8" t="n">
        <v>1</v>
      </c>
      <c r="B9" s="9" t="s">
        <v>29</v>
      </c>
      <c r="C9" s="9" t="s">
        <v>30</v>
      </c>
      <c r="D9" s="9" t="s">
        <v>31</v>
      </c>
      <c r="E9" s="9" t="s">
        <v>32</v>
      </c>
      <c r="F9" s="9" t="s">
        <v>33</v>
      </c>
      <c r="G9" s="10" t="n">
        <v>0.619</v>
      </c>
      <c r="H9" s="10" t="n">
        <v>0.619</v>
      </c>
      <c r="I9" s="10" t="n">
        <v>0.310000001</v>
      </c>
      <c r="J9" s="10" t="n">
        <f aca="false">R9+V9+Z9+AD9</f>
        <v>0</v>
      </c>
      <c r="K9" s="10" t="n">
        <f aca="false">R9-Q9</f>
        <v>0</v>
      </c>
      <c r="L9" s="10" t="n">
        <v>1205.2549095315</v>
      </c>
      <c r="M9" s="10" t="n">
        <f aca="false">T9+X9+AB9+AF9</f>
        <v>0</v>
      </c>
      <c r="N9" s="10" t="n">
        <f aca="false">P9-O9</f>
        <v>0</v>
      </c>
      <c r="O9" s="10" t="n">
        <f aca="false">S9+W9+AA9+AE9</f>
        <v>0</v>
      </c>
      <c r="P9" s="10" t="n">
        <f aca="false">T9+X9+AB9+AF9</f>
        <v>0</v>
      </c>
      <c r="Q9" s="10" t="n">
        <v>0</v>
      </c>
      <c r="R9" s="10" t="n">
        <v>0</v>
      </c>
      <c r="S9" s="10" t="n">
        <f aca="false">$L9/$I9*Q9</f>
        <v>0</v>
      </c>
      <c r="T9" s="10" t="n">
        <f aca="false">$L9/$I9*R9</f>
        <v>0</v>
      </c>
      <c r="U9" s="10" t="n">
        <v>0</v>
      </c>
      <c r="V9" s="10" t="n">
        <v>0</v>
      </c>
      <c r="W9" s="10" t="n">
        <f aca="false">$L9/$I9*U9</f>
        <v>0</v>
      </c>
      <c r="X9" s="10" t="n">
        <f aca="false">$L9/$I9*V9</f>
        <v>0</v>
      </c>
      <c r="Y9" s="10" t="n">
        <v>0</v>
      </c>
      <c r="Z9" s="10" t="n">
        <v>0</v>
      </c>
      <c r="AA9" s="10" t="n">
        <f aca="false">$L9/$I9*Y9</f>
        <v>0</v>
      </c>
      <c r="AB9" s="10" t="n">
        <f aca="false">$L9/$I9*Z9</f>
        <v>0</v>
      </c>
      <c r="AC9" s="10" t="n">
        <v>0</v>
      </c>
      <c r="AD9" s="10" t="n">
        <v>0</v>
      </c>
      <c r="AE9" s="10" t="n">
        <f aca="false">$L9/$I9*AC9</f>
        <v>0</v>
      </c>
      <c r="AF9" s="10" t="n">
        <f aca="false">$L9/$I9*AD9</f>
        <v>0</v>
      </c>
      <c r="AG9" s="9" t="s">
        <v>34</v>
      </c>
      <c r="AH9" s="10" t="n">
        <f aca="false">Q9+U9+Y9+AC9</f>
        <v>0</v>
      </c>
    </row>
    <row r="10" customFormat="false" ht="35.05" hidden="false" customHeight="false" outlineLevel="0" collapsed="false">
      <c r="A10" s="8" t="n">
        <v>2</v>
      </c>
      <c r="B10" s="9" t="s">
        <v>29</v>
      </c>
      <c r="C10" s="9" t="s">
        <v>35</v>
      </c>
      <c r="D10" s="9" t="s">
        <v>36</v>
      </c>
      <c r="E10" s="9" t="s">
        <v>37</v>
      </c>
      <c r="F10" s="9" t="s">
        <v>33</v>
      </c>
      <c r="G10" s="10" t="n">
        <v>1.166</v>
      </c>
      <c r="H10" s="10" t="n">
        <v>0.141898085957044</v>
      </c>
      <c r="I10" s="10" t="n">
        <v>0.140000001</v>
      </c>
      <c r="J10" s="10" t="n">
        <f aca="false">R10+V10+Z10+AD10</f>
        <v>0</v>
      </c>
      <c r="K10" s="10" t="n">
        <f aca="false">R10-Q10</f>
        <v>0</v>
      </c>
      <c r="L10" s="10" t="n">
        <v>295.589864493997</v>
      </c>
      <c r="M10" s="10" t="n">
        <f aca="false">T10+X10+AB10+AF10</f>
        <v>0</v>
      </c>
      <c r="N10" s="10" t="n">
        <f aca="false">P10-O10</f>
        <v>0</v>
      </c>
      <c r="O10" s="10" t="n">
        <f aca="false">S10+W10+AA10+AE10</f>
        <v>0</v>
      </c>
      <c r="P10" s="10" t="n">
        <f aca="false">T10+X10+AB10+AF10</f>
        <v>0</v>
      </c>
      <c r="Q10" s="10" t="n">
        <v>0</v>
      </c>
      <c r="R10" s="10" t="n">
        <v>0</v>
      </c>
      <c r="S10" s="10" t="n">
        <f aca="false">$L10/$I10*Q10</f>
        <v>0</v>
      </c>
      <c r="T10" s="10" t="n">
        <f aca="false">$L10/$I10*R10</f>
        <v>0</v>
      </c>
      <c r="U10" s="10" t="n">
        <v>0</v>
      </c>
      <c r="V10" s="10" t="n">
        <v>0</v>
      </c>
      <c r="W10" s="10" t="n">
        <f aca="false">$L10/$I10*U10</f>
        <v>0</v>
      </c>
      <c r="X10" s="10" t="n">
        <f aca="false">$L10/$I10*V10</f>
        <v>0</v>
      </c>
      <c r="Y10" s="10" t="n">
        <v>0</v>
      </c>
      <c r="Z10" s="10" t="n">
        <v>0</v>
      </c>
      <c r="AA10" s="10" t="n">
        <f aca="false">$L10/$I10*Y10</f>
        <v>0</v>
      </c>
      <c r="AB10" s="10" t="n">
        <f aca="false">$L10/$I10*Z10</f>
        <v>0</v>
      </c>
      <c r="AC10" s="10" t="n">
        <v>0</v>
      </c>
      <c r="AD10" s="10" t="n">
        <v>0</v>
      </c>
      <c r="AE10" s="10" t="n">
        <f aca="false">$L10/$I10*AC10</f>
        <v>0</v>
      </c>
      <c r="AF10" s="10" t="n">
        <f aca="false">$L10/$I10*AD10</f>
        <v>0</v>
      </c>
      <c r="AG10" s="9" t="s">
        <v>34</v>
      </c>
      <c r="AH10" s="10" t="n">
        <f aca="false">Q10+U10+Y10+AC10</f>
        <v>0</v>
      </c>
    </row>
    <row r="11" customFormat="false" ht="35.05" hidden="false" customHeight="false" outlineLevel="0" collapsed="false">
      <c r="A11" s="8" t="n">
        <v>3</v>
      </c>
      <c r="B11" s="9" t="s">
        <v>29</v>
      </c>
      <c r="C11" s="9" t="s">
        <v>38</v>
      </c>
      <c r="D11" s="9" t="s">
        <v>39</v>
      </c>
      <c r="E11" s="9" t="s">
        <v>40</v>
      </c>
      <c r="F11" s="9" t="s">
        <v>33</v>
      </c>
      <c r="G11" s="10" t="n">
        <v>1.268</v>
      </c>
      <c r="H11" s="10" t="n">
        <v>1.268</v>
      </c>
      <c r="I11" s="10" t="n">
        <v>0.400000001</v>
      </c>
      <c r="J11" s="10" t="n">
        <f aca="false">R11+V11+Z11+AD11</f>
        <v>0</v>
      </c>
      <c r="K11" s="10" t="n">
        <f aca="false">R11-Q11</f>
        <v>0</v>
      </c>
      <c r="L11" s="10" t="n">
        <v>968.229463722398</v>
      </c>
      <c r="M11" s="10" t="n">
        <f aca="false">T11+X11+AB11+AF11</f>
        <v>0</v>
      </c>
      <c r="N11" s="10" t="n">
        <f aca="false">P11-O11</f>
        <v>0</v>
      </c>
      <c r="O11" s="10" t="n">
        <f aca="false">S11+W11+AA11+AE11</f>
        <v>0</v>
      </c>
      <c r="P11" s="10" t="n">
        <f aca="false">T11+X11+AB11+AF11</f>
        <v>0</v>
      </c>
      <c r="Q11" s="10" t="n">
        <v>0</v>
      </c>
      <c r="R11" s="10" t="n">
        <v>0</v>
      </c>
      <c r="S11" s="10" t="n">
        <f aca="false">$L11/$I11*Q11</f>
        <v>0</v>
      </c>
      <c r="T11" s="10" t="n">
        <f aca="false">$L11/$I11*R11</f>
        <v>0</v>
      </c>
      <c r="U11" s="10" t="n">
        <v>0</v>
      </c>
      <c r="V11" s="10" t="n">
        <v>0</v>
      </c>
      <c r="W11" s="10" t="n">
        <f aca="false">$L11/$I11*U11</f>
        <v>0</v>
      </c>
      <c r="X11" s="10" t="n">
        <f aca="false">$L11/$I11*V11</f>
        <v>0</v>
      </c>
      <c r="Y11" s="10" t="n">
        <v>0</v>
      </c>
      <c r="Z11" s="10" t="n">
        <v>0</v>
      </c>
      <c r="AA11" s="10" t="n">
        <f aca="false">$L11/$I11*Y11</f>
        <v>0</v>
      </c>
      <c r="AB11" s="10" t="n">
        <f aca="false">$L11/$I11*Z11</f>
        <v>0</v>
      </c>
      <c r="AC11" s="10" t="n">
        <v>0</v>
      </c>
      <c r="AD11" s="10" t="n">
        <v>0</v>
      </c>
      <c r="AE11" s="10" t="n">
        <f aca="false">$L11/$I11*AC11</f>
        <v>0</v>
      </c>
      <c r="AF11" s="10" t="n">
        <f aca="false">$L11/$I11*AD11</f>
        <v>0</v>
      </c>
      <c r="AG11" s="9" t="s">
        <v>34</v>
      </c>
      <c r="AH11" s="10" t="n">
        <f aca="false">Q11+U11+Y11+AC11</f>
        <v>0</v>
      </c>
    </row>
    <row r="12" customFormat="false" ht="35.05" hidden="false" customHeight="false" outlineLevel="0" collapsed="false">
      <c r="A12" s="8" t="n">
        <v>4</v>
      </c>
      <c r="B12" s="9" t="s">
        <v>29</v>
      </c>
      <c r="C12" s="9" t="s">
        <v>41</v>
      </c>
      <c r="D12" s="9" t="s">
        <v>42</v>
      </c>
      <c r="E12" s="9" t="s">
        <v>43</v>
      </c>
      <c r="F12" s="9" t="s">
        <v>33</v>
      </c>
      <c r="G12" s="10" t="n">
        <v>2.154</v>
      </c>
      <c r="H12" s="10" t="n">
        <v>0.46153923302659</v>
      </c>
      <c r="I12" s="10" t="n">
        <v>0.250000001</v>
      </c>
      <c r="J12" s="10" t="n">
        <f aca="false">R12+V12+Z12+AD12</f>
        <v>0</v>
      </c>
      <c r="K12" s="10" t="n">
        <f aca="false">R12-Q12</f>
        <v>0</v>
      </c>
      <c r="L12" s="10" t="n">
        <v>507.834238625813</v>
      </c>
      <c r="M12" s="10" t="n">
        <f aca="false">T12+X12+AB12+AF12</f>
        <v>0</v>
      </c>
      <c r="N12" s="10" t="n">
        <f aca="false">P12-O12</f>
        <v>0</v>
      </c>
      <c r="O12" s="10" t="n">
        <f aca="false">S12+W12+AA12+AE12</f>
        <v>0</v>
      </c>
      <c r="P12" s="10" t="n">
        <f aca="false">T12+X12+AB12+AF12</f>
        <v>0</v>
      </c>
      <c r="Q12" s="10" t="n">
        <v>0</v>
      </c>
      <c r="R12" s="10" t="n">
        <v>0</v>
      </c>
      <c r="S12" s="10" t="n">
        <f aca="false">$L12/$I12*Q12</f>
        <v>0</v>
      </c>
      <c r="T12" s="10" t="n">
        <f aca="false">$L12/$I12*R12</f>
        <v>0</v>
      </c>
      <c r="U12" s="10" t="n">
        <v>0</v>
      </c>
      <c r="V12" s="10" t="n">
        <v>0</v>
      </c>
      <c r="W12" s="10" t="n">
        <f aca="false">$L12/$I12*U12</f>
        <v>0</v>
      </c>
      <c r="X12" s="10" t="n">
        <f aca="false">$L12/$I12*V12</f>
        <v>0</v>
      </c>
      <c r="Y12" s="10" t="n">
        <v>0</v>
      </c>
      <c r="Z12" s="10" t="n">
        <v>0</v>
      </c>
      <c r="AA12" s="10" t="n">
        <f aca="false">$L12/$I12*Y12</f>
        <v>0</v>
      </c>
      <c r="AB12" s="10" t="n">
        <f aca="false">$L12/$I12*Z12</f>
        <v>0</v>
      </c>
      <c r="AC12" s="10" t="n">
        <v>0</v>
      </c>
      <c r="AD12" s="10" t="n">
        <v>0</v>
      </c>
      <c r="AE12" s="10" t="n">
        <f aca="false">$L12/$I12*AC12</f>
        <v>0</v>
      </c>
      <c r="AF12" s="10" t="n">
        <f aca="false">$L12/$I12*AD12</f>
        <v>0</v>
      </c>
      <c r="AG12" s="9" t="s">
        <v>34</v>
      </c>
      <c r="AH12" s="10" t="n">
        <f aca="false">Q12+U12+Y12+AC12</f>
        <v>0</v>
      </c>
    </row>
    <row r="13" customFormat="false" ht="35.05" hidden="false" customHeight="false" outlineLevel="0" collapsed="false">
      <c r="A13" s="8" t="n">
        <v>5</v>
      </c>
      <c r="B13" s="9" t="s">
        <v>29</v>
      </c>
      <c r="C13" s="9" t="s">
        <v>44</v>
      </c>
      <c r="D13" s="9" t="s">
        <v>45</v>
      </c>
      <c r="E13" s="9" t="s">
        <v>46</v>
      </c>
      <c r="F13" s="9" t="s">
        <v>33</v>
      </c>
      <c r="G13" s="10" t="n">
        <v>25.419</v>
      </c>
      <c r="H13" s="10" t="n">
        <v>5.44638757870578</v>
      </c>
      <c r="I13" s="10" t="n">
        <v>2.800000001</v>
      </c>
      <c r="J13" s="10" t="n">
        <f aca="false">R13+V13+Z13+AD13</f>
        <v>0</v>
      </c>
      <c r="K13" s="10" t="n">
        <f aca="false">R13-Q13</f>
        <v>0</v>
      </c>
      <c r="L13" s="10" t="n">
        <v>4771.08081356466</v>
      </c>
      <c r="M13" s="10" t="n">
        <f aca="false">T13+X13+AB13+AF13</f>
        <v>0</v>
      </c>
      <c r="N13" s="10" t="n">
        <f aca="false">P13-O13</f>
        <v>0</v>
      </c>
      <c r="O13" s="10" t="n">
        <f aca="false">S13+W13+AA13+AE13</f>
        <v>0</v>
      </c>
      <c r="P13" s="10" t="n">
        <f aca="false">T13+X13+AB13+AF13</f>
        <v>0</v>
      </c>
      <c r="Q13" s="10" t="n">
        <v>0</v>
      </c>
      <c r="R13" s="10" t="n">
        <v>0</v>
      </c>
      <c r="S13" s="10" t="n">
        <f aca="false">$L13/$I13*Q13</f>
        <v>0</v>
      </c>
      <c r="T13" s="10" t="n">
        <f aca="false">$L13/$I13*R13</f>
        <v>0</v>
      </c>
      <c r="U13" s="10" t="n">
        <v>0</v>
      </c>
      <c r="V13" s="10" t="n">
        <v>0</v>
      </c>
      <c r="W13" s="10" t="n">
        <f aca="false">$L13/$I13*U13</f>
        <v>0</v>
      </c>
      <c r="X13" s="10" t="n">
        <f aca="false">$L13/$I13*V13</f>
        <v>0</v>
      </c>
      <c r="Y13" s="10" t="n">
        <v>0</v>
      </c>
      <c r="Z13" s="10" t="n">
        <v>0</v>
      </c>
      <c r="AA13" s="10" t="n">
        <f aca="false">$L13/$I13*Y13</f>
        <v>0</v>
      </c>
      <c r="AB13" s="10" t="n">
        <f aca="false">$L13/$I13*Z13</f>
        <v>0</v>
      </c>
      <c r="AC13" s="10" t="n">
        <v>0</v>
      </c>
      <c r="AD13" s="10" t="n">
        <v>0</v>
      </c>
      <c r="AE13" s="10" t="n">
        <f aca="false">$L13/$I13*AC13</f>
        <v>0</v>
      </c>
      <c r="AF13" s="10" t="n">
        <f aca="false">$L13/$I13*AD13</f>
        <v>0</v>
      </c>
      <c r="AG13" s="9" t="s">
        <v>34</v>
      </c>
      <c r="AH13" s="10" t="n">
        <f aca="false">Q13+U13+Y13+AC13</f>
        <v>0</v>
      </c>
    </row>
    <row r="14" customFormat="false" ht="23.85" hidden="false" customHeight="false" outlineLevel="0" collapsed="false">
      <c r="A14" s="8" t="n">
        <v>6</v>
      </c>
      <c r="B14" s="9" t="s">
        <v>29</v>
      </c>
      <c r="C14" s="9" t="s">
        <v>47</v>
      </c>
      <c r="D14" s="9" t="s">
        <v>48</v>
      </c>
      <c r="E14" s="9" t="s">
        <v>49</v>
      </c>
      <c r="F14" s="9" t="s">
        <v>50</v>
      </c>
      <c r="G14" s="10" t="n">
        <v>1303</v>
      </c>
      <c r="H14" s="10" t="n">
        <v>1152.84166015702</v>
      </c>
      <c r="I14" s="10" t="n">
        <v>200.000000001001</v>
      </c>
      <c r="J14" s="10" t="n">
        <f aca="false">R14+V14+Z14+AD14</f>
        <v>0</v>
      </c>
      <c r="K14" s="10" t="n">
        <f aca="false">R14-Q14</f>
        <v>0</v>
      </c>
      <c r="L14" s="10" t="n">
        <v>1565.63651573292</v>
      </c>
      <c r="M14" s="10" t="n">
        <f aca="false">T14+X14+AB14+AF14</f>
        <v>0</v>
      </c>
      <c r="N14" s="10" t="n">
        <f aca="false">P14-O14</f>
        <v>0</v>
      </c>
      <c r="O14" s="10" t="n">
        <f aca="false">S14+W14+AA14+AE14</f>
        <v>0</v>
      </c>
      <c r="P14" s="10" t="n">
        <f aca="false">T14+X14+AB14+AF14</f>
        <v>0</v>
      </c>
      <c r="Q14" s="10" t="n">
        <v>0</v>
      </c>
      <c r="R14" s="10" t="n">
        <v>0</v>
      </c>
      <c r="S14" s="10" t="n">
        <f aca="false">$L14/$I14*Q14</f>
        <v>0</v>
      </c>
      <c r="T14" s="10" t="n">
        <f aca="false">$L14/$I14*R14</f>
        <v>0</v>
      </c>
      <c r="U14" s="10" t="n">
        <v>0</v>
      </c>
      <c r="V14" s="10" t="n">
        <v>0</v>
      </c>
      <c r="W14" s="10" t="n">
        <f aca="false">$L14/$I14*U14</f>
        <v>0</v>
      </c>
      <c r="X14" s="10" t="n">
        <f aca="false">$L14/$I14*V14</f>
        <v>0</v>
      </c>
      <c r="Y14" s="10" t="n">
        <v>0</v>
      </c>
      <c r="Z14" s="10" t="n">
        <v>0</v>
      </c>
      <c r="AA14" s="10" t="n">
        <f aca="false">$L14/$I14*Y14</f>
        <v>0</v>
      </c>
      <c r="AB14" s="10" t="n">
        <f aca="false">$L14/$I14*Z14</f>
        <v>0</v>
      </c>
      <c r="AC14" s="10" t="n">
        <v>0</v>
      </c>
      <c r="AD14" s="10" t="n">
        <v>0</v>
      </c>
      <c r="AE14" s="10" t="n">
        <f aca="false">$L14/$I14*AC14</f>
        <v>0</v>
      </c>
      <c r="AF14" s="10" t="n">
        <f aca="false">$L14/$I14*AD14</f>
        <v>0</v>
      </c>
      <c r="AG14" s="9" t="s">
        <v>34</v>
      </c>
      <c r="AH14" s="10" t="n">
        <f aca="false">Q14+U14+Y14+AC14</f>
        <v>0</v>
      </c>
    </row>
    <row r="15" customFormat="false" ht="35.05" hidden="false" customHeight="false" outlineLevel="0" collapsed="false">
      <c r="A15" s="8" t="n">
        <v>7</v>
      </c>
      <c r="B15" s="9" t="s">
        <v>51</v>
      </c>
      <c r="C15" s="9" t="s">
        <v>52</v>
      </c>
      <c r="D15" s="9" t="s">
        <v>53</v>
      </c>
      <c r="E15" s="9" t="s">
        <v>54</v>
      </c>
      <c r="F15" s="9" t="s">
        <v>55</v>
      </c>
      <c r="G15" s="10" t="n">
        <v>18412</v>
      </c>
      <c r="H15" s="10" t="n">
        <v>2977</v>
      </c>
      <c r="I15" s="10" t="n">
        <v>200.000000001</v>
      </c>
      <c r="J15" s="10" t="n">
        <f aca="false">R15+V15+Z15+AD15</f>
        <v>0</v>
      </c>
      <c r="K15" s="10" t="n">
        <f aca="false">R15-Q15</f>
        <v>0</v>
      </c>
      <c r="L15" s="10" t="n">
        <v>322.215413860526</v>
      </c>
      <c r="M15" s="10" t="n">
        <f aca="false">T15+X15+AB15+AF15</f>
        <v>0</v>
      </c>
      <c r="N15" s="10" t="n">
        <f aca="false">P15-O15</f>
        <v>0</v>
      </c>
      <c r="O15" s="10" t="n">
        <f aca="false">S15+W15+AA15+AE15</f>
        <v>0</v>
      </c>
      <c r="P15" s="10" t="n">
        <f aca="false">T15+X15+AB15+AF15</f>
        <v>0</v>
      </c>
      <c r="Q15" s="10" t="n">
        <v>0</v>
      </c>
      <c r="R15" s="10" t="n">
        <v>0</v>
      </c>
      <c r="S15" s="10" t="n">
        <f aca="false">$L15/$I15*Q15</f>
        <v>0</v>
      </c>
      <c r="T15" s="10" t="n">
        <f aca="false">$L15/$I15*R15</f>
        <v>0</v>
      </c>
      <c r="U15" s="10" t="n">
        <v>0</v>
      </c>
      <c r="V15" s="10" t="n">
        <v>0</v>
      </c>
      <c r="W15" s="10" t="n">
        <f aca="false">$L15/$I15*U15</f>
        <v>0</v>
      </c>
      <c r="X15" s="10" t="n">
        <f aca="false">$L15/$I15*V15</f>
        <v>0</v>
      </c>
      <c r="Y15" s="10" t="n">
        <v>0</v>
      </c>
      <c r="Z15" s="10" t="n">
        <v>0</v>
      </c>
      <c r="AA15" s="10" t="n">
        <f aca="false">$L15/$I15*Y15</f>
        <v>0</v>
      </c>
      <c r="AB15" s="10" t="n">
        <f aca="false">$L15/$I15*Z15</f>
        <v>0</v>
      </c>
      <c r="AC15" s="10" t="n">
        <v>0</v>
      </c>
      <c r="AD15" s="10" t="n">
        <v>0</v>
      </c>
      <c r="AE15" s="10" t="n">
        <f aca="false">$L15/$I15*AC15</f>
        <v>0</v>
      </c>
      <c r="AF15" s="10" t="n">
        <f aca="false">$L15/$I15*AD15</f>
        <v>0</v>
      </c>
      <c r="AG15" s="9" t="s">
        <v>34</v>
      </c>
      <c r="AH15" s="10" t="n">
        <f aca="false">Q15+U15+Y15+AC15</f>
        <v>0</v>
      </c>
    </row>
    <row r="16" customFormat="false" ht="23.85" hidden="false" customHeight="false" outlineLevel="0" collapsed="false">
      <c r="A16" s="8" t="n">
        <v>8</v>
      </c>
      <c r="B16" s="9" t="s">
        <v>56</v>
      </c>
      <c r="C16" s="9" t="s">
        <v>57</v>
      </c>
      <c r="D16" s="9" t="s">
        <v>58</v>
      </c>
      <c r="E16" s="9" t="s">
        <v>54</v>
      </c>
      <c r="F16" s="9" t="s">
        <v>55</v>
      </c>
      <c r="G16" s="10" t="n">
        <v>550.37</v>
      </c>
      <c r="H16" s="10" t="n">
        <v>536.01421544516</v>
      </c>
      <c r="I16" s="10" t="n">
        <v>40.000000001</v>
      </c>
      <c r="J16" s="10" t="n">
        <f aca="false">R16+V16+Z16+AD16</f>
        <v>0</v>
      </c>
      <c r="K16" s="10" t="n">
        <f aca="false">R16-Q16</f>
        <v>0</v>
      </c>
      <c r="L16" s="10" t="n">
        <v>839.424968657449</v>
      </c>
      <c r="M16" s="10" t="n">
        <f aca="false">T16+X16+AB16+AF16</f>
        <v>0</v>
      </c>
      <c r="N16" s="10" t="n">
        <f aca="false">P16-O16</f>
        <v>0</v>
      </c>
      <c r="O16" s="10" t="n">
        <f aca="false">S16+W16+AA16+AE16</f>
        <v>0</v>
      </c>
      <c r="P16" s="10" t="n">
        <f aca="false">T16+X16+AB16+AF16</f>
        <v>0</v>
      </c>
      <c r="Q16" s="10" t="n">
        <v>0</v>
      </c>
      <c r="R16" s="10" t="n">
        <v>0</v>
      </c>
      <c r="S16" s="10" t="n">
        <f aca="false">$L16/$I16*Q16</f>
        <v>0</v>
      </c>
      <c r="T16" s="10" t="n">
        <f aca="false">$L16/$I16*R16</f>
        <v>0</v>
      </c>
      <c r="U16" s="10" t="n">
        <v>0</v>
      </c>
      <c r="V16" s="10" t="n">
        <v>0</v>
      </c>
      <c r="W16" s="10" t="n">
        <f aca="false">$L16/$I16*U16</f>
        <v>0</v>
      </c>
      <c r="X16" s="10" t="n">
        <f aca="false">$L16/$I16*V16</f>
        <v>0</v>
      </c>
      <c r="Y16" s="10" t="n">
        <v>0</v>
      </c>
      <c r="Z16" s="10" t="n">
        <v>0</v>
      </c>
      <c r="AA16" s="10" t="n">
        <f aca="false">$L16/$I16*Y16</f>
        <v>0</v>
      </c>
      <c r="AB16" s="10" t="n">
        <f aca="false">$L16/$I16*Z16</f>
        <v>0</v>
      </c>
      <c r="AC16" s="10" t="n">
        <v>0</v>
      </c>
      <c r="AD16" s="10" t="n">
        <v>0</v>
      </c>
      <c r="AE16" s="10" t="n">
        <f aca="false">$L16/$I16*AC16</f>
        <v>0</v>
      </c>
      <c r="AF16" s="10" t="n">
        <f aca="false">$L16/$I16*AD16</f>
        <v>0</v>
      </c>
      <c r="AG16" s="9" t="s">
        <v>34</v>
      </c>
      <c r="AH16" s="10" t="n">
        <f aca="false">Q16+U16+Y16+AC16</f>
        <v>0</v>
      </c>
    </row>
    <row r="17" customFormat="false" ht="46.25" hidden="false" customHeight="false" outlineLevel="0" collapsed="false">
      <c r="A17" s="8" t="n">
        <v>9</v>
      </c>
      <c r="B17" s="9" t="s">
        <v>59</v>
      </c>
      <c r="C17" s="9" t="s">
        <v>60</v>
      </c>
      <c r="D17" s="9" t="s">
        <v>61</v>
      </c>
      <c r="E17" s="9" t="s">
        <v>62</v>
      </c>
      <c r="F17" s="9" t="s">
        <v>33</v>
      </c>
      <c r="G17" s="10" t="n">
        <v>96.4</v>
      </c>
      <c r="H17" s="10" t="n">
        <v>22.2192064616496</v>
      </c>
      <c r="I17" s="10" t="n">
        <v>1.000000001</v>
      </c>
      <c r="J17" s="10" t="n">
        <f aca="false">R17+V17+Z17+AD17</f>
        <v>0</v>
      </c>
      <c r="K17" s="10" t="n">
        <f aca="false">R17-Q17</f>
        <v>0</v>
      </c>
      <c r="L17" s="10" t="n">
        <v>651.232033195021</v>
      </c>
      <c r="M17" s="10" t="n">
        <f aca="false">T17+X17+AB17+AF17</f>
        <v>0</v>
      </c>
      <c r="N17" s="10" t="n">
        <f aca="false">P17-O17</f>
        <v>0</v>
      </c>
      <c r="O17" s="10" t="n">
        <f aca="false">S17+W17+AA17+AE17</f>
        <v>0</v>
      </c>
      <c r="P17" s="10" t="n">
        <f aca="false">T17+X17+AB17+AF17</f>
        <v>0</v>
      </c>
      <c r="Q17" s="10" t="n">
        <v>0</v>
      </c>
      <c r="R17" s="10" t="n">
        <v>0</v>
      </c>
      <c r="S17" s="10" t="n">
        <f aca="false">$L17/$I17*Q17</f>
        <v>0</v>
      </c>
      <c r="T17" s="10" t="n">
        <f aca="false">$L17/$I17*R17</f>
        <v>0</v>
      </c>
      <c r="U17" s="10" t="n">
        <v>0</v>
      </c>
      <c r="V17" s="10" t="n">
        <v>0</v>
      </c>
      <c r="W17" s="10" t="n">
        <f aca="false">$L17/$I17*U17</f>
        <v>0</v>
      </c>
      <c r="X17" s="10" t="n">
        <f aca="false">$L17/$I17*V17</f>
        <v>0</v>
      </c>
      <c r="Y17" s="10" t="n">
        <v>0</v>
      </c>
      <c r="Z17" s="10" t="n">
        <v>0</v>
      </c>
      <c r="AA17" s="10" t="n">
        <f aca="false">$L17/$I17*Y17</f>
        <v>0</v>
      </c>
      <c r="AB17" s="10" t="n">
        <f aca="false">$L17/$I17*Z17</f>
        <v>0</v>
      </c>
      <c r="AC17" s="10" t="n">
        <v>0</v>
      </c>
      <c r="AD17" s="10" t="n">
        <v>0</v>
      </c>
      <c r="AE17" s="10" t="n">
        <f aca="false">$L17/$I17*AC17</f>
        <v>0</v>
      </c>
      <c r="AF17" s="10" t="n">
        <f aca="false">$L17/$I17*AD17</f>
        <v>0</v>
      </c>
      <c r="AG17" s="9" t="s">
        <v>34</v>
      </c>
      <c r="AH17" s="10" t="n">
        <f aca="false">Q17+U17+Y17+AC17</f>
        <v>0</v>
      </c>
    </row>
    <row r="18" customFormat="false" ht="23.85" hidden="false" customHeight="false" outlineLevel="0" collapsed="false">
      <c r="A18" s="8" t="n">
        <v>10</v>
      </c>
      <c r="B18" s="9" t="s">
        <v>56</v>
      </c>
      <c r="C18" s="9" t="s">
        <v>63</v>
      </c>
      <c r="D18" s="9" t="s">
        <v>64</v>
      </c>
      <c r="E18" s="9" t="s">
        <v>65</v>
      </c>
      <c r="F18" s="9" t="s">
        <v>55</v>
      </c>
      <c r="G18" s="10" t="n">
        <v>1252.6</v>
      </c>
      <c r="H18" s="10" t="n">
        <v>1252.6</v>
      </c>
      <c r="I18" s="10" t="n">
        <v>400.000000001</v>
      </c>
      <c r="J18" s="10" t="n">
        <f aca="false">R18+V18+Z18+AD18</f>
        <v>0</v>
      </c>
      <c r="K18" s="10" t="n">
        <f aca="false">R18-Q18</f>
        <v>0</v>
      </c>
      <c r="L18" s="10" t="n">
        <v>604.416573527064</v>
      </c>
      <c r="M18" s="10" t="n">
        <f aca="false">T18+X18+AB18+AF18</f>
        <v>0</v>
      </c>
      <c r="N18" s="10" t="n">
        <f aca="false">P18-O18</f>
        <v>0</v>
      </c>
      <c r="O18" s="10" t="n">
        <f aca="false">S18+W18+AA18+AE18</f>
        <v>0</v>
      </c>
      <c r="P18" s="10" t="n">
        <f aca="false">T18+X18+AB18+AF18</f>
        <v>0</v>
      </c>
      <c r="Q18" s="10" t="n">
        <v>0</v>
      </c>
      <c r="R18" s="10" t="n">
        <v>0</v>
      </c>
      <c r="S18" s="10" t="n">
        <f aca="false">$L18/$I18*Q18</f>
        <v>0</v>
      </c>
      <c r="T18" s="10" t="n">
        <f aca="false">$L18/$I18*R18</f>
        <v>0</v>
      </c>
      <c r="U18" s="10" t="n">
        <v>0</v>
      </c>
      <c r="V18" s="10" t="n">
        <v>0</v>
      </c>
      <c r="W18" s="10" t="n">
        <f aca="false">$L18/$I18*U18</f>
        <v>0</v>
      </c>
      <c r="X18" s="10" t="n">
        <f aca="false">$L18/$I18*V18</f>
        <v>0</v>
      </c>
      <c r="Y18" s="10" t="n">
        <v>0</v>
      </c>
      <c r="Z18" s="10" t="n">
        <v>0</v>
      </c>
      <c r="AA18" s="10" t="n">
        <f aca="false">$L18/$I18*Y18</f>
        <v>0</v>
      </c>
      <c r="AB18" s="10" t="n">
        <f aca="false">$L18/$I18*Z18</f>
        <v>0</v>
      </c>
      <c r="AC18" s="10" t="n">
        <v>0</v>
      </c>
      <c r="AD18" s="10" t="n">
        <v>0</v>
      </c>
      <c r="AE18" s="10" t="n">
        <f aca="false">$L18/$I18*AC18</f>
        <v>0</v>
      </c>
      <c r="AF18" s="10" t="n">
        <f aca="false">$L18/$I18*AD18</f>
        <v>0</v>
      </c>
      <c r="AG18" s="9" t="s">
        <v>34</v>
      </c>
      <c r="AH18" s="10" t="n">
        <f aca="false">Q18+U18+Y18+AC18</f>
        <v>0</v>
      </c>
    </row>
    <row r="19" customFormat="false" ht="102.2" hidden="false" customHeight="false" outlineLevel="0" collapsed="false">
      <c r="A19" s="8" t="n">
        <v>11</v>
      </c>
      <c r="B19" s="9" t="s">
        <v>66</v>
      </c>
      <c r="C19" s="9" t="s">
        <v>67</v>
      </c>
      <c r="D19" s="9" t="s">
        <v>68</v>
      </c>
      <c r="E19" s="9" t="s">
        <v>69</v>
      </c>
      <c r="F19" s="9" t="s">
        <v>55</v>
      </c>
      <c r="G19" s="10" t="n">
        <v>16012.46</v>
      </c>
      <c r="H19" s="10" t="n">
        <v>14687.1301730083</v>
      </c>
      <c r="I19" s="10" t="n">
        <v>86.8000000009998</v>
      </c>
      <c r="J19" s="10" t="n">
        <f aca="false">R19+V19+Z19+AD19</f>
        <v>0</v>
      </c>
      <c r="K19" s="10" t="n">
        <f aca="false">R19-Q19</f>
        <v>0</v>
      </c>
      <c r="L19" s="10" t="n">
        <v>1945.42965505613</v>
      </c>
      <c r="M19" s="10" t="n">
        <f aca="false">T19+X19+AB19+AF19</f>
        <v>0</v>
      </c>
      <c r="N19" s="10" t="n">
        <f aca="false">P19-O19</f>
        <v>0</v>
      </c>
      <c r="O19" s="10" t="n">
        <f aca="false">S19+W19+AA19+AE19</f>
        <v>0</v>
      </c>
      <c r="P19" s="10" t="n">
        <f aca="false">T19+X19+AB19+AF19</f>
        <v>0</v>
      </c>
      <c r="Q19" s="10" t="n">
        <v>0</v>
      </c>
      <c r="R19" s="10" t="n">
        <v>0</v>
      </c>
      <c r="S19" s="10" t="n">
        <f aca="false">$L19/$I19*Q19</f>
        <v>0</v>
      </c>
      <c r="T19" s="10" t="n">
        <f aca="false">$L19/$I19*R19</f>
        <v>0</v>
      </c>
      <c r="U19" s="10" t="n">
        <v>0</v>
      </c>
      <c r="V19" s="10" t="n">
        <v>0</v>
      </c>
      <c r="W19" s="10" t="n">
        <f aca="false">$L19/$I19*U19</f>
        <v>0</v>
      </c>
      <c r="X19" s="10" t="n">
        <f aca="false">$L19/$I19*V19</f>
        <v>0</v>
      </c>
      <c r="Y19" s="10" t="n">
        <v>0</v>
      </c>
      <c r="Z19" s="10" t="n">
        <v>0</v>
      </c>
      <c r="AA19" s="10" t="n">
        <f aca="false">$L19/$I19*Y19</f>
        <v>0</v>
      </c>
      <c r="AB19" s="10" t="n">
        <f aca="false">$L19/$I19*Z19</f>
        <v>0</v>
      </c>
      <c r="AC19" s="10" t="n">
        <v>0</v>
      </c>
      <c r="AD19" s="10" t="n">
        <v>0</v>
      </c>
      <c r="AE19" s="10" t="n">
        <f aca="false">$L19/$I19*AC19</f>
        <v>0</v>
      </c>
      <c r="AF19" s="10" t="n">
        <f aca="false">$L19/$I19*AD19</f>
        <v>0</v>
      </c>
      <c r="AG19" s="9" t="s">
        <v>34</v>
      </c>
      <c r="AH19" s="10" t="n">
        <f aca="false">Q19+U19+Y19+AC19</f>
        <v>0</v>
      </c>
    </row>
    <row r="20" customFormat="false" ht="35.05" hidden="false" customHeight="false" outlineLevel="0" collapsed="false">
      <c r="A20" s="8" t="n">
        <v>12</v>
      </c>
      <c r="B20" s="9" t="s">
        <v>29</v>
      </c>
      <c r="C20" s="9" t="s">
        <v>70</v>
      </c>
      <c r="D20" s="9" t="s">
        <v>71</v>
      </c>
      <c r="E20" s="9" t="s">
        <v>72</v>
      </c>
      <c r="F20" s="9" t="s">
        <v>33</v>
      </c>
      <c r="G20" s="10" t="n">
        <v>245.247</v>
      </c>
      <c r="H20" s="10" t="n">
        <v>204.732875468303</v>
      </c>
      <c r="I20" s="10" t="n">
        <v>8.000000001</v>
      </c>
      <c r="J20" s="10" t="n">
        <f aca="false">R20+V20+Z20+AD20</f>
        <v>0</v>
      </c>
      <c r="K20" s="10" t="n">
        <f aca="false">R20-Q20</f>
        <v>0</v>
      </c>
      <c r="L20" s="10" t="n">
        <v>821.890942600725</v>
      </c>
      <c r="M20" s="10" t="n">
        <f aca="false">T20+X20+AB20+AF20</f>
        <v>0</v>
      </c>
      <c r="N20" s="10" t="n">
        <f aca="false">P20-O20</f>
        <v>0</v>
      </c>
      <c r="O20" s="10" t="n">
        <f aca="false">S20+W20+AA20+AE20</f>
        <v>0</v>
      </c>
      <c r="P20" s="10" t="n">
        <f aca="false">T20+X20+AB20+AF20</f>
        <v>0</v>
      </c>
      <c r="Q20" s="10" t="n">
        <v>0</v>
      </c>
      <c r="R20" s="10" t="n">
        <v>0</v>
      </c>
      <c r="S20" s="10" t="n">
        <f aca="false">$L20/$I20*Q20</f>
        <v>0</v>
      </c>
      <c r="T20" s="10" t="n">
        <f aca="false">$L20/$I20*R20</f>
        <v>0</v>
      </c>
      <c r="U20" s="10" t="n">
        <v>0</v>
      </c>
      <c r="V20" s="10" t="n">
        <v>0</v>
      </c>
      <c r="W20" s="10" t="n">
        <f aca="false">$L20/$I20*U20</f>
        <v>0</v>
      </c>
      <c r="X20" s="10" t="n">
        <f aca="false">$L20/$I20*V20</f>
        <v>0</v>
      </c>
      <c r="Y20" s="10" t="n">
        <v>0</v>
      </c>
      <c r="Z20" s="10" t="n">
        <v>0</v>
      </c>
      <c r="AA20" s="10" t="n">
        <f aca="false">$L20/$I20*Y20</f>
        <v>0</v>
      </c>
      <c r="AB20" s="10" t="n">
        <f aca="false">$L20/$I20*Z20</f>
        <v>0</v>
      </c>
      <c r="AC20" s="10" t="n">
        <v>0</v>
      </c>
      <c r="AD20" s="10" t="n">
        <v>0</v>
      </c>
      <c r="AE20" s="10" t="n">
        <f aca="false">$L20/$I20*AC20</f>
        <v>0</v>
      </c>
      <c r="AF20" s="10" t="n">
        <f aca="false">$L20/$I20*AD20</f>
        <v>0</v>
      </c>
      <c r="AG20" s="9" t="s">
        <v>34</v>
      </c>
      <c r="AH20" s="10" t="n">
        <f aca="false">Q20+U20+Y20+AC20</f>
        <v>0</v>
      </c>
    </row>
    <row r="21" customFormat="false" ht="35.05" hidden="false" customHeight="false" outlineLevel="0" collapsed="false">
      <c r="A21" s="8" t="n">
        <v>13</v>
      </c>
      <c r="B21" s="9" t="s">
        <v>59</v>
      </c>
      <c r="C21" s="9" t="s">
        <v>73</v>
      </c>
      <c r="D21" s="9" t="s">
        <v>74</v>
      </c>
      <c r="E21" s="9" t="s">
        <v>75</v>
      </c>
      <c r="F21" s="9" t="s">
        <v>33</v>
      </c>
      <c r="G21" s="10" t="n">
        <v>2.876</v>
      </c>
      <c r="H21" s="10" t="n">
        <v>2.876</v>
      </c>
      <c r="I21" s="10" t="n">
        <v>0.500000001000001</v>
      </c>
      <c r="J21" s="10" t="n">
        <f aca="false">R21+V21+Z21+AD21</f>
        <v>0</v>
      </c>
      <c r="K21" s="10" t="n">
        <f aca="false">R21-Q21</f>
        <v>0</v>
      </c>
      <c r="L21" s="10" t="n">
        <v>1755.69210709319</v>
      </c>
      <c r="M21" s="10" t="n">
        <f aca="false">T21+X21+AB21+AF21</f>
        <v>0</v>
      </c>
      <c r="N21" s="10" t="n">
        <f aca="false">P21-O21</f>
        <v>0</v>
      </c>
      <c r="O21" s="10" t="n">
        <f aca="false">S21+W21+AA21+AE21</f>
        <v>0</v>
      </c>
      <c r="P21" s="10" t="n">
        <f aca="false">T21+X21+AB21+AF21</f>
        <v>0</v>
      </c>
      <c r="Q21" s="10" t="n">
        <v>0</v>
      </c>
      <c r="R21" s="10" t="n">
        <v>0</v>
      </c>
      <c r="S21" s="10" t="n">
        <f aca="false">$L21/$I21*Q21</f>
        <v>0</v>
      </c>
      <c r="T21" s="10" t="n">
        <f aca="false">$L21/$I21*R21</f>
        <v>0</v>
      </c>
      <c r="U21" s="10" t="n">
        <v>0</v>
      </c>
      <c r="V21" s="10" t="n">
        <v>0</v>
      </c>
      <c r="W21" s="10" t="n">
        <f aca="false">$L21/$I21*U21</f>
        <v>0</v>
      </c>
      <c r="X21" s="10" t="n">
        <f aca="false">$L21/$I21*V21</f>
        <v>0</v>
      </c>
      <c r="Y21" s="10" t="n">
        <v>0</v>
      </c>
      <c r="Z21" s="10" t="n">
        <v>0</v>
      </c>
      <c r="AA21" s="10" t="n">
        <f aca="false">$L21/$I21*Y21</f>
        <v>0</v>
      </c>
      <c r="AB21" s="10" t="n">
        <f aca="false">$L21/$I21*Z21</f>
        <v>0</v>
      </c>
      <c r="AC21" s="10" t="n">
        <v>0</v>
      </c>
      <c r="AD21" s="10" t="n">
        <v>0</v>
      </c>
      <c r="AE21" s="10" t="n">
        <f aca="false">$L21/$I21*AC21</f>
        <v>0</v>
      </c>
      <c r="AF21" s="10" t="n">
        <f aca="false">$L21/$I21*AD21</f>
        <v>0</v>
      </c>
      <c r="AG21" s="9" t="s">
        <v>34</v>
      </c>
      <c r="AH21" s="10" t="n">
        <f aca="false">Q21+U21+Y21+AC21</f>
        <v>0</v>
      </c>
    </row>
    <row r="22" customFormat="false" ht="12.8" hidden="false" customHeight="true" outlineLevel="0" collapsed="false">
      <c r="B22" s="6" t="s">
        <v>76</v>
      </c>
      <c r="C22" s="6"/>
      <c r="D22" s="6"/>
      <c r="E22" s="6"/>
      <c r="F22" s="6"/>
      <c r="G22" s="7" t="n">
        <f aca="false">G18+G24+G26</f>
        <v>0</v>
      </c>
      <c r="H22" s="7" t="n">
        <f aca="false">H18+H24+H26</f>
        <v>0</v>
      </c>
    </row>
    <row r="23" customFormat="false" ht="12.8" hidden="false" customHeight="true" outlineLevel="0" collapsed="false">
      <c r="B23" s="6" t="s">
        <v>77</v>
      </c>
      <c r="C23" s="6"/>
      <c r="D23" s="6"/>
      <c r="E23" s="6"/>
      <c r="F23" s="6"/>
      <c r="G23" s="7" t="n">
        <f aca="false">SUM(G19:G23)</f>
        <v>0</v>
      </c>
      <c r="H23" s="7" t="n">
        <f aca="false">SUM(H19:H23)</f>
        <v>0</v>
      </c>
    </row>
    <row r="24" customFormat="false" ht="23.85" hidden="false" customHeight="false" outlineLevel="0" collapsed="false">
      <c r="A24" s="8" t="n">
        <v>14</v>
      </c>
      <c r="B24" s="9" t="s">
        <v>59</v>
      </c>
      <c r="C24" s="9" t="s">
        <v>78</v>
      </c>
      <c r="D24" s="9" t="s">
        <v>79</v>
      </c>
      <c r="E24" s="9" t="s">
        <v>80</v>
      </c>
      <c r="F24" s="9" t="s">
        <v>33</v>
      </c>
      <c r="G24" s="10" t="n">
        <v>73.418</v>
      </c>
      <c r="H24" s="10" t="n">
        <v>69.830189441275</v>
      </c>
      <c r="I24" s="10" t="n">
        <v>7.000000001</v>
      </c>
      <c r="J24" s="10" t="n">
        <f aca="false">R24+V24+Z24+AD24</f>
        <v>0</v>
      </c>
      <c r="K24" s="10" t="n">
        <f aca="false">R24-Q24</f>
        <v>0</v>
      </c>
      <c r="L24" s="10" t="n">
        <v>4901.13026097142</v>
      </c>
      <c r="M24" s="10" t="n">
        <f aca="false">T24+X24+AB24+AF24</f>
        <v>0</v>
      </c>
      <c r="N24" s="10" t="n">
        <f aca="false">P24-O24</f>
        <v>0</v>
      </c>
      <c r="O24" s="10" t="n">
        <f aca="false">S24+W24+AA24+AE24</f>
        <v>0</v>
      </c>
      <c r="P24" s="10" t="n">
        <f aca="false">T24+X24+AB24+AF24</f>
        <v>0</v>
      </c>
      <c r="Q24" s="10" t="n">
        <v>0</v>
      </c>
      <c r="R24" s="10" t="n">
        <v>0</v>
      </c>
      <c r="S24" s="10" t="n">
        <f aca="false">$L24/$I24*Q24</f>
        <v>0</v>
      </c>
      <c r="T24" s="10" t="n">
        <f aca="false">$L24/$I24*R24</f>
        <v>0</v>
      </c>
      <c r="U24" s="10" t="n">
        <v>0</v>
      </c>
      <c r="V24" s="10" t="n">
        <v>0</v>
      </c>
      <c r="W24" s="10" t="n">
        <f aca="false">$L24/$I24*U24</f>
        <v>0</v>
      </c>
      <c r="X24" s="10" t="n">
        <f aca="false">$L24/$I24*V24</f>
        <v>0</v>
      </c>
      <c r="Y24" s="10" t="n">
        <v>0</v>
      </c>
      <c r="Z24" s="10" t="n">
        <v>0</v>
      </c>
      <c r="AA24" s="10" t="n">
        <f aca="false">$L24/$I24*Y24</f>
        <v>0</v>
      </c>
      <c r="AB24" s="10" t="n">
        <f aca="false">$L24/$I24*Z24</f>
        <v>0</v>
      </c>
      <c r="AC24" s="10" t="n">
        <v>0</v>
      </c>
      <c r="AD24" s="10" t="n">
        <v>0</v>
      </c>
      <c r="AE24" s="10" t="n">
        <f aca="false">$L24/$I24*AC24</f>
        <v>0</v>
      </c>
      <c r="AF24" s="10" t="n">
        <f aca="false">$L24/$I24*AD24</f>
        <v>0</v>
      </c>
      <c r="AG24" s="9" t="s">
        <v>34</v>
      </c>
      <c r="AH24" s="10" t="n">
        <f aca="false">Q24+U24+Y24+AC24</f>
        <v>0</v>
      </c>
    </row>
    <row r="25" customFormat="false" ht="23.85" hidden="false" customHeight="false" outlineLevel="0" collapsed="false">
      <c r="A25" s="8" t="n">
        <v>15</v>
      </c>
      <c r="B25" s="9" t="s">
        <v>59</v>
      </c>
      <c r="C25" s="9" t="s">
        <v>81</v>
      </c>
      <c r="D25" s="9" t="s">
        <v>82</v>
      </c>
      <c r="E25" s="9" t="s">
        <v>83</v>
      </c>
      <c r="F25" s="9" t="s">
        <v>33</v>
      </c>
      <c r="G25" s="10" t="n">
        <v>53.94</v>
      </c>
      <c r="H25" s="10" t="n">
        <v>29.7415398920069</v>
      </c>
      <c r="I25" s="10" t="n">
        <v>2.000000001</v>
      </c>
      <c r="J25" s="10" t="n">
        <f aca="false">R25+V25+Z25+AD25</f>
        <v>0</v>
      </c>
      <c r="K25" s="10" t="n">
        <f aca="false">R25-Q25</f>
        <v>0</v>
      </c>
      <c r="L25" s="10" t="n">
        <v>2880.52000370782</v>
      </c>
      <c r="M25" s="10" t="n">
        <f aca="false">T25+X25+AB25+AF25</f>
        <v>0</v>
      </c>
      <c r="N25" s="10" t="n">
        <f aca="false">P25-O25</f>
        <v>0</v>
      </c>
      <c r="O25" s="10" t="n">
        <f aca="false">S25+W25+AA25+AE25</f>
        <v>0</v>
      </c>
      <c r="P25" s="10" t="n">
        <f aca="false">T25+X25+AB25+AF25</f>
        <v>0</v>
      </c>
      <c r="Q25" s="10" t="n">
        <v>0</v>
      </c>
      <c r="R25" s="10" t="n">
        <v>0</v>
      </c>
      <c r="S25" s="10" t="n">
        <f aca="false">$L25/$I25*Q25</f>
        <v>0</v>
      </c>
      <c r="T25" s="10" t="n">
        <f aca="false">$L25/$I25*R25</f>
        <v>0</v>
      </c>
      <c r="U25" s="10" t="n">
        <v>0</v>
      </c>
      <c r="V25" s="10" t="n">
        <v>0</v>
      </c>
      <c r="W25" s="10" t="n">
        <f aca="false">$L25/$I25*U25</f>
        <v>0</v>
      </c>
      <c r="X25" s="10" t="n">
        <f aca="false">$L25/$I25*V25</f>
        <v>0</v>
      </c>
      <c r="Y25" s="10" t="n">
        <v>0</v>
      </c>
      <c r="Z25" s="10" t="n">
        <v>0</v>
      </c>
      <c r="AA25" s="10" t="n">
        <f aca="false">$L25/$I25*Y25</f>
        <v>0</v>
      </c>
      <c r="AB25" s="10" t="n">
        <f aca="false">$L25/$I25*Z25</f>
        <v>0</v>
      </c>
      <c r="AC25" s="10" t="n">
        <v>0</v>
      </c>
      <c r="AD25" s="10" t="n">
        <v>0</v>
      </c>
      <c r="AE25" s="10" t="n">
        <f aca="false">$L25/$I25*AC25</f>
        <v>0</v>
      </c>
      <c r="AF25" s="10" t="n">
        <f aca="false">$L25/$I25*AD25</f>
        <v>0</v>
      </c>
      <c r="AG25" s="9" t="s">
        <v>34</v>
      </c>
      <c r="AH25" s="10" t="n">
        <f aca="false">Q25+U25+Y25+AC25</f>
        <v>0</v>
      </c>
    </row>
    <row r="26" customFormat="false" ht="46.25" hidden="false" customHeight="false" outlineLevel="0" collapsed="false">
      <c r="A26" s="8" t="n">
        <v>16</v>
      </c>
      <c r="B26" s="9" t="s">
        <v>51</v>
      </c>
      <c r="C26" s="9" t="s">
        <v>84</v>
      </c>
      <c r="D26" s="9" t="s">
        <v>85</v>
      </c>
      <c r="E26" s="9" t="s">
        <v>86</v>
      </c>
      <c r="F26" s="9" t="s">
        <v>55</v>
      </c>
      <c r="G26" s="10" t="n">
        <v>5873.3</v>
      </c>
      <c r="H26" s="10" t="n">
        <v>1563.63</v>
      </c>
      <c r="I26" s="10" t="n">
        <v>100.000000001</v>
      </c>
      <c r="J26" s="10" t="n">
        <f aca="false">R26+V26+Z26+AD26</f>
        <v>0</v>
      </c>
      <c r="K26" s="10" t="n">
        <f aca="false">R26-Q26</f>
        <v>0</v>
      </c>
      <c r="L26" s="10" t="n">
        <v>164.610729913337</v>
      </c>
      <c r="M26" s="10" t="n">
        <f aca="false">T26+X26+AB26+AF26</f>
        <v>0</v>
      </c>
      <c r="N26" s="10" t="n">
        <f aca="false">P26-O26</f>
        <v>0</v>
      </c>
      <c r="O26" s="10" t="n">
        <f aca="false">S26+W26+AA26+AE26</f>
        <v>0</v>
      </c>
      <c r="P26" s="10" t="n">
        <f aca="false">T26+X26+AB26+AF26</f>
        <v>0</v>
      </c>
      <c r="Q26" s="10" t="n">
        <v>0</v>
      </c>
      <c r="R26" s="10" t="n">
        <v>0</v>
      </c>
      <c r="S26" s="10" t="n">
        <f aca="false">$L26/$I26*Q26</f>
        <v>0</v>
      </c>
      <c r="T26" s="10" t="n">
        <f aca="false">$L26/$I26*R26</f>
        <v>0</v>
      </c>
      <c r="U26" s="10" t="n">
        <v>0</v>
      </c>
      <c r="V26" s="10" t="n">
        <v>0</v>
      </c>
      <c r="W26" s="10" t="n">
        <f aca="false">$L26/$I26*U26</f>
        <v>0</v>
      </c>
      <c r="X26" s="10" t="n">
        <f aca="false">$L26/$I26*V26</f>
        <v>0</v>
      </c>
      <c r="Y26" s="10" t="n">
        <v>0</v>
      </c>
      <c r="Z26" s="10" t="n">
        <v>0</v>
      </c>
      <c r="AA26" s="10" t="n">
        <f aca="false">$L26/$I26*Y26</f>
        <v>0</v>
      </c>
      <c r="AB26" s="10" t="n">
        <f aca="false">$L26/$I26*Z26</f>
        <v>0</v>
      </c>
      <c r="AC26" s="10" t="n">
        <v>0</v>
      </c>
      <c r="AD26" s="10" t="n">
        <v>0</v>
      </c>
      <c r="AE26" s="10" t="n">
        <f aca="false">$L26/$I26*AC26</f>
        <v>0</v>
      </c>
      <c r="AF26" s="10" t="n">
        <f aca="false">$L26/$I26*AD26</f>
        <v>0</v>
      </c>
      <c r="AG26" s="9" t="s">
        <v>34</v>
      </c>
      <c r="AH26" s="10" t="n">
        <f aca="false">Q26+U26+Y26+AC26</f>
        <v>0</v>
      </c>
    </row>
    <row r="27" customFormat="false" ht="46.25" hidden="false" customHeight="false" outlineLevel="0" collapsed="false">
      <c r="A27" s="8" t="n">
        <v>17</v>
      </c>
      <c r="B27" s="9" t="s">
        <v>51</v>
      </c>
      <c r="C27" s="9" t="s">
        <v>87</v>
      </c>
      <c r="D27" s="9" t="s">
        <v>85</v>
      </c>
      <c r="E27" s="9" t="s">
        <v>86</v>
      </c>
      <c r="F27" s="9" t="s">
        <v>55</v>
      </c>
      <c r="G27" s="10" t="n">
        <v>19348.9</v>
      </c>
      <c r="H27" s="10" t="n">
        <v>4058.04</v>
      </c>
      <c r="I27" s="10" t="n">
        <v>1000.000000001</v>
      </c>
      <c r="J27" s="10" t="n">
        <f aca="false">R27+V27+Z27+AD27</f>
        <v>0</v>
      </c>
      <c r="K27" s="10" t="n">
        <f aca="false">R27-Q27</f>
        <v>0</v>
      </c>
      <c r="L27" s="10" t="n">
        <v>1722.26748807426</v>
      </c>
      <c r="M27" s="10" t="n">
        <f aca="false">T27+X27+AB27+AF27</f>
        <v>0</v>
      </c>
      <c r="N27" s="10" t="n">
        <f aca="false">P27-O27</f>
        <v>0</v>
      </c>
      <c r="O27" s="10" t="n">
        <f aca="false">S27+W27+AA27+AE27</f>
        <v>0</v>
      </c>
      <c r="P27" s="10" t="n">
        <f aca="false">T27+X27+AB27+AF27</f>
        <v>0</v>
      </c>
      <c r="Q27" s="10" t="n">
        <v>0</v>
      </c>
      <c r="R27" s="10" t="n">
        <v>0</v>
      </c>
      <c r="S27" s="10" t="n">
        <f aca="false">$L27/$I27*Q27</f>
        <v>0</v>
      </c>
      <c r="T27" s="10" t="n">
        <f aca="false">$L27/$I27*R27</f>
        <v>0</v>
      </c>
      <c r="U27" s="10" t="n">
        <v>0</v>
      </c>
      <c r="V27" s="10" t="n">
        <v>0</v>
      </c>
      <c r="W27" s="10" t="n">
        <f aca="false">$L27/$I27*U27</f>
        <v>0</v>
      </c>
      <c r="X27" s="10" t="n">
        <f aca="false">$L27/$I27*V27</f>
        <v>0</v>
      </c>
      <c r="Y27" s="10" t="n">
        <v>0</v>
      </c>
      <c r="Z27" s="10" t="n">
        <v>0</v>
      </c>
      <c r="AA27" s="10" t="n">
        <f aca="false">$L27/$I27*Y27</f>
        <v>0</v>
      </c>
      <c r="AB27" s="10" t="n">
        <f aca="false">$L27/$I27*Z27</f>
        <v>0</v>
      </c>
      <c r="AC27" s="10" t="n">
        <v>0</v>
      </c>
      <c r="AD27" s="10" t="n">
        <v>0</v>
      </c>
      <c r="AE27" s="10" t="n">
        <f aca="false">$L27/$I27*AC27</f>
        <v>0</v>
      </c>
      <c r="AF27" s="10" t="n">
        <f aca="false">$L27/$I27*AD27</f>
        <v>0</v>
      </c>
      <c r="AG27" s="9" t="s">
        <v>34</v>
      </c>
      <c r="AH27" s="10" t="n">
        <f aca="false">Q27+U27+Y27+AC27</f>
        <v>0</v>
      </c>
    </row>
    <row r="28" customFormat="false" ht="35.05" hidden="false" customHeight="false" outlineLevel="0" collapsed="false">
      <c r="A28" s="8" t="n">
        <v>20</v>
      </c>
      <c r="B28" s="9" t="s">
        <v>59</v>
      </c>
      <c r="C28" s="9" t="s">
        <v>88</v>
      </c>
      <c r="D28" s="9" t="s">
        <v>89</v>
      </c>
      <c r="E28" s="9" t="s">
        <v>90</v>
      </c>
      <c r="F28" s="9" t="s">
        <v>50</v>
      </c>
      <c r="G28" s="10" t="n">
        <v>9</v>
      </c>
      <c r="H28" s="10" t="n">
        <v>9</v>
      </c>
      <c r="I28" s="10" t="n">
        <v>4.000000001</v>
      </c>
      <c r="J28" s="10" t="n">
        <f aca="false">R28+V28+Z28+AD28</f>
        <v>0</v>
      </c>
      <c r="K28" s="10" t="n">
        <f aca="false">R28-Q28</f>
        <v>0</v>
      </c>
      <c r="L28" s="10" t="n">
        <v>920.347555555556</v>
      </c>
      <c r="M28" s="10" t="n">
        <f aca="false">T28+X28+AB28+AF28</f>
        <v>0</v>
      </c>
      <c r="N28" s="10" t="n">
        <f aca="false">P28-O28</f>
        <v>0</v>
      </c>
      <c r="O28" s="10" t="n">
        <f aca="false">S28+W28+AA28+AE28</f>
        <v>0</v>
      </c>
      <c r="P28" s="10" t="n">
        <f aca="false">T28+X28+AB28+AF28</f>
        <v>0</v>
      </c>
      <c r="Q28" s="10" t="n">
        <v>0</v>
      </c>
      <c r="R28" s="10" t="n">
        <v>0</v>
      </c>
      <c r="S28" s="10" t="n">
        <f aca="false">$L28/$I28*Q28</f>
        <v>0</v>
      </c>
      <c r="T28" s="10" t="n">
        <f aca="false">$L28/$I28*R28</f>
        <v>0</v>
      </c>
      <c r="U28" s="10" t="n">
        <v>0</v>
      </c>
      <c r="V28" s="10" t="n">
        <v>0</v>
      </c>
      <c r="W28" s="10" t="n">
        <f aca="false">$L28/$I28*U28</f>
        <v>0</v>
      </c>
      <c r="X28" s="10" t="n">
        <f aca="false">$L28/$I28*V28</f>
        <v>0</v>
      </c>
      <c r="Y28" s="10" t="n">
        <v>0</v>
      </c>
      <c r="Z28" s="10" t="n">
        <v>0</v>
      </c>
      <c r="AA28" s="10" t="n">
        <f aca="false">$L28/$I28*Y28</f>
        <v>0</v>
      </c>
      <c r="AB28" s="10" t="n">
        <f aca="false">$L28/$I28*Z28</f>
        <v>0</v>
      </c>
      <c r="AC28" s="10" t="n">
        <v>0</v>
      </c>
      <c r="AD28" s="10" t="n">
        <v>0</v>
      </c>
      <c r="AE28" s="10" t="n">
        <f aca="false">$L28/$I28*AC28</f>
        <v>0</v>
      </c>
      <c r="AF28" s="10" t="n">
        <f aca="false">$L28/$I28*AD28</f>
        <v>0</v>
      </c>
      <c r="AG28" s="9" t="s">
        <v>34</v>
      </c>
      <c r="AH28" s="10" t="n">
        <f aca="false">Q28+U28+Y28+AC28</f>
        <v>0</v>
      </c>
    </row>
    <row r="29" customFormat="false" ht="12.8" hidden="false" customHeight="true" outlineLevel="0" collapsed="false">
      <c r="B29" s="6" t="s">
        <v>91</v>
      </c>
      <c r="C29" s="6"/>
      <c r="D29" s="6"/>
      <c r="E29" s="6"/>
      <c r="F29" s="6"/>
      <c r="G29" s="7" t="n">
        <f aca="false">G25</f>
        <v>0</v>
      </c>
      <c r="H29" s="7" t="n">
        <f aca="false">H25</f>
        <v>0</v>
      </c>
    </row>
    <row r="30" customFormat="false" ht="23.85" hidden="false" customHeight="false" outlineLevel="0" collapsed="false">
      <c r="A30" s="8" t="n">
        <v>21</v>
      </c>
      <c r="B30" s="9" t="s">
        <v>56</v>
      </c>
      <c r="C30" s="9" t="s">
        <v>92</v>
      </c>
      <c r="D30" s="9" t="s">
        <v>93</v>
      </c>
      <c r="E30" s="9" t="s">
        <v>94</v>
      </c>
      <c r="F30" s="9" t="s">
        <v>95</v>
      </c>
      <c r="G30" s="10" t="n">
        <v>219.024</v>
      </c>
      <c r="H30" s="10" t="n">
        <v>217.237041904344</v>
      </c>
      <c r="I30" s="10" t="n">
        <v>30.000000001</v>
      </c>
      <c r="J30" s="10" t="n">
        <f aca="false">R30+V30+Z30+AD30</f>
        <v>0</v>
      </c>
      <c r="K30" s="10" t="n">
        <f aca="false">R30-Q30</f>
        <v>0</v>
      </c>
      <c r="L30" s="10" t="n">
        <v>544.402805172036</v>
      </c>
      <c r="M30" s="10" t="n">
        <f aca="false">T30+X30+AB30+AF30</f>
        <v>0</v>
      </c>
      <c r="N30" s="10" t="n">
        <f aca="false">P30-O30</f>
        <v>0</v>
      </c>
      <c r="O30" s="10" t="n">
        <f aca="false">S30+W30+AA30+AE30</f>
        <v>0</v>
      </c>
      <c r="P30" s="10" t="n">
        <f aca="false">T30+X30+AB30+AF30</f>
        <v>0</v>
      </c>
      <c r="Q30" s="10" t="n">
        <v>0</v>
      </c>
      <c r="R30" s="10" t="n">
        <v>0</v>
      </c>
      <c r="S30" s="10" t="n">
        <f aca="false">$L30/$I30*Q30</f>
        <v>0</v>
      </c>
      <c r="T30" s="10" t="n">
        <f aca="false">$L30/$I30*R30</f>
        <v>0</v>
      </c>
      <c r="U30" s="10" t="n">
        <v>0</v>
      </c>
      <c r="V30" s="10" t="n">
        <v>0</v>
      </c>
      <c r="W30" s="10" t="n">
        <f aca="false">$L30/$I30*U30</f>
        <v>0</v>
      </c>
      <c r="X30" s="10" t="n">
        <f aca="false">$L30/$I30*V30</f>
        <v>0</v>
      </c>
      <c r="Y30" s="10" t="n">
        <v>0</v>
      </c>
      <c r="Z30" s="10" t="n">
        <v>0</v>
      </c>
      <c r="AA30" s="10" t="n">
        <f aca="false">$L30/$I30*Y30</f>
        <v>0</v>
      </c>
      <c r="AB30" s="10" t="n">
        <f aca="false">$L30/$I30*Z30</f>
        <v>0</v>
      </c>
      <c r="AC30" s="10" t="n">
        <v>0</v>
      </c>
      <c r="AD30" s="10" t="n">
        <v>0</v>
      </c>
      <c r="AE30" s="10" t="n">
        <f aca="false">$L30/$I30*AC30</f>
        <v>0</v>
      </c>
      <c r="AF30" s="10" t="n">
        <f aca="false">$L30/$I30*AD30</f>
        <v>0</v>
      </c>
      <c r="AG30" s="9" t="s">
        <v>34</v>
      </c>
      <c r="AH30" s="10" t="n">
        <f aca="false">Q30+U30+Y30+AC30</f>
        <v>0</v>
      </c>
    </row>
    <row r="31" customFormat="false" ht="12.8" hidden="false" customHeight="true" outlineLevel="0" collapsed="false">
      <c r="B31" s="6" t="s">
        <v>96</v>
      </c>
      <c r="C31" s="6"/>
      <c r="D31" s="6"/>
      <c r="E31" s="6"/>
      <c r="F31" s="6"/>
      <c r="G31" s="7" t="n">
        <f aca="false">G27</f>
        <v>0</v>
      </c>
      <c r="H31" s="7" t="n">
        <f aca="false">H27</f>
        <v>0</v>
      </c>
    </row>
    <row r="32" customFormat="false" ht="35.05" hidden="false" customHeight="false" outlineLevel="0" collapsed="false">
      <c r="A32" s="8" t="n">
        <v>22</v>
      </c>
      <c r="B32" s="9" t="s">
        <v>97</v>
      </c>
      <c r="C32" s="9" t="s">
        <v>98</v>
      </c>
      <c r="D32" s="9" t="s">
        <v>99</v>
      </c>
      <c r="E32" s="9" t="s">
        <v>100</v>
      </c>
      <c r="F32" s="9" t="s">
        <v>55</v>
      </c>
      <c r="G32" s="10" t="n">
        <v>1299</v>
      </c>
      <c r="H32" s="10" t="n">
        <v>1299</v>
      </c>
      <c r="I32" s="10" t="n">
        <v>400.000000000999</v>
      </c>
      <c r="J32" s="10" t="n">
        <f aca="false">R32+V32+Z32+AD32</f>
        <v>0</v>
      </c>
      <c r="K32" s="10" t="n">
        <f aca="false">R32-Q32</f>
        <v>0</v>
      </c>
      <c r="L32" s="10" t="n">
        <v>2052.32483448807</v>
      </c>
      <c r="M32" s="10" t="n">
        <f aca="false">T32+X32+AB32+AF32</f>
        <v>0</v>
      </c>
      <c r="N32" s="10" t="n">
        <f aca="false">P32-O32</f>
        <v>0</v>
      </c>
      <c r="O32" s="10" t="n">
        <f aca="false">S32+W32+AA32+AE32</f>
        <v>0</v>
      </c>
      <c r="P32" s="10" t="n">
        <f aca="false">T32+X32+AB32+AF32</f>
        <v>0</v>
      </c>
      <c r="Q32" s="10" t="n">
        <v>0</v>
      </c>
      <c r="R32" s="10" t="n">
        <v>0</v>
      </c>
      <c r="S32" s="10" t="n">
        <f aca="false">$L32/$I32*Q32</f>
        <v>0</v>
      </c>
      <c r="T32" s="10" t="n">
        <f aca="false">$L32/$I32*R32</f>
        <v>0</v>
      </c>
      <c r="U32" s="10" t="n">
        <v>0</v>
      </c>
      <c r="V32" s="10" t="n">
        <v>0</v>
      </c>
      <c r="W32" s="10" t="n">
        <f aca="false">$L32/$I32*U32</f>
        <v>0</v>
      </c>
      <c r="X32" s="10" t="n">
        <f aca="false">$L32/$I32*V32</f>
        <v>0</v>
      </c>
      <c r="Y32" s="10" t="n">
        <v>0</v>
      </c>
      <c r="Z32" s="10" t="n">
        <v>0</v>
      </c>
      <c r="AA32" s="10" t="n">
        <f aca="false">$L32/$I32*Y32</f>
        <v>0</v>
      </c>
      <c r="AB32" s="10" t="n">
        <f aca="false">$L32/$I32*Z32</f>
        <v>0</v>
      </c>
      <c r="AC32" s="10" t="n">
        <v>0</v>
      </c>
      <c r="AD32" s="10" t="n">
        <v>0</v>
      </c>
      <c r="AE32" s="10" t="n">
        <f aca="false">$L32/$I32*AC32</f>
        <v>0</v>
      </c>
      <c r="AF32" s="10" t="n">
        <f aca="false">$L32/$I32*AD32</f>
        <v>0</v>
      </c>
      <c r="AG32" s="9" t="s">
        <v>34</v>
      </c>
      <c r="AH32" s="10" t="n">
        <f aca="false">Q32+U32+Y32+AC32</f>
        <v>0</v>
      </c>
    </row>
    <row r="33" customFormat="false" ht="12.8" hidden="false" customHeight="true" outlineLevel="0" collapsed="false">
      <c r="B33" s="6" t="s">
        <v>101</v>
      </c>
      <c r="C33" s="6"/>
      <c r="D33" s="6"/>
      <c r="E33" s="6"/>
      <c r="F33" s="6"/>
      <c r="G33" s="7" t="n">
        <f aca="false">G29</f>
        <v>0</v>
      </c>
      <c r="H33" s="7" t="n">
        <f aca="false">H29</f>
        <v>0</v>
      </c>
    </row>
    <row r="34" customFormat="false" ht="12.8" hidden="false" customHeight="true" outlineLevel="0" collapsed="false">
      <c r="B34" s="6" t="s">
        <v>102</v>
      </c>
      <c r="C34" s="6"/>
      <c r="D34" s="6"/>
      <c r="E34" s="6"/>
      <c r="F34" s="6"/>
      <c r="G34" s="7" t="n">
        <f aca="false">SUM(G30:G31)</f>
        <v>0</v>
      </c>
      <c r="H34" s="7" t="n">
        <f aca="false">SUM(H30:H31)</f>
        <v>0</v>
      </c>
    </row>
    <row r="35" customFormat="false" ht="23.85" hidden="false" customHeight="false" outlineLevel="0" collapsed="false">
      <c r="A35" s="8" t="n">
        <v>23</v>
      </c>
      <c r="B35" s="9" t="s">
        <v>103</v>
      </c>
      <c r="C35" s="9" t="s">
        <v>104</v>
      </c>
      <c r="D35" s="9" t="s">
        <v>105</v>
      </c>
      <c r="E35" s="9" t="s">
        <v>106</v>
      </c>
      <c r="F35" s="9" t="s">
        <v>107</v>
      </c>
      <c r="G35" s="10" t="n">
        <v>43630</v>
      </c>
      <c r="H35" s="10" t="n">
        <v>43630</v>
      </c>
      <c r="I35" s="10" t="n">
        <v>500.000000000999</v>
      </c>
      <c r="J35" s="10" t="n">
        <f aca="false">R35+V35+Z35+AD35</f>
        <v>0</v>
      </c>
      <c r="K35" s="10" t="n">
        <f aca="false">R35-Q35</f>
        <v>0</v>
      </c>
      <c r="L35" s="10" t="n">
        <v>314.79339903736</v>
      </c>
      <c r="M35" s="10" t="n">
        <f aca="false">T35+X35+AB35+AF35</f>
        <v>0</v>
      </c>
      <c r="N35" s="10" t="n">
        <f aca="false">P35-O35</f>
        <v>0</v>
      </c>
      <c r="O35" s="10" t="n">
        <f aca="false">S35+W35+AA35+AE35</f>
        <v>0</v>
      </c>
      <c r="P35" s="10" t="n">
        <f aca="false">T35+X35+AB35+AF35</f>
        <v>0</v>
      </c>
      <c r="Q35" s="10" t="n">
        <v>0</v>
      </c>
      <c r="R35" s="10" t="n">
        <v>0</v>
      </c>
      <c r="S35" s="10" t="n">
        <f aca="false">$L35/$I35*Q35</f>
        <v>0</v>
      </c>
      <c r="T35" s="10" t="n">
        <f aca="false">$L35/$I35*R35</f>
        <v>0</v>
      </c>
      <c r="U35" s="10" t="n">
        <v>0</v>
      </c>
      <c r="V35" s="10" t="n">
        <v>0</v>
      </c>
      <c r="W35" s="10" t="n">
        <f aca="false">$L35/$I35*U35</f>
        <v>0</v>
      </c>
      <c r="X35" s="10" t="n">
        <f aca="false">$L35/$I35*V35</f>
        <v>0</v>
      </c>
      <c r="Y35" s="10" t="n">
        <v>0</v>
      </c>
      <c r="Z35" s="10" t="n">
        <v>0</v>
      </c>
      <c r="AA35" s="10" t="n">
        <f aca="false">$L35/$I35*Y35</f>
        <v>0</v>
      </c>
      <c r="AB35" s="10" t="n">
        <f aca="false">$L35/$I35*Z35</f>
        <v>0</v>
      </c>
      <c r="AC35" s="10" t="n">
        <v>0</v>
      </c>
      <c r="AD35" s="10" t="n">
        <v>0</v>
      </c>
      <c r="AE35" s="10" t="n">
        <f aca="false">$L35/$I35*AC35</f>
        <v>0</v>
      </c>
      <c r="AF35" s="10" t="n">
        <f aca="false">$L35/$I35*AD35</f>
        <v>0</v>
      </c>
      <c r="AG35" s="9" t="s">
        <v>34</v>
      </c>
      <c r="AH35" s="10" t="n">
        <f aca="false">Q35+U35+Y35+AC35</f>
        <v>0</v>
      </c>
    </row>
    <row r="36" customFormat="false" ht="46.25" hidden="false" customHeight="false" outlineLevel="0" collapsed="false">
      <c r="A36" s="8" t="n">
        <v>24</v>
      </c>
      <c r="B36" s="9" t="s">
        <v>103</v>
      </c>
      <c r="C36" s="9" t="s">
        <v>108</v>
      </c>
      <c r="D36" s="9" t="s">
        <v>109</v>
      </c>
      <c r="E36" s="9" t="s">
        <v>110</v>
      </c>
      <c r="F36" s="9" t="s">
        <v>50</v>
      </c>
      <c r="G36" s="10" t="n">
        <v>5442</v>
      </c>
      <c r="H36" s="10" t="n">
        <v>1079.61277531078</v>
      </c>
      <c r="I36" s="10" t="n">
        <v>105.000000001</v>
      </c>
      <c r="J36" s="10" t="n">
        <f aca="false">R36+V36+Z36+AD36</f>
        <v>0</v>
      </c>
      <c r="K36" s="10" t="n">
        <f aca="false">R36-Q36</f>
        <v>0</v>
      </c>
      <c r="L36" s="10" t="n">
        <v>2266.66942116869</v>
      </c>
      <c r="M36" s="10" t="n">
        <f aca="false">T36+X36+AB36+AF36</f>
        <v>0</v>
      </c>
      <c r="N36" s="10" t="n">
        <f aca="false">P36-O36</f>
        <v>0</v>
      </c>
      <c r="O36" s="10" t="n">
        <f aca="false">S36+W36+AA36+AE36</f>
        <v>0</v>
      </c>
      <c r="P36" s="10" t="n">
        <f aca="false">T36+X36+AB36+AF36</f>
        <v>0</v>
      </c>
      <c r="Q36" s="10" t="n">
        <v>0</v>
      </c>
      <c r="R36" s="10" t="n">
        <v>0</v>
      </c>
      <c r="S36" s="10" t="n">
        <f aca="false">$L36/$I36*Q36</f>
        <v>0</v>
      </c>
      <c r="T36" s="10" t="n">
        <f aca="false">$L36/$I36*R36</f>
        <v>0</v>
      </c>
      <c r="U36" s="10" t="n">
        <v>0</v>
      </c>
      <c r="V36" s="10" t="n">
        <v>0</v>
      </c>
      <c r="W36" s="10" t="n">
        <f aca="false">$L36/$I36*U36</f>
        <v>0</v>
      </c>
      <c r="X36" s="10" t="n">
        <f aca="false">$L36/$I36*V36</f>
        <v>0</v>
      </c>
      <c r="Y36" s="10" t="n">
        <v>0</v>
      </c>
      <c r="Z36" s="10" t="n">
        <v>0</v>
      </c>
      <c r="AA36" s="10" t="n">
        <f aca="false">$L36/$I36*Y36</f>
        <v>0</v>
      </c>
      <c r="AB36" s="10" t="n">
        <f aca="false">$L36/$I36*Z36</f>
        <v>0</v>
      </c>
      <c r="AC36" s="10" t="n">
        <v>0</v>
      </c>
      <c r="AD36" s="10" t="n">
        <v>0</v>
      </c>
      <c r="AE36" s="10" t="n">
        <f aca="false">$L36/$I36*AC36</f>
        <v>0</v>
      </c>
      <c r="AF36" s="10" t="n">
        <f aca="false">$L36/$I36*AD36</f>
        <v>0</v>
      </c>
      <c r="AG36" s="9" t="s">
        <v>34</v>
      </c>
      <c r="AH36" s="10" t="n">
        <f aca="false">Q36+U36+Y36+AC36</f>
        <v>0</v>
      </c>
    </row>
    <row r="37" customFormat="false" ht="12.8" hidden="false" customHeight="true" outlineLevel="0" collapsed="false">
      <c r="B37" s="6" t="s">
        <v>111</v>
      </c>
      <c r="C37" s="6"/>
      <c r="D37" s="6"/>
      <c r="E37" s="6"/>
      <c r="F37" s="6"/>
      <c r="G37" s="7" t="n">
        <f aca="false">G33</f>
        <v>0</v>
      </c>
      <c r="H37" s="7" t="n">
        <f aca="false">H33</f>
        <v>0</v>
      </c>
    </row>
    <row r="38" customFormat="false" ht="12.8" hidden="false" customHeight="true" outlineLevel="0" collapsed="false">
      <c r="B38" s="6" t="s">
        <v>112</v>
      </c>
      <c r="C38" s="6"/>
      <c r="D38" s="6"/>
      <c r="E38" s="6"/>
      <c r="F38" s="6"/>
      <c r="G38" s="7" t="n">
        <f aca="false">G34</f>
        <v>0</v>
      </c>
      <c r="H38" s="7" t="n">
        <f aca="false">H34</f>
        <v>0</v>
      </c>
    </row>
    <row r="39" customFormat="false" ht="23.85" hidden="false" customHeight="false" outlineLevel="0" collapsed="false">
      <c r="A39" s="8" t="n">
        <v>25</v>
      </c>
      <c r="B39" s="9" t="s">
        <v>29</v>
      </c>
      <c r="C39" s="9" t="s">
        <v>113</v>
      </c>
      <c r="D39" s="9" t="s">
        <v>114</v>
      </c>
      <c r="E39" s="9" t="s">
        <v>115</v>
      </c>
      <c r="F39" s="9" t="s">
        <v>55</v>
      </c>
      <c r="G39" s="10" t="n">
        <v>68</v>
      </c>
      <c r="H39" s="10" t="n">
        <v>68</v>
      </c>
      <c r="I39" s="10" t="n">
        <v>68.000000001</v>
      </c>
      <c r="J39" s="10" t="n">
        <f aca="false">R39+V39+Z39+AD39</f>
        <v>0</v>
      </c>
      <c r="K39" s="10" t="n">
        <f aca="false">R39-Q39</f>
        <v>0</v>
      </c>
      <c r="L39" s="10" t="n">
        <v>319.043</v>
      </c>
      <c r="M39" s="10" t="n">
        <f aca="false">T39+X39+AB39+AF39</f>
        <v>0</v>
      </c>
      <c r="N39" s="10" t="n">
        <f aca="false">P39-O39</f>
        <v>0</v>
      </c>
      <c r="O39" s="10" t="n">
        <f aca="false">S39+W39+AA39+AE39</f>
        <v>0</v>
      </c>
      <c r="P39" s="10" t="n">
        <f aca="false">T39+X39+AB39+AF39</f>
        <v>0</v>
      </c>
      <c r="Q39" s="10" t="n">
        <v>0</v>
      </c>
      <c r="R39" s="10" t="n">
        <v>0</v>
      </c>
      <c r="S39" s="10" t="n">
        <f aca="false">$L39/$I39*Q39</f>
        <v>0</v>
      </c>
      <c r="T39" s="10" t="n">
        <f aca="false">$L39/$I39*R39</f>
        <v>0</v>
      </c>
      <c r="U39" s="10" t="n">
        <v>0</v>
      </c>
      <c r="V39" s="10" t="n">
        <v>0</v>
      </c>
      <c r="W39" s="10" t="n">
        <f aca="false">$L39/$I39*U39</f>
        <v>0</v>
      </c>
      <c r="X39" s="10" t="n">
        <f aca="false">$L39/$I39*V39</f>
        <v>0</v>
      </c>
      <c r="Y39" s="10" t="n">
        <v>0</v>
      </c>
      <c r="Z39" s="10" t="n">
        <v>0</v>
      </c>
      <c r="AA39" s="10" t="n">
        <f aca="false">$L39/$I39*Y39</f>
        <v>0</v>
      </c>
      <c r="AB39" s="10" t="n">
        <f aca="false">$L39/$I39*Z39</f>
        <v>0</v>
      </c>
      <c r="AC39" s="10" t="n">
        <v>0</v>
      </c>
      <c r="AD39" s="10" t="n">
        <v>0</v>
      </c>
      <c r="AE39" s="10" t="n">
        <f aca="false">$L39/$I39*AC39</f>
        <v>0</v>
      </c>
      <c r="AF39" s="10" t="n">
        <f aca="false">$L39/$I39*AD39</f>
        <v>0</v>
      </c>
      <c r="AG39" s="9" t="s">
        <v>34</v>
      </c>
      <c r="AH39" s="10" t="n">
        <f aca="false">Q39+U39+Y39+AC39</f>
        <v>0</v>
      </c>
    </row>
    <row r="42" customFormat="false" ht="20.85" hidden="false" customHeight="false" outlineLevel="0" collapsed="false">
      <c r="A42" s="5" t="s">
        <v>34</v>
      </c>
      <c r="B42" s="5" t="s">
        <v>34</v>
      </c>
      <c r="C42" s="5" t="s">
        <v>116</v>
      </c>
      <c r="D42" s="5" t="s">
        <v>117</v>
      </c>
      <c r="E42" s="5" t="s">
        <v>118</v>
      </c>
      <c r="F42" s="5" t="s">
        <v>119</v>
      </c>
      <c r="G42" s="5" t="s">
        <v>120</v>
      </c>
      <c r="H42" s="5" t="s">
        <v>121</v>
      </c>
    </row>
    <row r="44" customFormat="false" ht="12.8" hidden="false" customHeight="false" outlineLevel="0" collapsed="false">
      <c r="A44" s="8" t="n">
        <f aca="false">COUNTIF(B$10:B$40,B44)</f>
        <v>2</v>
      </c>
      <c r="B44" s="11" t="s">
        <v>103</v>
      </c>
      <c r="C44" s="9" t="s">
        <v>103</v>
      </c>
      <c r="D44" s="8" t="n">
        <f aca="false">SUMIF(B$10:B$40,B44,L$10:L$40)</f>
        <v>2581.46282020605</v>
      </c>
      <c r="E44" s="8" t="n">
        <f aca="false">SUMIF(B$10:B$40,B44,O$10:O$40)</f>
        <v>0</v>
      </c>
      <c r="F44" s="8" t="n">
        <f aca="false">SUMIF(B$10:B$40,B44,P$10:P$40)</f>
        <v>0</v>
      </c>
      <c r="G44" s="8" t="n">
        <f aca="false">F44-E44</f>
        <v>0</v>
      </c>
    </row>
    <row r="45" customFormat="false" ht="12.8" hidden="false" customHeight="false" outlineLevel="0" collapsed="false">
      <c r="A45" s="8" t="n">
        <f aca="false">COUNTIF(B$10:B$40,B45)</f>
        <v>5</v>
      </c>
      <c r="B45" s="11" t="s">
        <v>59</v>
      </c>
      <c r="C45" s="9" t="s">
        <v>59</v>
      </c>
      <c r="D45" s="8" t="n">
        <f aca="false">SUMIF(B$10:B$40,B45,L$10:L$40)</f>
        <v>11108.921960523</v>
      </c>
      <c r="E45" s="8" t="n">
        <f aca="false">SUMIF(B$10:B$40,B45,O$10:O$40)</f>
        <v>0</v>
      </c>
      <c r="F45" s="8" t="n">
        <f aca="false">SUMIF(B$10:B$40,B45,P$10:P$40)</f>
        <v>0</v>
      </c>
      <c r="G45" s="8" t="n">
        <f aca="false">F45-E45</f>
        <v>0</v>
      </c>
    </row>
    <row r="46" customFormat="false" ht="12.8" hidden="false" customHeight="false" outlineLevel="0" collapsed="false">
      <c r="A46" s="8" t="n">
        <f aca="false">COUNTIF(B$10:B$40,B46)</f>
        <v>1</v>
      </c>
      <c r="B46" s="11" t="s">
        <v>66</v>
      </c>
      <c r="C46" s="9" t="s">
        <v>66</v>
      </c>
      <c r="D46" s="8" t="n">
        <f aca="false">SUMIF(B$10:B$40,B46,L$10:L$40)</f>
        <v>1945.42965505613</v>
      </c>
      <c r="E46" s="8" t="n">
        <f aca="false">SUMIF(B$10:B$40,B46,O$10:O$40)</f>
        <v>0</v>
      </c>
      <c r="F46" s="8" t="n">
        <f aca="false">SUMIF(B$10:B$40,B46,P$10:P$40)</f>
        <v>0</v>
      </c>
      <c r="G46" s="8" t="n">
        <f aca="false">F46-E46</f>
        <v>0</v>
      </c>
    </row>
    <row r="47" customFormat="false" ht="12.8" hidden="false" customHeight="false" outlineLevel="0" collapsed="false">
      <c r="A47" s="8" t="n">
        <f aca="false">COUNTIF(B$10:B$40,B47)</f>
        <v>3</v>
      </c>
      <c r="B47" s="11" t="s">
        <v>56</v>
      </c>
      <c r="C47" s="9" t="s">
        <v>56</v>
      </c>
      <c r="D47" s="8" t="n">
        <f aca="false">SUMIF(B$10:B$40,B47,L$10:L$40)</f>
        <v>1988.24434735655</v>
      </c>
      <c r="E47" s="8" t="n">
        <f aca="false">SUMIF(B$10:B$40,B47,O$10:O$40)</f>
        <v>0</v>
      </c>
      <c r="F47" s="8" t="n">
        <f aca="false">SUMIF(B$10:B$40,B47,P$10:P$40)</f>
        <v>0</v>
      </c>
      <c r="G47" s="8" t="n">
        <f aca="false">F47-E47</f>
        <v>0</v>
      </c>
    </row>
    <row r="48" customFormat="false" ht="12.8" hidden="false" customHeight="false" outlineLevel="0" collapsed="false">
      <c r="A48" s="8" t="n">
        <f aca="false">COUNTIF(B$10:B$40,B48)</f>
        <v>7</v>
      </c>
      <c r="B48" s="11" t="s">
        <v>29</v>
      </c>
      <c r="C48" s="9" t="s">
        <v>29</v>
      </c>
      <c r="D48" s="8" t="n">
        <f aca="false">SUMIF(B$10:B$40,B48,L$10:L$40)</f>
        <v>9249.30483874051</v>
      </c>
      <c r="E48" s="8" t="n">
        <f aca="false">SUMIF(B$10:B$40,B48,O$10:O$40)</f>
        <v>0</v>
      </c>
      <c r="F48" s="8" t="n">
        <f aca="false">SUMIF(B$10:B$40,B48,P$10:P$40)</f>
        <v>0</v>
      </c>
      <c r="G48" s="8" t="n">
        <f aca="false">F48-E48</f>
        <v>0</v>
      </c>
    </row>
    <row r="49" customFormat="false" ht="12.8" hidden="false" customHeight="false" outlineLevel="0" collapsed="false">
      <c r="A49" s="8" t="n">
        <f aca="false">COUNTIF(B$10:B$40,B49)</f>
        <v>3</v>
      </c>
      <c r="B49" s="11" t="s">
        <v>51</v>
      </c>
      <c r="C49" s="9" t="s">
        <v>51</v>
      </c>
      <c r="D49" s="8" t="n">
        <f aca="false">SUMIF(B$10:B$40,B49,L$10:L$40)</f>
        <v>2209.09363184812</v>
      </c>
      <c r="E49" s="8" t="n">
        <f aca="false">SUMIF(B$10:B$40,B49,O$10:O$40)</f>
        <v>0</v>
      </c>
      <c r="F49" s="8" t="n">
        <f aca="false">SUMIF(B$10:B$40,B49,P$10:P$40)</f>
        <v>0</v>
      </c>
      <c r="G49" s="8" t="n">
        <f aca="false">F49-E49</f>
        <v>0</v>
      </c>
    </row>
    <row r="50" customFormat="false" ht="12.8" hidden="false" customHeight="false" outlineLevel="0" collapsed="false">
      <c r="A50" s="8" t="n">
        <f aca="false">COUNTIF(B$10:B$40,B50)</f>
        <v>1</v>
      </c>
      <c r="B50" s="11" t="s">
        <v>97</v>
      </c>
      <c r="C50" s="9" t="s">
        <v>97</v>
      </c>
      <c r="D50" s="8" t="n">
        <f aca="false">SUMIF(B$10:B$40,B50,L$10:L$40)</f>
        <v>2052.32483448807</v>
      </c>
      <c r="E50" s="8" t="n">
        <f aca="false">SUMIF(B$10:B$40,B50,O$10:O$40)</f>
        <v>0</v>
      </c>
      <c r="F50" s="8" t="n">
        <f aca="false">SUMIF(B$10:B$40,B50,P$10:P$40)</f>
        <v>0</v>
      </c>
      <c r="G50" s="8" t="n">
        <f aca="false">F50-E50</f>
        <v>0</v>
      </c>
    </row>
  </sheetData>
  <mergeCells count="39">
    <mergeCell ref="D1:L1"/>
    <mergeCell ref="D2:L2"/>
    <mergeCell ref="A3:A5"/>
    <mergeCell ref="B3:B5"/>
    <mergeCell ref="C3:C5"/>
    <mergeCell ref="D3:E3"/>
    <mergeCell ref="F3:K3"/>
    <mergeCell ref="L3:N4"/>
    <mergeCell ref="O3:P4"/>
    <mergeCell ref="Q3:T3"/>
    <mergeCell ref="U3:X3"/>
    <mergeCell ref="Y3:AB3"/>
    <mergeCell ref="AC3:AF3"/>
    <mergeCell ref="AG3:AG5"/>
    <mergeCell ref="D4:D5"/>
    <mergeCell ref="E4:E5"/>
    <mergeCell ref="F4:F5"/>
    <mergeCell ref="G4:G5"/>
    <mergeCell ref="H4:H5"/>
    <mergeCell ref="I4:K4"/>
    <mergeCell ref="Q4:R4"/>
    <mergeCell ref="S4:T4"/>
    <mergeCell ref="U4:V4"/>
    <mergeCell ref="W4:X4"/>
    <mergeCell ref="Y4:Z4"/>
    <mergeCell ref="AA4:AB4"/>
    <mergeCell ref="AC4:AD4"/>
    <mergeCell ref="AE4:AF4"/>
    <mergeCell ref="B6:F6"/>
    <mergeCell ref="B7:F7"/>
    <mergeCell ref="B8:F8"/>
    <mergeCell ref="B22:F22"/>
    <mergeCell ref="B23:F23"/>
    <mergeCell ref="B29:F29"/>
    <mergeCell ref="B31:F31"/>
    <mergeCell ref="B33:F33"/>
    <mergeCell ref="B34:F34"/>
    <mergeCell ref="B37:F37"/>
    <mergeCell ref="B38:F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2020-12-21T17:21:58Z</dcterms:created>
  <dc:creator>Apache POI</dc:creator>
  <dc:description/>
  <dc:language>ru-RU</dc:language>
  <cp:lastModifiedBy/>
  <dcterms:modified xsi:type="dcterms:W3CDTF">2020-12-22T00:30:29Z</dcterms:modified>
  <cp:revision>1</cp:revision>
  <dc:subject/>
  <dc:title/>
</cp:coreProperties>
</file>