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mauchi\Study\Analysis_Data\予備実験_3（2019.7.16-7.17）\"/>
    </mc:Choice>
  </mc:AlternateContent>
  <bookViews>
    <workbookView xWindow="0" yWindow="0" windowWidth="17220" windowHeight="9090" activeTab="1"/>
  </bookViews>
  <sheets>
    <sheet name="1回目" sheetId="6" r:id="rId1"/>
    <sheet name="1回目（位置の指定のやり直し）" sheetId="8" r:id="rId2"/>
    <sheet name="2回目" sheetId="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2" i="8" l="1"/>
  <c r="N52" i="8"/>
  <c r="P51" i="8"/>
  <c r="N51" i="8"/>
  <c r="P50" i="8"/>
  <c r="N50" i="8"/>
  <c r="P49" i="8"/>
  <c r="N49" i="8"/>
  <c r="L52" i="8"/>
  <c r="J52" i="8"/>
  <c r="L51" i="8"/>
  <c r="J51" i="8"/>
  <c r="L50" i="8"/>
  <c r="J50" i="8"/>
  <c r="L49" i="8"/>
  <c r="J49" i="8"/>
  <c r="H52" i="8"/>
  <c r="F52" i="8"/>
  <c r="H51" i="8"/>
  <c r="F51" i="8"/>
  <c r="H50" i="8"/>
  <c r="F50" i="8"/>
  <c r="H49" i="8"/>
  <c r="F49" i="8"/>
  <c r="D52" i="8"/>
  <c r="B52" i="8"/>
  <c r="D51" i="8"/>
  <c r="B51" i="8"/>
  <c r="D50" i="8"/>
  <c r="B50" i="8"/>
  <c r="D49" i="8"/>
  <c r="B49" i="8"/>
  <c r="AB52" i="8"/>
  <c r="Z52" i="8"/>
  <c r="AB51" i="8"/>
  <c r="Z51" i="8"/>
  <c r="AB50" i="8"/>
  <c r="Z50" i="8"/>
  <c r="AB49" i="8"/>
  <c r="Z49" i="8"/>
  <c r="P32" i="8"/>
  <c r="N32" i="8"/>
  <c r="P31" i="8"/>
  <c r="N31" i="8"/>
  <c r="P30" i="8"/>
  <c r="N30" i="8"/>
  <c r="P29" i="8"/>
  <c r="N29" i="8"/>
  <c r="L32" i="8"/>
  <c r="J32" i="8"/>
  <c r="L31" i="8"/>
  <c r="J31" i="8"/>
  <c r="L30" i="8"/>
  <c r="J30" i="8"/>
  <c r="L29" i="8"/>
  <c r="J29" i="8"/>
  <c r="H32" i="8"/>
  <c r="F32" i="8"/>
  <c r="H31" i="8"/>
  <c r="F31" i="8"/>
  <c r="H30" i="8"/>
  <c r="F30" i="8"/>
  <c r="H29" i="8"/>
  <c r="F29" i="8"/>
  <c r="D32" i="8"/>
  <c r="B32" i="8"/>
  <c r="D31" i="8"/>
  <c r="B31" i="8"/>
  <c r="D30" i="8"/>
  <c r="B30" i="8"/>
  <c r="D29" i="8"/>
  <c r="B29" i="8"/>
  <c r="AB32" i="8"/>
  <c r="Z32" i="8"/>
  <c r="AB31" i="8"/>
  <c r="Z31" i="8"/>
  <c r="AB30" i="8"/>
  <c r="Z30" i="8"/>
  <c r="AB29" i="8"/>
  <c r="Z29" i="8"/>
  <c r="P12" i="8" l="1"/>
  <c r="N12" i="8"/>
  <c r="P11" i="8"/>
  <c r="N11" i="8"/>
  <c r="P10" i="8"/>
  <c r="N10" i="8"/>
  <c r="P9" i="8"/>
  <c r="N9" i="8"/>
  <c r="L12" i="8"/>
  <c r="J12" i="8"/>
  <c r="L11" i="8"/>
  <c r="J11" i="8"/>
  <c r="L10" i="8"/>
  <c r="J10" i="8"/>
  <c r="L9" i="8"/>
  <c r="J9" i="8"/>
  <c r="H12" i="8"/>
  <c r="F12" i="8"/>
  <c r="H11" i="8"/>
  <c r="F11" i="8"/>
  <c r="H10" i="8"/>
  <c r="F10" i="8"/>
  <c r="H9" i="8"/>
  <c r="F9" i="8"/>
  <c r="D12" i="8"/>
  <c r="B12" i="8"/>
  <c r="D11" i="8"/>
  <c r="B11" i="8"/>
  <c r="D10" i="8"/>
  <c r="B10" i="8"/>
  <c r="D9" i="8"/>
  <c r="B9" i="8"/>
  <c r="AB12" i="8"/>
  <c r="Z12" i="8"/>
  <c r="AB11" i="8"/>
  <c r="Z11" i="8"/>
  <c r="AB10" i="8"/>
  <c r="Z10" i="8"/>
  <c r="AB9" i="8"/>
  <c r="Z9" i="8"/>
  <c r="AB52" i="7" l="1"/>
  <c r="Z52" i="7"/>
  <c r="AB51" i="7"/>
  <c r="Z51" i="7"/>
  <c r="AB50" i="7"/>
  <c r="Z50" i="7"/>
  <c r="AB49" i="7"/>
  <c r="Z49" i="7"/>
  <c r="AB22" i="7"/>
  <c r="Z22" i="7"/>
  <c r="AB21" i="7"/>
  <c r="Z21" i="7"/>
  <c r="AB20" i="7"/>
  <c r="Z20" i="7"/>
  <c r="AB19" i="7"/>
  <c r="Z19" i="7"/>
  <c r="P42" i="7"/>
  <c r="N42" i="7"/>
  <c r="P41" i="7"/>
  <c r="N41" i="7"/>
  <c r="P40" i="7"/>
  <c r="N40" i="7"/>
  <c r="P39" i="7"/>
  <c r="N39" i="7"/>
  <c r="L42" i="7"/>
  <c r="J42" i="7"/>
  <c r="L41" i="7"/>
  <c r="J41" i="7"/>
  <c r="L40" i="7"/>
  <c r="J40" i="7"/>
  <c r="L39" i="7"/>
  <c r="J39" i="7"/>
  <c r="H42" i="7"/>
  <c r="F42" i="7"/>
  <c r="H41" i="7"/>
  <c r="F41" i="7"/>
  <c r="H40" i="7"/>
  <c r="F40" i="7"/>
  <c r="H39" i="7"/>
  <c r="F39" i="7"/>
  <c r="D42" i="7"/>
  <c r="B42" i="7"/>
  <c r="D41" i="7"/>
  <c r="B41" i="7"/>
  <c r="D40" i="7"/>
  <c r="B40" i="7"/>
  <c r="D39" i="7"/>
  <c r="B39" i="7"/>
  <c r="AB42" i="7"/>
  <c r="Z42" i="7"/>
  <c r="AB41" i="7"/>
  <c r="Z41" i="7"/>
  <c r="AB40" i="7"/>
  <c r="Z40" i="7"/>
  <c r="AB39" i="7"/>
  <c r="Z39" i="7"/>
  <c r="P52" i="7"/>
  <c r="N52" i="7"/>
  <c r="P51" i="7"/>
  <c r="N51" i="7"/>
  <c r="P50" i="7"/>
  <c r="N50" i="7"/>
  <c r="P49" i="7"/>
  <c r="N49" i="7"/>
  <c r="L52" i="7"/>
  <c r="J52" i="7"/>
  <c r="L51" i="7"/>
  <c r="J51" i="7"/>
  <c r="L50" i="7"/>
  <c r="J50" i="7"/>
  <c r="L49" i="7"/>
  <c r="J49" i="7"/>
  <c r="H52" i="7"/>
  <c r="F52" i="7"/>
  <c r="H51" i="7"/>
  <c r="F51" i="7"/>
  <c r="H50" i="7"/>
  <c r="F50" i="7"/>
  <c r="H49" i="7"/>
  <c r="F49" i="7"/>
  <c r="D52" i="7"/>
  <c r="B52" i="7"/>
  <c r="D51" i="7"/>
  <c r="B51" i="7"/>
  <c r="D50" i="7"/>
  <c r="B50" i="7"/>
  <c r="D49" i="7"/>
  <c r="B49" i="7"/>
  <c r="P22" i="7"/>
  <c r="N22" i="7"/>
  <c r="P21" i="7"/>
  <c r="N21" i="7"/>
  <c r="P20" i="7"/>
  <c r="N20" i="7"/>
  <c r="P19" i="7"/>
  <c r="N19" i="7"/>
  <c r="L22" i="7"/>
  <c r="J22" i="7"/>
  <c r="L21" i="7"/>
  <c r="J21" i="7"/>
  <c r="L20" i="7"/>
  <c r="J20" i="7"/>
  <c r="L19" i="7"/>
  <c r="J19" i="7"/>
  <c r="H22" i="7"/>
  <c r="F22" i="7"/>
  <c r="H21" i="7"/>
  <c r="F21" i="7"/>
  <c r="H20" i="7"/>
  <c r="F20" i="7"/>
  <c r="H19" i="7"/>
  <c r="F19" i="7"/>
  <c r="D22" i="7"/>
  <c r="B22" i="7"/>
  <c r="D21" i="7"/>
  <c r="B21" i="7"/>
  <c r="D20" i="7"/>
  <c r="B20" i="7"/>
  <c r="D19" i="7"/>
  <c r="B19" i="7"/>
  <c r="P12" i="7"/>
  <c r="N12" i="7"/>
  <c r="P11" i="7"/>
  <c r="N11" i="7"/>
  <c r="P10" i="7"/>
  <c r="N10" i="7"/>
  <c r="P9" i="7"/>
  <c r="N9" i="7"/>
  <c r="L12" i="7"/>
  <c r="J12" i="7"/>
  <c r="L11" i="7"/>
  <c r="J11" i="7"/>
  <c r="L10" i="7"/>
  <c r="J10" i="7"/>
  <c r="L9" i="7"/>
  <c r="J9" i="7"/>
  <c r="H12" i="7"/>
  <c r="F12" i="7"/>
  <c r="H11" i="7"/>
  <c r="F11" i="7"/>
  <c r="H10" i="7"/>
  <c r="F10" i="7"/>
  <c r="H9" i="7"/>
  <c r="F9" i="7"/>
  <c r="D12" i="7"/>
  <c r="B12" i="7"/>
  <c r="D11" i="7"/>
  <c r="B11" i="7"/>
  <c r="D10" i="7"/>
  <c r="B10" i="7"/>
  <c r="D9" i="7"/>
  <c r="B9" i="7"/>
  <c r="AB12" i="7"/>
  <c r="Z12" i="7"/>
  <c r="AB11" i="7"/>
  <c r="Z11" i="7"/>
  <c r="AB10" i="7"/>
  <c r="Z10" i="7"/>
  <c r="AB9" i="7"/>
  <c r="Z9" i="7"/>
  <c r="P52" i="6" l="1"/>
  <c r="N52" i="6"/>
  <c r="P51" i="6"/>
  <c r="N51" i="6"/>
  <c r="P50" i="6"/>
  <c r="N50" i="6"/>
  <c r="P49" i="6"/>
  <c r="N49" i="6"/>
  <c r="L52" i="6"/>
  <c r="J52" i="6"/>
  <c r="L51" i="6"/>
  <c r="J51" i="6"/>
  <c r="L50" i="6"/>
  <c r="J50" i="6"/>
  <c r="L49" i="6"/>
  <c r="J49" i="6"/>
  <c r="H52" i="6"/>
  <c r="F52" i="6"/>
  <c r="H51" i="6"/>
  <c r="F51" i="6"/>
  <c r="H50" i="6"/>
  <c r="F50" i="6"/>
  <c r="H49" i="6"/>
  <c r="F49" i="6"/>
  <c r="D52" i="6"/>
  <c r="B52" i="6"/>
  <c r="D51" i="6"/>
  <c r="B51" i="6"/>
  <c r="D50" i="6"/>
  <c r="B50" i="6"/>
  <c r="D49" i="6"/>
  <c r="B49" i="6"/>
  <c r="AB52" i="6"/>
  <c r="Z52" i="6"/>
  <c r="AB51" i="6"/>
  <c r="Z51" i="6"/>
  <c r="AB50" i="6"/>
  <c r="Z50" i="6"/>
  <c r="AB49" i="6"/>
  <c r="Z49" i="6"/>
  <c r="P42" i="6"/>
  <c r="N42" i="6"/>
  <c r="P41" i="6"/>
  <c r="N41" i="6"/>
  <c r="P40" i="6"/>
  <c r="N40" i="6"/>
  <c r="P39" i="6"/>
  <c r="N39" i="6"/>
  <c r="L42" i="6"/>
  <c r="J42" i="6"/>
  <c r="L41" i="6"/>
  <c r="J41" i="6"/>
  <c r="L40" i="6"/>
  <c r="J40" i="6"/>
  <c r="L39" i="6"/>
  <c r="J39" i="6"/>
  <c r="H42" i="6"/>
  <c r="F42" i="6"/>
  <c r="H41" i="6"/>
  <c r="F41" i="6"/>
  <c r="H40" i="6"/>
  <c r="F40" i="6"/>
  <c r="H39" i="6"/>
  <c r="F39" i="6"/>
  <c r="D42" i="6"/>
  <c r="B42" i="6"/>
  <c r="D41" i="6"/>
  <c r="B41" i="6"/>
  <c r="D40" i="6"/>
  <c r="B40" i="6"/>
  <c r="D39" i="6"/>
  <c r="B39" i="6"/>
  <c r="AB42" i="6"/>
  <c r="Z42" i="6"/>
  <c r="AB41" i="6"/>
  <c r="Z41" i="6"/>
  <c r="AB40" i="6"/>
  <c r="Z40" i="6"/>
  <c r="AB39" i="6"/>
  <c r="Z39" i="6"/>
  <c r="P32" i="6"/>
  <c r="N32" i="6"/>
  <c r="P31" i="6"/>
  <c r="N31" i="6"/>
  <c r="P30" i="6"/>
  <c r="N30" i="6"/>
  <c r="P29" i="6"/>
  <c r="N29" i="6"/>
  <c r="L32" i="6"/>
  <c r="J32" i="6"/>
  <c r="L31" i="6"/>
  <c r="J31" i="6"/>
  <c r="L30" i="6"/>
  <c r="J30" i="6"/>
  <c r="L29" i="6"/>
  <c r="J29" i="6"/>
  <c r="H32" i="6"/>
  <c r="F32" i="6"/>
  <c r="H31" i="6"/>
  <c r="F31" i="6"/>
  <c r="H30" i="6"/>
  <c r="F30" i="6"/>
  <c r="H29" i="6"/>
  <c r="F29" i="6"/>
  <c r="D32" i="6"/>
  <c r="B32" i="6"/>
  <c r="D31" i="6"/>
  <c r="B31" i="6"/>
  <c r="D30" i="6"/>
  <c r="B30" i="6"/>
  <c r="D29" i="6"/>
  <c r="B29" i="6"/>
  <c r="AB32" i="6"/>
  <c r="Z32" i="6"/>
  <c r="AB31" i="6"/>
  <c r="Z31" i="6"/>
  <c r="AB30" i="6"/>
  <c r="Z30" i="6"/>
  <c r="AB29" i="6"/>
  <c r="Z29" i="6"/>
  <c r="P22" i="6"/>
  <c r="N22" i="6"/>
  <c r="P21" i="6"/>
  <c r="N21" i="6"/>
  <c r="P20" i="6"/>
  <c r="N20" i="6"/>
  <c r="P19" i="6"/>
  <c r="N19" i="6"/>
  <c r="L22" i="6"/>
  <c r="J22" i="6"/>
  <c r="L21" i="6"/>
  <c r="J21" i="6"/>
  <c r="L20" i="6"/>
  <c r="J20" i="6"/>
  <c r="L19" i="6"/>
  <c r="J19" i="6"/>
  <c r="H22" i="6"/>
  <c r="F22" i="6"/>
  <c r="H21" i="6"/>
  <c r="F21" i="6"/>
  <c r="H20" i="6"/>
  <c r="F20" i="6"/>
  <c r="H19" i="6"/>
  <c r="F19" i="6"/>
  <c r="D22" i="6"/>
  <c r="B22" i="6"/>
  <c r="D21" i="6"/>
  <c r="B21" i="6"/>
  <c r="D20" i="6"/>
  <c r="B20" i="6"/>
  <c r="D19" i="6"/>
  <c r="B19" i="6"/>
  <c r="AB22" i="6"/>
  <c r="Z22" i="6"/>
  <c r="AB21" i="6"/>
  <c r="Z21" i="6"/>
  <c r="AB20" i="6"/>
  <c r="Z20" i="6"/>
  <c r="AB19" i="6"/>
  <c r="Z19" i="6"/>
  <c r="P12" i="6"/>
  <c r="N12" i="6"/>
  <c r="P11" i="6"/>
  <c r="N11" i="6"/>
  <c r="P10" i="6"/>
  <c r="N10" i="6"/>
  <c r="P9" i="6"/>
  <c r="N9" i="6"/>
  <c r="L12" i="6"/>
  <c r="J12" i="6"/>
  <c r="L11" i="6"/>
  <c r="J11" i="6"/>
  <c r="L10" i="6"/>
  <c r="J10" i="6"/>
  <c r="L9" i="6"/>
  <c r="J9" i="6"/>
  <c r="H12" i="6"/>
  <c r="F12" i="6"/>
  <c r="H11" i="6"/>
  <c r="F11" i="6"/>
  <c r="H10" i="6"/>
  <c r="F10" i="6"/>
  <c r="H9" i="6"/>
  <c r="F9" i="6"/>
  <c r="D12" i="6"/>
  <c r="B12" i="6"/>
  <c r="D11" i="6"/>
  <c r="B11" i="6"/>
  <c r="D10" i="6"/>
  <c r="B10" i="6"/>
  <c r="D9" i="6"/>
  <c r="B9" i="6"/>
  <c r="AB12" i="6"/>
  <c r="Z12" i="6"/>
  <c r="AB11" i="6"/>
  <c r="Z11" i="6"/>
  <c r="AB10" i="6"/>
  <c r="Z10" i="6"/>
  <c r="AB9" i="6"/>
  <c r="Z9" i="6"/>
</calcChain>
</file>

<file path=xl/sharedStrings.xml><?xml version="1.0" encoding="utf-8"?>
<sst xmlns="http://schemas.openxmlformats.org/spreadsheetml/2006/main" count="304" uniqueCount="38">
  <si>
    <t xml:space="preserve">含水比 / データ </t>
    <rPh sb="0" eb="3">
      <t>ガンスイヒ</t>
    </rPh>
    <phoneticPr fontId="1"/>
  </si>
  <si>
    <t>校正用パネル</t>
    <rPh sb="0" eb="2">
      <t>コウセイ</t>
    </rPh>
    <rPh sb="2" eb="3">
      <t>ヨウ</t>
    </rPh>
    <phoneticPr fontId="1"/>
  </si>
  <si>
    <t>解析データ</t>
    <rPh sb="0" eb="2">
      <t>カイセキ</t>
    </rPh>
    <phoneticPr fontId="1"/>
  </si>
  <si>
    <t>日時</t>
    <rPh sb="0" eb="2">
      <t>ニチジ</t>
    </rPh>
    <phoneticPr fontId="1"/>
  </si>
  <si>
    <t>Study/Raw_Data/予備実験_3（2019.7.16-7.17）/1回目</t>
    <rPh sb="15" eb="17">
      <t>ヨビ</t>
    </rPh>
    <rPh sb="17" eb="19">
      <t>ジッケン</t>
    </rPh>
    <rPh sb="39" eb="41">
      <t>カイメ</t>
    </rPh>
    <phoneticPr fontId="1"/>
  </si>
  <si>
    <t>2019/7/16-17</t>
    <phoneticPr fontId="1"/>
  </si>
  <si>
    <t>撮影場所</t>
    <rPh sb="0" eb="2">
      <t>サツエイ</t>
    </rPh>
    <rPh sb="2" eb="4">
      <t>バショ</t>
    </rPh>
    <phoneticPr fontId="1"/>
  </si>
  <si>
    <t>屋外（14号館 10階 ベランダ）</t>
    <rPh sb="0" eb="2">
      <t>オクガイ</t>
    </rPh>
    <rPh sb="5" eb="7">
      <t>ゴウカン</t>
    </rPh>
    <rPh sb="10" eb="11">
      <t>カイ</t>
    </rPh>
    <phoneticPr fontId="1"/>
  </si>
  <si>
    <t>x</t>
    <phoneticPr fontId="1"/>
  </si>
  <si>
    <t>y</t>
    <phoneticPr fontId="1"/>
  </si>
  <si>
    <t>TSR00221-TSR00225</t>
    <phoneticPr fontId="1"/>
  </si>
  <si>
    <t>TSR00226-TSR00230</t>
    <phoneticPr fontId="1"/>
  </si>
  <si>
    <t>Fu</t>
    <phoneticPr fontId="1"/>
  </si>
  <si>
    <t>Is</t>
    <phoneticPr fontId="1"/>
  </si>
  <si>
    <t>TCR00216-TCR00220</t>
    <phoneticPr fontId="1"/>
  </si>
  <si>
    <t>TCR00211-TCR00215</t>
    <phoneticPr fontId="1"/>
  </si>
  <si>
    <t>K9</t>
    <phoneticPr fontId="1"/>
  </si>
  <si>
    <t>TCR00231-TCR00235</t>
    <phoneticPr fontId="1"/>
  </si>
  <si>
    <t>TCR00236-TCR00240</t>
    <phoneticPr fontId="1"/>
  </si>
  <si>
    <t>TCR00206-TCR00210</t>
    <phoneticPr fontId="1"/>
  </si>
  <si>
    <t>x</t>
    <phoneticPr fontId="1"/>
  </si>
  <si>
    <t>TCR00201-TCR00205</t>
    <phoneticPr fontId="1"/>
  </si>
  <si>
    <t>Lo</t>
    <phoneticPr fontId="1"/>
  </si>
  <si>
    <t>Mi</t>
    <phoneticPr fontId="1"/>
  </si>
  <si>
    <t>TCR00191-TCR00195</t>
    <phoneticPr fontId="1"/>
  </si>
  <si>
    <t>TCR00196-TCR00200</t>
    <phoneticPr fontId="1"/>
  </si>
  <si>
    <t>Study/Raw_Data/予備実験_3（2019.7.16-7.17）/2回目</t>
    <rPh sb="15" eb="17">
      <t>ヨビ</t>
    </rPh>
    <rPh sb="17" eb="19">
      <t>ジッケン</t>
    </rPh>
    <rPh sb="39" eb="41">
      <t>カイメ</t>
    </rPh>
    <phoneticPr fontId="1"/>
  </si>
  <si>
    <t>TSR00246-TSR00250</t>
    <phoneticPr fontId="1"/>
  </si>
  <si>
    <t>TSR00251-TSR00255</t>
    <phoneticPr fontId="1"/>
  </si>
  <si>
    <t>TCR00256-TCR00260</t>
    <phoneticPr fontId="1"/>
  </si>
  <si>
    <t>TCR00287-TCR00291</t>
    <phoneticPr fontId="1"/>
  </si>
  <si>
    <t>TCR00277-TCR00281</t>
    <phoneticPr fontId="1"/>
  </si>
  <si>
    <t>TCR00267-TCR00271</t>
    <phoneticPr fontId="1"/>
  </si>
  <si>
    <t>TCR00272-TCR00276</t>
    <phoneticPr fontId="1"/>
  </si>
  <si>
    <t>TCR00292-TCR00296</t>
    <phoneticPr fontId="1"/>
  </si>
  <si>
    <t>TCR00282-TCR00286</t>
    <phoneticPr fontId="1"/>
  </si>
  <si>
    <t>TCR00261-TCR00266</t>
    <phoneticPr fontId="1"/>
  </si>
  <si>
    <t>（位置の指定のやり直し）</t>
    <rPh sb="1" eb="3">
      <t>イチ</t>
    </rPh>
    <rPh sb="4" eb="6">
      <t>シテイ</t>
    </rPh>
    <rPh sb="9" eb="10">
      <t>ナオ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</si>
</sst>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"/>
  <sheetViews>
    <sheetView topLeftCell="A4" workbookViewId="0">
      <selection activeCell="S4" sqref="S4"/>
    </sheetView>
  </sheetViews>
  <sheetFormatPr defaultRowHeight="18.75" x14ac:dyDescent="0.4"/>
  <cols>
    <col min="1" max="1" width="17.5" customWidth="1"/>
  </cols>
  <sheetData>
    <row r="1" spans="1:29" x14ac:dyDescent="0.4">
      <c r="A1" t="s">
        <v>2</v>
      </c>
      <c r="B1" t="s">
        <v>4</v>
      </c>
    </row>
    <row r="2" spans="1:29" x14ac:dyDescent="0.4">
      <c r="A2" t="s">
        <v>3</v>
      </c>
      <c r="B2" t="s">
        <v>5</v>
      </c>
    </row>
    <row r="3" spans="1:29" x14ac:dyDescent="0.4">
      <c r="A3" t="s">
        <v>6</v>
      </c>
      <c r="B3" t="s">
        <v>7</v>
      </c>
    </row>
    <row r="6" spans="1:29" x14ac:dyDescent="0.4">
      <c r="A6" t="s">
        <v>12</v>
      </c>
      <c r="B6" t="s">
        <v>10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t="s">
        <v>11</v>
      </c>
      <c r="AA6" s="6"/>
      <c r="AB6" s="6"/>
      <c r="AC6" s="6"/>
    </row>
    <row r="7" spans="1:29" ht="19.5" thickBot="1" x14ac:dyDescent="0.45">
      <c r="B7">
        <v>0</v>
      </c>
      <c r="F7">
        <v>1</v>
      </c>
      <c r="G7" s="6"/>
      <c r="H7" s="6"/>
      <c r="I7" s="6"/>
      <c r="J7" s="6">
        <v>2</v>
      </c>
      <c r="K7" s="6"/>
      <c r="L7" s="6"/>
      <c r="M7" s="6"/>
      <c r="N7" s="6">
        <v>3</v>
      </c>
      <c r="O7" s="6"/>
      <c r="P7" s="6"/>
      <c r="Q7" s="6"/>
      <c r="R7" s="6">
        <v>4</v>
      </c>
      <c r="S7" s="6"/>
      <c r="T7" s="6"/>
      <c r="U7" s="6"/>
      <c r="V7" s="6">
        <v>5</v>
      </c>
      <c r="W7" s="6"/>
      <c r="X7" s="6"/>
      <c r="Y7" s="6"/>
      <c r="Z7" s="6">
        <v>6</v>
      </c>
      <c r="AA7" s="6"/>
      <c r="AB7" s="6"/>
      <c r="AC7" s="6"/>
    </row>
    <row r="8" spans="1:29" x14ac:dyDescent="0.4">
      <c r="A8" s="6" t="s">
        <v>0</v>
      </c>
      <c r="B8" s="2" t="s">
        <v>8</v>
      </c>
      <c r="C8" s="3"/>
      <c r="D8" s="3" t="s">
        <v>9</v>
      </c>
      <c r="E8" s="4"/>
      <c r="F8" s="2" t="s">
        <v>8</v>
      </c>
      <c r="G8" s="3"/>
      <c r="H8" s="3" t="s">
        <v>9</v>
      </c>
      <c r="I8" s="4"/>
      <c r="J8" s="2" t="s">
        <v>8</v>
      </c>
      <c r="K8" s="3"/>
      <c r="L8" s="3" t="s">
        <v>9</v>
      </c>
      <c r="M8" s="4"/>
      <c r="N8" s="2" t="s">
        <v>8</v>
      </c>
      <c r="O8" s="3"/>
      <c r="P8" s="3" t="s">
        <v>9</v>
      </c>
      <c r="Q8" s="4"/>
      <c r="R8" s="2" t="s">
        <v>8</v>
      </c>
      <c r="S8" s="3"/>
      <c r="T8" s="3" t="s">
        <v>9</v>
      </c>
      <c r="U8" s="4"/>
      <c r="V8" s="2" t="s">
        <v>8</v>
      </c>
      <c r="W8" s="3"/>
      <c r="X8" s="3" t="s">
        <v>9</v>
      </c>
      <c r="Y8" s="4"/>
      <c r="Z8" s="2" t="s">
        <v>8</v>
      </c>
      <c r="AA8" s="3"/>
      <c r="AB8" s="3" t="s">
        <v>9</v>
      </c>
      <c r="AC8" s="4"/>
    </row>
    <row r="9" spans="1:29" x14ac:dyDescent="0.4">
      <c r="A9" s="6" t="s">
        <v>1</v>
      </c>
      <c r="B9" s="5">
        <f>C9-322</f>
        <v>450</v>
      </c>
      <c r="C9" s="6">
        <v>772</v>
      </c>
      <c r="D9" s="6">
        <f>E9-299</f>
        <v>566</v>
      </c>
      <c r="E9" s="7">
        <v>865</v>
      </c>
      <c r="F9" s="5">
        <f>G9-339</f>
        <v>443</v>
      </c>
      <c r="G9" s="6">
        <v>782</v>
      </c>
      <c r="H9" s="6">
        <f>I9-304</f>
        <v>619</v>
      </c>
      <c r="I9" s="7">
        <v>923</v>
      </c>
      <c r="J9" s="5">
        <f>K9-363</f>
        <v>307</v>
      </c>
      <c r="K9" s="6">
        <v>670</v>
      </c>
      <c r="L9" s="6">
        <f>M9-308</f>
        <v>563</v>
      </c>
      <c r="M9" s="7">
        <v>871</v>
      </c>
      <c r="N9" s="12">
        <f>O9-346</f>
        <v>368</v>
      </c>
      <c r="O9" s="11">
        <v>714</v>
      </c>
      <c r="P9" s="11">
        <f>Q9-294</f>
        <v>567</v>
      </c>
      <c r="Q9" s="7">
        <v>861</v>
      </c>
      <c r="R9" s="12"/>
      <c r="S9" s="11"/>
      <c r="T9" s="11"/>
      <c r="U9" s="7"/>
      <c r="V9" s="12"/>
      <c r="W9" s="11"/>
      <c r="X9" s="11"/>
      <c r="Y9" s="7"/>
      <c r="Z9" s="5">
        <f>AA9-380</f>
        <v>274</v>
      </c>
      <c r="AA9" s="6">
        <v>654</v>
      </c>
      <c r="AB9" s="6">
        <f>AC9-282</f>
        <v>498</v>
      </c>
      <c r="AC9" s="7">
        <v>780</v>
      </c>
    </row>
    <row r="10" spans="1:29" x14ac:dyDescent="0.4">
      <c r="A10" s="1">
        <v>0.1</v>
      </c>
      <c r="B10" s="5">
        <f>C10-125</f>
        <v>940</v>
      </c>
      <c r="C10" s="6">
        <v>1065</v>
      </c>
      <c r="D10" s="6">
        <f>E10-106</f>
        <v>646</v>
      </c>
      <c r="E10" s="7">
        <v>752</v>
      </c>
      <c r="F10" s="5">
        <f>G10-122</f>
        <v>940</v>
      </c>
      <c r="G10" s="6">
        <v>1062</v>
      </c>
      <c r="H10" s="6">
        <f>I10-113</f>
        <v>702</v>
      </c>
      <c r="I10" s="7">
        <v>815</v>
      </c>
      <c r="J10" s="5">
        <f>K10-112</f>
        <v>817</v>
      </c>
      <c r="K10" s="6">
        <v>929</v>
      </c>
      <c r="L10" s="6">
        <f>M10-118</f>
        <v>631</v>
      </c>
      <c r="M10" s="7">
        <v>749</v>
      </c>
      <c r="N10" s="5">
        <f>O10-120</f>
        <v>881</v>
      </c>
      <c r="O10" s="6">
        <v>1001</v>
      </c>
      <c r="P10" s="6">
        <f>Q10-98</f>
        <v>636</v>
      </c>
      <c r="Q10" s="7">
        <v>734</v>
      </c>
      <c r="R10" s="5"/>
      <c r="S10" s="6"/>
      <c r="T10" s="6"/>
      <c r="U10" s="7"/>
      <c r="V10" s="5"/>
      <c r="W10" s="6"/>
      <c r="X10" s="6"/>
      <c r="Y10" s="7"/>
      <c r="Z10" s="5">
        <f>AA10-117</f>
        <v>845</v>
      </c>
      <c r="AA10" s="6">
        <v>962</v>
      </c>
      <c r="AB10" s="6">
        <f>AC10-112</f>
        <v>565</v>
      </c>
      <c r="AC10" s="7">
        <v>677</v>
      </c>
    </row>
    <row r="11" spans="1:29" x14ac:dyDescent="0.4">
      <c r="A11" s="1">
        <v>0.25</v>
      </c>
      <c r="B11" s="5">
        <f>C11-105</f>
        <v>941</v>
      </c>
      <c r="C11" s="6">
        <v>1046</v>
      </c>
      <c r="D11" s="6">
        <f>E11-98</f>
        <v>334</v>
      </c>
      <c r="E11" s="7">
        <v>432</v>
      </c>
      <c r="F11" s="5">
        <f>G11-94</f>
        <v>937</v>
      </c>
      <c r="G11" s="6">
        <v>1031</v>
      </c>
      <c r="H11" s="6">
        <f>I11-106</f>
        <v>385</v>
      </c>
      <c r="I11" s="7">
        <v>491</v>
      </c>
      <c r="J11" s="5">
        <f>K11-113</f>
        <v>805</v>
      </c>
      <c r="K11" s="6">
        <v>918</v>
      </c>
      <c r="L11" s="6">
        <f>M11-104</f>
        <v>325</v>
      </c>
      <c r="M11" s="7">
        <v>429</v>
      </c>
      <c r="N11" s="5">
        <f>O11-110</f>
        <v>867</v>
      </c>
      <c r="O11" s="6">
        <v>977</v>
      </c>
      <c r="P11" s="6">
        <f>Q11-100</f>
        <v>321</v>
      </c>
      <c r="Q11" s="7">
        <v>421</v>
      </c>
      <c r="R11" s="5"/>
      <c r="S11" s="6"/>
      <c r="T11" s="6"/>
      <c r="U11" s="7"/>
      <c r="V11" s="5"/>
      <c r="W11" s="6"/>
      <c r="X11" s="6"/>
      <c r="Y11" s="7"/>
      <c r="Z11" s="5">
        <f>AA11-118</f>
        <v>823</v>
      </c>
      <c r="AA11" s="6">
        <v>941</v>
      </c>
      <c r="AB11" s="6">
        <f>AC11-116</f>
        <v>220</v>
      </c>
      <c r="AC11" s="7">
        <v>336</v>
      </c>
    </row>
    <row r="12" spans="1:29" ht="19.5" thickBot="1" x14ac:dyDescent="0.45">
      <c r="A12" s="1">
        <v>0.4</v>
      </c>
      <c r="B12" s="8">
        <f>C12-110</f>
        <v>610</v>
      </c>
      <c r="C12" s="9">
        <v>720</v>
      </c>
      <c r="D12" s="9">
        <f>E12-92</f>
        <v>325</v>
      </c>
      <c r="E12" s="10">
        <v>417</v>
      </c>
      <c r="F12" s="8">
        <f>G12-102</f>
        <v>616</v>
      </c>
      <c r="G12" s="9">
        <v>718</v>
      </c>
      <c r="H12" s="9">
        <f>I12-105</f>
        <v>382</v>
      </c>
      <c r="I12" s="10">
        <v>487</v>
      </c>
      <c r="J12" s="8">
        <f>K12-100</f>
        <v>484</v>
      </c>
      <c r="K12" s="9">
        <v>584</v>
      </c>
      <c r="L12" s="9">
        <f>M12-106</f>
        <v>314</v>
      </c>
      <c r="M12" s="10">
        <v>420</v>
      </c>
      <c r="N12" s="8">
        <f>O12-102</f>
        <v>547</v>
      </c>
      <c r="O12" s="9">
        <v>649</v>
      </c>
      <c r="P12" s="9">
        <f>Q12-104</f>
        <v>318</v>
      </c>
      <c r="Q12" s="10">
        <v>422</v>
      </c>
      <c r="R12" s="8"/>
      <c r="S12" s="9"/>
      <c r="T12" s="9"/>
      <c r="U12" s="10"/>
      <c r="V12" s="8"/>
      <c r="W12" s="9"/>
      <c r="X12" s="9"/>
      <c r="Y12" s="10"/>
      <c r="Z12" s="8">
        <f>AA12-112</f>
        <v>474</v>
      </c>
      <c r="AA12" s="9">
        <v>586</v>
      </c>
      <c r="AB12" s="9">
        <f>AC12-108</f>
        <v>217</v>
      </c>
      <c r="AC12" s="10">
        <v>325</v>
      </c>
    </row>
    <row r="16" spans="1:29" x14ac:dyDescent="0.4">
      <c r="A16" s="6" t="s">
        <v>13</v>
      </c>
      <c r="B16" t="s">
        <v>14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t="s">
        <v>15</v>
      </c>
      <c r="AA16" s="6"/>
      <c r="AB16" s="6"/>
      <c r="AC16" s="6"/>
    </row>
    <row r="17" spans="1:29" ht="19.5" thickBot="1" x14ac:dyDescent="0.45">
      <c r="A17" s="6"/>
      <c r="B17" s="6">
        <v>0</v>
      </c>
      <c r="C17" s="6"/>
      <c r="D17" s="6"/>
      <c r="E17" s="6"/>
      <c r="F17" s="6">
        <v>1</v>
      </c>
      <c r="G17" s="6"/>
      <c r="H17" s="6"/>
      <c r="I17" s="6"/>
      <c r="J17" s="6">
        <v>2</v>
      </c>
      <c r="K17" s="6"/>
      <c r="L17" s="6"/>
      <c r="M17" s="6"/>
      <c r="N17" s="6">
        <v>3</v>
      </c>
      <c r="O17" s="6"/>
      <c r="P17" s="6"/>
      <c r="Q17" s="6"/>
      <c r="R17" s="6">
        <v>4</v>
      </c>
      <c r="S17" s="6"/>
      <c r="T17" s="6"/>
      <c r="U17" s="6"/>
      <c r="V17" s="6">
        <v>5</v>
      </c>
      <c r="W17" s="6"/>
      <c r="X17" s="6"/>
      <c r="Y17" s="6"/>
      <c r="Z17" s="6">
        <v>6</v>
      </c>
      <c r="AA17" s="6"/>
      <c r="AB17" s="6"/>
      <c r="AC17" s="6"/>
    </row>
    <row r="18" spans="1:29" x14ac:dyDescent="0.4">
      <c r="A18" s="6" t="s">
        <v>0</v>
      </c>
      <c r="B18" s="2" t="s">
        <v>8</v>
      </c>
      <c r="C18" s="3"/>
      <c r="D18" s="3" t="s">
        <v>9</v>
      </c>
      <c r="E18" s="4"/>
      <c r="F18" s="2" t="s">
        <v>8</v>
      </c>
      <c r="G18" s="3"/>
      <c r="H18" s="3" t="s">
        <v>9</v>
      </c>
      <c r="I18" s="4"/>
      <c r="J18" s="2" t="s">
        <v>8</v>
      </c>
      <c r="K18" s="3"/>
      <c r="L18" s="3" t="s">
        <v>9</v>
      </c>
      <c r="M18" s="4"/>
      <c r="N18" s="2" t="s">
        <v>8</v>
      </c>
      <c r="O18" s="3"/>
      <c r="P18" s="3" t="s">
        <v>9</v>
      </c>
      <c r="Q18" s="4"/>
      <c r="R18" s="2" t="s">
        <v>8</v>
      </c>
      <c r="S18" s="3"/>
      <c r="T18" s="3" t="s">
        <v>9</v>
      </c>
      <c r="U18" s="4"/>
      <c r="V18" s="2" t="s">
        <v>8</v>
      </c>
      <c r="W18" s="3"/>
      <c r="X18" s="3" t="s">
        <v>9</v>
      </c>
      <c r="Y18" s="4"/>
      <c r="Z18" s="2" t="s">
        <v>8</v>
      </c>
      <c r="AA18" s="3"/>
      <c r="AB18" s="3" t="s">
        <v>9</v>
      </c>
      <c r="AC18" s="4"/>
    </row>
    <row r="19" spans="1:29" x14ac:dyDescent="0.4">
      <c r="A19" s="6" t="s">
        <v>1</v>
      </c>
      <c r="B19" s="5">
        <f>C19-324</f>
        <v>267</v>
      </c>
      <c r="C19" s="6">
        <v>591</v>
      </c>
      <c r="D19" s="6">
        <f>E19-294</f>
        <v>642</v>
      </c>
      <c r="E19" s="7">
        <v>936</v>
      </c>
      <c r="F19" s="12">
        <f>G19-315</f>
        <v>291</v>
      </c>
      <c r="G19" s="11">
        <v>606</v>
      </c>
      <c r="H19" s="11">
        <f>I19-298</f>
        <v>701</v>
      </c>
      <c r="I19" s="7">
        <v>999</v>
      </c>
      <c r="J19" s="12">
        <f>K19-348</f>
        <v>133</v>
      </c>
      <c r="K19" s="11">
        <v>481</v>
      </c>
      <c r="L19" s="11">
        <f>M19-276</f>
        <v>647</v>
      </c>
      <c r="M19" s="7">
        <v>923</v>
      </c>
      <c r="N19" s="12">
        <f>O19-330</f>
        <v>216</v>
      </c>
      <c r="O19" s="11">
        <v>546</v>
      </c>
      <c r="P19" s="11">
        <f>Q19-260</f>
        <v>653</v>
      </c>
      <c r="Q19" s="7">
        <v>913</v>
      </c>
      <c r="R19" s="12"/>
      <c r="S19" s="11"/>
      <c r="T19" s="11"/>
      <c r="U19" s="7"/>
      <c r="V19" s="12"/>
      <c r="W19" s="11"/>
      <c r="X19" s="11"/>
      <c r="Y19" s="7"/>
      <c r="Z19" s="12">
        <f>AA19-331</f>
        <v>282</v>
      </c>
      <c r="AA19" s="11">
        <v>613</v>
      </c>
      <c r="AB19" s="11">
        <f>AC19-332</f>
        <v>487</v>
      </c>
      <c r="AC19" s="7">
        <v>819</v>
      </c>
    </row>
    <row r="20" spans="1:29" x14ac:dyDescent="0.4">
      <c r="A20" s="1">
        <v>0.1</v>
      </c>
      <c r="B20" s="5">
        <f>C20-108</f>
        <v>804</v>
      </c>
      <c r="C20" s="6">
        <v>912</v>
      </c>
      <c r="D20" s="6">
        <f>E20-108</f>
        <v>700</v>
      </c>
      <c r="E20" s="7">
        <v>808</v>
      </c>
      <c r="F20" s="12">
        <f>G20-94</f>
        <v>814</v>
      </c>
      <c r="G20" s="6">
        <v>908</v>
      </c>
      <c r="H20" s="6">
        <f>I20-113</f>
        <v>756</v>
      </c>
      <c r="I20" s="7">
        <v>869</v>
      </c>
      <c r="J20" s="5">
        <f>K20-103</f>
        <v>680</v>
      </c>
      <c r="K20" s="6">
        <v>783</v>
      </c>
      <c r="L20" s="6">
        <f>M20-103</f>
        <v>701</v>
      </c>
      <c r="M20" s="7">
        <v>804</v>
      </c>
      <c r="N20" s="5">
        <f>O20-110</f>
        <v>739</v>
      </c>
      <c r="O20" s="6">
        <v>849</v>
      </c>
      <c r="P20" s="6">
        <f>Q20-100</f>
        <v>702</v>
      </c>
      <c r="Q20" s="7">
        <v>802</v>
      </c>
      <c r="R20" s="5"/>
      <c r="S20" s="6"/>
      <c r="T20" s="6"/>
      <c r="U20" s="7"/>
      <c r="V20" s="5"/>
      <c r="W20" s="6"/>
      <c r="X20" s="6"/>
      <c r="Y20" s="7"/>
      <c r="Z20" s="5">
        <f>AA20-113</f>
        <v>833</v>
      </c>
      <c r="AA20" s="6">
        <v>946</v>
      </c>
      <c r="AB20" s="6">
        <f>AC20-120</f>
        <v>557</v>
      </c>
      <c r="AC20" s="7">
        <v>677</v>
      </c>
    </row>
    <row r="21" spans="1:29" x14ac:dyDescent="0.4">
      <c r="A21" s="1">
        <v>0.25</v>
      </c>
      <c r="B21" s="5">
        <f>C21-110</f>
        <v>810</v>
      </c>
      <c r="C21" s="6">
        <v>920</v>
      </c>
      <c r="D21" s="6">
        <f>E21-104</f>
        <v>385</v>
      </c>
      <c r="E21" s="7">
        <v>489</v>
      </c>
      <c r="F21" s="12">
        <f>G21-118</f>
        <v>810</v>
      </c>
      <c r="G21" s="6">
        <v>928</v>
      </c>
      <c r="H21" s="6">
        <f>I21-113</f>
        <v>446</v>
      </c>
      <c r="I21" s="7">
        <v>559</v>
      </c>
      <c r="J21" s="5">
        <f>K21-107</f>
        <v>683</v>
      </c>
      <c r="K21" s="6">
        <v>790</v>
      </c>
      <c r="L21" s="6">
        <f>M21-116</f>
        <v>375</v>
      </c>
      <c r="M21" s="7">
        <v>491</v>
      </c>
      <c r="N21" s="5">
        <f>O21-112</f>
        <v>742</v>
      </c>
      <c r="O21" s="6">
        <v>854</v>
      </c>
      <c r="P21" s="6">
        <f>Q21-113</f>
        <v>379</v>
      </c>
      <c r="Q21" s="7">
        <v>492</v>
      </c>
      <c r="R21" s="5"/>
      <c r="S21" s="6"/>
      <c r="T21" s="6"/>
      <c r="U21" s="7"/>
      <c r="V21" s="5"/>
      <c r="W21" s="6"/>
      <c r="X21" s="6"/>
      <c r="Y21" s="7"/>
      <c r="Z21" s="5">
        <f>AA21-110</f>
        <v>847</v>
      </c>
      <c r="AA21" s="6">
        <v>957</v>
      </c>
      <c r="AB21" s="6">
        <f>AC21-124</f>
        <v>212</v>
      </c>
      <c r="AC21" s="7">
        <v>336</v>
      </c>
    </row>
    <row r="22" spans="1:29" ht="19.5" thickBot="1" x14ac:dyDescent="0.45">
      <c r="A22" s="1">
        <v>0.4</v>
      </c>
      <c r="B22" s="8">
        <f>C22-109</f>
        <v>482</v>
      </c>
      <c r="C22" s="9">
        <v>591</v>
      </c>
      <c r="D22" s="9">
        <f>E22-113</f>
        <v>381</v>
      </c>
      <c r="E22" s="10">
        <v>494</v>
      </c>
      <c r="F22" s="13">
        <f>G22-105</f>
        <v>482</v>
      </c>
      <c r="G22" s="9">
        <v>587</v>
      </c>
      <c r="H22" s="9">
        <f>I22-112</f>
        <v>438</v>
      </c>
      <c r="I22" s="10">
        <v>550</v>
      </c>
      <c r="J22" s="8">
        <f>K22-112</f>
        <v>348</v>
      </c>
      <c r="K22" s="9">
        <v>460</v>
      </c>
      <c r="L22" s="9">
        <f>M22-110</f>
        <v>378</v>
      </c>
      <c r="M22" s="10">
        <v>488</v>
      </c>
      <c r="N22" s="13">
        <f>O22-114</f>
        <v>412</v>
      </c>
      <c r="O22" s="9">
        <v>526</v>
      </c>
      <c r="P22" s="9">
        <f>Q22-112</f>
        <v>377</v>
      </c>
      <c r="Q22" s="10">
        <v>489</v>
      </c>
      <c r="R22" s="13"/>
      <c r="S22" s="9"/>
      <c r="T22" s="9"/>
      <c r="U22" s="10"/>
      <c r="V22" s="8"/>
      <c r="W22" s="9"/>
      <c r="X22" s="9"/>
      <c r="Y22" s="10"/>
      <c r="Z22" s="8">
        <f>AA22-120</f>
        <v>485</v>
      </c>
      <c r="AA22" s="9">
        <v>605</v>
      </c>
      <c r="AB22" s="9">
        <f>AC22-116</f>
        <v>212</v>
      </c>
      <c r="AC22" s="10">
        <v>328</v>
      </c>
    </row>
    <row r="26" spans="1:29" x14ac:dyDescent="0.4">
      <c r="A26" s="6" t="s">
        <v>16</v>
      </c>
      <c r="B26" t="s">
        <v>18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t="s">
        <v>17</v>
      </c>
      <c r="AA26" s="6"/>
      <c r="AB26" s="6"/>
      <c r="AC26" s="6"/>
    </row>
    <row r="27" spans="1:29" ht="19.5" thickBot="1" x14ac:dyDescent="0.45">
      <c r="A27" s="6"/>
      <c r="B27" s="6">
        <v>0</v>
      </c>
      <c r="C27" s="6"/>
      <c r="D27" s="6"/>
      <c r="E27" s="6"/>
      <c r="F27" s="6">
        <v>1</v>
      </c>
      <c r="G27" s="6"/>
      <c r="H27" s="6"/>
      <c r="I27" s="6"/>
      <c r="J27" s="6">
        <v>2</v>
      </c>
      <c r="K27" s="6"/>
      <c r="L27" s="6"/>
      <c r="M27" s="6"/>
      <c r="N27" s="6">
        <v>3</v>
      </c>
      <c r="O27" s="6"/>
      <c r="P27" s="6"/>
      <c r="Q27" s="6"/>
      <c r="R27" s="6">
        <v>4</v>
      </c>
      <c r="S27" s="6"/>
      <c r="T27" s="6"/>
      <c r="U27" s="6"/>
      <c r="V27" s="6">
        <v>5</v>
      </c>
      <c r="W27" s="6"/>
      <c r="X27" s="6"/>
      <c r="Y27" s="6"/>
      <c r="Z27" s="6">
        <v>6</v>
      </c>
      <c r="AA27" s="6"/>
      <c r="AB27" s="6"/>
      <c r="AC27" s="6"/>
    </row>
    <row r="28" spans="1:29" x14ac:dyDescent="0.4">
      <c r="A28" s="6" t="s">
        <v>0</v>
      </c>
      <c r="B28" s="2" t="s">
        <v>8</v>
      </c>
      <c r="C28" s="3"/>
      <c r="D28" s="3" t="s">
        <v>9</v>
      </c>
      <c r="E28" s="4"/>
      <c r="F28" s="2" t="s">
        <v>8</v>
      </c>
      <c r="G28" s="3"/>
      <c r="H28" s="3" t="s">
        <v>9</v>
      </c>
      <c r="I28" s="4"/>
      <c r="J28" s="2" t="s">
        <v>8</v>
      </c>
      <c r="K28" s="3"/>
      <c r="L28" s="3" t="s">
        <v>9</v>
      </c>
      <c r="M28" s="4"/>
      <c r="N28" s="2" t="s">
        <v>8</v>
      </c>
      <c r="O28" s="3"/>
      <c r="P28" s="3" t="s">
        <v>9</v>
      </c>
      <c r="Q28" s="4"/>
      <c r="R28" s="2" t="s">
        <v>8</v>
      </c>
      <c r="S28" s="3"/>
      <c r="T28" s="3" t="s">
        <v>9</v>
      </c>
      <c r="U28" s="4"/>
      <c r="V28" s="2" t="s">
        <v>8</v>
      </c>
      <c r="W28" s="3"/>
      <c r="X28" s="3" t="s">
        <v>9</v>
      </c>
      <c r="Y28" s="4"/>
      <c r="Z28" s="2" t="s">
        <v>8</v>
      </c>
      <c r="AA28" s="3"/>
      <c r="AB28" s="3" t="s">
        <v>9</v>
      </c>
      <c r="AC28" s="4"/>
    </row>
    <row r="29" spans="1:29" x14ac:dyDescent="0.4">
      <c r="A29" s="6" t="s">
        <v>1</v>
      </c>
      <c r="B29" s="5">
        <f>C29-352</f>
        <v>288</v>
      </c>
      <c r="C29" s="6">
        <v>640</v>
      </c>
      <c r="D29" s="6">
        <f>E29-285</f>
        <v>636</v>
      </c>
      <c r="E29" s="7">
        <v>921</v>
      </c>
      <c r="F29" s="12">
        <f>G29-341</f>
        <v>290</v>
      </c>
      <c r="G29" s="11">
        <v>631</v>
      </c>
      <c r="H29" s="11">
        <f>I29-263</f>
        <v>703</v>
      </c>
      <c r="I29" s="7">
        <v>966</v>
      </c>
      <c r="J29" s="12">
        <f>K29-353</f>
        <v>163</v>
      </c>
      <c r="K29" s="11">
        <v>516</v>
      </c>
      <c r="L29" s="11">
        <f>M29-516</f>
        <v>410</v>
      </c>
      <c r="M29" s="7">
        <v>926</v>
      </c>
      <c r="N29" s="12">
        <f>O29-363</f>
        <v>241</v>
      </c>
      <c r="O29" s="11">
        <v>604</v>
      </c>
      <c r="P29" s="11">
        <f>Q29-286</f>
        <v>628</v>
      </c>
      <c r="Q29" s="7">
        <v>914</v>
      </c>
      <c r="R29" s="12"/>
      <c r="S29" s="11"/>
      <c r="T29" s="11"/>
      <c r="U29" s="7"/>
      <c r="V29" s="12"/>
      <c r="W29" s="11"/>
      <c r="X29" s="11"/>
      <c r="Y29" s="7"/>
      <c r="Z29" s="12">
        <f>AA29-325</f>
        <v>281</v>
      </c>
      <c r="AA29" s="11">
        <v>606</v>
      </c>
      <c r="AB29" s="11">
        <f>AC29-298</f>
        <v>505</v>
      </c>
      <c r="AC29" s="7">
        <v>803</v>
      </c>
    </row>
    <row r="30" spans="1:29" x14ac:dyDescent="0.4">
      <c r="A30" s="1">
        <v>0.1</v>
      </c>
      <c r="B30" s="5">
        <f>C30-104</f>
        <v>827</v>
      </c>
      <c r="C30" s="6">
        <v>931</v>
      </c>
      <c r="D30" s="6">
        <f>E30-107</f>
        <v>706</v>
      </c>
      <c r="E30" s="7">
        <v>813</v>
      </c>
      <c r="F30" s="12">
        <f>G30-110</f>
        <v>829</v>
      </c>
      <c r="G30" s="6">
        <v>939</v>
      </c>
      <c r="H30" s="6">
        <f>I30-107</f>
        <v>770</v>
      </c>
      <c r="I30" s="7">
        <v>877</v>
      </c>
      <c r="J30" s="5">
        <f>K30-108</f>
        <v>702</v>
      </c>
      <c r="K30" s="6">
        <v>810</v>
      </c>
      <c r="L30" s="6">
        <f>M30-101</f>
        <v>708</v>
      </c>
      <c r="M30" s="7">
        <v>809</v>
      </c>
      <c r="N30" s="5">
        <f>O30-111</f>
        <v>764</v>
      </c>
      <c r="O30" s="6">
        <v>875</v>
      </c>
      <c r="P30" s="6">
        <f>Q30-105</f>
        <v>707</v>
      </c>
      <c r="Q30" s="7">
        <v>812</v>
      </c>
      <c r="R30" s="5"/>
      <c r="S30" s="6"/>
      <c r="T30" s="6"/>
      <c r="U30" s="7"/>
      <c r="V30" s="5"/>
      <c r="W30" s="6"/>
      <c r="X30" s="6"/>
      <c r="Y30" s="7"/>
      <c r="Z30" s="5">
        <f>AA30-115</f>
        <v>814</v>
      </c>
      <c r="AA30" s="6">
        <v>929</v>
      </c>
      <c r="AB30" s="6">
        <f>AC30-118</f>
        <v>586</v>
      </c>
      <c r="AC30" s="7">
        <v>704</v>
      </c>
    </row>
    <row r="31" spans="1:29" x14ac:dyDescent="0.4">
      <c r="A31" s="1">
        <v>0.25</v>
      </c>
      <c r="B31" s="5">
        <f>C31-110</f>
        <v>825</v>
      </c>
      <c r="C31" s="6">
        <v>935</v>
      </c>
      <c r="D31" s="6">
        <f>E31-120</f>
        <v>377</v>
      </c>
      <c r="E31" s="7">
        <v>497</v>
      </c>
      <c r="F31" s="12">
        <f>G31-98</f>
        <v>831</v>
      </c>
      <c r="G31" s="6">
        <v>929</v>
      </c>
      <c r="H31" s="6">
        <f>I31-101</f>
        <v>447</v>
      </c>
      <c r="I31" s="7">
        <v>548</v>
      </c>
      <c r="J31" s="5">
        <f>K31-93</f>
        <v>702</v>
      </c>
      <c r="K31" s="6">
        <v>795</v>
      </c>
      <c r="L31" s="6">
        <f>M31-128</f>
        <v>369</v>
      </c>
      <c r="M31" s="7">
        <v>497</v>
      </c>
      <c r="N31" s="5">
        <f>O31-97</f>
        <v>765</v>
      </c>
      <c r="O31" s="6">
        <v>862</v>
      </c>
      <c r="P31" s="6">
        <f>Q31-114</f>
        <v>377</v>
      </c>
      <c r="Q31" s="7">
        <v>491</v>
      </c>
      <c r="R31" s="5"/>
      <c r="S31" s="6"/>
      <c r="T31" s="6"/>
      <c r="U31" s="7"/>
      <c r="V31" s="5"/>
      <c r="W31" s="6"/>
      <c r="X31" s="6"/>
      <c r="Y31" s="7"/>
      <c r="Z31" s="5">
        <f>AA31-114</f>
        <v>808</v>
      </c>
      <c r="AA31" s="6">
        <v>922</v>
      </c>
      <c r="AB31" s="6">
        <f>AC31-120</f>
        <v>239</v>
      </c>
      <c r="AC31" s="7">
        <v>359</v>
      </c>
    </row>
    <row r="32" spans="1:29" ht="19.5" thickBot="1" x14ac:dyDescent="0.45">
      <c r="A32" s="1">
        <v>0.4</v>
      </c>
      <c r="B32" s="8">
        <f>C32-110</f>
        <v>503</v>
      </c>
      <c r="C32" s="9">
        <v>613</v>
      </c>
      <c r="D32" s="9">
        <f>E32-103</f>
        <v>370</v>
      </c>
      <c r="E32" s="10">
        <v>473</v>
      </c>
      <c r="F32" s="13">
        <f>G32-111</f>
        <v>505</v>
      </c>
      <c r="G32" s="9">
        <v>616</v>
      </c>
      <c r="H32" s="9">
        <f>I32-111</f>
        <v>434</v>
      </c>
      <c r="I32" s="10">
        <v>545</v>
      </c>
      <c r="J32" s="8">
        <f>K32-110</f>
        <v>376</v>
      </c>
      <c r="K32" s="9">
        <v>486</v>
      </c>
      <c r="L32" s="9">
        <f>M32-115</f>
        <v>364</v>
      </c>
      <c r="M32" s="10">
        <v>479</v>
      </c>
      <c r="N32" s="8">
        <f>O32-111</f>
        <v>438</v>
      </c>
      <c r="O32" s="9">
        <v>549</v>
      </c>
      <c r="P32" s="9">
        <f>Q32-95</f>
        <v>372</v>
      </c>
      <c r="Q32" s="10">
        <v>467</v>
      </c>
      <c r="R32" s="8"/>
      <c r="S32" s="9"/>
      <c r="T32" s="9"/>
      <c r="U32" s="10"/>
      <c r="V32" s="8"/>
      <c r="W32" s="9"/>
      <c r="X32" s="9"/>
      <c r="Y32" s="10"/>
      <c r="Z32" s="8">
        <f>AA32-107</f>
        <v>472</v>
      </c>
      <c r="AA32" s="9">
        <v>579</v>
      </c>
      <c r="AB32" s="9">
        <f>AC32-110</f>
        <v>220</v>
      </c>
      <c r="AC32" s="10">
        <v>330</v>
      </c>
    </row>
    <row r="36" spans="1:29" x14ac:dyDescent="0.4">
      <c r="A36" s="6" t="s">
        <v>22</v>
      </c>
      <c r="B36" t="s">
        <v>21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t="s">
        <v>19</v>
      </c>
      <c r="AA36" s="6"/>
      <c r="AB36" s="6"/>
      <c r="AC36" s="6"/>
    </row>
    <row r="37" spans="1:29" ht="19.5" thickBot="1" x14ac:dyDescent="0.45">
      <c r="A37" s="6"/>
      <c r="B37" s="6">
        <v>0</v>
      </c>
      <c r="C37" s="6"/>
      <c r="D37" s="6"/>
      <c r="E37" s="6"/>
      <c r="F37" s="6">
        <v>1</v>
      </c>
      <c r="G37" s="6"/>
      <c r="H37" s="6"/>
      <c r="I37" s="6"/>
      <c r="J37" s="6">
        <v>2</v>
      </c>
      <c r="K37" s="6"/>
      <c r="L37" s="6"/>
      <c r="M37" s="6"/>
      <c r="N37" s="6">
        <v>3</v>
      </c>
      <c r="O37" s="6"/>
      <c r="P37" s="6"/>
      <c r="Q37" s="6"/>
      <c r="R37" s="6">
        <v>4</v>
      </c>
      <c r="S37" s="6"/>
      <c r="T37" s="6"/>
      <c r="U37" s="6"/>
      <c r="V37" s="6">
        <v>5</v>
      </c>
      <c r="W37" s="6"/>
      <c r="X37" s="6"/>
      <c r="Y37" s="6"/>
      <c r="Z37" s="6">
        <v>6</v>
      </c>
      <c r="AA37" s="6"/>
      <c r="AB37" s="6"/>
      <c r="AC37" s="6"/>
    </row>
    <row r="38" spans="1:29" x14ac:dyDescent="0.4">
      <c r="A38" s="6" t="s">
        <v>0</v>
      </c>
      <c r="B38" s="2" t="s">
        <v>8</v>
      </c>
      <c r="C38" s="3"/>
      <c r="D38" s="3" t="s">
        <v>9</v>
      </c>
      <c r="E38" s="4"/>
      <c r="F38" s="2" t="s">
        <v>8</v>
      </c>
      <c r="G38" s="3"/>
      <c r="H38" s="3" t="s">
        <v>9</v>
      </c>
      <c r="I38" s="4"/>
      <c r="J38" s="3" t="s">
        <v>8</v>
      </c>
      <c r="K38" s="3"/>
      <c r="L38" s="3" t="s">
        <v>9</v>
      </c>
      <c r="M38" s="3"/>
      <c r="N38" s="2" t="s">
        <v>20</v>
      </c>
      <c r="O38" s="3"/>
      <c r="P38" s="3" t="s">
        <v>9</v>
      </c>
      <c r="Q38" s="4"/>
      <c r="R38" s="3" t="s">
        <v>8</v>
      </c>
      <c r="S38" s="3"/>
      <c r="T38" s="3" t="s">
        <v>9</v>
      </c>
      <c r="U38" s="3"/>
      <c r="V38" s="2" t="s">
        <v>8</v>
      </c>
      <c r="W38" s="3"/>
      <c r="X38" s="3" t="s">
        <v>9</v>
      </c>
      <c r="Y38" s="4"/>
      <c r="Z38" s="2" t="s">
        <v>8</v>
      </c>
      <c r="AA38" s="3"/>
      <c r="AB38" s="3" t="s">
        <v>9</v>
      </c>
      <c r="AC38" s="4"/>
    </row>
    <row r="39" spans="1:29" x14ac:dyDescent="0.4">
      <c r="A39" s="6" t="s">
        <v>1</v>
      </c>
      <c r="B39" s="5">
        <f>C39-389</f>
        <v>245</v>
      </c>
      <c r="C39" s="6">
        <v>634</v>
      </c>
      <c r="D39" s="6">
        <f>E39-298</f>
        <v>653</v>
      </c>
      <c r="E39" s="7">
        <v>951</v>
      </c>
      <c r="F39" s="5">
        <f>G39-375</f>
        <v>241</v>
      </c>
      <c r="G39" s="6">
        <v>616</v>
      </c>
      <c r="H39" s="6">
        <f>I39-265</f>
        <v>718</v>
      </c>
      <c r="I39" s="7">
        <v>983</v>
      </c>
      <c r="J39">
        <f>K39-386</f>
        <v>116</v>
      </c>
      <c r="K39">
        <v>502</v>
      </c>
      <c r="L39">
        <f>M39-299</f>
        <v>652</v>
      </c>
      <c r="M39">
        <v>951</v>
      </c>
      <c r="N39" s="5">
        <f>O39-363</f>
        <v>189</v>
      </c>
      <c r="O39" s="6">
        <v>552</v>
      </c>
      <c r="P39" s="6">
        <f>Q39-292</f>
        <v>642</v>
      </c>
      <c r="Q39" s="7">
        <v>934</v>
      </c>
      <c r="V39" s="5"/>
      <c r="W39" s="6"/>
      <c r="X39" s="6"/>
      <c r="Y39" s="7"/>
      <c r="Z39" s="5">
        <f>AA39-375</f>
        <v>70</v>
      </c>
      <c r="AA39" s="6">
        <v>445</v>
      </c>
      <c r="AB39" s="6">
        <f>AC39-306</f>
        <v>573</v>
      </c>
      <c r="AC39" s="7">
        <v>879</v>
      </c>
    </row>
    <row r="40" spans="1:29" x14ac:dyDescent="0.4">
      <c r="A40" s="1">
        <v>0.1</v>
      </c>
      <c r="B40" s="5">
        <f>C40-123</f>
        <v>785</v>
      </c>
      <c r="C40" s="6">
        <v>908</v>
      </c>
      <c r="D40" s="6">
        <f>E40-101</f>
        <v>721</v>
      </c>
      <c r="E40" s="7">
        <v>822</v>
      </c>
      <c r="F40" s="12">
        <f>G40-115</f>
        <v>794</v>
      </c>
      <c r="G40" s="6">
        <v>909</v>
      </c>
      <c r="H40" s="6">
        <f>I40-107</f>
        <v>773</v>
      </c>
      <c r="I40" s="7">
        <v>880</v>
      </c>
      <c r="J40" s="6">
        <f>K40-120</f>
        <v>658</v>
      </c>
      <c r="K40" s="6">
        <v>778</v>
      </c>
      <c r="L40" s="6">
        <f>M40-103</f>
        <v>714</v>
      </c>
      <c r="M40" s="6">
        <v>817</v>
      </c>
      <c r="N40" s="5">
        <f>O40-108</f>
        <v>726</v>
      </c>
      <c r="O40" s="6">
        <v>834</v>
      </c>
      <c r="P40" s="6">
        <f>Q40-114</f>
        <v>718</v>
      </c>
      <c r="Q40" s="7">
        <v>832</v>
      </c>
      <c r="R40" s="6"/>
      <c r="S40" s="6"/>
      <c r="T40" s="6"/>
      <c r="U40" s="6"/>
      <c r="V40" s="5"/>
      <c r="W40" s="6"/>
      <c r="X40" s="6"/>
      <c r="Y40" s="7"/>
      <c r="Z40" s="5">
        <f>AA40-124</f>
        <v>663</v>
      </c>
      <c r="AA40" s="11">
        <v>787</v>
      </c>
      <c r="AB40" s="11">
        <f>AC40-115</f>
        <v>646</v>
      </c>
      <c r="AC40" s="7">
        <v>761</v>
      </c>
    </row>
    <row r="41" spans="1:29" x14ac:dyDescent="0.4">
      <c r="A41" s="1">
        <v>0.25</v>
      </c>
      <c r="B41" s="5">
        <f>C41-134</f>
        <v>783</v>
      </c>
      <c r="C41" s="6">
        <v>917</v>
      </c>
      <c r="D41" s="6">
        <f>E41-103</f>
        <v>394</v>
      </c>
      <c r="E41" s="7">
        <v>497</v>
      </c>
      <c r="F41" s="12">
        <f>G41-121</f>
        <v>796</v>
      </c>
      <c r="G41" s="6">
        <v>917</v>
      </c>
      <c r="H41" s="6">
        <f>I41-108</f>
        <v>455</v>
      </c>
      <c r="I41" s="7">
        <v>563</v>
      </c>
      <c r="J41" s="6">
        <f>K41-127</f>
        <v>664</v>
      </c>
      <c r="K41" s="6">
        <v>791</v>
      </c>
      <c r="L41" s="6">
        <f>M41-118</f>
        <v>386</v>
      </c>
      <c r="M41" s="6">
        <v>504</v>
      </c>
      <c r="N41" s="5">
        <f>O41-131</f>
        <v>719</v>
      </c>
      <c r="O41" s="6">
        <v>850</v>
      </c>
      <c r="P41" s="6">
        <f>Q41-124</f>
        <v>386</v>
      </c>
      <c r="Q41" s="7">
        <v>510</v>
      </c>
      <c r="R41" s="6"/>
      <c r="S41" s="6"/>
      <c r="T41" s="6"/>
      <c r="U41" s="6"/>
      <c r="V41" s="5"/>
      <c r="W41" s="6"/>
      <c r="X41" s="6"/>
      <c r="Y41" s="7"/>
      <c r="Z41" s="5">
        <f>AA41-125</f>
        <v>668</v>
      </c>
      <c r="AA41" s="6">
        <v>793</v>
      </c>
      <c r="AB41" s="6">
        <f>AC41-122</f>
        <v>292</v>
      </c>
      <c r="AC41" s="7">
        <v>414</v>
      </c>
    </row>
    <row r="42" spans="1:29" ht="19.5" thickBot="1" x14ac:dyDescent="0.45">
      <c r="A42" s="1">
        <v>0.4</v>
      </c>
      <c r="B42" s="8">
        <f>C42-115</f>
        <v>475</v>
      </c>
      <c r="C42" s="9">
        <v>590</v>
      </c>
      <c r="D42" s="9">
        <f>E42-107</f>
        <v>391</v>
      </c>
      <c r="E42" s="10">
        <v>498</v>
      </c>
      <c r="F42" s="13">
        <f>G42-111</f>
        <v>476</v>
      </c>
      <c r="G42" s="9">
        <v>587</v>
      </c>
      <c r="H42" s="9">
        <f>I42-98</f>
        <v>455</v>
      </c>
      <c r="I42" s="10">
        <v>553</v>
      </c>
      <c r="J42" s="9">
        <f>K42-113</f>
        <v>352</v>
      </c>
      <c r="K42" s="9">
        <v>465</v>
      </c>
      <c r="L42" s="9">
        <f>M42-125</f>
        <v>381</v>
      </c>
      <c r="M42" s="9">
        <v>506</v>
      </c>
      <c r="N42" s="8">
        <f>O42-121</f>
        <v>408</v>
      </c>
      <c r="O42" s="9">
        <v>529</v>
      </c>
      <c r="P42" s="9">
        <f>Q42-114</f>
        <v>383</v>
      </c>
      <c r="Q42" s="10">
        <v>497</v>
      </c>
      <c r="R42" s="9"/>
      <c r="S42" s="9"/>
      <c r="T42" s="9"/>
      <c r="U42" s="9"/>
      <c r="V42" s="8"/>
      <c r="W42" s="9"/>
      <c r="X42" s="9"/>
      <c r="Y42" s="10"/>
      <c r="Z42" s="8">
        <f>AA42-121</f>
        <v>319</v>
      </c>
      <c r="AA42" s="9">
        <v>440</v>
      </c>
      <c r="AB42" s="9">
        <f>AC42-121</f>
        <v>291</v>
      </c>
      <c r="AC42" s="10">
        <v>412</v>
      </c>
    </row>
    <row r="46" spans="1:29" x14ac:dyDescent="0.4">
      <c r="A46" s="6" t="s">
        <v>23</v>
      </c>
      <c r="B46" t="s">
        <v>25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t="s">
        <v>24</v>
      </c>
      <c r="AA46" s="6"/>
      <c r="AB46" s="6"/>
      <c r="AC46" s="6"/>
    </row>
    <row r="47" spans="1:29" ht="19.5" thickBot="1" x14ac:dyDescent="0.45">
      <c r="A47" s="6"/>
      <c r="B47" s="6">
        <v>0</v>
      </c>
      <c r="C47" s="6"/>
      <c r="D47" s="6"/>
      <c r="E47" s="6"/>
      <c r="F47" s="6">
        <v>1</v>
      </c>
      <c r="G47" s="6"/>
      <c r="H47" s="6"/>
      <c r="I47" s="6"/>
      <c r="J47" s="6">
        <v>2</v>
      </c>
      <c r="K47" s="6"/>
      <c r="L47" s="6"/>
      <c r="M47" s="6"/>
      <c r="N47" s="6">
        <v>3</v>
      </c>
      <c r="O47" s="6"/>
      <c r="P47" s="6"/>
      <c r="Q47" s="6"/>
      <c r="R47" s="6">
        <v>4</v>
      </c>
      <c r="S47" s="6"/>
      <c r="T47" s="6"/>
      <c r="U47" s="6"/>
      <c r="V47" s="6">
        <v>5</v>
      </c>
      <c r="W47" s="6"/>
      <c r="X47" s="6"/>
      <c r="Y47" s="6"/>
      <c r="Z47" s="6">
        <v>6</v>
      </c>
      <c r="AA47" s="6"/>
      <c r="AB47" s="6"/>
      <c r="AC47" s="6"/>
    </row>
    <row r="48" spans="1:29" x14ac:dyDescent="0.4">
      <c r="A48" s="6" t="s">
        <v>0</v>
      </c>
      <c r="B48" s="2" t="s">
        <v>8</v>
      </c>
      <c r="C48" s="3"/>
      <c r="D48" s="3" t="s">
        <v>9</v>
      </c>
      <c r="E48" s="4"/>
      <c r="F48" s="2" t="s">
        <v>8</v>
      </c>
      <c r="G48" s="3"/>
      <c r="H48" s="3" t="s">
        <v>9</v>
      </c>
      <c r="I48" s="4"/>
      <c r="J48" s="2" t="s">
        <v>8</v>
      </c>
      <c r="K48" s="3"/>
      <c r="L48" s="3" t="s">
        <v>9</v>
      </c>
      <c r="M48" s="4"/>
      <c r="N48" s="2" t="s">
        <v>8</v>
      </c>
      <c r="O48" s="3"/>
      <c r="P48" s="3" t="s">
        <v>9</v>
      </c>
      <c r="Q48" s="4"/>
      <c r="R48" s="2" t="s">
        <v>8</v>
      </c>
      <c r="S48" s="3"/>
      <c r="T48" s="3" t="s">
        <v>9</v>
      </c>
      <c r="U48" s="4"/>
      <c r="V48" s="2" t="s">
        <v>8</v>
      </c>
      <c r="W48" s="3"/>
      <c r="X48" s="3" t="s">
        <v>9</v>
      </c>
      <c r="Y48" s="4"/>
      <c r="Z48" s="2" t="s">
        <v>8</v>
      </c>
      <c r="AA48" s="3"/>
      <c r="AB48" s="3" t="s">
        <v>9</v>
      </c>
      <c r="AC48" s="4"/>
    </row>
    <row r="49" spans="1:29" x14ac:dyDescent="0.4">
      <c r="A49" s="6" t="s">
        <v>1</v>
      </c>
      <c r="B49" s="5">
        <f>C49-376</f>
        <v>141</v>
      </c>
      <c r="C49" s="6">
        <v>517</v>
      </c>
      <c r="D49" s="6">
        <f>E49-279</f>
        <v>697</v>
      </c>
      <c r="E49" s="7">
        <v>976</v>
      </c>
      <c r="F49" s="12">
        <f>G49-376</f>
        <v>147</v>
      </c>
      <c r="G49" s="11">
        <v>523</v>
      </c>
      <c r="H49" s="11">
        <f>I49-235</f>
        <v>743</v>
      </c>
      <c r="I49" s="7">
        <v>978</v>
      </c>
      <c r="J49" s="12">
        <f>K49-342</f>
        <v>44</v>
      </c>
      <c r="K49" s="11">
        <v>386</v>
      </c>
      <c r="L49" s="11">
        <f>M49-275</f>
        <v>705</v>
      </c>
      <c r="M49" s="7">
        <v>980</v>
      </c>
      <c r="N49" s="12">
        <f>O49-378</f>
        <v>75</v>
      </c>
      <c r="O49" s="11">
        <v>453</v>
      </c>
      <c r="P49" s="11">
        <f>Q49-268</f>
        <v>703</v>
      </c>
      <c r="Q49" s="7">
        <v>971</v>
      </c>
      <c r="R49" s="12"/>
      <c r="S49" s="11"/>
      <c r="T49" s="11"/>
      <c r="U49" s="7"/>
      <c r="V49" s="12"/>
      <c r="W49" s="11"/>
      <c r="X49" s="11"/>
      <c r="Y49" s="7"/>
      <c r="Z49" s="5">
        <f>AA49-401</f>
        <v>158</v>
      </c>
      <c r="AA49" s="6">
        <v>559</v>
      </c>
      <c r="AB49" s="6">
        <f>AC49-312</f>
        <v>538</v>
      </c>
      <c r="AC49" s="7">
        <v>850</v>
      </c>
    </row>
    <row r="50" spans="1:29" x14ac:dyDescent="0.4">
      <c r="A50" s="1">
        <v>0.1</v>
      </c>
      <c r="B50" s="5">
        <f>C50-110</f>
        <v>677</v>
      </c>
      <c r="C50" s="6">
        <v>787</v>
      </c>
      <c r="D50" s="6">
        <f>E50-108</f>
        <v>781</v>
      </c>
      <c r="E50" s="7">
        <v>889</v>
      </c>
      <c r="F50" s="12">
        <f>G50-123</f>
        <v>674</v>
      </c>
      <c r="G50" s="6">
        <v>797</v>
      </c>
      <c r="H50" s="6">
        <f>I50-108</f>
        <v>842</v>
      </c>
      <c r="I50" s="7">
        <v>950</v>
      </c>
      <c r="J50" s="5">
        <f>K50-117</f>
        <v>547</v>
      </c>
      <c r="K50" s="6">
        <v>664</v>
      </c>
      <c r="L50" s="6">
        <f>M50-103</f>
        <v>771</v>
      </c>
      <c r="M50" s="7">
        <v>874</v>
      </c>
      <c r="N50" s="5">
        <f>O50-111</f>
        <v>609</v>
      </c>
      <c r="O50" s="6">
        <v>720</v>
      </c>
      <c r="P50" s="6">
        <f>Q50-115</f>
        <v>772</v>
      </c>
      <c r="Q50" s="7">
        <v>887</v>
      </c>
      <c r="R50" s="5"/>
      <c r="S50" s="6"/>
      <c r="T50" s="6"/>
      <c r="U50" s="7"/>
      <c r="V50" s="5"/>
      <c r="W50" s="6"/>
      <c r="X50" s="6"/>
      <c r="Y50" s="7"/>
      <c r="Z50" s="5">
        <f>AA50-125</f>
        <v>733</v>
      </c>
      <c r="AA50" s="6">
        <v>858</v>
      </c>
      <c r="AB50" s="6">
        <f>AC50-114</f>
        <v>622</v>
      </c>
      <c r="AC50" s="7">
        <v>736</v>
      </c>
    </row>
    <row r="51" spans="1:29" x14ac:dyDescent="0.4">
      <c r="A51" s="1">
        <v>0.25</v>
      </c>
      <c r="B51" s="5">
        <f>C51-117</f>
        <v>668</v>
      </c>
      <c r="C51" s="6">
        <v>785</v>
      </c>
      <c r="D51" s="6">
        <f>E51-105</f>
        <v>456</v>
      </c>
      <c r="E51" s="7">
        <v>561</v>
      </c>
      <c r="F51" s="12">
        <f>G51-113</f>
        <v>675</v>
      </c>
      <c r="G51" s="6">
        <v>788</v>
      </c>
      <c r="H51" s="11">
        <f>I51-111</f>
        <v>511</v>
      </c>
      <c r="I51" s="7">
        <v>622</v>
      </c>
      <c r="J51" s="5">
        <f>K51-113</f>
        <v>550</v>
      </c>
      <c r="K51" s="6">
        <v>663</v>
      </c>
      <c r="L51" s="6">
        <f>M51-130</f>
        <v>437</v>
      </c>
      <c r="M51" s="7">
        <v>567</v>
      </c>
      <c r="N51" s="5">
        <f>O51-113</f>
        <v>611</v>
      </c>
      <c r="O51" s="6">
        <v>724</v>
      </c>
      <c r="P51" s="6">
        <f>Q51-130</f>
        <v>441</v>
      </c>
      <c r="Q51" s="7">
        <v>571</v>
      </c>
      <c r="R51" s="5"/>
      <c r="S51" s="6"/>
      <c r="T51" s="6"/>
      <c r="U51" s="7"/>
      <c r="V51" s="5"/>
      <c r="W51" s="6"/>
      <c r="X51" s="6"/>
      <c r="Y51" s="7"/>
      <c r="Z51" s="5">
        <f>AA51-121</f>
        <v>739</v>
      </c>
      <c r="AA51" s="6">
        <v>860</v>
      </c>
      <c r="AB51" s="6">
        <f>AC51-115</f>
        <v>271</v>
      </c>
      <c r="AC51" s="7">
        <v>386</v>
      </c>
    </row>
    <row r="52" spans="1:29" ht="19.5" thickBot="1" x14ac:dyDescent="0.45">
      <c r="A52" s="1">
        <v>0.4</v>
      </c>
      <c r="B52" s="8">
        <f>C52-121</f>
        <v>352</v>
      </c>
      <c r="C52" s="9">
        <v>473</v>
      </c>
      <c r="D52" s="9">
        <f>E52-110</f>
        <v>441</v>
      </c>
      <c r="E52" s="10">
        <v>551</v>
      </c>
      <c r="F52" s="13">
        <f>G52-110</f>
        <v>355</v>
      </c>
      <c r="G52" s="9">
        <v>465</v>
      </c>
      <c r="H52" s="9">
        <f>I52-115</f>
        <v>512</v>
      </c>
      <c r="I52" s="10">
        <v>627</v>
      </c>
      <c r="J52" s="8">
        <f>K52-123</f>
        <v>212</v>
      </c>
      <c r="K52" s="9">
        <v>335</v>
      </c>
      <c r="L52" s="9">
        <f>M52-120</f>
        <v>438</v>
      </c>
      <c r="M52" s="10">
        <v>558</v>
      </c>
      <c r="N52" s="8">
        <f>O52-117</f>
        <v>282</v>
      </c>
      <c r="O52" s="9">
        <v>399</v>
      </c>
      <c r="P52" s="9">
        <f>Q52-118</f>
        <v>443</v>
      </c>
      <c r="Q52" s="10">
        <v>561</v>
      </c>
      <c r="R52" s="8"/>
      <c r="S52" s="9"/>
      <c r="T52" s="9"/>
      <c r="U52" s="10"/>
      <c r="V52" s="8"/>
      <c r="W52" s="9"/>
      <c r="X52" s="9"/>
      <c r="Y52" s="10"/>
      <c r="Z52" s="8">
        <f>AA52-114</f>
        <v>396</v>
      </c>
      <c r="AA52" s="9">
        <v>510</v>
      </c>
      <c r="AB52" s="9">
        <f>AC52-125</f>
        <v>262</v>
      </c>
      <c r="AC52" s="10">
        <v>387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"/>
  <sheetViews>
    <sheetView tabSelected="1" topLeftCell="O34" workbookViewId="0">
      <selection activeCell="P53" sqref="P53"/>
    </sheetView>
  </sheetViews>
  <sheetFormatPr defaultRowHeight="18.75" x14ac:dyDescent="0.4"/>
  <cols>
    <col min="1" max="1" width="17.5" customWidth="1"/>
  </cols>
  <sheetData>
    <row r="1" spans="1:29" x14ac:dyDescent="0.4">
      <c r="A1" t="s">
        <v>2</v>
      </c>
      <c r="B1" t="s">
        <v>4</v>
      </c>
    </row>
    <row r="2" spans="1:29" x14ac:dyDescent="0.4">
      <c r="A2" t="s">
        <v>3</v>
      </c>
      <c r="B2" t="s">
        <v>5</v>
      </c>
    </row>
    <row r="3" spans="1:29" x14ac:dyDescent="0.4">
      <c r="A3" t="s">
        <v>6</v>
      </c>
      <c r="B3" t="s">
        <v>7</v>
      </c>
    </row>
    <row r="4" spans="1:29" x14ac:dyDescent="0.4">
      <c r="B4" t="s">
        <v>37</v>
      </c>
    </row>
    <row r="6" spans="1:29" x14ac:dyDescent="0.4">
      <c r="A6" t="s">
        <v>12</v>
      </c>
      <c r="B6" t="s">
        <v>10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t="s">
        <v>11</v>
      </c>
      <c r="AA6" s="6"/>
      <c r="AB6" s="6"/>
      <c r="AC6" s="6"/>
    </row>
    <row r="7" spans="1:29" ht="19.5" thickBot="1" x14ac:dyDescent="0.45">
      <c r="B7">
        <v>0</v>
      </c>
      <c r="F7">
        <v>1</v>
      </c>
      <c r="G7" s="6"/>
      <c r="H7" s="6"/>
      <c r="I7" s="6"/>
      <c r="J7" s="6">
        <v>2</v>
      </c>
      <c r="K7" s="6"/>
      <c r="L7" s="6"/>
      <c r="M7" s="6"/>
      <c r="N7" s="6">
        <v>3</v>
      </c>
      <c r="O7" s="6"/>
      <c r="P7" s="6"/>
      <c r="Q7" s="6"/>
      <c r="R7" s="6">
        <v>4</v>
      </c>
      <c r="S7" s="6"/>
      <c r="T7" s="6"/>
      <c r="U7" s="6"/>
      <c r="V7" s="6">
        <v>5</v>
      </c>
      <c r="W7" s="6"/>
      <c r="X7" s="6"/>
      <c r="Y7" s="6"/>
      <c r="Z7" s="6">
        <v>6</v>
      </c>
      <c r="AA7" s="6"/>
      <c r="AB7" s="6"/>
      <c r="AC7" s="6"/>
    </row>
    <row r="8" spans="1:29" x14ac:dyDescent="0.4">
      <c r="A8" s="6" t="s">
        <v>0</v>
      </c>
      <c r="B8" s="2" t="s">
        <v>8</v>
      </c>
      <c r="C8" s="3"/>
      <c r="D8" s="3" t="s">
        <v>9</v>
      </c>
      <c r="E8" s="4"/>
      <c r="F8" s="2" t="s">
        <v>8</v>
      </c>
      <c r="G8" s="3"/>
      <c r="H8" s="3" t="s">
        <v>9</v>
      </c>
      <c r="I8" s="4"/>
      <c r="J8" s="2" t="s">
        <v>8</v>
      </c>
      <c r="K8" s="3"/>
      <c r="L8" s="3" t="s">
        <v>9</v>
      </c>
      <c r="M8" s="4"/>
      <c r="N8" s="2" t="s">
        <v>8</v>
      </c>
      <c r="O8" s="3"/>
      <c r="P8" s="3" t="s">
        <v>9</v>
      </c>
      <c r="Q8" s="4"/>
      <c r="R8" s="2" t="s">
        <v>8</v>
      </c>
      <c r="S8" s="3"/>
      <c r="T8" s="3" t="s">
        <v>9</v>
      </c>
      <c r="U8" s="4"/>
      <c r="V8" s="2" t="s">
        <v>8</v>
      </c>
      <c r="W8" s="3"/>
      <c r="X8" s="3" t="s">
        <v>9</v>
      </c>
      <c r="Y8" s="4"/>
      <c r="Z8" s="2" t="s">
        <v>8</v>
      </c>
      <c r="AA8" s="3"/>
      <c r="AB8" s="3" t="s">
        <v>9</v>
      </c>
      <c r="AC8" s="4"/>
    </row>
    <row r="9" spans="1:29" x14ac:dyDescent="0.4">
      <c r="A9" s="6" t="s">
        <v>1</v>
      </c>
      <c r="B9" s="5">
        <f>C9-358</f>
        <v>396</v>
      </c>
      <c r="C9" s="6">
        <v>754</v>
      </c>
      <c r="D9" s="6">
        <f>E9-289</f>
        <v>578</v>
      </c>
      <c r="E9" s="7">
        <v>867</v>
      </c>
      <c r="F9" s="5">
        <f>G9-376</f>
        <v>388</v>
      </c>
      <c r="G9" s="6">
        <v>764</v>
      </c>
      <c r="H9" s="6">
        <f>I9-292</f>
        <v>647</v>
      </c>
      <c r="I9" s="7">
        <v>939</v>
      </c>
      <c r="J9" s="5">
        <f>K9-361</f>
        <v>281</v>
      </c>
      <c r="K9" s="6">
        <v>642</v>
      </c>
      <c r="L9" s="6">
        <f>M9-301</f>
        <v>575</v>
      </c>
      <c r="M9" s="7">
        <v>876</v>
      </c>
      <c r="N9" s="12">
        <f>O9-375</f>
        <v>313</v>
      </c>
      <c r="O9" s="11">
        <v>688</v>
      </c>
      <c r="P9" s="11">
        <f>Q9-301</f>
        <v>575</v>
      </c>
      <c r="Q9" s="7">
        <v>876</v>
      </c>
      <c r="R9" s="12"/>
      <c r="S9" s="11"/>
      <c r="T9" s="11"/>
      <c r="U9" s="7"/>
      <c r="V9" s="12"/>
      <c r="W9" s="11"/>
      <c r="X9" s="11"/>
      <c r="Y9" s="7"/>
      <c r="Z9" s="5">
        <f>AA9-402</f>
        <v>245</v>
      </c>
      <c r="AA9" s="6">
        <v>647</v>
      </c>
      <c r="AB9" s="6">
        <f>AC9-316</f>
        <v>496</v>
      </c>
      <c r="AC9" s="7">
        <v>812</v>
      </c>
    </row>
    <row r="10" spans="1:29" x14ac:dyDescent="0.4">
      <c r="A10" s="1">
        <v>0.1</v>
      </c>
      <c r="B10" s="5">
        <f>C10-101</f>
        <v>947</v>
      </c>
      <c r="C10" s="6">
        <v>1048</v>
      </c>
      <c r="D10" s="6">
        <f>E10-107</f>
        <v>635</v>
      </c>
      <c r="E10" s="7">
        <v>742</v>
      </c>
      <c r="F10" s="5">
        <f>G10-118</f>
        <v>945</v>
      </c>
      <c r="G10" s="6">
        <v>1063</v>
      </c>
      <c r="H10" s="6">
        <f>I10-104</f>
        <v>702</v>
      </c>
      <c r="I10" s="7">
        <v>806</v>
      </c>
      <c r="J10" s="5">
        <f>K10-111</f>
        <v>814</v>
      </c>
      <c r="K10" s="6">
        <v>925</v>
      </c>
      <c r="L10" s="6">
        <f>M10-108</f>
        <v>633</v>
      </c>
      <c r="M10" s="7">
        <v>741</v>
      </c>
      <c r="N10" s="5">
        <f>O10-103</f>
        <v>873</v>
      </c>
      <c r="O10" s="6">
        <v>976</v>
      </c>
      <c r="P10" s="6">
        <f>Q10-100</f>
        <v>632</v>
      </c>
      <c r="Q10" s="7">
        <v>732</v>
      </c>
      <c r="R10" s="5"/>
      <c r="S10" s="6"/>
      <c r="T10" s="6"/>
      <c r="U10" s="7"/>
      <c r="V10" s="5"/>
      <c r="W10" s="6"/>
      <c r="X10" s="6"/>
      <c r="Y10" s="7"/>
      <c r="Z10" s="5">
        <f>AA10-121</f>
        <v>833</v>
      </c>
      <c r="AA10" s="6">
        <v>954</v>
      </c>
      <c r="AB10" s="6">
        <f>AC10-125</f>
        <v>549</v>
      </c>
      <c r="AC10" s="7">
        <v>674</v>
      </c>
    </row>
    <row r="11" spans="1:29" x14ac:dyDescent="0.4">
      <c r="A11" s="1">
        <v>0.25</v>
      </c>
      <c r="B11" s="5">
        <f>C11-97</f>
        <v>938</v>
      </c>
      <c r="C11" s="6">
        <v>1035</v>
      </c>
      <c r="D11" s="6">
        <f>E11-103</f>
        <v>324</v>
      </c>
      <c r="E11" s="7">
        <v>427</v>
      </c>
      <c r="F11" s="5">
        <f>G11-98</f>
        <v>934</v>
      </c>
      <c r="G11" s="6">
        <v>1032</v>
      </c>
      <c r="H11" s="6">
        <f>I11-104</f>
        <v>386</v>
      </c>
      <c r="I11" s="7">
        <v>490</v>
      </c>
      <c r="J11" s="5">
        <f>K11-101</f>
        <v>810</v>
      </c>
      <c r="K11" s="6">
        <v>911</v>
      </c>
      <c r="L11" s="6">
        <f>M11-107</f>
        <v>325</v>
      </c>
      <c r="M11" s="7">
        <v>432</v>
      </c>
      <c r="N11" s="5">
        <f>O11-98</f>
        <v>864</v>
      </c>
      <c r="O11" s="6">
        <v>962</v>
      </c>
      <c r="P11" s="6">
        <f>Q11-107</f>
        <v>335</v>
      </c>
      <c r="Q11" s="7">
        <v>442</v>
      </c>
      <c r="R11" s="5"/>
      <c r="S11" s="6"/>
      <c r="T11" s="6"/>
      <c r="U11" s="7"/>
      <c r="V11" s="5"/>
      <c r="W11" s="6"/>
      <c r="X11" s="6"/>
      <c r="Y11" s="7"/>
      <c r="Z11" s="5">
        <f>AA11-101</f>
        <v>821</v>
      </c>
      <c r="AA11" s="6">
        <v>922</v>
      </c>
      <c r="AB11" s="6">
        <f>AC11-108</f>
        <v>222</v>
      </c>
      <c r="AC11" s="7">
        <v>330</v>
      </c>
    </row>
    <row r="12" spans="1:29" ht="19.5" thickBot="1" x14ac:dyDescent="0.45">
      <c r="A12" s="1">
        <v>0.4</v>
      </c>
      <c r="B12" s="8">
        <f>C12-105</f>
        <v>608</v>
      </c>
      <c r="C12" s="9">
        <v>713</v>
      </c>
      <c r="D12" s="9">
        <f>E12-115</f>
        <v>312</v>
      </c>
      <c r="E12" s="10">
        <v>427</v>
      </c>
      <c r="F12" s="8">
        <f>G12-108</f>
        <v>608</v>
      </c>
      <c r="G12" s="9">
        <v>716</v>
      </c>
      <c r="H12" s="9">
        <f>I12-111</f>
        <v>379</v>
      </c>
      <c r="I12" s="10">
        <v>490</v>
      </c>
      <c r="J12" s="8">
        <f>K12-101</f>
        <v>481</v>
      </c>
      <c r="K12" s="9">
        <v>582</v>
      </c>
      <c r="L12" s="9">
        <f>M12-114</f>
        <v>309</v>
      </c>
      <c r="M12" s="10">
        <v>423</v>
      </c>
      <c r="N12" s="8">
        <f>O12-104</f>
        <v>537</v>
      </c>
      <c r="O12" s="9">
        <v>641</v>
      </c>
      <c r="P12" s="9">
        <f>Q12-115</f>
        <v>317</v>
      </c>
      <c r="Q12" s="10">
        <v>432</v>
      </c>
      <c r="R12" s="8"/>
      <c r="S12" s="9"/>
      <c r="T12" s="9"/>
      <c r="U12" s="10"/>
      <c r="V12" s="8"/>
      <c r="W12" s="9"/>
      <c r="X12" s="9"/>
      <c r="Y12" s="10"/>
      <c r="Z12" s="8">
        <f>AA12-107</f>
        <v>476</v>
      </c>
      <c r="AA12" s="9">
        <v>583</v>
      </c>
      <c r="AB12" s="9">
        <f>AC12-114</f>
        <v>209</v>
      </c>
      <c r="AC12" s="10">
        <v>323</v>
      </c>
    </row>
    <row r="16" spans="1:29" x14ac:dyDescent="0.4">
      <c r="A16" s="6" t="s">
        <v>13</v>
      </c>
      <c r="B16" t="s">
        <v>14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t="s">
        <v>15</v>
      </c>
      <c r="AA16" s="6"/>
      <c r="AB16" s="6"/>
      <c r="AC16" s="6"/>
    </row>
    <row r="17" spans="1:29" ht="19.5" thickBot="1" x14ac:dyDescent="0.45">
      <c r="A17" s="6"/>
      <c r="B17" s="6">
        <v>0</v>
      </c>
      <c r="C17" s="6"/>
      <c r="D17" s="6"/>
      <c r="E17" s="6"/>
      <c r="F17" s="6">
        <v>1</v>
      </c>
      <c r="G17" s="6"/>
      <c r="H17" s="6"/>
      <c r="I17" s="6"/>
      <c r="J17" s="6">
        <v>2</v>
      </c>
      <c r="K17" s="6"/>
      <c r="L17" s="6"/>
      <c r="M17" s="6"/>
      <c r="N17" s="6">
        <v>3</v>
      </c>
      <c r="O17" s="6"/>
      <c r="P17" s="6"/>
      <c r="Q17" s="6"/>
      <c r="R17" s="6">
        <v>4</v>
      </c>
      <c r="S17" s="6"/>
      <c r="T17" s="6"/>
      <c r="U17" s="6"/>
      <c r="V17" s="6">
        <v>5</v>
      </c>
      <c r="W17" s="6"/>
      <c r="X17" s="6"/>
      <c r="Y17" s="6"/>
      <c r="Z17" s="6">
        <v>6</v>
      </c>
      <c r="AA17" s="6"/>
      <c r="AB17" s="6"/>
      <c r="AC17" s="6"/>
    </row>
    <row r="18" spans="1:29" x14ac:dyDescent="0.4">
      <c r="A18" s="6" t="s">
        <v>0</v>
      </c>
      <c r="B18" s="2" t="s">
        <v>8</v>
      </c>
      <c r="C18" s="3"/>
      <c r="D18" s="3" t="s">
        <v>9</v>
      </c>
      <c r="E18" s="4"/>
      <c r="F18" s="2" t="s">
        <v>8</v>
      </c>
      <c r="G18" s="3"/>
      <c r="H18" s="3" t="s">
        <v>9</v>
      </c>
      <c r="I18" s="4"/>
      <c r="J18" s="2" t="s">
        <v>8</v>
      </c>
      <c r="K18" s="3"/>
      <c r="L18" s="3" t="s">
        <v>9</v>
      </c>
      <c r="M18" s="4"/>
      <c r="N18" s="2" t="s">
        <v>8</v>
      </c>
      <c r="O18" s="3"/>
      <c r="P18" s="3" t="s">
        <v>9</v>
      </c>
      <c r="Q18" s="4"/>
      <c r="R18" s="2" t="s">
        <v>8</v>
      </c>
      <c r="S18" s="3"/>
      <c r="T18" s="3" t="s">
        <v>9</v>
      </c>
      <c r="U18" s="4"/>
      <c r="V18" s="2" t="s">
        <v>8</v>
      </c>
      <c r="W18" s="3"/>
      <c r="X18" s="3" t="s">
        <v>9</v>
      </c>
      <c r="Y18" s="4"/>
      <c r="Z18" s="2" t="s">
        <v>8</v>
      </c>
      <c r="AA18" s="3"/>
      <c r="AB18" s="3" t="s">
        <v>9</v>
      </c>
      <c r="AC18" s="4"/>
    </row>
    <row r="19" spans="1:29" x14ac:dyDescent="0.4">
      <c r="A19" s="6" t="s">
        <v>1</v>
      </c>
      <c r="B19" s="5"/>
      <c r="C19" s="6"/>
      <c r="D19" s="6"/>
      <c r="E19" s="7"/>
      <c r="F19" s="12"/>
      <c r="G19" s="11"/>
      <c r="H19" s="11"/>
      <c r="I19" s="7"/>
      <c r="J19" s="12"/>
      <c r="K19" s="11"/>
      <c r="L19" s="11"/>
      <c r="M19" s="7"/>
      <c r="N19" s="12"/>
      <c r="O19" s="11"/>
      <c r="P19" s="11"/>
      <c r="Q19" s="7"/>
      <c r="R19" s="12"/>
      <c r="S19" s="11"/>
      <c r="T19" s="11"/>
      <c r="U19" s="7"/>
      <c r="V19" s="12"/>
      <c r="W19" s="11"/>
      <c r="X19" s="11"/>
      <c r="Y19" s="7"/>
      <c r="Z19" s="12"/>
      <c r="AA19" s="11"/>
      <c r="AB19" s="11"/>
      <c r="AC19" s="7"/>
    </row>
    <row r="20" spans="1:29" x14ac:dyDescent="0.4">
      <c r="A20" s="1">
        <v>0.1</v>
      </c>
      <c r="B20" s="5"/>
      <c r="C20" s="6"/>
      <c r="D20" s="6"/>
      <c r="E20" s="7"/>
      <c r="F20" s="12"/>
      <c r="G20" s="6"/>
      <c r="H20" s="6"/>
      <c r="I20" s="7"/>
      <c r="J20" s="5"/>
      <c r="K20" s="6"/>
      <c r="L20" s="6"/>
      <c r="M20" s="7"/>
      <c r="N20" s="5"/>
      <c r="O20" s="6"/>
      <c r="P20" s="6"/>
      <c r="Q20" s="7"/>
      <c r="R20" s="5"/>
      <c r="S20" s="6"/>
      <c r="T20" s="6"/>
      <c r="U20" s="7"/>
      <c r="V20" s="5"/>
      <c r="W20" s="6"/>
      <c r="X20" s="6"/>
      <c r="Y20" s="7"/>
      <c r="Z20" s="5"/>
      <c r="AA20" s="6"/>
      <c r="AB20" s="6"/>
      <c r="AC20" s="7"/>
    </row>
    <row r="21" spans="1:29" x14ac:dyDescent="0.4">
      <c r="A21" s="1">
        <v>0.25</v>
      </c>
      <c r="B21" s="5"/>
      <c r="C21" s="6"/>
      <c r="D21" s="6"/>
      <c r="E21" s="7"/>
      <c r="F21" s="12"/>
      <c r="G21" s="6"/>
      <c r="H21" s="6"/>
      <c r="I21" s="7"/>
      <c r="J21" s="5"/>
      <c r="K21" s="6"/>
      <c r="L21" s="6"/>
      <c r="M21" s="7"/>
      <c r="N21" s="5"/>
      <c r="O21" s="6"/>
      <c r="P21" s="6"/>
      <c r="Q21" s="7"/>
      <c r="R21" s="5"/>
      <c r="S21" s="6"/>
      <c r="T21" s="6"/>
      <c r="U21" s="7"/>
      <c r="V21" s="5"/>
      <c r="W21" s="6"/>
      <c r="X21" s="6"/>
      <c r="Y21" s="7"/>
      <c r="Z21" s="5"/>
      <c r="AA21" s="6"/>
      <c r="AB21" s="6"/>
      <c r="AC21" s="7"/>
    </row>
    <row r="22" spans="1:29" ht="19.5" thickBot="1" x14ac:dyDescent="0.45">
      <c r="A22" s="1">
        <v>0.4</v>
      </c>
      <c r="B22" s="8"/>
      <c r="C22" s="9"/>
      <c r="D22" s="9"/>
      <c r="E22" s="10"/>
      <c r="F22" s="13"/>
      <c r="G22" s="9"/>
      <c r="H22" s="9"/>
      <c r="I22" s="10"/>
      <c r="J22" s="8"/>
      <c r="K22" s="9"/>
      <c r="L22" s="9"/>
      <c r="M22" s="10"/>
      <c r="N22" s="13"/>
      <c r="O22" s="9"/>
      <c r="P22" s="9"/>
      <c r="Q22" s="10"/>
      <c r="R22" s="13"/>
      <c r="S22" s="9"/>
      <c r="T22" s="9"/>
      <c r="U22" s="10"/>
      <c r="V22" s="8"/>
      <c r="W22" s="9"/>
      <c r="X22" s="9"/>
      <c r="Y22" s="10"/>
      <c r="Z22" s="8"/>
      <c r="AA22" s="9"/>
      <c r="AB22" s="9"/>
      <c r="AC22" s="10"/>
    </row>
    <row r="26" spans="1:29" x14ac:dyDescent="0.4">
      <c r="A26" s="6" t="s">
        <v>16</v>
      </c>
      <c r="B26" t="s">
        <v>18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t="s">
        <v>17</v>
      </c>
      <c r="AA26" s="6"/>
      <c r="AB26" s="6"/>
      <c r="AC26" s="6"/>
    </row>
    <row r="27" spans="1:29" ht="19.5" thickBot="1" x14ac:dyDescent="0.45">
      <c r="A27" s="6"/>
      <c r="B27" s="6">
        <v>0</v>
      </c>
      <c r="C27" s="6"/>
      <c r="D27" s="6"/>
      <c r="E27" s="6"/>
      <c r="F27" s="6">
        <v>1</v>
      </c>
      <c r="G27" s="6"/>
      <c r="H27" s="6"/>
      <c r="I27" s="6"/>
      <c r="J27" s="6">
        <v>2</v>
      </c>
      <c r="K27" s="6"/>
      <c r="L27" s="6"/>
      <c r="M27" s="6"/>
      <c r="N27" s="6">
        <v>3</v>
      </c>
      <c r="O27" s="6"/>
      <c r="P27" s="6"/>
      <c r="Q27" s="6"/>
      <c r="R27" s="6">
        <v>4</v>
      </c>
      <c r="S27" s="6"/>
      <c r="T27" s="6"/>
      <c r="U27" s="6"/>
      <c r="V27" s="6">
        <v>5</v>
      </c>
      <c r="W27" s="6"/>
      <c r="X27" s="6"/>
      <c r="Y27" s="6"/>
      <c r="Z27" s="6">
        <v>6</v>
      </c>
      <c r="AA27" s="6"/>
      <c r="AB27" s="6"/>
      <c r="AC27" s="6"/>
    </row>
    <row r="28" spans="1:29" x14ac:dyDescent="0.4">
      <c r="A28" s="6" t="s">
        <v>0</v>
      </c>
      <c r="B28" s="2" t="s">
        <v>8</v>
      </c>
      <c r="C28" s="3"/>
      <c r="D28" s="3" t="s">
        <v>9</v>
      </c>
      <c r="E28" s="4"/>
      <c r="F28" s="2" t="s">
        <v>8</v>
      </c>
      <c r="G28" s="3"/>
      <c r="H28" s="3" t="s">
        <v>9</v>
      </c>
      <c r="I28" s="4"/>
      <c r="J28" s="2" t="s">
        <v>8</v>
      </c>
      <c r="K28" s="3"/>
      <c r="L28" s="3" t="s">
        <v>9</v>
      </c>
      <c r="M28" s="4"/>
      <c r="N28" s="2" t="s">
        <v>8</v>
      </c>
      <c r="O28" s="3"/>
      <c r="P28" s="3" t="s">
        <v>9</v>
      </c>
      <c r="Q28" s="4"/>
      <c r="R28" s="2" t="s">
        <v>8</v>
      </c>
      <c r="S28" s="3"/>
      <c r="T28" s="3" t="s">
        <v>9</v>
      </c>
      <c r="U28" s="4"/>
      <c r="V28" s="2" t="s">
        <v>8</v>
      </c>
      <c r="W28" s="3"/>
      <c r="X28" s="3" t="s">
        <v>9</v>
      </c>
      <c r="Y28" s="4"/>
      <c r="Z28" s="2" t="s">
        <v>8</v>
      </c>
      <c r="AA28" s="3"/>
      <c r="AB28" s="3" t="s">
        <v>9</v>
      </c>
      <c r="AC28" s="4"/>
    </row>
    <row r="29" spans="1:29" x14ac:dyDescent="0.4">
      <c r="A29" s="6" t="s">
        <v>1</v>
      </c>
      <c r="B29" s="5">
        <f>C29-336</f>
        <v>281</v>
      </c>
      <c r="C29" s="6">
        <v>617</v>
      </c>
      <c r="D29" s="6">
        <f>E29-259</f>
        <v>668</v>
      </c>
      <c r="E29" s="7">
        <v>927</v>
      </c>
      <c r="F29" s="12">
        <f>G29-346</f>
        <v>285</v>
      </c>
      <c r="G29" s="11">
        <v>631</v>
      </c>
      <c r="H29" s="11">
        <f>I29-248</f>
        <v>730</v>
      </c>
      <c r="I29" s="7">
        <v>978</v>
      </c>
      <c r="J29" s="12">
        <f>K29-342</f>
        <v>160</v>
      </c>
      <c r="K29" s="11">
        <v>502</v>
      </c>
      <c r="L29" s="11">
        <f>M29-283</f>
        <v>646</v>
      </c>
      <c r="M29" s="7">
        <v>929</v>
      </c>
      <c r="N29" s="12">
        <f>O29-361</f>
        <v>209</v>
      </c>
      <c r="O29" s="11">
        <v>570</v>
      </c>
      <c r="P29" s="11">
        <f>Q29-295</f>
        <v>642</v>
      </c>
      <c r="Q29" s="7">
        <v>937</v>
      </c>
      <c r="R29" s="12"/>
      <c r="S29" s="11"/>
      <c r="T29" s="11"/>
      <c r="U29" s="7"/>
      <c r="V29" s="12"/>
      <c r="W29" s="11"/>
      <c r="X29" s="11"/>
      <c r="Y29" s="7"/>
      <c r="Z29" s="12">
        <f>AA29-365</f>
        <v>228</v>
      </c>
      <c r="AA29" s="11">
        <v>593</v>
      </c>
      <c r="AB29" s="11">
        <f>AC29-320</f>
        <v>502</v>
      </c>
      <c r="AC29" s="7">
        <v>822</v>
      </c>
    </row>
    <row r="30" spans="1:29" x14ac:dyDescent="0.4">
      <c r="A30" s="1">
        <v>0.1</v>
      </c>
      <c r="B30" s="5">
        <f>C30-105</f>
        <v>827</v>
      </c>
      <c r="C30" s="6">
        <v>932</v>
      </c>
      <c r="D30" s="6">
        <f>E30-105</f>
        <v>710</v>
      </c>
      <c r="E30" s="7">
        <v>815</v>
      </c>
      <c r="F30" s="12">
        <f>G30-100</f>
        <v>831</v>
      </c>
      <c r="G30" s="6">
        <v>931</v>
      </c>
      <c r="H30" s="6">
        <f>I30-108</f>
        <v>771</v>
      </c>
      <c r="I30" s="7">
        <v>879</v>
      </c>
      <c r="J30" s="5">
        <f>K30-104</f>
        <v>700</v>
      </c>
      <c r="K30" s="6">
        <v>804</v>
      </c>
      <c r="L30" s="6">
        <f>M30-111</f>
        <v>704</v>
      </c>
      <c r="M30" s="7">
        <v>815</v>
      </c>
      <c r="N30" s="5">
        <f>O30-111</f>
        <v>764</v>
      </c>
      <c r="O30" s="6">
        <v>875</v>
      </c>
      <c r="P30" s="6">
        <f>Q30-118</f>
        <v>704</v>
      </c>
      <c r="Q30" s="7">
        <v>822</v>
      </c>
      <c r="R30" s="5"/>
      <c r="S30" s="6"/>
      <c r="T30" s="6"/>
      <c r="U30" s="7"/>
      <c r="V30" s="5"/>
      <c r="W30" s="6"/>
      <c r="X30" s="6"/>
      <c r="Y30" s="7"/>
      <c r="Z30" s="5">
        <f>AA30-114</f>
        <v>815</v>
      </c>
      <c r="AA30" s="6">
        <v>929</v>
      </c>
      <c r="AB30" s="6">
        <f>AC30-130</f>
        <v>589</v>
      </c>
      <c r="AC30" s="7">
        <v>719</v>
      </c>
    </row>
    <row r="31" spans="1:29" x14ac:dyDescent="0.4">
      <c r="A31" s="1">
        <v>0.25</v>
      </c>
      <c r="B31" s="5">
        <f>C31-110</f>
        <v>821</v>
      </c>
      <c r="C31" s="6">
        <v>931</v>
      </c>
      <c r="D31" s="6">
        <f>E31-107</f>
        <v>383</v>
      </c>
      <c r="E31" s="7">
        <v>490</v>
      </c>
      <c r="F31" s="12">
        <f>G31-100</f>
        <v>825</v>
      </c>
      <c r="G31" s="6">
        <v>925</v>
      </c>
      <c r="H31" s="6">
        <f>I31-115</f>
        <v>443</v>
      </c>
      <c r="I31" s="7">
        <v>558</v>
      </c>
      <c r="J31" s="5">
        <f>K31-104</f>
        <v>697</v>
      </c>
      <c r="K31" s="6">
        <v>801</v>
      </c>
      <c r="L31" s="6">
        <f>M31-114</f>
        <v>375</v>
      </c>
      <c r="M31" s="7">
        <v>489</v>
      </c>
      <c r="N31" s="5">
        <f>O31-98</f>
        <v>764</v>
      </c>
      <c r="O31" s="6">
        <v>862</v>
      </c>
      <c r="P31" s="6">
        <f>Q31-107</f>
        <v>382</v>
      </c>
      <c r="Q31" s="7">
        <v>489</v>
      </c>
      <c r="R31" s="5"/>
      <c r="S31" s="6"/>
      <c r="T31" s="6"/>
      <c r="U31" s="7"/>
      <c r="V31" s="5"/>
      <c r="W31" s="6"/>
      <c r="X31" s="6"/>
      <c r="Y31" s="7"/>
      <c r="Z31" s="5">
        <f>AA31-110</f>
        <v>807</v>
      </c>
      <c r="AA31" s="6">
        <v>917</v>
      </c>
      <c r="AB31" s="6">
        <f>AC31-125</f>
        <v>231</v>
      </c>
      <c r="AC31" s="7">
        <v>356</v>
      </c>
    </row>
    <row r="32" spans="1:29" ht="19.5" thickBot="1" x14ac:dyDescent="0.45">
      <c r="A32" s="1">
        <v>0.4</v>
      </c>
      <c r="B32" s="8">
        <f>C32-114</f>
        <v>499</v>
      </c>
      <c r="C32" s="9">
        <v>613</v>
      </c>
      <c r="D32" s="9">
        <f>E32-101</f>
        <v>383</v>
      </c>
      <c r="E32" s="10">
        <v>484</v>
      </c>
      <c r="F32" s="13">
        <f>G32-107</f>
        <v>507</v>
      </c>
      <c r="G32" s="9">
        <v>614</v>
      </c>
      <c r="H32" s="9">
        <f>I32-105</f>
        <v>435</v>
      </c>
      <c r="I32" s="10">
        <v>540</v>
      </c>
      <c r="J32" s="8">
        <f>K32-111</f>
        <v>374</v>
      </c>
      <c r="K32" s="9">
        <v>485</v>
      </c>
      <c r="L32" s="9">
        <f>M32-103</f>
        <v>374</v>
      </c>
      <c r="M32" s="10">
        <v>477</v>
      </c>
      <c r="N32" s="8">
        <f>O32-115</f>
        <v>429</v>
      </c>
      <c r="O32" s="9">
        <v>544</v>
      </c>
      <c r="P32" s="9">
        <f>Q32-91</f>
        <v>386</v>
      </c>
      <c r="Q32" s="10">
        <v>477</v>
      </c>
      <c r="R32" s="8"/>
      <c r="S32" s="9"/>
      <c r="T32" s="9"/>
      <c r="U32" s="10"/>
      <c r="V32" s="8"/>
      <c r="W32" s="9"/>
      <c r="X32" s="9"/>
      <c r="Y32" s="10"/>
      <c r="Z32" s="8">
        <f>AA32-110</f>
        <v>472</v>
      </c>
      <c r="AA32" s="9">
        <v>582</v>
      </c>
      <c r="AB32" s="9">
        <f>AC32-103</f>
        <v>229</v>
      </c>
      <c r="AC32" s="10">
        <v>332</v>
      </c>
    </row>
    <row r="36" spans="1:29" x14ac:dyDescent="0.4">
      <c r="A36" s="6" t="s">
        <v>22</v>
      </c>
      <c r="B36" t="s">
        <v>21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t="s">
        <v>19</v>
      </c>
      <c r="AA36" s="6"/>
      <c r="AB36" s="6"/>
      <c r="AC36" s="6"/>
    </row>
    <row r="37" spans="1:29" ht="19.5" thickBot="1" x14ac:dyDescent="0.45">
      <c r="A37" s="6"/>
      <c r="B37" s="6">
        <v>0</v>
      </c>
      <c r="C37" s="6"/>
      <c r="D37" s="6"/>
      <c r="E37" s="6"/>
      <c r="F37" s="6">
        <v>1</v>
      </c>
      <c r="G37" s="6"/>
      <c r="H37" s="6"/>
      <c r="I37" s="6"/>
      <c r="J37" s="6">
        <v>2</v>
      </c>
      <c r="K37" s="6"/>
      <c r="L37" s="6"/>
      <c r="M37" s="6"/>
      <c r="N37" s="6">
        <v>3</v>
      </c>
      <c r="O37" s="6"/>
      <c r="P37" s="6"/>
      <c r="Q37" s="6"/>
      <c r="R37" s="6">
        <v>4</v>
      </c>
      <c r="S37" s="6"/>
      <c r="T37" s="6"/>
      <c r="U37" s="6"/>
      <c r="V37" s="6">
        <v>5</v>
      </c>
      <c r="W37" s="6"/>
      <c r="X37" s="6"/>
      <c r="Y37" s="6"/>
      <c r="Z37" s="6">
        <v>6</v>
      </c>
      <c r="AA37" s="6"/>
      <c r="AB37" s="6"/>
      <c r="AC37" s="6"/>
    </row>
    <row r="38" spans="1:29" x14ac:dyDescent="0.4">
      <c r="A38" s="6" t="s">
        <v>0</v>
      </c>
      <c r="B38" s="2" t="s">
        <v>8</v>
      </c>
      <c r="C38" s="3"/>
      <c r="D38" s="3" t="s">
        <v>9</v>
      </c>
      <c r="E38" s="4"/>
      <c r="F38" s="2" t="s">
        <v>8</v>
      </c>
      <c r="G38" s="3"/>
      <c r="H38" s="3" t="s">
        <v>9</v>
      </c>
      <c r="I38" s="4"/>
      <c r="J38" s="3" t="s">
        <v>8</v>
      </c>
      <c r="K38" s="3"/>
      <c r="L38" s="3" t="s">
        <v>9</v>
      </c>
      <c r="M38" s="3"/>
      <c r="N38" s="2" t="s">
        <v>20</v>
      </c>
      <c r="O38" s="3"/>
      <c r="P38" s="3" t="s">
        <v>9</v>
      </c>
      <c r="Q38" s="4"/>
      <c r="R38" s="3" t="s">
        <v>8</v>
      </c>
      <c r="S38" s="3"/>
      <c r="T38" s="3" t="s">
        <v>9</v>
      </c>
      <c r="U38" s="3"/>
      <c r="V38" s="2" t="s">
        <v>8</v>
      </c>
      <c r="W38" s="3"/>
      <c r="X38" s="3" t="s">
        <v>9</v>
      </c>
      <c r="Y38" s="4"/>
      <c r="Z38" s="2" t="s">
        <v>8</v>
      </c>
      <c r="AA38" s="3"/>
      <c r="AB38" s="3" t="s">
        <v>9</v>
      </c>
      <c r="AC38" s="4"/>
    </row>
    <row r="39" spans="1:29" x14ac:dyDescent="0.4">
      <c r="A39" s="6" t="s">
        <v>1</v>
      </c>
      <c r="B39" s="5"/>
      <c r="C39" s="6"/>
      <c r="D39" s="6"/>
      <c r="E39" s="7"/>
      <c r="F39" s="5"/>
      <c r="G39" s="6"/>
      <c r="H39" s="6"/>
      <c r="I39" s="7"/>
      <c r="N39" s="5"/>
      <c r="O39" s="6"/>
      <c r="P39" s="6"/>
      <c r="Q39" s="7"/>
      <c r="V39" s="5"/>
      <c r="W39" s="6"/>
      <c r="X39" s="6"/>
      <c r="Y39" s="7"/>
      <c r="Z39" s="5"/>
      <c r="AA39" s="6"/>
      <c r="AB39" s="6"/>
      <c r="AC39" s="7"/>
    </row>
    <row r="40" spans="1:29" x14ac:dyDescent="0.4">
      <c r="A40" s="1">
        <v>0.1</v>
      </c>
      <c r="B40" s="5"/>
      <c r="C40" s="6"/>
      <c r="D40" s="6"/>
      <c r="E40" s="7"/>
      <c r="F40" s="12"/>
      <c r="G40" s="6"/>
      <c r="H40" s="6"/>
      <c r="I40" s="7"/>
      <c r="J40" s="6"/>
      <c r="K40" s="6"/>
      <c r="L40" s="6"/>
      <c r="M40" s="6"/>
      <c r="N40" s="5"/>
      <c r="O40" s="6"/>
      <c r="P40" s="6"/>
      <c r="Q40" s="7"/>
      <c r="R40" s="6"/>
      <c r="S40" s="6"/>
      <c r="T40" s="6"/>
      <c r="U40" s="6"/>
      <c r="V40" s="5"/>
      <c r="W40" s="6"/>
      <c r="X40" s="6"/>
      <c r="Y40" s="7"/>
      <c r="Z40" s="5"/>
      <c r="AA40" s="11"/>
      <c r="AB40" s="11"/>
      <c r="AC40" s="7"/>
    </row>
    <row r="41" spans="1:29" x14ac:dyDescent="0.4">
      <c r="A41" s="1">
        <v>0.25</v>
      </c>
      <c r="B41" s="5"/>
      <c r="C41" s="6"/>
      <c r="D41" s="6"/>
      <c r="E41" s="7"/>
      <c r="F41" s="12"/>
      <c r="G41" s="6"/>
      <c r="H41" s="6"/>
      <c r="I41" s="7"/>
      <c r="J41" s="6"/>
      <c r="K41" s="6"/>
      <c r="L41" s="6"/>
      <c r="M41" s="6"/>
      <c r="N41" s="5"/>
      <c r="O41" s="6"/>
      <c r="P41" s="6"/>
      <c r="Q41" s="7"/>
      <c r="R41" s="6"/>
      <c r="S41" s="6"/>
      <c r="T41" s="6"/>
      <c r="U41" s="6"/>
      <c r="V41" s="5"/>
      <c r="W41" s="6"/>
      <c r="X41" s="6"/>
      <c r="Y41" s="7"/>
      <c r="Z41" s="5"/>
      <c r="AA41" s="6"/>
      <c r="AB41" s="6"/>
      <c r="AC41" s="7"/>
    </row>
    <row r="42" spans="1:29" ht="19.5" thickBot="1" x14ac:dyDescent="0.45">
      <c r="A42" s="1">
        <v>0.4</v>
      </c>
      <c r="B42" s="8"/>
      <c r="C42" s="9"/>
      <c r="D42" s="9"/>
      <c r="E42" s="10"/>
      <c r="F42" s="13"/>
      <c r="G42" s="9"/>
      <c r="H42" s="9"/>
      <c r="I42" s="10"/>
      <c r="J42" s="9"/>
      <c r="K42" s="9"/>
      <c r="L42" s="9"/>
      <c r="M42" s="9"/>
      <c r="N42" s="8"/>
      <c r="O42" s="9"/>
      <c r="P42" s="9"/>
      <c r="Q42" s="10"/>
      <c r="R42" s="9"/>
      <c r="S42" s="9"/>
      <c r="T42" s="9"/>
      <c r="U42" s="9"/>
      <c r="V42" s="8"/>
      <c r="W42" s="9"/>
      <c r="X42" s="9"/>
      <c r="Y42" s="10"/>
      <c r="Z42" s="8"/>
      <c r="AA42" s="9"/>
      <c r="AB42" s="9"/>
      <c r="AC42" s="10"/>
    </row>
    <row r="46" spans="1:29" x14ac:dyDescent="0.4">
      <c r="A46" s="6" t="s">
        <v>23</v>
      </c>
      <c r="B46" t="s">
        <v>25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t="s">
        <v>24</v>
      </c>
      <c r="AA46" s="6"/>
      <c r="AB46" s="6"/>
      <c r="AC46" s="6"/>
    </row>
    <row r="47" spans="1:29" ht="19.5" thickBot="1" x14ac:dyDescent="0.45">
      <c r="A47" s="6"/>
      <c r="B47" s="6">
        <v>0</v>
      </c>
      <c r="C47" s="6"/>
      <c r="D47" s="6"/>
      <c r="E47" s="6"/>
      <c r="F47" s="6">
        <v>1</v>
      </c>
      <c r="G47" s="6"/>
      <c r="H47" s="6"/>
      <c r="I47" s="6"/>
      <c r="J47" s="6">
        <v>2</v>
      </c>
      <c r="K47" s="6"/>
      <c r="L47" s="6"/>
      <c r="M47" s="6"/>
      <c r="N47" s="6">
        <v>3</v>
      </c>
      <c r="O47" s="6"/>
      <c r="P47" s="6"/>
      <c r="Q47" s="6"/>
      <c r="R47" s="6">
        <v>4</v>
      </c>
      <c r="S47" s="6"/>
      <c r="T47" s="6"/>
      <c r="U47" s="6"/>
      <c r="V47" s="6">
        <v>5</v>
      </c>
      <c r="W47" s="6"/>
      <c r="X47" s="6"/>
      <c r="Y47" s="6"/>
      <c r="Z47" s="6">
        <v>6</v>
      </c>
      <c r="AA47" s="6"/>
      <c r="AB47" s="6"/>
      <c r="AC47" s="6"/>
    </row>
    <row r="48" spans="1:29" x14ac:dyDescent="0.4">
      <c r="A48" s="6" t="s">
        <v>0</v>
      </c>
      <c r="B48" s="2" t="s">
        <v>8</v>
      </c>
      <c r="C48" s="3"/>
      <c r="D48" s="3" t="s">
        <v>9</v>
      </c>
      <c r="E48" s="4"/>
      <c r="F48" s="2" t="s">
        <v>8</v>
      </c>
      <c r="G48" s="3"/>
      <c r="H48" s="3" t="s">
        <v>9</v>
      </c>
      <c r="I48" s="4"/>
      <c r="J48" s="2" t="s">
        <v>8</v>
      </c>
      <c r="K48" s="3"/>
      <c r="L48" s="3" t="s">
        <v>9</v>
      </c>
      <c r="M48" s="4"/>
      <c r="N48" s="2" t="s">
        <v>8</v>
      </c>
      <c r="O48" s="3"/>
      <c r="P48" s="3" t="s">
        <v>9</v>
      </c>
      <c r="Q48" s="4"/>
      <c r="R48" s="2" t="s">
        <v>8</v>
      </c>
      <c r="S48" s="3"/>
      <c r="T48" s="3" t="s">
        <v>9</v>
      </c>
      <c r="U48" s="4"/>
      <c r="V48" s="2" t="s">
        <v>8</v>
      </c>
      <c r="W48" s="3"/>
      <c r="X48" s="3" t="s">
        <v>9</v>
      </c>
      <c r="Y48" s="4"/>
      <c r="Z48" s="2" t="s">
        <v>8</v>
      </c>
      <c r="AA48" s="3"/>
      <c r="AB48" s="3" t="s">
        <v>9</v>
      </c>
      <c r="AC48" s="4"/>
    </row>
    <row r="49" spans="1:29" x14ac:dyDescent="0.4">
      <c r="A49" s="6" t="s">
        <v>1</v>
      </c>
      <c r="B49" s="5">
        <f>C49-353</f>
        <v>143</v>
      </c>
      <c r="C49" s="6">
        <v>496</v>
      </c>
      <c r="D49" s="6">
        <f>E49-262</f>
        <v>724</v>
      </c>
      <c r="E49" s="7">
        <v>986</v>
      </c>
      <c r="F49" s="12">
        <f>G49-363</f>
        <v>136</v>
      </c>
      <c r="G49" s="11">
        <v>499</v>
      </c>
      <c r="H49" s="11">
        <f>I49-214</f>
        <v>772</v>
      </c>
      <c r="I49" s="7">
        <v>986</v>
      </c>
      <c r="J49" s="12">
        <f>K49-294</f>
        <v>30</v>
      </c>
      <c r="K49" s="11">
        <v>324</v>
      </c>
      <c r="L49" s="11">
        <f>M49-266</f>
        <v>714</v>
      </c>
      <c r="M49" s="7">
        <v>980</v>
      </c>
      <c r="N49" s="12">
        <f>O49-358</f>
        <v>64</v>
      </c>
      <c r="O49" s="11">
        <v>422</v>
      </c>
      <c r="P49" s="11">
        <f>Q49-258</f>
        <v>723</v>
      </c>
      <c r="Q49" s="7">
        <v>981</v>
      </c>
      <c r="R49" s="12"/>
      <c r="S49" s="11"/>
      <c r="T49" s="11"/>
      <c r="U49" s="7"/>
      <c r="V49" s="12"/>
      <c r="W49" s="11"/>
      <c r="X49" s="11"/>
      <c r="Y49" s="7"/>
      <c r="Z49" s="5">
        <f>AA49-381</f>
        <v>154</v>
      </c>
      <c r="AA49" s="6">
        <v>535</v>
      </c>
      <c r="AB49" s="6">
        <f>AC49-315</f>
        <v>544</v>
      </c>
      <c r="AC49" s="7">
        <v>859</v>
      </c>
    </row>
    <row r="50" spans="1:29" x14ac:dyDescent="0.4">
      <c r="A50" s="1">
        <v>0.1</v>
      </c>
      <c r="B50" s="5">
        <f>C50-105</f>
        <v>675</v>
      </c>
      <c r="C50" s="6">
        <v>780</v>
      </c>
      <c r="D50" s="6">
        <f>E50-104</f>
        <v>780</v>
      </c>
      <c r="E50" s="7">
        <v>884</v>
      </c>
      <c r="F50" s="12">
        <f>G50-114</f>
        <v>671</v>
      </c>
      <c r="G50" s="6">
        <v>785</v>
      </c>
      <c r="H50" s="6">
        <f>I50-111</f>
        <v>838</v>
      </c>
      <c r="I50" s="7">
        <v>949</v>
      </c>
      <c r="J50" s="5">
        <f>K50-114</f>
        <v>542</v>
      </c>
      <c r="K50" s="6">
        <v>656</v>
      </c>
      <c r="L50" s="6">
        <f>M50-118</f>
        <v>778</v>
      </c>
      <c r="M50" s="7">
        <v>896</v>
      </c>
      <c r="N50" s="5">
        <f>O50-114</f>
        <v>607</v>
      </c>
      <c r="O50" s="6">
        <v>721</v>
      </c>
      <c r="P50" s="6">
        <f>Q50-113</f>
        <v>781</v>
      </c>
      <c r="Q50" s="7">
        <v>894</v>
      </c>
      <c r="R50" s="5"/>
      <c r="S50" s="6"/>
      <c r="T50" s="6"/>
      <c r="U50" s="7"/>
      <c r="V50" s="5"/>
      <c r="W50" s="6"/>
      <c r="X50" s="6"/>
      <c r="Y50" s="7"/>
      <c r="Z50" s="5">
        <f>AA50-125</f>
        <v>732</v>
      </c>
      <c r="AA50" s="6">
        <v>857</v>
      </c>
      <c r="AB50" s="6">
        <f>AC50-120</f>
        <v>621</v>
      </c>
      <c r="AC50" s="7">
        <v>741</v>
      </c>
    </row>
    <row r="51" spans="1:29" x14ac:dyDescent="0.4">
      <c r="A51" s="1">
        <v>0.25</v>
      </c>
      <c r="B51" s="5">
        <f>C51-104</f>
        <v>681</v>
      </c>
      <c r="C51" s="6">
        <v>785</v>
      </c>
      <c r="D51" s="6">
        <f>E51-114</f>
        <v>449</v>
      </c>
      <c r="E51" s="7">
        <v>563</v>
      </c>
      <c r="F51" s="12">
        <f>G51-113</f>
        <v>674</v>
      </c>
      <c r="G51" s="6">
        <v>787</v>
      </c>
      <c r="H51" s="11">
        <f>I51-111</f>
        <v>514</v>
      </c>
      <c r="I51" s="7">
        <v>625</v>
      </c>
      <c r="J51" s="5">
        <f>K51-107</f>
        <v>549</v>
      </c>
      <c r="K51" s="6">
        <v>656</v>
      </c>
      <c r="L51" s="6">
        <f>M51-113</f>
        <v>454</v>
      </c>
      <c r="M51" s="7">
        <v>567</v>
      </c>
      <c r="N51" s="5">
        <f>O51-107</f>
        <v>613</v>
      </c>
      <c r="O51" s="6">
        <v>720</v>
      </c>
      <c r="P51" s="6">
        <f>Q51-110</f>
        <v>454</v>
      </c>
      <c r="Q51" s="7">
        <v>564</v>
      </c>
      <c r="R51" s="5"/>
      <c r="S51" s="6"/>
      <c r="T51" s="6"/>
      <c r="U51" s="7"/>
      <c r="V51" s="5"/>
      <c r="W51" s="6"/>
      <c r="X51" s="6"/>
      <c r="Y51" s="7"/>
      <c r="Z51" s="5">
        <f>AA51-104</f>
        <v>737</v>
      </c>
      <c r="AA51" s="6">
        <v>841</v>
      </c>
      <c r="AB51" s="6">
        <f>AC51-120</f>
        <v>270</v>
      </c>
      <c r="AC51" s="7">
        <v>390</v>
      </c>
    </row>
    <row r="52" spans="1:29" ht="19.5" thickBot="1" x14ac:dyDescent="0.45">
      <c r="A52" s="1">
        <v>0.4</v>
      </c>
      <c r="B52" s="8">
        <f>C52-105</f>
        <v>358</v>
      </c>
      <c r="C52" s="9">
        <v>463</v>
      </c>
      <c r="D52" s="9">
        <f>E52-107</f>
        <v>451</v>
      </c>
      <c r="E52" s="10">
        <v>558</v>
      </c>
      <c r="F52" s="13">
        <f>G52-108</f>
        <v>360</v>
      </c>
      <c r="G52" s="9">
        <v>468</v>
      </c>
      <c r="H52" s="9">
        <f>I52-114</f>
        <v>504</v>
      </c>
      <c r="I52" s="10">
        <v>618</v>
      </c>
      <c r="J52" s="8">
        <f>K52-107</f>
        <v>231</v>
      </c>
      <c r="K52" s="9">
        <v>338</v>
      </c>
      <c r="L52" s="9">
        <f>M52-113</f>
        <v>438</v>
      </c>
      <c r="M52" s="10">
        <v>551</v>
      </c>
      <c r="N52" s="8">
        <f>O52-108</f>
        <v>291</v>
      </c>
      <c r="O52" s="9">
        <v>399</v>
      </c>
      <c r="P52" s="9">
        <f>Q52-111</f>
        <v>437</v>
      </c>
      <c r="Q52" s="10">
        <v>548</v>
      </c>
      <c r="R52" s="8"/>
      <c r="S52" s="9"/>
      <c r="T52" s="9"/>
      <c r="U52" s="10"/>
      <c r="V52" s="8"/>
      <c r="W52" s="9"/>
      <c r="X52" s="9"/>
      <c r="Y52" s="10"/>
      <c r="Z52" s="8">
        <f>AA52-115</f>
        <v>392</v>
      </c>
      <c r="AA52" s="9">
        <v>507</v>
      </c>
      <c r="AB52" s="9">
        <f>AC52-120</f>
        <v>260</v>
      </c>
      <c r="AC52" s="10">
        <v>380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"/>
  <sheetViews>
    <sheetView topLeftCell="A16" workbookViewId="0">
      <selection activeCell="E28" sqref="E28"/>
    </sheetView>
  </sheetViews>
  <sheetFormatPr defaultRowHeight="18.75" x14ac:dyDescent="0.4"/>
  <cols>
    <col min="1" max="1" width="14.875" customWidth="1"/>
  </cols>
  <sheetData>
    <row r="1" spans="1:29" x14ac:dyDescent="0.4">
      <c r="A1" t="s">
        <v>2</v>
      </c>
      <c r="B1" t="s">
        <v>26</v>
      </c>
    </row>
    <row r="2" spans="1:29" x14ac:dyDescent="0.4">
      <c r="A2" t="s">
        <v>3</v>
      </c>
      <c r="B2" t="s">
        <v>5</v>
      </c>
    </row>
    <row r="3" spans="1:29" x14ac:dyDescent="0.4">
      <c r="A3" t="s">
        <v>6</v>
      </c>
      <c r="B3" t="s">
        <v>7</v>
      </c>
    </row>
    <row r="6" spans="1:29" x14ac:dyDescent="0.4">
      <c r="A6" t="s">
        <v>12</v>
      </c>
      <c r="B6" t="s">
        <v>28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t="s">
        <v>27</v>
      </c>
      <c r="AA6" s="6"/>
      <c r="AB6" s="6"/>
      <c r="AC6" s="6"/>
    </row>
    <row r="7" spans="1:29" ht="19.5" thickBot="1" x14ac:dyDescent="0.45">
      <c r="B7">
        <v>0</v>
      </c>
      <c r="F7">
        <v>1</v>
      </c>
      <c r="G7" s="6"/>
      <c r="H7" s="6"/>
      <c r="I7" s="6"/>
      <c r="J7" s="6">
        <v>2</v>
      </c>
      <c r="K7" s="6"/>
      <c r="L7" s="6"/>
      <c r="M7" s="6"/>
      <c r="N7" s="6">
        <v>3</v>
      </c>
      <c r="O7" s="6"/>
      <c r="P7" s="6"/>
      <c r="Q7" s="6"/>
      <c r="R7" s="6">
        <v>4</v>
      </c>
      <c r="S7" s="6"/>
      <c r="T7" s="6"/>
      <c r="U7" s="6"/>
      <c r="V7" s="6">
        <v>5</v>
      </c>
      <c r="W7" s="6"/>
      <c r="X7" s="6"/>
      <c r="Y7" s="6"/>
      <c r="Z7" s="6">
        <v>6</v>
      </c>
      <c r="AA7" s="6"/>
      <c r="AB7" s="6"/>
      <c r="AC7" s="6"/>
    </row>
    <row r="8" spans="1:29" x14ac:dyDescent="0.4">
      <c r="A8" s="6" t="s">
        <v>0</v>
      </c>
      <c r="B8" s="2" t="s">
        <v>8</v>
      </c>
      <c r="C8" s="3"/>
      <c r="D8" s="3" t="s">
        <v>9</v>
      </c>
      <c r="E8" s="4"/>
      <c r="F8" s="2" t="s">
        <v>8</v>
      </c>
      <c r="G8" s="3"/>
      <c r="H8" s="3" t="s">
        <v>9</v>
      </c>
      <c r="I8" s="4"/>
      <c r="J8" s="2" t="s">
        <v>8</v>
      </c>
      <c r="K8" s="3"/>
      <c r="L8" s="3" t="s">
        <v>9</v>
      </c>
      <c r="M8" s="4"/>
      <c r="N8" s="2" t="s">
        <v>8</v>
      </c>
      <c r="O8" s="3"/>
      <c r="P8" s="3" t="s">
        <v>9</v>
      </c>
      <c r="Q8" s="4"/>
      <c r="R8" s="2" t="s">
        <v>8</v>
      </c>
      <c r="S8" s="3"/>
      <c r="T8" s="3" t="s">
        <v>9</v>
      </c>
      <c r="U8" s="4"/>
      <c r="V8" s="2" t="s">
        <v>8</v>
      </c>
      <c r="W8" s="3"/>
      <c r="X8" s="3" t="s">
        <v>9</v>
      </c>
      <c r="Y8" s="4"/>
      <c r="Z8" s="2" t="s">
        <v>8</v>
      </c>
      <c r="AA8" s="3"/>
      <c r="AB8" s="3" t="s">
        <v>9</v>
      </c>
      <c r="AC8" s="4"/>
    </row>
    <row r="9" spans="1:29" x14ac:dyDescent="0.4">
      <c r="A9" s="6" t="s">
        <v>1</v>
      </c>
      <c r="B9" s="5">
        <f>C9-375</f>
        <v>189</v>
      </c>
      <c r="C9" s="6">
        <v>564</v>
      </c>
      <c r="D9" s="6">
        <f>E9-276</f>
        <v>628</v>
      </c>
      <c r="E9" s="7">
        <v>904</v>
      </c>
      <c r="F9" s="5">
        <f>G9-379</f>
        <v>177</v>
      </c>
      <c r="G9" s="6">
        <v>556</v>
      </c>
      <c r="H9" s="6">
        <f>I9-263</f>
        <v>701</v>
      </c>
      <c r="I9" s="7">
        <v>964</v>
      </c>
      <c r="J9" s="5">
        <f>K9-378</f>
        <v>54</v>
      </c>
      <c r="K9" s="6">
        <v>432</v>
      </c>
      <c r="L9" s="6">
        <f>M9-283</f>
        <v>619</v>
      </c>
      <c r="M9" s="7">
        <v>902</v>
      </c>
      <c r="N9" s="12">
        <f>O9-359</f>
        <v>136</v>
      </c>
      <c r="O9" s="11">
        <v>495</v>
      </c>
      <c r="P9" s="11">
        <f>Q9-273</f>
        <v>631</v>
      </c>
      <c r="Q9" s="7">
        <v>904</v>
      </c>
      <c r="R9" s="12"/>
      <c r="S9" s="11"/>
      <c r="T9" s="11"/>
      <c r="U9" s="7"/>
      <c r="V9" s="12"/>
      <c r="W9" s="11"/>
      <c r="X9" s="11"/>
      <c r="Y9" s="7"/>
      <c r="Z9" s="5">
        <f>AA9-375</f>
        <v>85</v>
      </c>
      <c r="AA9" s="6">
        <v>460</v>
      </c>
      <c r="AB9" s="6">
        <f>AC9-279</f>
        <v>534</v>
      </c>
      <c r="AC9" s="7">
        <v>813</v>
      </c>
    </row>
    <row r="10" spans="1:29" x14ac:dyDescent="0.4">
      <c r="A10" s="1">
        <v>0.1</v>
      </c>
      <c r="B10" s="5">
        <f>C10-108</f>
        <v>714</v>
      </c>
      <c r="C10" s="6">
        <v>822</v>
      </c>
      <c r="D10" s="6">
        <f>E10-104</f>
        <v>712</v>
      </c>
      <c r="E10" s="7">
        <v>816</v>
      </c>
      <c r="F10" s="5">
        <f>G10-121</f>
        <v>711</v>
      </c>
      <c r="G10" s="6">
        <v>832</v>
      </c>
      <c r="H10" s="6">
        <f>I10-105</f>
        <v>781</v>
      </c>
      <c r="I10" s="7">
        <v>886</v>
      </c>
      <c r="J10" s="5">
        <f>K10-118</f>
        <v>580</v>
      </c>
      <c r="K10" s="6">
        <v>698</v>
      </c>
      <c r="L10" s="6">
        <f>M10-113</f>
        <v>713</v>
      </c>
      <c r="M10" s="7">
        <v>826</v>
      </c>
      <c r="N10" s="5">
        <f>O10-134</f>
        <v>636</v>
      </c>
      <c r="O10" s="6">
        <v>770</v>
      </c>
      <c r="P10" s="6">
        <f>Q10-101</f>
        <v>719</v>
      </c>
      <c r="Q10" s="7">
        <v>820</v>
      </c>
      <c r="R10" s="5"/>
      <c r="S10" s="6"/>
      <c r="T10" s="6"/>
      <c r="U10" s="7"/>
      <c r="V10" s="5"/>
      <c r="W10" s="6"/>
      <c r="X10" s="6"/>
      <c r="Y10" s="7"/>
      <c r="Z10" s="5">
        <f>AA10-115</f>
        <v>658</v>
      </c>
      <c r="AA10" s="6">
        <v>773</v>
      </c>
      <c r="AB10" s="6">
        <f>AC10-111</f>
        <v>614</v>
      </c>
      <c r="AC10" s="7">
        <v>725</v>
      </c>
    </row>
    <row r="11" spans="1:29" x14ac:dyDescent="0.4">
      <c r="A11" s="1">
        <v>0.25</v>
      </c>
      <c r="B11" s="5">
        <f>C11-104</f>
        <v>727</v>
      </c>
      <c r="C11" s="6">
        <v>831</v>
      </c>
      <c r="D11" s="6">
        <f>E11-107</f>
        <v>384</v>
      </c>
      <c r="E11" s="7">
        <v>491</v>
      </c>
      <c r="F11" s="5">
        <f>G11-113</f>
        <v>722</v>
      </c>
      <c r="G11" s="6">
        <v>835</v>
      </c>
      <c r="H11" s="6">
        <f>I11-108</f>
        <v>446</v>
      </c>
      <c r="I11" s="7">
        <v>554</v>
      </c>
      <c r="J11" s="5">
        <f>K11-111</f>
        <v>593</v>
      </c>
      <c r="K11" s="6">
        <v>704</v>
      </c>
      <c r="L11" s="6">
        <f>M11-107</f>
        <v>389</v>
      </c>
      <c r="M11" s="7">
        <v>496</v>
      </c>
      <c r="N11" s="5">
        <f>O11-107</f>
        <v>664</v>
      </c>
      <c r="O11" s="6">
        <v>771</v>
      </c>
      <c r="P11" s="6">
        <f>Q11-101</f>
        <v>386</v>
      </c>
      <c r="Q11" s="7">
        <v>487</v>
      </c>
      <c r="R11" s="5"/>
      <c r="S11" s="6"/>
      <c r="T11" s="6"/>
      <c r="U11" s="7"/>
      <c r="V11" s="5"/>
      <c r="W11" s="6"/>
      <c r="X11" s="6"/>
      <c r="Y11" s="7"/>
      <c r="Z11" s="5">
        <f>AA11-107</f>
        <v>668</v>
      </c>
      <c r="AA11" s="6">
        <v>775</v>
      </c>
      <c r="AB11" s="6">
        <f>AC11-100</f>
        <v>265</v>
      </c>
      <c r="AC11" s="7">
        <v>365</v>
      </c>
    </row>
    <row r="12" spans="1:29" ht="19.5" thickBot="1" x14ac:dyDescent="0.45">
      <c r="A12" s="1">
        <v>0.4</v>
      </c>
      <c r="B12" s="8">
        <f>C12-113</f>
        <v>366</v>
      </c>
      <c r="C12" s="9">
        <v>479</v>
      </c>
      <c r="D12" s="9">
        <f>E12-103</f>
        <v>397</v>
      </c>
      <c r="E12" s="10">
        <v>500</v>
      </c>
      <c r="F12" s="8">
        <f>G12-115</f>
        <v>370</v>
      </c>
      <c r="G12" s="9">
        <v>485</v>
      </c>
      <c r="H12" s="9">
        <f>I12-118</f>
        <v>462</v>
      </c>
      <c r="I12" s="10">
        <v>580</v>
      </c>
      <c r="J12" s="8">
        <f>K12-104</f>
        <v>241</v>
      </c>
      <c r="K12" s="9">
        <v>345</v>
      </c>
      <c r="L12" s="9">
        <f>M12-115</f>
        <v>395</v>
      </c>
      <c r="M12" s="10">
        <v>510</v>
      </c>
      <c r="N12" s="8">
        <f>O12-113</f>
        <v>303</v>
      </c>
      <c r="O12" s="9">
        <v>416</v>
      </c>
      <c r="P12" s="9">
        <f>Q12-120</f>
        <v>387</v>
      </c>
      <c r="Q12" s="10">
        <v>507</v>
      </c>
      <c r="R12" s="8"/>
      <c r="S12" s="9"/>
      <c r="T12" s="9"/>
      <c r="U12" s="10"/>
      <c r="V12" s="8"/>
      <c r="W12" s="9"/>
      <c r="X12" s="9"/>
      <c r="Y12" s="10"/>
      <c r="Z12" s="8">
        <f>AA12-110</f>
        <v>292</v>
      </c>
      <c r="AA12" s="9">
        <v>402</v>
      </c>
      <c r="AB12" s="9">
        <f>AC12-110</f>
        <v>266</v>
      </c>
      <c r="AC12" s="10">
        <v>376</v>
      </c>
    </row>
    <row r="16" spans="1:29" x14ac:dyDescent="0.4">
      <c r="A16" s="6" t="s">
        <v>13</v>
      </c>
      <c r="B16" t="s">
        <v>29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t="s">
        <v>36</v>
      </c>
      <c r="AA16" s="6"/>
      <c r="AB16" s="6"/>
      <c r="AC16" s="6"/>
    </row>
    <row r="17" spans="1:29" ht="19.5" thickBot="1" x14ac:dyDescent="0.45">
      <c r="A17" s="6"/>
      <c r="B17" s="6">
        <v>0</v>
      </c>
      <c r="C17" s="6"/>
      <c r="D17" s="6"/>
      <c r="E17" s="6"/>
      <c r="F17" s="6">
        <v>1</v>
      </c>
      <c r="G17" s="6"/>
      <c r="H17" s="6"/>
      <c r="I17" s="6"/>
      <c r="J17" s="6">
        <v>2</v>
      </c>
      <c r="K17" s="6"/>
      <c r="L17" s="6"/>
      <c r="M17" s="6"/>
      <c r="N17" s="6">
        <v>3</v>
      </c>
      <c r="O17" s="6"/>
      <c r="P17" s="6"/>
      <c r="Q17" s="6"/>
      <c r="R17" s="6">
        <v>4</v>
      </c>
      <c r="S17" s="6"/>
      <c r="T17" s="6"/>
      <c r="U17" s="6"/>
      <c r="V17" s="6">
        <v>5</v>
      </c>
      <c r="W17" s="6"/>
      <c r="X17" s="6"/>
      <c r="Y17" s="6"/>
      <c r="Z17" s="6">
        <v>6</v>
      </c>
      <c r="AA17" s="6"/>
      <c r="AB17" s="6"/>
      <c r="AC17" s="6"/>
    </row>
    <row r="18" spans="1:29" x14ac:dyDescent="0.4">
      <c r="A18" s="6" t="s">
        <v>0</v>
      </c>
      <c r="B18" s="2" t="s">
        <v>8</v>
      </c>
      <c r="C18" s="3"/>
      <c r="D18" s="3" t="s">
        <v>9</v>
      </c>
      <c r="E18" s="4"/>
      <c r="F18" s="2" t="s">
        <v>8</v>
      </c>
      <c r="G18" s="3"/>
      <c r="H18" s="3" t="s">
        <v>9</v>
      </c>
      <c r="I18" s="4"/>
      <c r="J18" s="2" t="s">
        <v>8</v>
      </c>
      <c r="K18" s="3"/>
      <c r="L18" s="3" t="s">
        <v>9</v>
      </c>
      <c r="M18" s="4"/>
      <c r="N18" s="2" t="s">
        <v>8</v>
      </c>
      <c r="O18" s="3"/>
      <c r="P18" s="3" t="s">
        <v>9</v>
      </c>
      <c r="Q18" s="4"/>
      <c r="R18" s="2" t="s">
        <v>8</v>
      </c>
      <c r="S18" s="3"/>
      <c r="T18" s="3" t="s">
        <v>9</v>
      </c>
      <c r="U18" s="4"/>
      <c r="V18" s="2" t="s">
        <v>8</v>
      </c>
      <c r="W18" s="3"/>
      <c r="X18" s="3" t="s">
        <v>9</v>
      </c>
      <c r="Y18" s="4"/>
      <c r="Z18" s="2" t="s">
        <v>8</v>
      </c>
      <c r="AA18" s="3"/>
      <c r="AB18" s="3" t="s">
        <v>9</v>
      </c>
      <c r="AC18" s="4"/>
    </row>
    <row r="19" spans="1:29" x14ac:dyDescent="0.4">
      <c r="A19" s="6" t="s">
        <v>1</v>
      </c>
      <c r="B19" s="5">
        <f>C19-428</f>
        <v>191</v>
      </c>
      <c r="C19" s="6">
        <v>619</v>
      </c>
      <c r="D19" s="6">
        <f>E19-312</f>
        <v>608</v>
      </c>
      <c r="E19" s="7">
        <v>920</v>
      </c>
      <c r="F19" s="12">
        <f>G19-418</f>
        <v>193</v>
      </c>
      <c r="G19" s="11">
        <v>611</v>
      </c>
      <c r="H19" s="11">
        <f>I19-286</f>
        <v>698</v>
      </c>
      <c r="I19" s="7">
        <v>984</v>
      </c>
      <c r="J19" s="12">
        <f>K19-403</f>
        <v>86</v>
      </c>
      <c r="K19" s="11">
        <v>489</v>
      </c>
      <c r="L19" s="11">
        <f>M19-296</f>
        <v>620</v>
      </c>
      <c r="M19" s="7">
        <v>916</v>
      </c>
      <c r="N19" s="12">
        <f>O19-389</f>
        <v>208</v>
      </c>
      <c r="O19" s="11">
        <v>597</v>
      </c>
      <c r="P19" s="11">
        <f>Q19-289</f>
        <v>691</v>
      </c>
      <c r="Q19" s="7">
        <v>980</v>
      </c>
      <c r="R19" s="12"/>
      <c r="S19" s="11"/>
      <c r="T19" s="11"/>
      <c r="U19" s="7"/>
      <c r="V19" s="12"/>
      <c r="W19" s="11"/>
      <c r="X19" s="11"/>
      <c r="Y19" s="7"/>
      <c r="Z19" s="12">
        <f>AA19-391</f>
        <v>115</v>
      </c>
      <c r="AA19" s="11">
        <v>506</v>
      </c>
      <c r="AB19" s="11">
        <f>AC19-302</f>
        <v>490</v>
      </c>
      <c r="AC19" s="7">
        <v>792</v>
      </c>
    </row>
    <row r="20" spans="1:29" x14ac:dyDescent="0.4">
      <c r="A20" s="1">
        <v>0.1</v>
      </c>
      <c r="B20" s="5">
        <f>C20-110</f>
        <v>747</v>
      </c>
      <c r="C20" s="6">
        <v>857</v>
      </c>
      <c r="D20" s="6">
        <f>E20-115</f>
        <v>718</v>
      </c>
      <c r="E20" s="7">
        <v>833</v>
      </c>
      <c r="F20" s="12">
        <f>G20-115</f>
        <v>745</v>
      </c>
      <c r="G20" s="6">
        <v>860</v>
      </c>
      <c r="H20" s="6">
        <f>I20-114</f>
        <v>783</v>
      </c>
      <c r="I20" s="7">
        <v>897</v>
      </c>
      <c r="J20" s="5">
        <f>K20-114</f>
        <v>617</v>
      </c>
      <c r="K20" s="6">
        <v>731</v>
      </c>
      <c r="L20" s="6">
        <f>M20-121</f>
        <v>711</v>
      </c>
      <c r="M20" s="7">
        <v>832</v>
      </c>
      <c r="N20" s="5">
        <f>O20-120</f>
        <v>741</v>
      </c>
      <c r="O20" s="6">
        <v>861</v>
      </c>
      <c r="P20" s="6">
        <f>Q20-111</f>
        <v>781</v>
      </c>
      <c r="Q20" s="7">
        <v>892</v>
      </c>
      <c r="R20" s="5"/>
      <c r="S20" s="6"/>
      <c r="T20" s="6"/>
      <c r="U20" s="7"/>
      <c r="V20" s="5"/>
      <c r="W20" s="6"/>
      <c r="X20" s="6"/>
      <c r="Y20" s="7"/>
      <c r="Z20" s="5">
        <f>AA20-124</f>
        <v>680</v>
      </c>
      <c r="AA20" s="6">
        <v>804</v>
      </c>
      <c r="AB20" s="6">
        <f>AC20-124</f>
        <v>617</v>
      </c>
      <c r="AC20" s="7">
        <v>741</v>
      </c>
    </row>
    <row r="21" spans="1:29" x14ac:dyDescent="0.4">
      <c r="A21" s="1">
        <v>0.25</v>
      </c>
      <c r="B21" s="5">
        <f>C21-117</f>
        <v>721</v>
      </c>
      <c r="C21" s="6">
        <v>838</v>
      </c>
      <c r="D21" s="6">
        <f>E21-114</f>
        <v>387</v>
      </c>
      <c r="E21" s="7">
        <v>501</v>
      </c>
      <c r="F21" s="12">
        <f>G21-123</f>
        <v>717</v>
      </c>
      <c r="G21" s="6">
        <v>840</v>
      </c>
      <c r="H21" s="6">
        <f>I21-117</f>
        <v>444</v>
      </c>
      <c r="I21" s="7">
        <v>561</v>
      </c>
      <c r="J21" s="5">
        <f>K21-125</f>
        <v>591</v>
      </c>
      <c r="K21" s="6">
        <v>716</v>
      </c>
      <c r="L21" s="6">
        <f>M21-121</f>
        <v>376</v>
      </c>
      <c r="M21" s="7">
        <v>497</v>
      </c>
      <c r="N21" s="5">
        <f>O21-125</f>
        <v>717</v>
      </c>
      <c r="O21" s="6">
        <v>842</v>
      </c>
      <c r="P21" s="6">
        <f>Q21-121</f>
        <v>447</v>
      </c>
      <c r="Q21" s="7">
        <v>568</v>
      </c>
      <c r="R21" s="5"/>
      <c r="S21" s="6"/>
      <c r="T21" s="6"/>
      <c r="U21" s="7"/>
      <c r="V21" s="5"/>
      <c r="W21" s="6"/>
      <c r="X21" s="6"/>
      <c r="Y21" s="7"/>
      <c r="Z21" s="5">
        <f>AA21-125</f>
        <v>662</v>
      </c>
      <c r="AA21" s="6">
        <v>787</v>
      </c>
      <c r="AB21" s="6">
        <f>AC21-124</f>
        <v>258</v>
      </c>
      <c r="AC21" s="7">
        <v>382</v>
      </c>
    </row>
    <row r="22" spans="1:29" ht="19.5" thickBot="1" x14ac:dyDescent="0.45">
      <c r="A22" s="1">
        <v>0.4</v>
      </c>
      <c r="B22" s="8">
        <f>C22-130</f>
        <v>386</v>
      </c>
      <c r="C22" s="9">
        <v>516</v>
      </c>
      <c r="D22" s="9">
        <f>E22-117</f>
        <v>369</v>
      </c>
      <c r="E22" s="10">
        <v>486</v>
      </c>
      <c r="F22" s="13">
        <f>G22-128</f>
        <v>381</v>
      </c>
      <c r="G22" s="9">
        <v>509</v>
      </c>
      <c r="H22" s="9">
        <f>I22-132</f>
        <v>423</v>
      </c>
      <c r="I22" s="10">
        <v>555</v>
      </c>
      <c r="J22" s="8">
        <f>K22-133</f>
        <v>245</v>
      </c>
      <c r="K22" s="9">
        <v>378</v>
      </c>
      <c r="L22" s="9">
        <f>M22-120</f>
        <v>360</v>
      </c>
      <c r="M22" s="10">
        <v>480</v>
      </c>
      <c r="N22" s="13">
        <f>O22-127</f>
        <v>386</v>
      </c>
      <c r="O22" s="9">
        <v>513</v>
      </c>
      <c r="P22" s="9">
        <f>Q22-115</f>
        <v>430</v>
      </c>
      <c r="Q22" s="10">
        <v>545</v>
      </c>
      <c r="R22" s="13"/>
      <c r="S22" s="9"/>
      <c r="T22" s="9"/>
      <c r="U22" s="10"/>
      <c r="V22" s="8"/>
      <c r="W22" s="9"/>
      <c r="X22" s="9"/>
      <c r="Y22" s="10"/>
      <c r="Z22" s="8">
        <f>AA22-128</f>
        <v>300</v>
      </c>
      <c r="AA22" s="9">
        <v>428</v>
      </c>
      <c r="AB22" s="9">
        <f>AC22-130</f>
        <v>232</v>
      </c>
      <c r="AC22" s="10">
        <v>362</v>
      </c>
    </row>
    <row r="26" spans="1:29" x14ac:dyDescent="0.4">
      <c r="A26" s="6" t="s">
        <v>16</v>
      </c>
      <c r="B26" t="s">
        <v>34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t="s">
        <v>30</v>
      </c>
      <c r="AA26" s="6"/>
      <c r="AB26" s="6"/>
      <c r="AC26" s="6"/>
    </row>
    <row r="27" spans="1:29" ht="19.5" thickBot="1" x14ac:dyDescent="0.45">
      <c r="A27" s="6"/>
      <c r="B27" s="6">
        <v>0</v>
      </c>
      <c r="C27" s="6"/>
      <c r="D27" s="6"/>
      <c r="E27" s="6"/>
      <c r="F27" s="6">
        <v>1</v>
      </c>
      <c r="G27" s="6"/>
      <c r="H27" s="6"/>
      <c r="I27" s="6"/>
      <c r="J27" s="6">
        <v>2</v>
      </c>
      <c r="K27" s="6"/>
      <c r="L27" s="6"/>
      <c r="M27" s="6"/>
      <c r="N27" s="6">
        <v>3</v>
      </c>
      <c r="O27" s="6"/>
      <c r="P27" s="6"/>
      <c r="Q27" s="6"/>
      <c r="R27" s="6">
        <v>4</v>
      </c>
      <c r="S27" s="6"/>
      <c r="T27" s="6"/>
      <c r="U27" s="6"/>
      <c r="V27" s="6">
        <v>5</v>
      </c>
      <c r="W27" s="6"/>
      <c r="X27" s="6"/>
      <c r="Y27" s="6"/>
      <c r="Z27" s="6">
        <v>6</v>
      </c>
      <c r="AA27" s="6"/>
      <c r="AB27" s="6"/>
      <c r="AC27" s="6"/>
    </row>
    <row r="28" spans="1:29" x14ac:dyDescent="0.4">
      <c r="A28" s="6" t="s">
        <v>0</v>
      </c>
      <c r="B28" s="2" t="s">
        <v>8</v>
      </c>
      <c r="C28" s="3"/>
      <c r="D28" s="3" t="s">
        <v>9</v>
      </c>
      <c r="E28" s="4"/>
      <c r="F28" s="2" t="s">
        <v>8</v>
      </c>
      <c r="G28" s="3"/>
      <c r="H28" s="3" t="s">
        <v>9</v>
      </c>
      <c r="I28" s="4"/>
      <c r="J28" s="2" t="s">
        <v>8</v>
      </c>
      <c r="K28" s="3"/>
      <c r="L28" s="3" t="s">
        <v>9</v>
      </c>
      <c r="M28" s="4"/>
      <c r="N28" s="2" t="s">
        <v>8</v>
      </c>
      <c r="O28" s="3"/>
      <c r="P28" s="3" t="s">
        <v>9</v>
      </c>
      <c r="Q28" s="4"/>
      <c r="R28" s="2" t="s">
        <v>8</v>
      </c>
      <c r="S28" s="3"/>
      <c r="T28" s="3" t="s">
        <v>9</v>
      </c>
      <c r="U28" s="4"/>
      <c r="V28" s="2" t="s">
        <v>8</v>
      </c>
      <c r="W28" s="3"/>
      <c r="X28" s="3" t="s">
        <v>9</v>
      </c>
      <c r="Y28" s="4"/>
      <c r="Z28" s="2" t="s">
        <v>8</v>
      </c>
      <c r="AA28" s="3"/>
      <c r="AB28" s="3" t="s">
        <v>9</v>
      </c>
      <c r="AC28" s="4"/>
    </row>
    <row r="29" spans="1:29" x14ac:dyDescent="0.4">
      <c r="A29" s="6" t="s">
        <v>1</v>
      </c>
      <c r="B29" s="5"/>
      <c r="C29" s="6"/>
      <c r="D29" s="6"/>
      <c r="E29" s="7"/>
      <c r="F29" s="12"/>
      <c r="G29" s="11"/>
      <c r="H29" s="11"/>
      <c r="I29" s="7"/>
      <c r="J29" s="12"/>
      <c r="K29" s="11"/>
      <c r="L29" s="11"/>
      <c r="M29" s="7"/>
      <c r="N29" s="12"/>
      <c r="O29" s="11"/>
      <c r="P29" s="11"/>
      <c r="Q29" s="7"/>
      <c r="R29" s="12"/>
      <c r="S29" s="11"/>
      <c r="T29" s="11"/>
      <c r="U29" s="7"/>
      <c r="V29" s="12"/>
      <c r="W29" s="11"/>
      <c r="X29" s="11"/>
      <c r="Y29" s="7"/>
      <c r="Z29" s="12"/>
      <c r="AA29" s="11"/>
      <c r="AB29" s="11"/>
      <c r="AC29" s="7"/>
    </row>
    <row r="30" spans="1:29" x14ac:dyDescent="0.4">
      <c r="A30" s="1">
        <v>0.1</v>
      </c>
      <c r="B30" s="5"/>
      <c r="C30" s="6"/>
      <c r="D30" s="6"/>
      <c r="E30" s="7"/>
      <c r="F30" s="12"/>
      <c r="G30" s="6"/>
      <c r="H30" s="6"/>
      <c r="I30" s="7"/>
      <c r="J30" s="5"/>
      <c r="K30" s="6"/>
      <c r="L30" s="6"/>
      <c r="M30" s="7"/>
      <c r="N30" s="5"/>
      <c r="O30" s="6"/>
      <c r="P30" s="6"/>
      <c r="Q30" s="7"/>
      <c r="R30" s="5"/>
      <c r="S30" s="6"/>
      <c r="T30" s="6"/>
      <c r="U30" s="7"/>
      <c r="V30" s="5"/>
      <c r="W30" s="6"/>
      <c r="X30" s="6"/>
      <c r="Y30" s="7"/>
      <c r="Z30" s="5"/>
      <c r="AA30" s="6"/>
      <c r="AB30" s="6"/>
      <c r="AC30" s="7"/>
    </row>
    <row r="31" spans="1:29" x14ac:dyDescent="0.4">
      <c r="A31" s="1">
        <v>0.25</v>
      </c>
      <c r="B31" s="5"/>
      <c r="C31" s="6"/>
      <c r="D31" s="6"/>
      <c r="E31" s="7"/>
      <c r="F31" s="12"/>
      <c r="G31" s="6"/>
      <c r="H31" s="6"/>
      <c r="I31" s="7"/>
      <c r="J31" s="5"/>
      <c r="K31" s="6"/>
      <c r="L31" s="6"/>
      <c r="M31" s="7"/>
      <c r="N31" s="5"/>
      <c r="O31" s="6"/>
      <c r="P31" s="6"/>
      <c r="Q31" s="7"/>
      <c r="R31" s="5"/>
      <c r="S31" s="6"/>
      <c r="T31" s="6"/>
      <c r="U31" s="7"/>
      <c r="V31" s="5"/>
      <c r="W31" s="6"/>
      <c r="X31" s="6"/>
      <c r="Y31" s="7"/>
      <c r="Z31" s="5"/>
      <c r="AA31" s="6"/>
      <c r="AB31" s="6"/>
      <c r="AC31" s="7"/>
    </row>
    <row r="32" spans="1:29" ht="19.5" thickBot="1" x14ac:dyDescent="0.45">
      <c r="A32" s="1">
        <v>0.4</v>
      </c>
      <c r="B32" s="8"/>
      <c r="C32" s="9"/>
      <c r="D32" s="9"/>
      <c r="E32" s="10"/>
      <c r="F32" s="13"/>
      <c r="G32" s="9"/>
      <c r="H32" s="9"/>
      <c r="I32" s="10"/>
      <c r="J32" s="8"/>
      <c r="K32" s="9"/>
      <c r="L32" s="9"/>
      <c r="M32" s="10"/>
      <c r="N32" s="8"/>
      <c r="O32" s="9"/>
      <c r="P32" s="9"/>
      <c r="Q32" s="10"/>
      <c r="R32" s="8"/>
      <c r="S32" s="9"/>
      <c r="T32" s="9"/>
      <c r="U32" s="10"/>
      <c r="V32" s="8"/>
      <c r="W32" s="9"/>
      <c r="X32" s="9"/>
      <c r="Y32" s="10"/>
      <c r="Z32" s="8"/>
      <c r="AA32" s="9"/>
      <c r="AB32" s="9"/>
      <c r="AC32" s="10"/>
    </row>
    <row r="36" spans="1:29" x14ac:dyDescent="0.4">
      <c r="A36" s="6" t="s">
        <v>22</v>
      </c>
      <c r="B36" t="s">
        <v>33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t="s">
        <v>32</v>
      </c>
      <c r="AA36" s="6"/>
      <c r="AB36" s="6"/>
      <c r="AC36" s="6"/>
    </row>
    <row r="37" spans="1:29" ht="19.5" thickBot="1" x14ac:dyDescent="0.45">
      <c r="A37" s="6"/>
      <c r="B37" s="6">
        <v>0</v>
      </c>
      <c r="C37" s="6"/>
      <c r="D37" s="6"/>
      <c r="E37" s="6"/>
      <c r="F37" s="6">
        <v>1</v>
      </c>
      <c r="G37" s="6"/>
      <c r="H37" s="6"/>
      <c r="I37" s="6"/>
      <c r="J37" s="6">
        <v>2</v>
      </c>
      <c r="K37" s="6"/>
      <c r="L37" s="6"/>
      <c r="M37" s="6"/>
      <c r="N37" s="6">
        <v>3</v>
      </c>
      <c r="O37" s="6"/>
      <c r="P37" s="6"/>
      <c r="Q37" s="6"/>
      <c r="R37" s="6">
        <v>4</v>
      </c>
      <c r="S37" s="6"/>
      <c r="T37" s="6"/>
      <c r="U37" s="6"/>
      <c r="V37" s="6">
        <v>5</v>
      </c>
      <c r="W37" s="6"/>
      <c r="X37" s="6"/>
      <c r="Y37" s="6"/>
      <c r="Z37" s="6">
        <v>6</v>
      </c>
      <c r="AA37" s="6"/>
      <c r="AB37" s="6"/>
      <c r="AC37" s="6"/>
    </row>
    <row r="38" spans="1:29" x14ac:dyDescent="0.4">
      <c r="A38" s="6" t="s">
        <v>0</v>
      </c>
      <c r="B38" s="2" t="s">
        <v>8</v>
      </c>
      <c r="C38" s="3"/>
      <c r="D38" s="3" t="s">
        <v>9</v>
      </c>
      <c r="E38" s="4"/>
      <c r="F38" s="2" t="s">
        <v>8</v>
      </c>
      <c r="G38" s="3"/>
      <c r="H38" s="3" t="s">
        <v>9</v>
      </c>
      <c r="I38" s="4"/>
      <c r="J38" s="3" t="s">
        <v>8</v>
      </c>
      <c r="K38" s="3"/>
      <c r="L38" s="3" t="s">
        <v>9</v>
      </c>
      <c r="M38" s="3"/>
      <c r="N38" s="2" t="s">
        <v>20</v>
      </c>
      <c r="O38" s="3"/>
      <c r="P38" s="3" t="s">
        <v>9</v>
      </c>
      <c r="Q38" s="4"/>
      <c r="R38" s="3" t="s">
        <v>8</v>
      </c>
      <c r="S38" s="3"/>
      <c r="T38" s="3" t="s">
        <v>9</v>
      </c>
      <c r="U38" s="3"/>
      <c r="V38" s="2" t="s">
        <v>8</v>
      </c>
      <c r="W38" s="3"/>
      <c r="X38" s="3" t="s">
        <v>9</v>
      </c>
      <c r="Y38" s="4"/>
      <c r="Z38" s="2" t="s">
        <v>8</v>
      </c>
      <c r="AA38" s="3"/>
      <c r="AB38" s="3" t="s">
        <v>9</v>
      </c>
      <c r="AC38" s="4"/>
    </row>
    <row r="39" spans="1:29" x14ac:dyDescent="0.4">
      <c r="A39" s="6" t="s">
        <v>1</v>
      </c>
      <c r="B39" s="5">
        <f>C39-359</f>
        <v>224</v>
      </c>
      <c r="C39" s="6">
        <v>583</v>
      </c>
      <c r="D39" s="6">
        <f>E39-266</f>
        <v>590</v>
      </c>
      <c r="E39" s="7">
        <v>856</v>
      </c>
      <c r="F39" s="5">
        <f>G39-349</f>
        <v>233</v>
      </c>
      <c r="G39" s="6">
        <v>582</v>
      </c>
      <c r="H39" s="6">
        <f>I39-262</f>
        <v>658</v>
      </c>
      <c r="I39" s="7">
        <v>920</v>
      </c>
      <c r="J39">
        <f>K39-345</f>
        <v>93</v>
      </c>
      <c r="K39">
        <v>438</v>
      </c>
      <c r="L39">
        <f>M39-248</f>
        <v>591</v>
      </c>
      <c r="M39">
        <v>839</v>
      </c>
      <c r="N39" s="5">
        <f>O39-348</f>
        <v>162</v>
      </c>
      <c r="O39" s="6">
        <v>510</v>
      </c>
      <c r="P39" s="6">
        <f>Q39-258</f>
        <v>589</v>
      </c>
      <c r="Q39" s="7">
        <v>847</v>
      </c>
      <c r="V39" s="5"/>
      <c r="W39" s="6"/>
      <c r="X39" s="6"/>
      <c r="Y39" s="7"/>
      <c r="Z39" s="5">
        <f>AA39-386</f>
        <v>131</v>
      </c>
      <c r="AA39" s="6">
        <v>517</v>
      </c>
      <c r="AB39" s="6">
        <f>AC39-296</f>
        <v>494</v>
      </c>
      <c r="AC39" s="7">
        <v>790</v>
      </c>
    </row>
    <row r="40" spans="1:29" x14ac:dyDescent="0.4">
      <c r="A40" s="1">
        <v>0.1</v>
      </c>
      <c r="B40" s="5">
        <f>C40-114</f>
        <v>730</v>
      </c>
      <c r="C40" s="6">
        <v>844</v>
      </c>
      <c r="D40" s="6">
        <f>E40-117</f>
        <v>706</v>
      </c>
      <c r="E40" s="7">
        <v>823</v>
      </c>
      <c r="F40" s="12">
        <f>G40-120</f>
        <v>728</v>
      </c>
      <c r="G40" s="6">
        <v>848</v>
      </c>
      <c r="H40" s="6">
        <f>I40-115</f>
        <v>772</v>
      </c>
      <c r="I40" s="7">
        <v>887</v>
      </c>
      <c r="J40" s="6">
        <f>K40-111</f>
        <v>605</v>
      </c>
      <c r="K40" s="6">
        <v>716</v>
      </c>
      <c r="L40" s="6">
        <f>M40-115</f>
        <v>710</v>
      </c>
      <c r="M40" s="6">
        <v>825</v>
      </c>
      <c r="N40" s="5">
        <f>O40-115</f>
        <v>660</v>
      </c>
      <c r="O40" s="6">
        <v>775</v>
      </c>
      <c r="P40" s="6">
        <f>Q40-113</f>
        <v>706</v>
      </c>
      <c r="Q40" s="7">
        <v>819</v>
      </c>
      <c r="R40" s="6"/>
      <c r="S40" s="6"/>
      <c r="T40" s="6"/>
      <c r="U40" s="6"/>
      <c r="V40" s="5"/>
      <c r="W40" s="6"/>
      <c r="X40" s="6"/>
      <c r="Y40" s="7"/>
      <c r="Z40" s="5">
        <f>AA40-133</f>
        <v>662</v>
      </c>
      <c r="AA40" s="11">
        <v>795</v>
      </c>
      <c r="AB40" s="11">
        <f>AC40-125</f>
        <v>601</v>
      </c>
      <c r="AC40" s="7">
        <v>726</v>
      </c>
    </row>
    <row r="41" spans="1:29" x14ac:dyDescent="0.4">
      <c r="A41" s="1">
        <v>0.25</v>
      </c>
      <c r="B41" s="5">
        <f>C41-121</f>
        <v>699</v>
      </c>
      <c r="C41" s="6">
        <v>820</v>
      </c>
      <c r="D41" s="6">
        <f>E41-122</f>
        <v>379</v>
      </c>
      <c r="E41" s="7">
        <v>501</v>
      </c>
      <c r="F41" s="12">
        <f>G41-127</f>
        <v>694</v>
      </c>
      <c r="G41" s="6">
        <v>821</v>
      </c>
      <c r="H41" s="6">
        <f>I41-117</f>
        <v>446</v>
      </c>
      <c r="I41" s="7">
        <v>563</v>
      </c>
      <c r="J41" s="6">
        <f>K41-124</f>
        <v>570</v>
      </c>
      <c r="K41" s="6">
        <v>694</v>
      </c>
      <c r="L41" s="6">
        <f>M41-114</f>
        <v>375</v>
      </c>
      <c r="M41" s="6">
        <v>489</v>
      </c>
      <c r="N41" s="5">
        <f>O41-121</f>
        <v>633</v>
      </c>
      <c r="O41" s="6">
        <v>754</v>
      </c>
      <c r="P41" s="6">
        <f>Q41-122</f>
        <v>376</v>
      </c>
      <c r="Q41" s="7">
        <v>498</v>
      </c>
      <c r="R41" s="6"/>
      <c r="S41" s="6"/>
      <c r="T41" s="6"/>
      <c r="U41" s="6"/>
      <c r="V41" s="5"/>
      <c r="W41" s="6"/>
      <c r="X41" s="6"/>
      <c r="Y41" s="7"/>
      <c r="Z41" s="5">
        <f>AA41-127</f>
        <v>643</v>
      </c>
      <c r="AA41" s="6">
        <v>770</v>
      </c>
      <c r="AB41" s="6">
        <f>AC41-124</f>
        <v>246</v>
      </c>
      <c r="AC41" s="7">
        <v>370</v>
      </c>
    </row>
    <row r="42" spans="1:29" ht="19.5" thickBot="1" x14ac:dyDescent="0.45">
      <c r="A42" s="1">
        <v>0.4</v>
      </c>
      <c r="B42" s="8">
        <f>C42-120</f>
        <v>367</v>
      </c>
      <c r="C42" s="9">
        <v>487</v>
      </c>
      <c r="D42" s="9">
        <f>E42-111</f>
        <v>356</v>
      </c>
      <c r="E42" s="10">
        <v>467</v>
      </c>
      <c r="F42" s="13">
        <f>G42-113</f>
        <v>372</v>
      </c>
      <c r="G42" s="9">
        <v>485</v>
      </c>
      <c r="H42" s="9">
        <f>I42-111</f>
        <v>417</v>
      </c>
      <c r="I42" s="10">
        <v>528</v>
      </c>
      <c r="J42" s="9">
        <f>K42-115</f>
        <v>243</v>
      </c>
      <c r="K42" s="9">
        <v>358</v>
      </c>
      <c r="L42" s="9">
        <f>M42-115</f>
        <v>351</v>
      </c>
      <c r="M42" s="9">
        <v>466</v>
      </c>
      <c r="N42" s="8">
        <f>O42-118</f>
        <v>305</v>
      </c>
      <c r="O42" s="9">
        <v>423</v>
      </c>
      <c r="P42" s="9">
        <f>Q42-122</f>
        <v>352</v>
      </c>
      <c r="Q42" s="10">
        <v>474</v>
      </c>
      <c r="R42" s="9"/>
      <c r="S42" s="9"/>
      <c r="T42" s="9"/>
      <c r="U42" s="9"/>
      <c r="V42" s="8"/>
      <c r="W42" s="9"/>
      <c r="X42" s="9"/>
      <c r="Y42" s="10"/>
      <c r="Z42" s="8">
        <f>AA42-127</f>
        <v>285</v>
      </c>
      <c r="AA42" s="9">
        <v>412</v>
      </c>
      <c r="AB42" s="9">
        <f>AC42-122</f>
        <v>224</v>
      </c>
      <c r="AC42" s="10">
        <v>346</v>
      </c>
    </row>
    <row r="46" spans="1:29" x14ac:dyDescent="0.4">
      <c r="A46" s="6" t="s">
        <v>23</v>
      </c>
      <c r="B46" t="s">
        <v>31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t="s">
        <v>35</v>
      </c>
      <c r="AA46" s="6"/>
      <c r="AB46" s="6"/>
      <c r="AC46" s="6"/>
    </row>
    <row r="47" spans="1:29" ht="19.5" thickBot="1" x14ac:dyDescent="0.45">
      <c r="A47" s="6"/>
      <c r="B47" s="6">
        <v>0</v>
      </c>
      <c r="C47" s="6"/>
      <c r="D47" s="6"/>
      <c r="E47" s="6"/>
      <c r="F47" s="6">
        <v>1</v>
      </c>
      <c r="G47" s="6"/>
      <c r="H47" s="6"/>
      <c r="I47" s="6"/>
      <c r="J47" s="6">
        <v>2</v>
      </c>
      <c r="K47" s="6"/>
      <c r="L47" s="6"/>
      <c r="M47" s="6"/>
      <c r="N47" s="6">
        <v>3</v>
      </c>
      <c r="O47" s="6"/>
      <c r="P47" s="6"/>
      <c r="Q47" s="6"/>
      <c r="R47" s="6">
        <v>4</v>
      </c>
      <c r="S47" s="6"/>
      <c r="T47" s="6"/>
      <c r="U47" s="6"/>
      <c r="V47" s="6">
        <v>5</v>
      </c>
      <c r="W47" s="6"/>
      <c r="X47" s="6"/>
      <c r="Y47" s="6"/>
      <c r="Z47" s="6">
        <v>6</v>
      </c>
      <c r="AA47" s="6"/>
      <c r="AB47" s="6"/>
      <c r="AC47" s="6"/>
    </row>
    <row r="48" spans="1:29" x14ac:dyDescent="0.4">
      <c r="A48" s="6" t="s">
        <v>0</v>
      </c>
      <c r="B48" s="2" t="s">
        <v>8</v>
      </c>
      <c r="C48" s="3"/>
      <c r="D48" s="3" t="s">
        <v>9</v>
      </c>
      <c r="E48" s="4"/>
      <c r="F48" s="2" t="s">
        <v>8</v>
      </c>
      <c r="G48" s="3"/>
      <c r="H48" s="3" t="s">
        <v>9</v>
      </c>
      <c r="I48" s="4"/>
      <c r="J48" s="2" t="s">
        <v>8</v>
      </c>
      <c r="K48" s="3"/>
      <c r="L48" s="3" t="s">
        <v>9</v>
      </c>
      <c r="M48" s="4"/>
      <c r="N48" s="2" t="s">
        <v>8</v>
      </c>
      <c r="O48" s="3"/>
      <c r="P48" s="3" t="s">
        <v>9</v>
      </c>
      <c r="Q48" s="4"/>
      <c r="R48" s="2" t="s">
        <v>8</v>
      </c>
      <c r="S48" s="3"/>
      <c r="T48" s="3" t="s">
        <v>9</v>
      </c>
      <c r="U48" s="4"/>
      <c r="V48" s="2" t="s">
        <v>8</v>
      </c>
      <c r="W48" s="3"/>
      <c r="X48" s="3" t="s">
        <v>9</v>
      </c>
      <c r="Y48" s="4"/>
      <c r="Z48" s="2" t="s">
        <v>8</v>
      </c>
      <c r="AA48" s="3"/>
      <c r="AB48" s="3" t="s">
        <v>9</v>
      </c>
      <c r="AC48" s="4"/>
    </row>
    <row r="49" spans="1:29" x14ac:dyDescent="0.4">
      <c r="A49" s="6" t="s">
        <v>1</v>
      </c>
      <c r="B49" s="5">
        <f>C49-423</f>
        <v>206</v>
      </c>
      <c r="C49" s="6">
        <v>629</v>
      </c>
      <c r="D49" s="6">
        <f>E49-318</f>
        <v>598</v>
      </c>
      <c r="E49" s="7">
        <v>916</v>
      </c>
      <c r="F49" s="12">
        <f>G49-413</f>
        <v>220</v>
      </c>
      <c r="G49" s="11">
        <v>633</v>
      </c>
      <c r="H49" s="11">
        <f>I49-298</f>
        <v>678</v>
      </c>
      <c r="I49" s="7">
        <v>976</v>
      </c>
      <c r="J49" s="12">
        <f>K49-420</f>
        <v>87</v>
      </c>
      <c r="K49" s="11">
        <v>507</v>
      </c>
      <c r="L49" s="11">
        <f>M49-309</f>
        <v>597</v>
      </c>
      <c r="M49" s="7">
        <v>906</v>
      </c>
      <c r="N49" s="12">
        <f>O49-408</f>
        <v>152</v>
      </c>
      <c r="O49" s="11">
        <v>560</v>
      </c>
      <c r="P49" s="11">
        <f>Q49-281</f>
        <v>609</v>
      </c>
      <c r="Q49" s="7">
        <v>890</v>
      </c>
      <c r="R49" s="12"/>
      <c r="S49" s="11"/>
      <c r="T49" s="11"/>
      <c r="U49" s="7"/>
      <c r="V49" s="12"/>
      <c r="W49" s="11"/>
      <c r="X49" s="11"/>
      <c r="Y49" s="7"/>
      <c r="Z49" s="5">
        <f>AA49-396</f>
        <v>109</v>
      </c>
      <c r="AA49" s="6">
        <v>505</v>
      </c>
      <c r="AB49" s="6">
        <f>AC49-301</f>
        <v>499</v>
      </c>
      <c r="AC49" s="7">
        <v>800</v>
      </c>
    </row>
    <row r="50" spans="1:29" x14ac:dyDescent="0.4">
      <c r="A50" s="1">
        <v>0.1</v>
      </c>
      <c r="B50" s="5">
        <f>C50-118</f>
        <v>757</v>
      </c>
      <c r="C50" s="6">
        <v>875</v>
      </c>
      <c r="D50" s="6">
        <f>E50-122</f>
        <v>707</v>
      </c>
      <c r="E50" s="7">
        <v>829</v>
      </c>
      <c r="F50" s="12">
        <f>G50-118</f>
        <v>779</v>
      </c>
      <c r="G50" s="6">
        <v>897</v>
      </c>
      <c r="H50" s="6">
        <f>I50-114</f>
        <v>775</v>
      </c>
      <c r="I50" s="7">
        <v>889</v>
      </c>
      <c r="J50" s="5">
        <f>K50-121</f>
        <v>636</v>
      </c>
      <c r="K50" s="6">
        <v>757</v>
      </c>
      <c r="L50" s="6">
        <f>M50-121</f>
        <v>705</v>
      </c>
      <c r="M50" s="7">
        <v>826</v>
      </c>
      <c r="N50" s="5">
        <f>O50-120</f>
        <v>697</v>
      </c>
      <c r="O50" s="6">
        <v>817</v>
      </c>
      <c r="P50" s="6">
        <f>Q50-111</f>
        <v>705</v>
      </c>
      <c r="Q50" s="7">
        <v>816</v>
      </c>
      <c r="R50" s="5"/>
      <c r="S50" s="6"/>
      <c r="T50" s="6"/>
      <c r="U50" s="7"/>
      <c r="V50" s="5"/>
      <c r="W50" s="6"/>
      <c r="X50" s="6"/>
      <c r="Y50" s="7"/>
      <c r="Z50" s="5">
        <f>AA50-124</f>
        <v>694</v>
      </c>
      <c r="AA50" s="6">
        <v>818</v>
      </c>
      <c r="AB50" s="6">
        <f>AC50-125</f>
        <v>611</v>
      </c>
      <c r="AC50" s="7">
        <v>736</v>
      </c>
    </row>
    <row r="51" spans="1:29" x14ac:dyDescent="0.4">
      <c r="A51" s="1">
        <v>0.25</v>
      </c>
      <c r="B51" s="5">
        <f>C51-114</f>
        <v>750</v>
      </c>
      <c r="C51" s="6">
        <v>864</v>
      </c>
      <c r="D51" s="6">
        <f>E51-113</f>
        <v>385</v>
      </c>
      <c r="E51" s="7">
        <v>498</v>
      </c>
      <c r="F51" s="12">
        <f>G51-124</f>
        <v>745</v>
      </c>
      <c r="G51" s="6">
        <v>869</v>
      </c>
      <c r="H51" s="11">
        <f>I51-113</f>
        <v>451</v>
      </c>
      <c r="I51" s="7">
        <v>564</v>
      </c>
      <c r="J51" s="5">
        <f>K51-125</f>
        <v>618</v>
      </c>
      <c r="K51" s="6">
        <v>743</v>
      </c>
      <c r="L51" s="6">
        <f>M51-110</f>
        <v>386</v>
      </c>
      <c r="M51" s="7">
        <v>496</v>
      </c>
      <c r="N51" s="5">
        <f>O51-117</f>
        <v>677</v>
      </c>
      <c r="O51" s="6">
        <v>794</v>
      </c>
      <c r="P51" s="6">
        <f>Q51-114</f>
        <v>383</v>
      </c>
      <c r="Q51" s="7">
        <v>497</v>
      </c>
      <c r="R51" s="5"/>
      <c r="S51" s="6"/>
      <c r="T51" s="6"/>
      <c r="U51" s="7"/>
      <c r="V51" s="5"/>
      <c r="W51" s="6"/>
      <c r="X51" s="6"/>
      <c r="Y51" s="7"/>
      <c r="Z51" s="5">
        <f>AA51-125</f>
        <v>679</v>
      </c>
      <c r="AA51" s="6">
        <v>804</v>
      </c>
      <c r="AB51" s="6">
        <f>AC51-154</f>
        <v>249</v>
      </c>
      <c r="AC51" s="7">
        <v>403</v>
      </c>
    </row>
    <row r="52" spans="1:29" ht="19.5" thickBot="1" x14ac:dyDescent="0.45">
      <c r="A52" s="1">
        <v>0.4</v>
      </c>
      <c r="B52" s="8">
        <f>C52-115</f>
        <v>404</v>
      </c>
      <c r="C52" s="9">
        <v>519</v>
      </c>
      <c r="D52" s="9">
        <f>E52-115</f>
        <v>364</v>
      </c>
      <c r="E52" s="10">
        <v>479</v>
      </c>
      <c r="F52" s="13">
        <f>G52-121</f>
        <v>402</v>
      </c>
      <c r="G52" s="9">
        <v>523</v>
      </c>
      <c r="H52" s="9">
        <f>I52-118</f>
        <v>430</v>
      </c>
      <c r="I52" s="10">
        <v>548</v>
      </c>
      <c r="J52" s="8">
        <f>K52-118</f>
        <v>273</v>
      </c>
      <c r="K52" s="9">
        <v>391</v>
      </c>
      <c r="L52" s="9">
        <f>M52-127</f>
        <v>356</v>
      </c>
      <c r="M52" s="10">
        <v>483</v>
      </c>
      <c r="N52" s="8">
        <f>O52-115</f>
        <v>338</v>
      </c>
      <c r="O52" s="9">
        <v>453</v>
      </c>
      <c r="P52" s="9">
        <f>Q52-122</f>
        <v>358</v>
      </c>
      <c r="Q52" s="10">
        <v>480</v>
      </c>
      <c r="R52" s="8"/>
      <c r="S52" s="9"/>
      <c r="T52" s="9"/>
      <c r="U52" s="10"/>
      <c r="V52" s="8"/>
      <c r="W52" s="9"/>
      <c r="X52" s="9"/>
      <c r="Y52" s="10"/>
      <c r="Z52" s="8">
        <f>AA52-117</f>
        <v>311</v>
      </c>
      <c r="AA52" s="9">
        <v>428</v>
      </c>
      <c r="AB52" s="9">
        <f>AC52-130</f>
        <v>237</v>
      </c>
      <c r="AC52" s="10">
        <v>367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1回目</vt:lpstr>
      <vt:lpstr>1回目（位置の指定のやり直し）</vt:lpstr>
      <vt:lpstr>2回目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yamauchi</dc:creator>
  <cp:lastModifiedBy>yamauchi</cp:lastModifiedBy>
  <dcterms:created xsi:type="dcterms:W3CDTF">2019-05-21T02:46:31Z</dcterms:created>
  <dcterms:modified xsi:type="dcterms:W3CDTF">2019-07-19T12:36:44Z</dcterms:modified>
</cp:coreProperties>
</file>