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</workbook>
</file>

<file path=xl/sharedStrings.xml><?xml version="1.0" encoding="utf-8"?>
<sst xmlns="http://schemas.openxmlformats.org/spreadsheetml/2006/main" count="1566" uniqueCount="25">
  <si>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</si>
  <si>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</si>
  <si>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</si>
  <si>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</si>
  <si>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</si>
  <si>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</si>
  <si>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</si>
  <si>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</si>
  <si>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</si>
  <si>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</si>
  <si>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</si>
  <si>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</si>
  <si>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</si>
  <si>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</si>
  <si>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</si>
  <si>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</si>
  <si>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</si>
  <si>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</si>
  <si>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</si>
  <si>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</si>
  <si>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</si>
  <si>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 xml:space="preserve"> 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</si>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</sst>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>
    <font>
      <sz val="10.0"/>
      <color rgb="FF000000"/>
      <name val="Arial"/>
      <scheme val="minor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2" numFmtId="10" xfId="0" applyAlignment="1" applyFont="1" applyNumberFormat="1">
      <alignment shrinkToFit="0" vertical="bottom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3" numFmtId="4" xfId="0" applyAlignment="1" applyBorder="1" applyFont="1" applyNumberFormat="1">
      <alignment shrinkToFit="0" vertical="top" wrapText="0"/>
    </xf>
    <xf borderId="1" fillId="0" fontId="3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4" fontId="4" numFmtId="10" xfId="0" applyAlignment="1" applyBorder="1" applyFill="1" applyFont="1" applyNumberFormat="1">
      <alignment shrinkToFit="0" vertical="bottom" wrapText="0"/>
    </xf>
    <xf borderId="2" fillId="4" fontId="4" numFmtId="10" xfId="0" applyAlignment="1" applyBorder="1" applyFont="1" applyNumberFormat="1">
      <alignment readingOrder="0" shrinkToFit="0" vertical="bottom" wrapText="0"/>
    </xf>
    <xf borderId="2" fillId="4" fontId="4" numFmtId="2" xfId="0" applyAlignment="1" applyBorder="1" applyFont="1" applyNumberFormat="1">
      <alignment shrinkToFit="0" vertical="bottom" wrapText="0"/>
    </xf>
    <xf borderId="2" fillId="4" fontId="2" numFmtId="0" xfId="0" applyAlignment="1" applyBorder="1" applyFont="1">
      <alignment readingOrder="0" shrinkToFit="0" vertical="bottom" wrapText="0"/>
    </xf>
    <xf borderId="2" fillId="4" fontId="4" numFmtId="4" xfId="0" applyAlignment="1" applyBorder="1" applyFont="1" applyNumberFormat="1">
      <alignment shrinkToFit="0" vertical="bottom" wrapText="0"/>
    </xf>
    <xf borderId="2" fillId="5" fontId="4" numFmtId="10" xfId="0" applyAlignment="1" applyBorder="1" applyFill="1" applyFont="1" applyNumberFormat="1">
      <alignment shrinkToFit="0" vertical="bottom" wrapText="0"/>
    </xf>
    <xf borderId="2" fillId="4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Treynor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Portfolio!$B$5:$F$5</c:f>
              <c:numCache/>
            </c:numRef>
          </c:val>
        </c:ser>
        <c:axId val="101195481"/>
        <c:axId val="42232457"/>
      </c:barChart>
      <c:catAx>
        <c:axId val="101195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32457"/>
      </c:catAx>
      <c:valAx>
        <c:axId val="42232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95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 At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Portfolio!$B$6:$F$6</c:f>
              <c:numCache/>
            </c:numRef>
          </c:val>
        </c:ser>
        <c:ser>
          <c:idx val="1"/>
          <c:order val="1"/>
          <c:tx>
            <c:strRef>
              <c:f>Portfolio!$A$7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Portfolio!$B$7:$F$7</c:f>
              <c:numCache/>
            </c:numRef>
          </c:val>
        </c:ser>
        <c:axId val="1068281380"/>
        <c:axId val="93233133"/>
      </c:barChart>
      <c:catAx>
        <c:axId val="1068281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33133"/>
      </c:catAx>
      <c:valAx>
        <c:axId val="93233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281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8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666750</xdr:colOff>
      <xdr:row>8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9.63"/>
    <col customWidth="1" min="9" max="26" width="14.5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(AVERAGE(FB!H3:FB!H1510)+1)^21-1</f>
        <v>0.02225371768</v>
      </c>
      <c r="C2" s="15">
        <f>(AVERAGE(AMZN!H3:AMZN!H1510)+1)^21-1</f>
        <v>0.02536601711</v>
      </c>
      <c r="D2" s="14">
        <f>(AVERAGE(AAPL!H3:AAPL!H1510)+1)^21-1</f>
        <v>0.02236262114</v>
      </c>
      <c r="E2" s="15">
        <f>(AVERAGE(NFLX!H3:NFLX!H1510)+1)^21-1</f>
        <v>0.03322937053</v>
      </c>
      <c r="F2" s="15">
        <f>(AVERAGE(GOOG!H3:GOOG!H1510)+1)^21-1</f>
        <v>0.01464725156</v>
      </c>
      <c r="G2" s="15">
        <f>(AVERAGE(SPX!G3:SPX!G1510)+1)^21-1</f>
        <v>0.008604957351</v>
      </c>
      <c r="H2" s="14">
        <f>B2*0.2+C2*0.2+D2*0.2+E2*0.2+F2*0.2</f>
        <v>0.02357179561</v>
      </c>
    </row>
    <row r="3" ht="15.75" customHeight="1">
      <c r="A3" s="12" t="s">
        <v>19</v>
      </c>
      <c r="B3" s="14">
        <f>STDEV(FB!H3:FB!H1510)*SQRT(21)</f>
        <v>0.08544219175</v>
      </c>
      <c r="C3" s="15">
        <f>STDEV(AMZN!H3:AMZN!H1510)*SQRT(21)</f>
        <v>0.08602502563</v>
      </c>
      <c r="D3" s="14">
        <f>STDEV(AAPL!H3:AAPL!H1510)*SQRT(21)</f>
        <v>0.07024287132</v>
      </c>
      <c r="E3" s="14">
        <f>STDEV(NFLX!H3:NFLX!H1510)*SQRT(21)</f>
        <v>0.1205951975</v>
      </c>
      <c r="F3" s="14">
        <f>STDEV(GOOG!H3:GOOG!H1510)*SQRT(21)</f>
        <v>0.0680371628</v>
      </c>
      <c r="G3" s="14">
        <f>STDEV(SPX!G3:SPX!G1510)*SQRT(21)</f>
        <v>0.03784969109</v>
      </c>
      <c r="H3" s="14"/>
    </row>
    <row r="4" ht="15.75" customHeight="1">
      <c r="A4" s="12" t="s">
        <v>20</v>
      </c>
      <c r="B4" s="16">
        <f>COVAR(FB!H3:H1510, SPX!G3:G1510)/VAR(SPX!G3:G1510)</f>
        <v>1.256177842</v>
      </c>
      <c r="C4" s="16">
        <f>COVAR(AMZN!H3:H1510, SPX!G3:G1510)/VAR(SPX!G3:G1510)</f>
        <v>1.337624053</v>
      </c>
      <c r="D4" s="16">
        <f>COVAR(AAPL!H3:H1510, SPX!G3:G1510)/VAR(SPX!G3:G1510)</f>
        <v>1.188473216</v>
      </c>
      <c r="E4" s="16">
        <f>COVAR(NFLX!H3:H1510, SPX!G3:G1510)/VAR(SPX!G3:G1510)</f>
        <v>1.48994756</v>
      </c>
      <c r="F4" s="16">
        <f>COVAR(GOOG!H3:H1510, SPX!G3:G1510)/VAR(SPX!G3:G1510)</f>
        <v>1.204128987</v>
      </c>
      <c r="G4" s="17" t="s">
        <v>21</v>
      </c>
      <c r="H4" s="18">
        <f>B4*0.2+C4*0.2+D4*0.2+E4*0.2+F4*0.2</f>
        <v>1.295270332</v>
      </c>
    </row>
    <row r="5" ht="15.75" customHeight="1">
      <c r="A5" s="12" t="s">
        <v>22</v>
      </c>
      <c r="B5" s="14">
        <f t="shared" ref="B5:F5" si="1">(B2-0.19%)/B4</f>
        <v>0.01620289501</v>
      </c>
      <c r="C5" s="14">
        <f t="shared" si="1"/>
        <v>0.01754305857</v>
      </c>
      <c r="D5" s="14">
        <f t="shared" si="1"/>
        <v>0.01721757029</v>
      </c>
      <c r="E5" s="14">
        <f t="shared" si="1"/>
        <v>0.02102716323</v>
      </c>
      <c r="F5" s="14">
        <f t="shared" si="1"/>
        <v>0.01058628411</v>
      </c>
      <c r="G5" s="14"/>
      <c r="H5" s="19">
        <f>(H2-0.19%)/H4</f>
        <v>0.0167314846</v>
      </c>
    </row>
    <row r="6" ht="15.75" customHeight="1">
      <c r="A6" s="12" t="s">
        <v>23</v>
      </c>
      <c r="B6" s="14">
        <f t="shared" ref="B6:F6" si="2">B2-2*B3</f>
        <v>-0.1486306658</v>
      </c>
      <c r="C6" s="14">
        <f t="shared" si="2"/>
        <v>-0.1466840341</v>
      </c>
      <c r="D6" s="14">
        <f t="shared" si="2"/>
        <v>-0.1181231215</v>
      </c>
      <c r="E6" s="14">
        <f t="shared" si="2"/>
        <v>-0.2079610245</v>
      </c>
      <c r="F6" s="14">
        <f t="shared" si="2"/>
        <v>-0.121427074</v>
      </c>
      <c r="G6" s="20"/>
      <c r="H6" s="20"/>
    </row>
    <row r="7" ht="15.75" customHeight="1">
      <c r="A7" s="12" t="s">
        <v>24</v>
      </c>
      <c r="B7" s="14">
        <f t="shared" ref="B7:F7" si="3">B2-3*B3</f>
        <v>-0.2340728576</v>
      </c>
      <c r="C7" s="14">
        <f t="shared" si="3"/>
        <v>-0.2327090598</v>
      </c>
      <c r="D7" s="14">
        <f t="shared" si="3"/>
        <v>-0.1883659928</v>
      </c>
      <c r="E7" s="14">
        <f t="shared" si="3"/>
        <v>-0.3285562221</v>
      </c>
      <c r="F7" s="14">
        <f t="shared" si="3"/>
        <v>-0.1894642368</v>
      </c>
      <c r="G7" s="20"/>
      <c r="H7" s="20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