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PWR" sheetId="1" state="visible" r:id="rId2"/>
    <sheet name="LFR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<sst xmlns="http://schemas.openxmlformats.org/spreadsheetml/2006/main" count="196" uniqueCount="45">
  <si>
    <t xml:space="preserve">PRESSURIZED WATER REACTOR</t>
  </si>
  <si>
    <t xml:space="preserve">VOLUMES</t>
  </si>
  <si>
    <t xml:space="preserve">FUEL1</t>
  </si>
  <si>
    <t xml:space="preserve">FUEL5</t>
  </si>
  <si>
    <t xml:space="preserve">FUEL7</t>
  </si>
  <si>
    <t xml:space="preserve">m3</t>
  </si>
  <si>
    <t xml:space="preserve">U235</t>
  </si>
  <si>
    <t xml:space="preserve">at%</t>
  </si>
  <si>
    <t xml:space="preserve">FUEL2</t>
  </si>
  <si>
    <t xml:space="preserve">U238</t>
  </si>
  <si>
    <t xml:space="preserve">FUEL3</t>
  </si>
  <si>
    <t xml:space="preserve">O16</t>
  </si>
  <si>
    <t xml:space="preserve">FUEL4</t>
  </si>
  <si>
    <t xml:space="preserve">Gd152</t>
  </si>
  <si>
    <t xml:space="preserve">FUEL6</t>
  </si>
  <si>
    <t xml:space="preserve">Gd154</t>
  </si>
  <si>
    <t xml:space="preserve">Gd155</t>
  </si>
  <si>
    <t xml:space="preserve">Gd156</t>
  </si>
  <si>
    <t xml:space="preserve">WATER</t>
  </si>
  <si>
    <t xml:space="preserve">Gd157</t>
  </si>
  <si>
    <t xml:space="preserve">Gd158</t>
  </si>
  <si>
    <t xml:space="preserve">DENSITIES</t>
  </si>
  <si>
    <t xml:space="preserve">Gd160</t>
  </si>
  <si>
    <t xml:space="preserve">g/cm3</t>
  </si>
  <si>
    <t xml:space="preserve">H1</t>
  </si>
  <si>
    <t xml:space="preserve">microscopic cross sections can be found at: https://www-nds.iaea.org/exfor/endf.htm</t>
  </si>
  <si>
    <t xml:space="preserve">LEAD FAST REACTOR</t>
  </si>
  <si>
    <t xml:space="preserve">MOX 1 COMPOSITION</t>
  </si>
  <si>
    <t xml:space="preserve">MOX 2 COMPOSITION</t>
  </si>
  <si>
    <t xml:space="preserve">MOX 1</t>
  </si>
  <si>
    <t xml:space="preserve">U</t>
  </si>
  <si>
    <t xml:space="preserve">U234</t>
  </si>
  <si>
    <t xml:space="preserve">MOX 2</t>
  </si>
  <si>
    <t xml:space="preserve">Pb</t>
  </si>
  <si>
    <t xml:space="preserve">PuAm</t>
  </si>
  <si>
    <t xml:space="preserve">Pu238</t>
  </si>
  <si>
    <t xml:space="preserve">Pu239</t>
  </si>
  <si>
    <t xml:space="preserve">Pu240</t>
  </si>
  <si>
    <t xml:space="preserve">Pu241</t>
  </si>
  <si>
    <t xml:space="preserve">Pu242</t>
  </si>
  <si>
    <t xml:space="preserve">Am241</t>
  </si>
  <si>
    <t xml:space="preserve">O</t>
  </si>
  <si>
    <t xml:space="preserve">metal 1</t>
  </si>
  <si>
    <t xml:space="preserve">metal 2</t>
  </si>
  <si>
    <t xml:space="preserve">metall 1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</si>
</sst>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E+00"/>
    <numFmt numFmtId="166" formatCode="General"/>
  </numFmts>
  <fonts count="6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FFFFFF"/>
      <name val="Calibri"/>
      <family val="2"/>
      <charset val="1"/>
    </font>
    <font>
      <sz val="12"/>
      <color rgb="FF0000FF"/>
      <name val="Menlo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ED7D31"/>
        <bgColor rgb="FFFF8080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2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D7D3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26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Q16" activeCellId="0" sqref="Q16"/>
    </sheetView>
  </sheetViews>
  <sheetFormatPr defaultColWidth="10.6015625" defaultRowHeight="15.75" zeroHeight="false" outlineLevelRow="0" outlineLevelCol="0"/>
  <cols>
    <col collapsed="false" customWidth="false" hidden="false" outlineLevel="0" max="1024" min="1" style="1" width="10.61"/>
  </cols>
  <sheetData>
    <row r="1" customFormat="false" ht="16.5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3"/>
      <c r="T1" s="3"/>
      <c r="U1" s="3"/>
      <c r="V1" s="3"/>
      <c r="W1" s="3"/>
    </row>
    <row r="2" customFormat="false" ht="15.75" hidden="false" customHeight="false" outlineLevel="0" collapsed="false">
      <c r="A2" s="4"/>
      <c r="B2" s="4"/>
      <c r="C2" s="4"/>
      <c r="D2" s="4"/>
      <c r="E2" s="4"/>
      <c r="F2" s="4"/>
      <c r="G2" s="4"/>
      <c r="H2" s="4"/>
    </row>
    <row r="3" customFormat="false" ht="16.5" hidden="false" customHeight="false" outlineLevel="0" collapsed="false">
      <c r="D3" s="4"/>
      <c r="J3" s="5"/>
      <c r="K3" s="5"/>
      <c r="L3" s="5"/>
      <c r="M3" s="5"/>
    </row>
    <row r="4" customFormat="false" ht="16.5" hidden="false" customHeight="false" outlineLevel="0" collapsed="false">
      <c r="A4" s="6" t="s">
        <v>1</v>
      </c>
      <c r="B4" s="6"/>
      <c r="C4" s="6"/>
      <c r="D4" s="4"/>
      <c r="E4" s="2" t="s">
        <v>2</v>
      </c>
      <c r="F4" s="2"/>
      <c r="G4" s="2"/>
      <c r="H4" s="2"/>
      <c r="J4" s="2" t="s">
        <v>3</v>
      </c>
      <c r="K4" s="2"/>
      <c r="L4" s="2"/>
      <c r="M4" s="2"/>
      <c r="O4" s="2" t="s">
        <v>4</v>
      </c>
      <c r="P4" s="2"/>
      <c r="Q4" s="2"/>
      <c r="R4" s="2"/>
    </row>
    <row r="5" customFormat="false" ht="16.5" hidden="false" customHeight="false" outlineLevel="0" collapsed="false">
      <c r="A5" s="6" t="s">
        <v>2</v>
      </c>
      <c r="B5" s="7" t="n">
        <v>0.09646</v>
      </c>
      <c r="C5" s="8" t="s">
        <v>5</v>
      </c>
      <c r="D5" s="4"/>
      <c r="E5" s="9" t="s">
        <v>2</v>
      </c>
      <c r="F5" s="10" t="s">
        <v>6</v>
      </c>
      <c r="G5" s="11" t="n">
        <v>0.00506299656514596</v>
      </c>
      <c r="H5" s="8" t="s">
        <v>7</v>
      </c>
      <c r="J5" s="9" t="s">
        <v>3</v>
      </c>
      <c r="K5" s="10" t="s">
        <v>6</v>
      </c>
      <c r="L5" s="11" t="n">
        <v>0.0136656308909534</v>
      </c>
      <c r="M5" s="8" t="s">
        <v>7</v>
      </c>
      <c r="O5" s="9" t="s">
        <v>4</v>
      </c>
      <c r="P5" s="10" t="s">
        <v>6</v>
      </c>
      <c r="Q5" s="11" t="n">
        <v>0.0138566447991035</v>
      </c>
      <c r="R5" s="8" t="s">
        <v>7</v>
      </c>
      <c r="S5" s="12"/>
    </row>
    <row r="6" customFormat="false" ht="16.5" hidden="false" customHeight="false" outlineLevel="0" collapsed="false">
      <c r="A6" s="13" t="s">
        <v>8</v>
      </c>
      <c r="B6" s="7" t="n">
        <v>0.04861</v>
      </c>
      <c r="C6" s="8" t="s">
        <v>5</v>
      </c>
      <c r="D6" s="4"/>
      <c r="E6" s="9"/>
      <c r="F6" s="10" t="s">
        <v>9</v>
      </c>
      <c r="G6" s="11" t="n">
        <v>0.328270393583015</v>
      </c>
      <c r="H6" s="8" t="s">
        <v>7</v>
      </c>
      <c r="J6" s="9"/>
      <c r="K6" s="10" t="s">
        <v>9</v>
      </c>
      <c r="L6" s="11" t="n">
        <v>0.319667143922179</v>
      </c>
      <c r="M6" s="8" t="s">
        <v>7</v>
      </c>
      <c r="O6" s="9"/>
      <c r="P6" s="10" t="s">
        <v>9</v>
      </c>
      <c r="Q6" s="11" t="n">
        <v>0.28701296607538</v>
      </c>
      <c r="R6" s="8" t="s">
        <v>7</v>
      </c>
      <c r="S6" s="12"/>
    </row>
    <row r="7" customFormat="false" ht="16.5" hidden="false" customHeight="false" outlineLevel="0" collapsed="false">
      <c r="A7" s="13" t="s">
        <v>10</v>
      </c>
      <c r="B7" s="7" t="n">
        <v>0.09716</v>
      </c>
      <c r="C7" s="8" t="s">
        <v>5</v>
      </c>
      <c r="D7" s="4"/>
      <c r="E7" s="9"/>
      <c r="F7" s="10" t="s">
        <v>11</v>
      </c>
      <c r="G7" s="11" t="n">
        <v>0.666666609851839</v>
      </c>
      <c r="H7" s="8" t="s">
        <v>7</v>
      </c>
      <c r="J7" s="9"/>
      <c r="K7" s="10" t="s">
        <v>11</v>
      </c>
      <c r="L7" s="11" t="n">
        <v>0.666667225186868</v>
      </c>
      <c r="M7" s="8" t="s">
        <v>7</v>
      </c>
      <c r="O7" s="9"/>
      <c r="P7" s="10" t="s">
        <v>11</v>
      </c>
      <c r="Q7" s="11" t="n">
        <v>0.660174216417815</v>
      </c>
      <c r="R7" s="8" t="s">
        <v>7</v>
      </c>
      <c r="S7" s="12"/>
      <c r="T7" s="14"/>
      <c r="U7" s="5"/>
      <c r="V7" s="15"/>
      <c r="W7" s="5"/>
    </row>
    <row r="8" customFormat="false" ht="15" hidden="false" customHeight="false" outlineLevel="0" collapsed="false">
      <c r="A8" s="13" t="s">
        <v>12</v>
      </c>
      <c r="B8" s="7" t="n">
        <v>0.05951</v>
      </c>
      <c r="C8" s="8" t="s">
        <v>5</v>
      </c>
      <c r="D8" s="4"/>
      <c r="G8" s="16"/>
      <c r="L8" s="16"/>
      <c r="O8" s="9"/>
      <c r="P8" s="10" t="s">
        <v>13</v>
      </c>
      <c r="Q8" s="11" t="n">
        <v>7.79123941339827E-005</v>
      </c>
      <c r="R8" s="8" t="s">
        <v>7</v>
      </c>
      <c r="S8" s="17" t="n">
        <v>152</v>
      </c>
      <c r="T8" s="1" t="n">
        <f aca="false">Q8/Q$15</f>
        <v>0.00200000125059972</v>
      </c>
      <c r="U8" s="1" t="n">
        <f aca="false">S8*T8</f>
        <v>0.304000190091157</v>
      </c>
    </row>
    <row r="9" customFormat="false" ht="15" hidden="false" customHeight="false" outlineLevel="0" collapsed="false">
      <c r="A9" s="13" t="s">
        <v>3</v>
      </c>
      <c r="B9" s="7" t="n">
        <v>0.0962</v>
      </c>
      <c r="C9" s="8" t="s">
        <v>5</v>
      </c>
      <c r="D9" s="4"/>
      <c r="E9" s="2" t="s">
        <v>8</v>
      </c>
      <c r="F9" s="2"/>
      <c r="G9" s="2"/>
      <c r="H9" s="2"/>
      <c r="J9" s="2" t="s">
        <v>14</v>
      </c>
      <c r="K9" s="2"/>
      <c r="L9" s="2"/>
      <c r="M9" s="2"/>
      <c r="O9" s="9"/>
      <c r="P9" s="10" t="s">
        <v>15</v>
      </c>
      <c r="Q9" s="11" t="n">
        <v>0.000849244101509544</v>
      </c>
      <c r="R9" s="8" t="s">
        <v>7</v>
      </c>
      <c r="S9" s="17" t="n">
        <v>154</v>
      </c>
      <c r="T9" s="1" t="n">
        <f aca="false">Q9/Q$15</f>
        <v>0.0217999881015426</v>
      </c>
      <c r="U9" s="1" t="n">
        <f aca="false">S9*T9</f>
        <v>3.35719816763756</v>
      </c>
    </row>
    <row r="10" customFormat="false" ht="15" hidden="false" customHeight="false" outlineLevel="0" collapsed="false">
      <c r="A10" s="13" t="s">
        <v>14</v>
      </c>
      <c r="B10" s="7" t="n">
        <v>0.04507</v>
      </c>
      <c r="C10" s="8" t="s">
        <v>5</v>
      </c>
      <c r="D10" s="4"/>
      <c r="E10" s="9" t="s">
        <v>8</v>
      </c>
      <c r="F10" s="10" t="s">
        <v>6</v>
      </c>
      <c r="G10" s="11" t="n">
        <v>0.00540046072633078</v>
      </c>
      <c r="H10" s="8" t="s">
        <v>7</v>
      </c>
      <c r="J10" s="9" t="s">
        <v>14</v>
      </c>
      <c r="K10" s="10" t="s">
        <v>6</v>
      </c>
      <c r="L10" s="11" t="n">
        <v>0.0153792077677215</v>
      </c>
      <c r="M10" s="8" t="s">
        <v>7</v>
      </c>
      <c r="O10" s="9"/>
      <c r="P10" s="10" t="s">
        <v>16</v>
      </c>
      <c r="Q10" s="11" t="n">
        <v>0.0057655122652293</v>
      </c>
      <c r="R10" s="8" t="s">
        <v>7</v>
      </c>
      <c r="S10" s="12" t="n">
        <v>155</v>
      </c>
      <c r="T10" s="1" t="n">
        <f aca="false">Q10/Q$15</f>
        <v>0.147999966744408</v>
      </c>
      <c r="U10" s="1" t="n">
        <f aca="false">S10*T10</f>
        <v>22.9399948453832</v>
      </c>
    </row>
    <row r="11" customFormat="false" ht="15" hidden="false" customHeight="false" outlineLevel="0" collapsed="false">
      <c r="A11" s="13" t="s">
        <v>4</v>
      </c>
      <c r="B11" s="7" t="n">
        <v>0.003171</v>
      </c>
      <c r="C11" s="8" t="s">
        <v>5</v>
      </c>
      <c r="D11" s="4"/>
      <c r="E11" s="9"/>
      <c r="F11" s="10" t="s">
        <v>9</v>
      </c>
      <c r="G11" s="11" t="n">
        <v>0.327931632163372</v>
      </c>
      <c r="H11" s="8" t="s">
        <v>7</v>
      </c>
      <c r="J11" s="9"/>
      <c r="K11" s="10" t="s">
        <v>9</v>
      </c>
      <c r="L11" s="11" t="n">
        <v>0.318345227518712</v>
      </c>
      <c r="M11" s="8" t="s">
        <v>7</v>
      </c>
      <c r="O11" s="9"/>
      <c r="P11" s="10" t="s">
        <v>17</v>
      </c>
      <c r="Q11" s="11" t="n">
        <v>0.00797432325538063</v>
      </c>
      <c r="R11" s="8" t="s">
        <v>7</v>
      </c>
      <c r="S11" s="12" t="n">
        <v>156</v>
      </c>
      <c r="T11" s="1" t="n">
        <f aca="false">Q11/Q$15</f>
        <v>0.204699864003941</v>
      </c>
      <c r="U11" s="1" t="n">
        <f aca="false">S11*T11</f>
        <v>31.9331787846147</v>
      </c>
    </row>
    <row r="12" customFormat="false" ht="15" hidden="false" customHeight="false" outlineLevel="0" collapsed="false">
      <c r="A12" s="18" t="s">
        <v>18</v>
      </c>
      <c r="B12" s="7" t="n">
        <v>0.882</v>
      </c>
      <c r="C12" s="8" t="s">
        <v>5</v>
      </c>
      <c r="D12" s="4"/>
      <c r="E12" s="9"/>
      <c r="F12" s="10" t="s">
        <v>11</v>
      </c>
      <c r="G12" s="11" t="n">
        <v>0.666667907110297</v>
      </c>
      <c r="H12" s="8" t="s">
        <v>7</v>
      </c>
      <c r="J12" s="9"/>
      <c r="K12" s="10" t="s">
        <v>11</v>
      </c>
      <c r="L12" s="11" t="n">
        <v>0.666275564713567</v>
      </c>
      <c r="M12" s="8" t="s">
        <v>7</v>
      </c>
      <c r="O12" s="9"/>
      <c r="P12" s="10" t="s">
        <v>19</v>
      </c>
      <c r="Q12" s="11" t="n">
        <v>0.00609664004840208</v>
      </c>
      <c r="R12" s="8" t="s">
        <v>7</v>
      </c>
      <c r="S12" s="12" t="n">
        <v>157</v>
      </c>
      <c r="T12" s="1" t="n">
        <f aca="false">Q12/Q$15</f>
        <v>0.156499974834456</v>
      </c>
      <c r="U12" s="1" t="n">
        <f aca="false">S12*T12</f>
        <v>24.5704960490096</v>
      </c>
    </row>
    <row r="13" customFormat="false" ht="15" hidden="false" customHeight="false" outlineLevel="0" collapsed="false">
      <c r="D13" s="4"/>
      <c r="E13" s="19"/>
      <c r="F13" s="19"/>
      <c r="G13" s="19"/>
      <c r="H13" s="19"/>
      <c r="J13" s="19"/>
      <c r="K13" s="19"/>
      <c r="L13" s="19"/>
      <c r="M13" s="19"/>
      <c r="O13" s="9"/>
      <c r="P13" s="10" t="s">
        <v>20</v>
      </c>
      <c r="Q13" s="11" t="n">
        <v>0.00967672047571554</v>
      </c>
      <c r="R13" s="8" t="s">
        <v>7</v>
      </c>
      <c r="S13" s="12" t="n">
        <v>158</v>
      </c>
      <c r="T13" s="1" t="n">
        <f aca="false">Q13/Q$15</f>
        <v>0.248400184184479</v>
      </c>
      <c r="U13" s="1" t="n">
        <f aca="false">S13*T13</f>
        <v>39.2472291011476</v>
      </c>
    </row>
    <row r="14" customFormat="false" ht="15" hidden="false" customHeight="false" outlineLevel="0" collapsed="false">
      <c r="A14" s="6" t="s">
        <v>21</v>
      </c>
      <c r="B14" s="6"/>
      <c r="C14" s="6"/>
      <c r="D14" s="4"/>
      <c r="E14" s="2" t="s">
        <v>10</v>
      </c>
      <c r="F14" s="2"/>
      <c r="G14" s="2"/>
      <c r="H14" s="2"/>
      <c r="J14" s="2" t="s">
        <v>18</v>
      </c>
      <c r="K14" s="2"/>
      <c r="L14" s="2"/>
      <c r="M14" s="2"/>
      <c r="O14" s="9"/>
      <c r="P14" s="10" t="s">
        <v>22</v>
      </c>
      <c r="Q14" s="11" t="n">
        <v>0.00851582016733096</v>
      </c>
      <c r="R14" s="8" t="s">
        <v>7</v>
      </c>
      <c r="S14" s="12" t="n">
        <v>160</v>
      </c>
      <c r="T14" s="1" t="n">
        <f aca="false">Q14/Q$15</f>
        <v>0.218600020880575</v>
      </c>
      <c r="U14" s="1" t="n">
        <f aca="false">S14*T14</f>
        <v>34.976003340892</v>
      </c>
    </row>
    <row r="15" customFormat="false" ht="16.5" hidden="false" customHeight="false" outlineLevel="0" collapsed="false">
      <c r="A15" s="6" t="s">
        <v>2</v>
      </c>
      <c r="B15" s="7" t="n">
        <f aca="false">0.96 * 10.53</f>
        <v>10.1088</v>
      </c>
      <c r="C15" s="8" t="s">
        <v>23</v>
      </c>
      <c r="D15" s="4"/>
      <c r="E15" s="9" t="s">
        <v>10</v>
      </c>
      <c r="F15" s="10" t="s">
        <v>6</v>
      </c>
      <c r="G15" s="11" t="n">
        <v>0.00843724494789843</v>
      </c>
      <c r="H15" s="8" t="s">
        <v>7</v>
      </c>
      <c r="J15" s="9" t="s">
        <v>18</v>
      </c>
      <c r="K15" s="10" t="s">
        <v>24</v>
      </c>
      <c r="L15" s="11" t="n">
        <v>0.6666</v>
      </c>
      <c r="M15" s="8" t="s">
        <v>7</v>
      </c>
      <c r="Q15" s="1" t="n">
        <f aca="false">SUM(Q8:Q14)</f>
        <v>0.038956172707702</v>
      </c>
      <c r="T15" s="1" t="n">
        <f aca="false">SUM(T8:T14)</f>
        <v>1</v>
      </c>
      <c r="U15" s="1" t="n">
        <f aca="false">SUM(U8:U14)</f>
        <v>157.328100478776</v>
      </c>
    </row>
    <row r="16" customFormat="false" ht="16.5" hidden="false" customHeight="false" outlineLevel="0" collapsed="false">
      <c r="A16" s="13" t="s">
        <v>8</v>
      </c>
      <c r="B16" s="7" t="n">
        <f aca="false">0.96 * 10.53</f>
        <v>10.1088</v>
      </c>
      <c r="C16" s="8" t="s">
        <v>23</v>
      </c>
      <c r="D16" s="4"/>
      <c r="E16" s="9"/>
      <c r="F16" s="10" t="s">
        <v>9</v>
      </c>
      <c r="G16" s="11" t="n">
        <v>0.324895936896286</v>
      </c>
      <c r="H16" s="8" t="s">
        <v>7</v>
      </c>
      <c r="J16" s="9"/>
      <c r="K16" s="10" t="s">
        <v>11</v>
      </c>
      <c r="L16" s="11" t="n">
        <v>0.3333</v>
      </c>
      <c r="M16" s="8" t="s">
        <v>7</v>
      </c>
    </row>
    <row r="17" customFormat="false" ht="16.5" hidden="false" customHeight="false" outlineLevel="0" collapsed="false">
      <c r="A17" s="13" t="s">
        <v>10</v>
      </c>
      <c r="B17" s="7" t="n">
        <f aca="false">0.96 * 10.53</f>
        <v>10.1088</v>
      </c>
      <c r="C17" s="8" t="s">
        <v>23</v>
      </c>
      <c r="D17" s="4"/>
      <c r="E17" s="9"/>
      <c r="F17" s="10" t="s">
        <v>11</v>
      </c>
      <c r="G17" s="11" t="n">
        <v>0.666666818155815</v>
      </c>
      <c r="H17" s="8" t="s">
        <v>7</v>
      </c>
    </row>
    <row r="18" customFormat="false" ht="16.5" hidden="false" customHeight="false" outlineLevel="0" collapsed="false">
      <c r="A18" s="13" t="s">
        <v>12</v>
      </c>
      <c r="B18" s="7" t="n">
        <f aca="false">0.96 * 10.53</f>
        <v>10.1088</v>
      </c>
      <c r="C18" s="8" t="s">
        <v>23</v>
      </c>
      <c r="D18" s="4"/>
      <c r="E18" s="19"/>
      <c r="F18" s="19"/>
      <c r="G18" s="19"/>
      <c r="H18" s="19"/>
      <c r="J18" s="19"/>
      <c r="K18" s="19"/>
      <c r="L18" s="19"/>
      <c r="M18" s="19"/>
    </row>
    <row r="19" customFormat="false" ht="16.5" hidden="false" customHeight="false" outlineLevel="0" collapsed="false">
      <c r="A19" s="13" t="s">
        <v>3</v>
      </c>
      <c r="B19" s="7" t="n">
        <f aca="false">0.96 * 10.53</f>
        <v>10.1088</v>
      </c>
      <c r="C19" s="8" t="s">
        <v>23</v>
      </c>
      <c r="D19" s="4"/>
      <c r="E19" s="2" t="s">
        <v>12</v>
      </c>
      <c r="F19" s="2"/>
      <c r="G19" s="2"/>
      <c r="H19" s="2"/>
    </row>
    <row r="20" customFormat="false" ht="16.5" hidden="false" customHeight="false" outlineLevel="0" collapsed="false">
      <c r="A20" s="13" t="s">
        <v>14</v>
      </c>
      <c r="B20" s="7" t="n">
        <f aca="false">0.96 * 10.53</f>
        <v>10.1088</v>
      </c>
      <c r="C20" s="8" t="s">
        <v>23</v>
      </c>
      <c r="D20" s="4"/>
      <c r="E20" s="9" t="s">
        <v>12</v>
      </c>
      <c r="F20" s="10" t="s">
        <v>6</v>
      </c>
      <c r="G20" s="11" t="n">
        <v>0.00877462047195195</v>
      </c>
      <c r="H20" s="8" t="s">
        <v>7</v>
      </c>
    </row>
    <row r="21" customFormat="false" ht="16.5" hidden="false" customHeight="false" outlineLevel="0" collapsed="false">
      <c r="A21" s="13" t="s">
        <v>4</v>
      </c>
      <c r="B21" s="7" t="n">
        <f aca="false">0.96 * 10.53</f>
        <v>10.1088</v>
      </c>
      <c r="C21" s="8" t="s">
        <v>23</v>
      </c>
      <c r="D21" s="4"/>
      <c r="E21" s="9"/>
      <c r="F21" s="10" t="s">
        <v>9</v>
      </c>
      <c r="G21" s="11" t="n">
        <v>0.324558674989504</v>
      </c>
      <c r="H21" s="8" t="s">
        <v>7</v>
      </c>
    </row>
    <row r="22" customFormat="false" ht="16.5" hidden="false" customHeight="false" outlineLevel="0" collapsed="false">
      <c r="A22" s="18" t="s">
        <v>18</v>
      </c>
      <c r="B22" s="20" t="n">
        <v>0.7355</v>
      </c>
      <c r="C22" s="8" t="s">
        <v>23</v>
      </c>
      <c r="D22" s="4"/>
      <c r="E22" s="9"/>
      <c r="F22" s="10" t="s">
        <v>11</v>
      </c>
      <c r="G22" s="11" t="n">
        <v>0.666666704538544</v>
      </c>
      <c r="H22" s="8" t="s">
        <v>7</v>
      </c>
    </row>
    <row r="23" customFormat="false" ht="15.75" hidden="false" customHeight="false" outlineLevel="0" collapsed="false">
      <c r="A23" s="4"/>
      <c r="B23" s="4"/>
      <c r="C23" s="4"/>
      <c r="D23" s="4"/>
      <c r="J23" s="16"/>
    </row>
    <row r="24" customFormat="false" ht="15.75" hidden="false" customHeight="false" outlineLevel="0" collapsed="false">
      <c r="A24" s="4"/>
      <c r="B24" s="4"/>
      <c r="C24" s="4"/>
      <c r="D24" s="4"/>
    </row>
    <row r="26" customFormat="false" ht="15.75" hidden="false" customHeight="false" outlineLevel="0" collapsed="false">
      <c r="A26" s="1" t="s">
        <v>25</v>
      </c>
    </row>
  </sheetData>
  <mergeCells count="20">
    <mergeCell ref="A1:R1"/>
    <mergeCell ref="J3:M3"/>
    <mergeCell ref="A4:C4"/>
    <mergeCell ref="E4:H4"/>
    <mergeCell ref="J4:M4"/>
    <mergeCell ref="O4:R4"/>
    <mergeCell ref="E5:E7"/>
    <mergeCell ref="J5:J7"/>
    <mergeCell ref="O5:O14"/>
    <mergeCell ref="E9:H9"/>
    <mergeCell ref="J9:M9"/>
    <mergeCell ref="E10:E12"/>
    <mergeCell ref="J10:J12"/>
    <mergeCell ref="A14:C14"/>
    <mergeCell ref="E14:H14"/>
    <mergeCell ref="J14:M14"/>
    <mergeCell ref="E15:E17"/>
    <mergeCell ref="J15:J16"/>
    <mergeCell ref="E19:H19"/>
    <mergeCell ref="E20:E2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26"/>
  <sheetViews>
    <sheetView showFormulas="false" showGridLines="true" showRowColHeaders="true" showZeros="true" rightToLeft="false" tabSelected="true" showOutlineSymbols="true" defaultGridColor="true" view="normal" topLeftCell="D1" colorId="64" zoomScale="160" zoomScaleNormal="160" zoomScalePageLayoutView="100" workbookViewId="0">
      <selection pane="topLeft" activeCell="H9" activeCellId="0" sqref="H9"/>
    </sheetView>
  </sheetViews>
  <sheetFormatPr defaultColWidth="10.6015625" defaultRowHeight="15" zeroHeight="false" outlineLevelRow="0" outlineLevelCol="0"/>
  <cols>
    <col collapsed="false" customWidth="false" hidden="false" outlineLevel="0" max="6" min="1" style="1" width="10.61"/>
    <col collapsed="false" customWidth="true" hidden="true" outlineLevel="0" max="7" min="7" style="4" width="36.85"/>
    <col collapsed="false" customWidth="true" hidden="false" outlineLevel="0" max="8" min="8" style="4" width="27.35"/>
    <col collapsed="false" customWidth="false" hidden="false" outlineLevel="0" max="12" min="9" style="1" width="10.61"/>
    <col collapsed="false" customWidth="true" hidden="true" outlineLevel="0" max="13" min="13" style="4" width="34.96"/>
    <col collapsed="false" customWidth="true" hidden="false" outlineLevel="0" max="14" min="14" style="4" width="26.6"/>
    <col collapsed="false" customWidth="false" hidden="false" outlineLevel="0" max="1024" min="15" style="1" width="10.61"/>
  </cols>
  <sheetData>
    <row r="1" customFormat="false" ht="15" hidden="false" customHeight="false" outlineLevel="0" collapsed="false">
      <c r="A1" s="2" t="s">
        <v>26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customFormat="false" ht="15" hidden="false" customHeight="false" outlineLevel="0" collapsed="false">
      <c r="A2" s="4"/>
      <c r="B2" s="4"/>
      <c r="C2" s="4"/>
      <c r="D2" s="4"/>
      <c r="E2" s="4"/>
      <c r="F2" s="4"/>
      <c r="I2" s="4"/>
    </row>
    <row r="3" customFormat="false" ht="15" hidden="false" customHeight="false" outlineLevel="0" collapsed="false">
      <c r="D3" s="4"/>
      <c r="E3" s="2" t="s">
        <v>27</v>
      </c>
      <c r="F3" s="2"/>
      <c r="G3" s="2"/>
      <c r="H3" s="2"/>
      <c r="I3" s="2"/>
      <c r="K3" s="2" t="s">
        <v>28</v>
      </c>
      <c r="L3" s="2"/>
      <c r="M3" s="2"/>
      <c r="N3" s="2"/>
      <c r="O3" s="2"/>
    </row>
    <row r="4" customFormat="false" ht="15" hidden="false" customHeight="false" outlineLevel="0" collapsed="false">
      <c r="A4" s="2" t="s">
        <v>1</v>
      </c>
      <c r="B4" s="2"/>
      <c r="C4" s="2"/>
      <c r="D4" s="4"/>
      <c r="E4" s="4"/>
      <c r="F4" s="4"/>
      <c r="I4" s="4"/>
      <c r="K4" s="4"/>
      <c r="L4" s="4"/>
      <c r="O4" s="4"/>
    </row>
    <row r="5" customFormat="false" ht="15" hidden="false" customHeight="false" outlineLevel="0" collapsed="false">
      <c r="A5" s="6" t="s">
        <v>29</v>
      </c>
      <c r="B5" s="10" t="n">
        <v>0.262</v>
      </c>
      <c r="C5" s="8" t="s">
        <v>5</v>
      </c>
      <c r="D5" s="4"/>
      <c r="E5" s="21" t="s">
        <v>30</v>
      </c>
      <c r="F5" s="10" t="s">
        <v>31</v>
      </c>
      <c r="G5" s="7" t="n">
        <v>0.001</v>
      </c>
      <c r="H5" s="7" t="n">
        <f aca="false">G5*$G$18*$G$21</f>
        <v>0.000267676767676768</v>
      </c>
      <c r="I5" s="8" t="s">
        <v>7</v>
      </c>
      <c r="K5" s="21" t="s">
        <v>30</v>
      </c>
      <c r="L5" s="10" t="s">
        <v>31</v>
      </c>
      <c r="M5" s="7" t="n">
        <v>0.001</v>
      </c>
      <c r="N5" s="7" t="n">
        <f aca="false">M5*$M$18*$M$21</f>
        <v>0.000248484848484848</v>
      </c>
      <c r="O5" s="8" t="s">
        <v>7</v>
      </c>
    </row>
    <row r="6" customFormat="false" ht="15" hidden="false" customHeight="false" outlineLevel="0" collapsed="false">
      <c r="A6" s="13" t="s">
        <v>32</v>
      </c>
      <c r="B6" s="10" t="n">
        <v>0.5217</v>
      </c>
      <c r="C6" s="8" t="s">
        <v>5</v>
      </c>
      <c r="D6" s="4"/>
      <c r="E6" s="21"/>
      <c r="F6" s="10" t="s">
        <v>6</v>
      </c>
      <c r="G6" s="7" t="n">
        <v>0.2026</v>
      </c>
      <c r="H6" s="7" t="n">
        <f aca="false">G6*$G$18*$G$21</f>
        <v>0.0542313131313131</v>
      </c>
      <c r="I6" s="8" t="s">
        <v>7</v>
      </c>
      <c r="K6" s="21"/>
      <c r="L6" s="10" t="s">
        <v>6</v>
      </c>
      <c r="M6" s="7" t="n">
        <v>0.2026</v>
      </c>
      <c r="N6" s="7" t="n">
        <f aca="false">M6*$M$18*$M$21</f>
        <v>0.0503430303030303</v>
      </c>
      <c r="O6" s="8" t="s">
        <v>7</v>
      </c>
    </row>
    <row r="7" customFormat="false" ht="15" hidden="false" customHeight="false" outlineLevel="0" collapsed="false">
      <c r="A7" s="18" t="s">
        <v>33</v>
      </c>
      <c r="B7" s="10" t="n">
        <v>2.2</v>
      </c>
      <c r="C7" s="8" t="s">
        <v>5</v>
      </c>
      <c r="D7" s="4"/>
      <c r="E7" s="21"/>
      <c r="F7" s="10" t="s">
        <v>9</v>
      </c>
      <c r="G7" s="7" t="n">
        <v>99.7964</v>
      </c>
      <c r="H7" s="7" t="n">
        <f aca="false">G7*$G$18*$G$21</f>
        <v>26.7131777777778</v>
      </c>
      <c r="I7" s="8" t="s">
        <v>7</v>
      </c>
      <c r="K7" s="21"/>
      <c r="L7" s="10" t="s">
        <v>9</v>
      </c>
      <c r="M7" s="7" t="n">
        <v>99.7964</v>
      </c>
      <c r="N7" s="7" t="n">
        <f aca="false">M7*$M$18*$M$21</f>
        <v>24.7978933333333</v>
      </c>
      <c r="O7" s="8" t="s">
        <v>7</v>
      </c>
    </row>
    <row r="8" customFormat="false" ht="15" hidden="false" customHeight="false" outlineLevel="0" collapsed="false">
      <c r="A8" s="4"/>
      <c r="B8" s="4"/>
      <c r="C8" s="4"/>
      <c r="D8" s="4"/>
      <c r="E8" s="4"/>
      <c r="F8" s="4"/>
      <c r="I8" s="4"/>
      <c r="K8" s="4"/>
      <c r="L8" s="4"/>
      <c r="O8" s="4"/>
    </row>
    <row r="9" customFormat="false" ht="15" hidden="false" customHeight="false" outlineLevel="0" collapsed="false">
      <c r="A9" s="2" t="s">
        <v>21</v>
      </c>
      <c r="B9" s="2"/>
      <c r="C9" s="2"/>
      <c r="D9" s="4"/>
      <c r="E9" s="21" t="s">
        <v>34</v>
      </c>
      <c r="F9" s="10" t="s">
        <v>35</v>
      </c>
      <c r="G9" s="7" t="n">
        <v>2.3173</v>
      </c>
      <c r="H9" s="7" t="n">
        <f aca="false">G9*$G$19*$G$21</f>
        <v>0.159948316498316</v>
      </c>
      <c r="I9" s="8" t="s">
        <v>7</v>
      </c>
      <c r="K9" s="21" t="s">
        <v>34</v>
      </c>
      <c r="L9" s="10" t="s">
        <v>35</v>
      </c>
      <c r="M9" s="7" t="n">
        <v>2.3173</v>
      </c>
      <c r="N9" s="7" t="n">
        <f aca="false">M9*$M$19*$M$21</f>
        <v>0.204421750841751</v>
      </c>
      <c r="O9" s="8" t="s">
        <v>7</v>
      </c>
    </row>
    <row r="10" customFormat="false" ht="15" hidden="false" customHeight="false" outlineLevel="0" collapsed="false">
      <c r="A10" s="6" t="s">
        <v>29</v>
      </c>
      <c r="B10" s="10" t="n">
        <f aca="false">0.95 * 11.46</f>
        <v>10.887</v>
      </c>
      <c r="C10" s="8" t="s">
        <v>23</v>
      </c>
      <c r="D10" s="4"/>
      <c r="E10" s="21"/>
      <c r="F10" s="10" t="s">
        <v>36</v>
      </c>
      <c r="G10" s="7" t="n">
        <f aca="false">56.2791</f>
        <v>56.2791</v>
      </c>
      <c r="H10" s="7" t="n">
        <f aca="false">G10*$G$19*$G$21</f>
        <v>3.88458434343434</v>
      </c>
      <c r="I10" s="8" t="s">
        <v>7</v>
      </c>
      <c r="K10" s="21"/>
      <c r="L10" s="10" t="s">
        <v>36</v>
      </c>
      <c r="M10" s="7" t="n">
        <f aca="false">56.2791</f>
        <v>56.2791</v>
      </c>
      <c r="N10" s="7" t="n">
        <f aca="false">M10*$M$19*$M$21</f>
        <v>4.96468828282828</v>
      </c>
      <c r="O10" s="8" t="s">
        <v>7</v>
      </c>
    </row>
    <row r="11" customFormat="false" ht="15" hidden="false" customHeight="false" outlineLevel="0" collapsed="false">
      <c r="A11" s="13" t="s">
        <v>32</v>
      </c>
      <c r="B11" s="10" t="n">
        <f aca="false">0.95 * 11.46</f>
        <v>10.887</v>
      </c>
      <c r="C11" s="8" t="s">
        <v>23</v>
      </c>
      <c r="D11" s="4"/>
      <c r="E11" s="21"/>
      <c r="F11" s="10" t="s">
        <v>37</v>
      </c>
      <c r="G11" s="7" t="n">
        <f aca="false">26.6032</f>
        <v>26.6032</v>
      </c>
      <c r="H11" s="7" t="n">
        <f aca="false">G11*$G$19*$G$21</f>
        <v>1.83624781144781</v>
      </c>
      <c r="I11" s="8" t="s">
        <v>7</v>
      </c>
      <c r="K11" s="21"/>
      <c r="L11" s="10" t="s">
        <v>37</v>
      </c>
      <c r="M11" s="7" t="n">
        <f aca="false">26.6032</f>
        <v>26.6032</v>
      </c>
      <c r="N11" s="7" t="n">
        <f aca="false">M11*$M$19*$M$21</f>
        <v>2.34681427609428</v>
      </c>
      <c r="O11" s="8" t="s">
        <v>7</v>
      </c>
    </row>
    <row r="12" customFormat="false" ht="15" hidden="false" customHeight="false" outlineLevel="0" collapsed="false">
      <c r="A12" s="18" t="s">
        <v>33</v>
      </c>
      <c r="B12" s="10" t="n">
        <v>10.5</v>
      </c>
      <c r="C12" s="8" t="s">
        <v>23</v>
      </c>
      <c r="D12" s="4"/>
      <c r="E12" s="21"/>
      <c r="F12" s="10" t="s">
        <v>38</v>
      </c>
      <c r="G12" s="7" t="n">
        <f aca="false">5.9899</f>
        <v>5.9899</v>
      </c>
      <c r="H12" s="7" t="n">
        <f aca="false">G12*$G$19*$G$21</f>
        <v>0.413444276094276</v>
      </c>
      <c r="I12" s="8" t="s">
        <v>7</v>
      </c>
      <c r="K12" s="21"/>
      <c r="L12" s="10" t="s">
        <v>38</v>
      </c>
      <c r="M12" s="7" t="n">
        <f aca="false">5.9899</f>
        <v>5.9899</v>
      </c>
      <c r="N12" s="7" t="n">
        <f aca="false">M12*$M$19*$M$21</f>
        <v>0.528401952861953</v>
      </c>
      <c r="O12" s="8" t="s">
        <v>7</v>
      </c>
    </row>
    <row r="13" customFormat="false" ht="15" hidden="false" customHeight="false" outlineLevel="0" collapsed="false">
      <c r="D13" s="4"/>
      <c r="E13" s="21"/>
      <c r="F13" s="10" t="s">
        <v>39</v>
      </c>
      <c r="G13" s="7" t="n">
        <f aca="false">7.518</f>
        <v>7.518</v>
      </c>
      <c r="H13" s="7" t="n">
        <f aca="false">G13*$G$19*$G$21</f>
        <v>0.518919191919192</v>
      </c>
      <c r="I13" s="8" t="s">
        <v>7</v>
      </c>
      <c r="K13" s="21"/>
      <c r="L13" s="10" t="s">
        <v>39</v>
      </c>
      <c r="M13" s="7" t="n">
        <f aca="false">7.518</f>
        <v>7.518</v>
      </c>
      <c r="N13" s="7" t="n">
        <f aca="false">M13*$M$19*$M$21</f>
        <v>0.66320404040404</v>
      </c>
      <c r="O13" s="8" t="s">
        <v>7</v>
      </c>
    </row>
    <row r="14" customFormat="false" ht="15" hidden="false" customHeight="false" outlineLevel="0" collapsed="false">
      <c r="D14" s="4"/>
      <c r="E14" s="21"/>
      <c r="F14" s="10" t="s">
        <v>40</v>
      </c>
      <c r="G14" s="7" t="n">
        <f aca="false">1.2925</f>
        <v>1.2925</v>
      </c>
      <c r="H14" s="7" t="n">
        <f aca="false">G14*$G$19*$G$21</f>
        <v>0.089212962962963</v>
      </c>
      <c r="I14" s="8" t="s">
        <v>7</v>
      </c>
      <c r="K14" s="21"/>
      <c r="L14" s="10" t="s">
        <v>40</v>
      </c>
      <c r="M14" s="7" t="n">
        <f aca="false">1.2925</f>
        <v>1.2925</v>
      </c>
      <c r="N14" s="7" t="n">
        <f aca="false">M14*$M$19*$M$21</f>
        <v>0.114018518518519</v>
      </c>
      <c r="O14" s="8" t="s">
        <v>7</v>
      </c>
    </row>
    <row r="15" customFormat="false" ht="15" hidden="false" customHeight="false" outlineLevel="0" collapsed="false">
      <c r="A15" s="4"/>
      <c r="B15" s="4"/>
      <c r="C15" s="4"/>
      <c r="D15" s="4"/>
      <c r="E15" s="4"/>
      <c r="F15" s="4"/>
      <c r="I15" s="4"/>
      <c r="K15" s="4"/>
      <c r="L15" s="4"/>
      <c r="O15" s="4"/>
    </row>
    <row r="16" customFormat="false" ht="15" hidden="false" customHeight="false" outlineLevel="0" collapsed="false">
      <c r="A16" s="4"/>
      <c r="B16" s="4"/>
      <c r="C16" s="4"/>
      <c r="D16" s="4"/>
      <c r="E16" s="2" t="s">
        <v>41</v>
      </c>
      <c r="F16" s="10" t="s">
        <v>11</v>
      </c>
      <c r="G16" s="7" t="n">
        <v>100</v>
      </c>
      <c r="H16" s="7" t="n">
        <f aca="false">G16*G22</f>
        <v>66.3299663299663</v>
      </c>
      <c r="I16" s="8" t="s">
        <v>7</v>
      </c>
      <c r="K16" s="2" t="s">
        <v>41</v>
      </c>
      <c r="L16" s="10" t="s">
        <v>11</v>
      </c>
      <c r="M16" s="7" t="n">
        <v>100</v>
      </c>
      <c r="N16" s="7" t="n">
        <f aca="false">M16*M22</f>
        <v>66.3299663299663</v>
      </c>
      <c r="O16" s="8" t="s">
        <v>7</v>
      </c>
    </row>
    <row r="17" customFormat="false" ht="15" hidden="false" customHeight="false" outlineLevel="0" collapsed="false">
      <c r="A17" s="4"/>
      <c r="B17" s="4"/>
      <c r="C17" s="4"/>
      <c r="D17" s="4"/>
      <c r="E17" s="4"/>
      <c r="F17" s="4"/>
      <c r="I17" s="4"/>
      <c r="K17" s="4"/>
      <c r="L17" s="4"/>
      <c r="O17" s="4"/>
    </row>
    <row r="18" customFormat="false" ht="15" hidden="false" customHeight="false" outlineLevel="0" collapsed="false">
      <c r="A18" s="4"/>
      <c r="B18" s="4"/>
      <c r="C18" s="4"/>
      <c r="D18" s="4"/>
      <c r="E18" s="21" t="s">
        <v>42</v>
      </c>
      <c r="F18" s="10" t="s">
        <v>30</v>
      </c>
      <c r="G18" s="22" t="n">
        <f aca="false">1-G19</f>
        <v>0.795</v>
      </c>
      <c r="H18" s="22"/>
      <c r="I18" s="8" t="s">
        <v>7</v>
      </c>
      <c r="K18" s="21" t="s">
        <v>43</v>
      </c>
      <c r="L18" s="10" t="s">
        <v>30</v>
      </c>
      <c r="M18" s="22" t="n">
        <f aca="false">1-M19</f>
        <v>0.738</v>
      </c>
      <c r="N18" s="22"/>
      <c r="O18" s="8" t="s">
        <v>7</v>
      </c>
    </row>
    <row r="19" customFormat="false" ht="15" hidden="false" customHeight="false" outlineLevel="0" collapsed="false">
      <c r="A19" s="4"/>
      <c r="B19" s="4"/>
      <c r="C19" s="4"/>
      <c r="D19" s="4"/>
      <c r="E19" s="21"/>
      <c r="F19" s="10" t="s">
        <v>34</v>
      </c>
      <c r="G19" s="7" t="n">
        <v>0.205</v>
      </c>
      <c r="H19" s="7"/>
      <c r="I19" s="8" t="s">
        <v>7</v>
      </c>
      <c r="K19" s="21"/>
      <c r="L19" s="10" t="s">
        <v>34</v>
      </c>
      <c r="M19" s="7" t="n">
        <v>0.262</v>
      </c>
      <c r="N19" s="7"/>
      <c r="O19" s="8" t="s">
        <v>7</v>
      </c>
    </row>
    <row r="20" customFormat="false" ht="15" hidden="false" customHeight="false" outlineLevel="0" collapsed="false">
      <c r="A20" s="4"/>
      <c r="B20" s="4"/>
      <c r="C20" s="4"/>
      <c r="D20" s="4"/>
      <c r="E20" s="4"/>
      <c r="F20" s="4"/>
      <c r="I20" s="4"/>
      <c r="K20" s="4"/>
      <c r="L20" s="4"/>
      <c r="O20" s="4"/>
    </row>
    <row r="21" customFormat="false" ht="15" hidden="false" customHeight="false" outlineLevel="0" collapsed="false">
      <c r="A21" s="4"/>
      <c r="B21" s="4"/>
      <c r="C21" s="4"/>
      <c r="D21" s="4"/>
      <c r="E21" s="9" t="s">
        <v>29</v>
      </c>
      <c r="F21" s="10" t="s">
        <v>44</v>
      </c>
      <c r="G21" s="7" t="n">
        <f aca="false">1 / (1+1.97)</f>
        <v>0.336700336700337</v>
      </c>
      <c r="H21" s="7"/>
      <c r="I21" s="8" t="s">
        <v>7</v>
      </c>
      <c r="K21" s="9" t="s">
        <v>32</v>
      </c>
      <c r="L21" s="10" t="s">
        <v>44</v>
      </c>
      <c r="M21" s="7" t="n">
        <f aca="false">1 / (1+1.97)</f>
        <v>0.336700336700337</v>
      </c>
      <c r="N21" s="7"/>
      <c r="O21" s="8" t="s">
        <v>7</v>
      </c>
    </row>
    <row r="22" customFormat="false" ht="15" hidden="false" customHeight="false" outlineLevel="0" collapsed="false">
      <c r="A22" s="4"/>
      <c r="B22" s="4"/>
      <c r="C22" s="4"/>
      <c r="D22" s="4"/>
      <c r="E22" s="9"/>
      <c r="F22" s="10" t="s">
        <v>41</v>
      </c>
      <c r="G22" s="22" t="n">
        <f aca="false">1.97 / (1 + 1.97)</f>
        <v>0.663299663299663</v>
      </c>
      <c r="H22" s="22"/>
      <c r="I22" s="8" t="s">
        <v>7</v>
      </c>
      <c r="K22" s="9"/>
      <c r="L22" s="10" t="s">
        <v>41</v>
      </c>
      <c r="M22" s="22" t="n">
        <f aca="false">1.97 / (1 + 1.97)</f>
        <v>0.663299663299663</v>
      </c>
      <c r="N22" s="22"/>
      <c r="O22" s="8" t="s">
        <v>7</v>
      </c>
    </row>
    <row r="23" customFormat="false" ht="15" hidden="false" customHeight="false" outlineLevel="0" collapsed="false">
      <c r="A23" s="4"/>
      <c r="B23" s="4"/>
      <c r="C23" s="4"/>
      <c r="D23" s="4"/>
    </row>
    <row r="24" customFormat="false" ht="15" hidden="false" customHeight="false" outlineLevel="0" collapsed="false">
      <c r="A24" s="4"/>
      <c r="B24" s="4"/>
      <c r="C24" s="4"/>
      <c r="D24" s="4"/>
    </row>
    <row r="26" customFormat="false" ht="15" hidden="false" customHeight="false" outlineLevel="0" collapsed="false">
      <c r="A26" s="1" t="s">
        <v>25</v>
      </c>
    </row>
  </sheetData>
  <mergeCells count="13">
    <mergeCell ref="A1:O1"/>
    <mergeCell ref="E3:I3"/>
    <mergeCell ref="K3:O3"/>
    <mergeCell ref="A4:C4"/>
    <mergeCell ref="E5:E7"/>
    <mergeCell ref="K5:K7"/>
    <mergeCell ref="A9:C9"/>
    <mergeCell ref="E9:E14"/>
    <mergeCell ref="K9:K14"/>
    <mergeCell ref="E18:E19"/>
    <mergeCell ref="K18:K19"/>
    <mergeCell ref="E21:E22"/>
    <mergeCell ref="K21:K2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78</TotalTime>
  <Application>LibreOffice/7.3.3.2$Windows_X86_64 LibreOffice_project/d1d0ea68f081ee2800a922cac8f79445e4603348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2024-03-12T14:45:27Z</dcterms:created>
  <dc:creator>Lorenzo Loi</dc:creator>
  <dc:description/>
  <dc:language>en-GB</dc:language>
  <cp:lastModifiedBy/>
  <dcterms:modified xsi:type="dcterms:W3CDTF">2024-08-10T17:59:26Z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