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rea\SkyDrive\Università 3\Lezioni Varie\Simulazione\Esami E Esercizi\"/>
    </mc:Choice>
  </mc:AlternateContent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62913"/>
</workbook>
</file>

<file path=xl/calcChain.xml><?xml version="1.0" encoding="utf-8"?>
<calcChain xmlns="http://schemas.openxmlformats.org/spreadsheetml/2006/main">
  <c r="D6" i="1" l="1"/>
  <c r="F53" i="1" l="1"/>
  <c r="H50" i="1" l="1"/>
  <c r="H51" i="1"/>
  <c r="H49" i="1"/>
  <c r="D53" i="1"/>
  <c r="B55" i="1"/>
  <c r="B29" i="1" l="1"/>
  <c r="B28" i="1"/>
  <c r="C23" i="1"/>
  <c r="C24" i="1"/>
  <c r="C25" i="1"/>
  <c r="C26" i="1"/>
  <c r="C27" i="1"/>
  <c r="C22" i="1"/>
  <c r="B12" i="1"/>
  <c r="C6" i="1" l="1"/>
  <c r="C7" i="1"/>
  <c r="C28" i="1"/>
  <c r="C16" i="1" s="1"/>
  <c r="C50" i="1"/>
  <c r="C11" i="1"/>
  <c r="C54" i="1" s="1"/>
  <c r="C8" i="1"/>
  <c r="C51" i="1" s="1"/>
  <c r="C9" i="1"/>
  <c r="C52" i="1" s="1"/>
  <c r="C10" i="1"/>
  <c r="C53" i="1" s="1"/>
  <c r="C49" i="1"/>
  <c r="D24" i="1"/>
  <c r="E24" i="1" s="1"/>
  <c r="D22" i="1"/>
  <c r="E22" i="1" s="1"/>
  <c r="D23" i="1"/>
  <c r="E23" i="1" s="1"/>
  <c r="D27" i="1"/>
  <c r="E27" i="1" s="1"/>
  <c r="D26" i="1"/>
  <c r="E26" i="1" s="1"/>
  <c r="D25" i="1"/>
  <c r="E25" i="1" s="1"/>
  <c r="E28" i="1" l="1"/>
  <c r="C15" i="1" s="1"/>
  <c r="C17" i="1" s="1"/>
  <c r="D7" i="1" l="1"/>
  <c r="D11" i="1"/>
  <c r="E11" i="1" s="1"/>
  <c r="D10" i="1"/>
  <c r="E10" i="1" s="1"/>
  <c r="D8" i="1"/>
  <c r="D9" i="1"/>
  <c r="E8" i="1" l="1"/>
  <c r="D51" i="1"/>
  <c r="E53" i="1"/>
  <c r="G53" i="1" s="1"/>
  <c r="H53" i="1" s="1"/>
  <c r="H55" i="1" s="1"/>
  <c r="H10" i="1"/>
  <c r="F10" i="1"/>
  <c r="D12" i="1"/>
  <c r="E12" i="1" s="1"/>
  <c r="E6" i="1"/>
  <c r="H11" i="1"/>
  <c r="F11" i="1"/>
  <c r="D52" i="1"/>
  <c r="E9" i="1"/>
  <c r="E7" i="1"/>
  <c r="D50" i="1"/>
  <c r="C12" i="1"/>
  <c r="C55" i="1"/>
  <c r="H6" i="1" l="1"/>
  <c r="F6" i="1"/>
  <c r="H9" i="1"/>
  <c r="F9" i="1"/>
  <c r="H7" i="1"/>
  <c r="F7" i="1"/>
  <c r="D55" i="1"/>
  <c r="E51" i="1"/>
  <c r="E55" i="1" s="1"/>
  <c r="F8" i="1"/>
  <c r="H8" i="1"/>
  <c r="H12" i="1" l="1"/>
</calcChain>
</file>

<file path=xl/sharedStrings.xml><?xml version="1.0" encoding="utf-8"?>
<sst xmlns="http://schemas.openxmlformats.org/spreadsheetml/2006/main" count="41" uniqueCount="34">
  <si>
    <t>N. arrivi i</t>
  </si>
  <si>
    <t>probabilità teorica p(i)</t>
  </si>
  <si>
    <t>Totali</t>
  </si>
  <si>
    <t>Lambda</t>
  </si>
  <si>
    <t>N. arrivi</t>
  </si>
  <si>
    <t xml:space="preserve">N. intervalli osservati fi </t>
  </si>
  <si>
    <t>N. intervalli osservati fi</t>
  </si>
  <si>
    <t>Media</t>
  </si>
  <si>
    <t>Varianza</t>
  </si>
  <si>
    <t>Esercizio pag. 197 - Esempio di Goodness of fit per una distribuzione discreta: Poissoniana</t>
  </si>
  <si>
    <t xml:space="preserve">frequenze osservate f(i) </t>
  </si>
  <si>
    <t>f(i) = fi/n</t>
  </si>
  <si>
    <t>F(i)=np(i)</t>
  </si>
  <si>
    <t>(fi-Fi)^2/Fi (Test chi quadro)</t>
  </si>
  <si>
    <t>n=509</t>
  </si>
  <si>
    <t>Prodotto tra gli arrivi e gli intervalli</t>
  </si>
  <si>
    <t>Totale sommatoria per il calcolo della media</t>
  </si>
  <si>
    <t>n-1=508</t>
  </si>
  <si>
    <t>Sottrazione valori x arrivi e valore media al quadrato</t>
  </si>
  <si>
    <t>Prodotto numero di intervalli osservati e risultato sottrazione</t>
  </si>
  <si>
    <t>fi-Fi</t>
  </si>
  <si>
    <t>elevamento al  quadrato</t>
  </si>
  <si>
    <t>Valori calcolati con la calcolatrice</t>
  </si>
  <si>
    <t>Valore che devo andare a controllare nella tabella del chi quadro</t>
  </si>
  <si>
    <t>raggruppamento valori fi minori di 5</t>
  </si>
  <si>
    <t>Raggruppamento valori Fi minori di 5</t>
  </si>
  <si>
    <t>ATTENTO AGLI ARROTONDAMENTI SE IMPOSTATI IN MODO SBAGLIATO CONTINUA A CALCOLARE CON I VALORI NON ARROTONDATI DANDO RISULTATI SIGNIFICATIVAMENTE DIVERSI</t>
  </si>
  <si>
    <r>
      <rPr>
        <sz val="11"/>
        <color rgb="FFFF0000"/>
        <rFont val="Calibri"/>
        <family val="2"/>
        <scheme val="minor"/>
      </rPr>
      <t>Calcola in modo sbagliato l'elevamento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a potenza. </t>
    </r>
    <r>
      <rPr>
        <b/>
        <sz val="11"/>
        <color rgb="FFFF0000"/>
        <rFont val="Calibri"/>
        <family val="2"/>
        <scheme val="minor"/>
      </rPr>
      <t>Vedere sotto tabella con gli arrotondamenti</t>
    </r>
  </si>
  <si>
    <r>
      <t xml:space="preserve">Risultati da ricontrollare </t>
    </r>
    <r>
      <rPr>
        <b/>
        <sz val="11"/>
        <color rgb="FFFF0000"/>
        <rFont val="Calibri"/>
        <family val="2"/>
        <scheme val="minor"/>
      </rPr>
      <t>(Vedi Tabella sotto)</t>
    </r>
  </si>
  <si>
    <t>ATTENZIONE AGLI ARROTONDAMENTI: SE IMPOSTATI IN MODO SBAGLIATO CONTINUA A CALCOLARE CON I VALORI NON ARROTONDATI DANDO RISULTATI SIGNIFICATIVAMENTE DIVERSI</t>
  </si>
  <si>
    <t>p(i)=poissoniana</t>
  </si>
  <si>
    <t>Tabella corretta che riporta gli stessi valori del libro (5.3)</t>
  </si>
  <si>
    <t>tabella ausiliaria calcolo lamba</t>
  </si>
  <si>
    <t>N. intervalli teorici F(i)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</si>
</sst>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vertical="top" wrapText="1"/>
    </xf>
    <xf numFmtId="164" fontId="0" fillId="0" borderId="0" xfId="0" applyNumberFormat="1" applyBorder="1"/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0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30</xdr:row>
      <xdr:rowOff>95248</xdr:rowOff>
    </xdr:from>
    <xdr:to>
      <xdr:col>7</xdr:col>
      <xdr:colOff>695326</xdr:colOff>
      <xdr:row>41</xdr:row>
      <xdr:rowOff>180975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/>
            <xdr:cNvSpPr txBox="1"/>
          </xdr:nvSpPr>
          <xdr:spPr>
            <a:xfrm>
              <a:off x="114301" y="9029698"/>
              <a:ext cx="8134350" cy="218122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it-IT" sz="1100"/>
                <a:t>Lambda</a:t>
              </a:r>
              <a:r>
                <a:rPr lang="it-IT" sz="1100" baseline="0"/>
                <a:t> può coincidere con la media, ma se voglio fare un calcolo più preciso devo  trovare lambda come media aritmetica fra la media vera e propria (media campionaria) e la varianza (varianza campionaria). </a:t>
              </a:r>
              <a14:m>
                <m:oMath xmlns:m="http://schemas.openxmlformats.org/officeDocument/2006/math">
                  <m:r>
                    <a:rPr lang="it-IT" sz="1100" b="0" i="1" baseline="0">
                      <a:latin typeface="Cambria Math" panose="02040503050406030204" pitchFamily="18" charset="0"/>
                    </a:rPr>
                    <m:t>𝜆</m:t>
                  </m:r>
                  <m:r>
                    <a:rPr lang="it-IT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it-IT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it-IT" sz="11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𝒳</m:t>
                      </m:r>
                      <m:r>
                        <a:rPr lang="it-IT" sz="11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it-IT" sz="11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it-IT" sz="11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𝒮</m:t>
                          </m:r>
                        </m:e>
                        <m:sup>
                          <m:r>
                            <a:rPr lang="it-IT" sz="11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it-IT" sz="1100" b="0" i="1" baseline="0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it-IT" sz="1100"/>
            </a:p>
            <a:p>
              <a:endParaRPr lang="it-IT" sz="1100"/>
            </a:p>
            <a:p>
              <a:r>
                <a:rPr lang="it-IT" sz="1100"/>
                <a:t>Calcolo la media</a:t>
              </a:r>
              <a:r>
                <a:rPr lang="it-IT" sz="1100" baseline="0"/>
                <a:t> con la formula 5.1 di pag. 186 se conosco tutti i valori, cioè, tutti gli xi; quando ho i valori già in tabella, come in questo caso, devo fare la sommatoria di tutti gli arrivi moltiplicati per il numero di intervalli osservati e poi, dividere per il totale degli intervalli osservati. </a:t>
              </a:r>
              <a14:m>
                <m:oMath xmlns:m="http://schemas.openxmlformats.org/officeDocument/2006/math"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𝓃</m:t>
                  </m:r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𝜒</m:t>
                  </m:r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  <m:nary>
                    <m:naryPr>
                      <m:chr m:val="∑"/>
                      <m:ctrlPr>
                        <a:rPr lang="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𝑖</m:t>
                      </m:r>
                      <m:r>
                        <a:rPr lang="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" sz="110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Calcolo la varianza con la formula  5.6 di pag. 188 che nel nostro caso specifico consiste nel fare la sommatoria di tutte le moltiplicazioni tra ogni numero di intervalli osservati e la sottrazione tra ogni numero di arrivi e il valore medio al quadrato e dividere il risultato per il numero totale di intervalli osservati -1 </a:t>
              </a:r>
              <a14:m>
                <m:oMath xmlns:m="http://schemas.openxmlformats.org/officeDocument/2006/math"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𝜎</m:t>
                  </m:r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→</m:t>
                  </m:r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𝑠</m:t>
                  </m:r>
                  <m:r>
                    <a:rPr lang="" sz="11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−1</m:t>
                          </m:r>
                          <m:r>
                            <a:rPr lang="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den>
                      </m:f>
                      <m:nary>
                        <m:naryPr>
                          <m:chr m:val="∑"/>
                          <m:ctrlPr>
                            <a:rPr lang="" sz="1100" i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=1</m:t>
                          </m:r>
                        </m:sub>
                        <m:sup>
                          <m:r>
                            <a:rPr lang="" sz="110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" sz="1100" i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" sz="110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" sz="1100" i="1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" sz="1100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e>
                                    <m:sub>
                                      <m:r>
                                        <a:rPr lang="" sz="1100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" sz="1100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" sz="1100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𝜒</m:t>
                                  </m:r>
                                </m:e>
                              </m:d>
                            </m:e>
                            <m:sup>
                              <m:r>
                                <a:rPr lang="" sz="110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</m:e>
                  </m:rad>
                </m:oMath>
              </a14:m>
              <a:endParaRPr lang="it-IT" sz="1100" baseline="0"/>
            </a:p>
          </xdr:txBody>
        </xdr:sp>
      </mc:Choice>
      <mc:Fallback>
        <xdr:sp macro="" textlink="">
          <xdr:nvSpPr>
            <xdr:cNvPr id="2" name="CasellaDiTesto 1"/>
            <xdr:cNvSpPr txBox="1"/>
          </xdr:nvSpPr>
          <xdr:spPr>
            <a:xfrm>
              <a:off x="114301" y="9029698"/>
              <a:ext cx="8134350" cy="218122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it-IT" sz="1100"/>
                <a:t>Lambda</a:t>
              </a:r>
              <a:r>
                <a:rPr lang="it-IT" sz="1100" baseline="0"/>
                <a:t> può coincidere con la media, ma se voglio fare un calcolo più preciso devo  trovare lambda come media aritmetica fra la media vera e propria (media campionaria) e la varianza (varianza campionaria). </a:t>
              </a:r>
              <a:r>
                <a:rPr lang="it-IT" sz="1100" b="0" i="0" baseline="0">
                  <a:latin typeface="Cambria Math" panose="02040503050406030204" pitchFamily="18" charset="0"/>
                </a:rPr>
                <a:t>𝜆=(</a:t>
              </a:r>
              <a:r>
                <a:rPr lang="it-IT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𝒳+𝒮^2)/</a:t>
              </a:r>
              <a:r>
                <a:rPr lang="it-IT" sz="1100" b="0" i="0" baseline="0">
                  <a:latin typeface="Cambria Math" panose="02040503050406030204" pitchFamily="18" charset="0"/>
                </a:rPr>
                <a:t>2</a:t>
              </a:r>
              <a:endParaRPr lang="it-IT" sz="1100"/>
            </a:p>
            <a:p>
              <a:endParaRPr lang="it-IT" sz="1100"/>
            </a:p>
            <a:p>
              <a:r>
                <a:rPr lang="it-IT" sz="1100"/>
                <a:t>Calcolo la media</a:t>
              </a:r>
              <a:r>
                <a:rPr lang="it-IT" sz="1100" baseline="0"/>
                <a:t> con la formula 5.1 di pag. 186 se conosco tutti i valori, cioè, tutti gli xi; quando ho i valori già in tabella, come in questo caso, devo fare la sommatoria di tutti gli arrivi moltiplicati per il numero di intervalli osservati e poi, dividere per il totale degli intervalli osservati. </a:t>
              </a:r>
              <a:r>
                <a:rPr lang="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𝓃=𝜒=1/𝑛 ∑_(𝑖=1)^𝑛▒𝑥_𝑖 </a:t>
              </a:r>
              <a:endParaRPr lang="it-IT" sz="1100" baseline="0"/>
            </a:p>
            <a:p>
              <a:endParaRPr lang="it-IT" sz="1100" baseline="0"/>
            </a:p>
            <a:p>
              <a:r>
                <a:rPr lang="it-IT" sz="1100" baseline="0"/>
                <a:t>Calcolo la varianza con la formula  5.6 di pag. 188 che nel nostro caso specifico consiste nel fare la sommatoria di tutte le moltiplicazioni tra ogni numero di intervalli osservati e la sottrazione tra ogni numero di arrivi e il valore medio al quadrato e dividere il risultato per il numero totale di intervalli osservati -1 </a:t>
              </a:r>
              <a:r>
                <a:rPr lang="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𝜎→𝑠=√(1/(𝑛−1 ) ∑_(𝑖=1)^𝑛▒(𝑥_𝑖−𝜒)^2 )</a:t>
              </a:r>
              <a:endParaRPr lang="it-IT" sz="1100" baseline="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28" workbookViewId="0">
      <selection activeCell="K35" sqref="K35"/>
    </sheetView>
  </sheetViews>
  <sheetFormatPr defaultRowHeight="15" x14ac:dyDescent="0.25"/>
  <cols>
    <col min="1" max="1" width="8.42578125" customWidth="1"/>
    <col min="2" max="2" width="18.5703125" customWidth="1"/>
    <col min="3" max="3" width="15.7109375" customWidth="1"/>
    <col min="4" max="4" width="16.5703125" customWidth="1"/>
    <col min="5" max="7" width="18" customWidth="1"/>
    <col min="8" max="8" width="14" customWidth="1"/>
    <col min="9" max="9" width="16.7109375" customWidth="1"/>
  </cols>
  <sheetData>
    <row r="1" spans="1:9" x14ac:dyDescent="0.25">
      <c r="A1" s="39" t="s">
        <v>9</v>
      </c>
      <c r="B1" s="39"/>
      <c r="C1" s="39"/>
      <c r="D1" s="39"/>
      <c r="E1" s="39"/>
      <c r="F1" s="39"/>
      <c r="G1" s="39"/>
      <c r="H1" s="39"/>
      <c r="I1" s="39"/>
    </row>
    <row r="3" spans="1:9" x14ac:dyDescent="0.25">
      <c r="C3" t="s">
        <v>11</v>
      </c>
      <c r="D3" t="s">
        <v>30</v>
      </c>
      <c r="E3" t="s">
        <v>12</v>
      </c>
    </row>
    <row r="4" spans="1:9" s="4" customFormat="1" ht="45" x14ac:dyDescent="0.25">
      <c r="A4" s="34" t="s">
        <v>0</v>
      </c>
      <c r="B4" s="34" t="s">
        <v>5</v>
      </c>
      <c r="C4" s="34" t="s">
        <v>10</v>
      </c>
      <c r="D4" s="34" t="s">
        <v>1</v>
      </c>
      <c r="E4" s="34" t="s">
        <v>33</v>
      </c>
      <c r="F4" s="3" t="s">
        <v>20</v>
      </c>
      <c r="G4" s="3" t="s">
        <v>21</v>
      </c>
      <c r="H4" s="3" t="s">
        <v>13</v>
      </c>
    </row>
    <row r="5" spans="1:9" s="4" customFormat="1" ht="58.5" customHeight="1" x14ac:dyDescent="0.25">
      <c r="A5" s="35"/>
      <c r="B5" s="35"/>
      <c r="C5" s="35"/>
      <c r="D5" s="35"/>
      <c r="E5" s="35"/>
      <c r="F5" s="36" t="s">
        <v>27</v>
      </c>
      <c r="G5" s="38"/>
      <c r="H5" s="15" t="s">
        <v>28</v>
      </c>
    </row>
    <row r="6" spans="1:9" x14ac:dyDescent="0.25">
      <c r="A6" s="7">
        <v>0</v>
      </c>
      <c r="B6" s="7">
        <v>315</v>
      </c>
      <c r="C6" s="11">
        <f>B6/$B$12</f>
        <v>0.61886051080550097</v>
      </c>
      <c r="D6" s="11">
        <f>($C$17^A6*(EXP(1)^-$C$17))/FACT(A6)</f>
        <v>0.57252348077459536</v>
      </c>
      <c r="E6" s="7">
        <f>$B$12*D6</f>
        <v>291.41445171426903</v>
      </c>
      <c r="F6" s="6">
        <f>(B6-E6)</f>
        <v>23.585548285730965</v>
      </c>
      <c r="G6" s="12">
        <v>576</v>
      </c>
      <c r="H6" s="17">
        <f>G6/E6</f>
        <v>1.976566352875204</v>
      </c>
    </row>
    <row r="7" spans="1:9" x14ac:dyDescent="0.25">
      <c r="A7" s="7">
        <v>1</v>
      </c>
      <c r="B7" s="7">
        <v>142</v>
      </c>
      <c r="C7" s="11">
        <f t="shared" ref="C7:C11" si="0">B7/$B$12</f>
        <v>0.27897838899803534</v>
      </c>
      <c r="D7" s="11">
        <f t="shared" ref="D7:D11" si="1">($C$17^A7*(EXP(1)^-$C$17))/FACT(A7)</f>
        <v>0.31929722115535059</v>
      </c>
      <c r="E7" s="7">
        <f t="shared" ref="E7:E12" si="2">$B$12*D7</f>
        <v>162.52228556807344</v>
      </c>
      <c r="F7" s="12">
        <f t="shared" ref="F7:F11" si="3">(B7-E7)</f>
        <v>-20.522285568073443</v>
      </c>
      <c r="G7" s="12">
        <v>400</v>
      </c>
      <c r="H7" s="17">
        <f t="shared" ref="H7:H11" si="4">G7/E7</f>
        <v>2.4612009276257538</v>
      </c>
    </row>
    <row r="8" spans="1:9" x14ac:dyDescent="0.25">
      <c r="A8" s="7">
        <v>2</v>
      </c>
      <c r="B8" s="7">
        <v>40</v>
      </c>
      <c r="C8" s="11">
        <f t="shared" si="0"/>
        <v>7.8585461689587424E-2</v>
      </c>
      <c r="D8" s="11">
        <f t="shared" si="1"/>
        <v>8.9036274372183546E-2</v>
      </c>
      <c r="E8" s="7">
        <f t="shared" si="2"/>
        <v>45.319463655441425</v>
      </c>
      <c r="F8" s="12">
        <f t="shared" si="3"/>
        <v>-5.3194636554414245</v>
      </c>
      <c r="G8" s="12">
        <v>25</v>
      </c>
      <c r="H8" s="17">
        <f t="shared" si="4"/>
        <v>0.55163936162334293</v>
      </c>
    </row>
    <row r="9" spans="1:9" x14ac:dyDescent="0.25">
      <c r="A9" s="7">
        <v>3</v>
      </c>
      <c r="B9" s="7">
        <v>9</v>
      </c>
      <c r="C9" s="11">
        <f t="shared" si="0"/>
        <v>1.768172888015717E-2</v>
      </c>
      <c r="D9" s="11">
        <f t="shared" si="1"/>
        <v>1.6551888812548796E-2</v>
      </c>
      <c r="E9" s="7">
        <f t="shared" si="2"/>
        <v>8.4249114055873378</v>
      </c>
      <c r="F9" s="12">
        <f t="shared" si="3"/>
        <v>0.57508859441266225</v>
      </c>
      <c r="G9" s="12">
        <v>1</v>
      </c>
      <c r="H9" s="17">
        <f t="shared" si="4"/>
        <v>0.11869561018016256</v>
      </c>
    </row>
    <row r="10" spans="1:9" x14ac:dyDescent="0.25">
      <c r="A10" s="7">
        <v>4</v>
      </c>
      <c r="B10" s="7">
        <v>2</v>
      </c>
      <c r="C10" s="11">
        <f t="shared" si="0"/>
        <v>3.929273084479371E-3</v>
      </c>
      <c r="D10" s="11">
        <f t="shared" si="1"/>
        <v>2.307753428544479E-3</v>
      </c>
      <c r="E10" s="7">
        <f t="shared" si="2"/>
        <v>1.1746464951291398</v>
      </c>
      <c r="F10" s="12">
        <f t="shared" si="3"/>
        <v>0.82535350487086023</v>
      </c>
      <c r="G10" s="12">
        <v>1</v>
      </c>
      <c r="H10" s="17">
        <f t="shared" si="4"/>
        <v>0.85131995383007608</v>
      </c>
    </row>
    <row r="11" spans="1:9" x14ac:dyDescent="0.25">
      <c r="A11" s="7">
        <v>5</v>
      </c>
      <c r="B11" s="7">
        <v>1</v>
      </c>
      <c r="C11" s="11">
        <f t="shared" si="0"/>
        <v>1.9646365422396855E-3</v>
      </c>
      <c r="D11" s="11">
        <f t="shared" si="1"/>
        <v>2.5740752356533976E-4</v>
      </c>
      <c r="E11" s="7">
        <f t="shared" si="2"/>
        <v>0.13102042949475795</v>
      </c>
      <c r="F11" s="12">
        <f t="shared" si="3"/>
        <v>0.8689795705052421</v>
      </c>
      <c r="G11" s="12">
        <v>1</v>
      </c>
      <c r="H11" s="17">
        <f t="shared" si="4"/>
        <v>7.6323975112599474</v>
      </c>
    </row>
    <row r="12" spans="1:9" ht="30" x14ac:dyDescent="0.25">
      <c r="A12" s="1" t="s">
        <v>2</v>
      </c>
      <c r="B12" s="2">
        <f>SUM(B6:B11)</f>
        <v>509</v>
      </c>
      <c r="C12" s="2">
        <f>SUM(C6:C11)</f>
        <v>0.99999999999999989</v>
      </c>
      <c r="D12" s="11">
        <f>SUM(D6:D11)</f>
        <v>0.99997402606678809</v>
      </c>
      <c r="E12" s="7">
        <f t="shared" si="2"/>
        <v>508.98677926799513</v>
      </c>
      <c r="F12" s="12"/>
      <c r="G12" s="16" t="s">
        <v>22</v>
      </c>
      <c r="H12" s="6">
        <f>SUM(H6:H11)</f>
        <v>13.591819717394486</v>
      </c>
      <c r="I12" s="18"/>
    </row>
    <row r="13" spans="1:9" ht="75" x14ac:dyDescent="0.25">
      <c r="B13" s="19" t="s">
        <v>14</v>
      </c>
      <c r="E13" s="36" t="s">
        <v>26</v>
      </c>
      <c r="F13" s="37"/>
      <c r="G13" s="38"/>
      <c r="H13" s="20" t="s">
        <v>23</v>
      </c>
    </row>
    <row r="15" spans="1:9" x14ac:dyDescent="0.25">
      <c r="B15" s="1" t="s">
        <v>8</v>
      </c>
      <c r="C15" s="8">
        <f>E28/B29</f>
        <v>0.60066828581594289</v>
      </c>
    </row>
    <row r="16" spans="1:9" x14ac:dyDescent="0.25">
      <c r="B16" s="1" t="s">
        <v>7</v>
      </c>
      <c r="C16" s="8">
        <f>C28/B28</f>
        <v>0.51473477406679768</v>
      </c>
    </row>
    <row r="17" spans="1:7" x14ac:dyDescent="0.25">
      <c r="B17" s="1" t="s">
        <v>3</v>
      </c>
      <c r="C17" s="8">
        <f>(C15+C16)/2</f>
        <v>0.55770152994137034</v>
      </c>
    </row>
    <row r="20" spans="1:7" x14ac:dyDescent="0.25">
      <c r="A20" s="24" t="s">
        <v>32</v>
      </c>
      <c r="B20" s="24"/>
      <c r="C20" s="24"/>
    </row>
    <row r="21" spans="1:7" ht="75" x14ac:dyDescent="0.25">
      <c r="A21" s="3" t="s">
        <v>4</v>
      </c>
      <c r="B21" s="3" t="s">
        <v>6</v>
      </c>
      <c r="C21" s="3" t="s">
        <v>15</v>
      </c>
      <c r="D21" s="3" t="s">
        <v>18</v>
      </c>
      <c r="E21" s="10" t="s">
        <v>19</v>
      </c>
      <c r="F21" s="13"/>
      <c r="G21" s="13"/>
    </row>
    <row r="22" spans="1:7" x14ac:dyDescent="0.25">
      <c r="A22" s="2">
        <v>0</v>
      </c>
      <c r="B22" s="2">
        <v>315</v>
      </c>
      <c r="C22" s="2">
        <f>A22*B22</f>
        <v>0</v>
      </c>
      <c r="D22" s="8">
        <f>POWER(A22-$C$16,2)</f>
        <v>0.26495188763359728</v>
      </c>
      <c r="E22" s="8">
        <f>B22*D22</f>
        <v>83.459844604583139</v>
      </c>
      <c r="F22" s="14"/>
      <c r="G22" s="14"/>
    </row>
    <row r="23" spans="1:7" x14ac:dyDescent="0.25">
      <c r="A23" s="2">
        <v>1</v>
      </c>
      <c r="B23" s="2">
        <v>142</v>
      </c>
      <c r="C23" s="2">
        <f t="shared" ref="C23:C27" si="5">A23*B23</f>
        <v>142</v>
      </c>
      <c r="D23" s="8">
        <f t="shared" ref="D23:D27" si="6">POWER(A23-$C$16,2)</f>
        <v>0.23548233950000189</v>
      </c>
      <c r="E23" s="8">
        <f t="shared" ref="E23:E27" si="7">B23*D23</f>
        <v>33.438492209000266</v>
      </c>
      <c r="F23" s="14"/>
      <c r="G23" s="14"/>
    </row>
    <row r="24" spans="1:7" x14ac:dyDescent="0.25">
      <c r="A24" s="2">
        <v>2</v>
      </c>
      <c r="B24" s="2">
        <v>40</v>
      </c>
      <c r="C24" s="2">
        <f t="shared" si="5"/>
        <v>80</v>
      </c>
      <c r="D24" s="8">
        <f t="shared" si="6"/>
        <v>2.2060127913664069</v>
      </c>
      <c r="E24" s="8">
        <f t="shared" si="7"/>
        <v>88.240511654656274</v>
      </c>
      <c r="F24" s="14"/>
      <c r="G24" s="14"/>
    </row>
    <row r="25" spans="1:7" x14ac:dyDescent="0.25">
      <c r="A25" s="2">
        <v>3</v>
      </c>
      <c r="B25" s="2">
        <v>9</v>
      </c>
      <c r="C25" s="2">
        <f t="shared" si="5"/>
        <v>27</v>
      </c>
      <c r="D25" s="8">
        <f t="shared" si="6"/>
        <v>6.1765432432328113</v>
      </c>
      <c r="E25" s="8">
        <f t="shared" si="7"/>
        <v>55.588889189095305</v>
      </c>
      <c r="F25" s="14"/>
      <c r="G25" s="14"/>
    </row>
    <row r="26" spans="1:7" x14ac:dyDescent="0.25">
      <c r="A26" s="2">
        <v>4</v>
      </c>
      <c r="B26" s="2">
        <v>2</v>
      </c>
      <c r="C26" s="2">
        <f t="shared" si="5"/>
        <v>8</v>
      </c>
      <c r="D26" s="8">
        <f t="shared" si="6"/>
        <v>12.147073695099216</v>
      </c>
      <c r="E26" s="8">
        <f t="shared" si="7"/>
        <v>24.294147390198432</v>
      </c>
      <c r="F26" s="14"/>
      <c r="G26" s="14"/>
    </row>
    <row r="27" spans="1:7" x14ac:dyDescent="0.25">
      <c r="A27" s="2">
        <v>5</v>
      </c>
      <c r="B27" s="2">
        <v>1</v>
      </c>
      <c r="C27" s="2">
        <f t="shared" si="5"/>
        <v>5</v>
      </c>
      <c r="D27" s="8">
        <f t="shared" si="6"/>
        <v>20.117604146965618</v>
      </c>
      <c r="E27" s="8">
        <f t="shared" si="7"/>
        <v>20.117604146965618</v>
      </c>
      <c r="F27" s="14"/>
      <c r="G27" s="14"/>
    </row>
    <row r="28" spans="1:7" x14ac:dyDescent="0.25">
      <c r="A28" s="2"/>
      <c r="B28" s="2">
        <f>SUM(B22:B27)</f>
        <v>509</v>
      </c>
      <c r="C28" s="2">
        <f>SUM(C22:C27)</f>
        <v>262</v>
      </c>
      <c r="D28" s="8"/>
      <c r="E28" s="8">
        <f>SUM(E22:E27)</f>
        <v>305.13948919449899</v>
      </c>
      <c r="F28" s="14"/>
      <c r="G28" s="14"/>
    </row>
    <row r="29" spans="1:7" x14ac:dyDescent="0.25">
      <c r="A29" s="2"/>
      <c r="B29" s="2">
        <f>509-1</f>
        <v>508</v>
      </c>
      <c r="C29" s="2"/>
      <c r="D29" s="8"/>
      <c r="E29" s="1"/>
      <c r="F29" s="5"/>
      <c r="G29" s="5"/>
    </row>
    <row r="30" spans="1:7" ht="60" x14ac:dyDescent="0.25">
      <c r="A30" s="2"/>
      <c r="B30" s="2" t="s">
        <v>17</v>
      </c>
      <c r="C30" s="3" t="s">
        <v>16</v>
      </c>
      <c r="D30" s="3"/>
      <c r="E30" s="1"/>
      <c r="F30" s="5"/>
      <c r="G30" s="5"/>
    </row>
    <row r="31" spans="1:7" x14ac:dyDescent="0.25">
      <c r="A31" s="9"/>
      <c r="B31" s="9"/>
      <c r="C31" s="9"/>
      <c r="D31" s="5"/>
    </row>
    <row r="32" spans="1:7" x14ac:dyDescent="0.25">
      <c r="A32" s="9"/>
      <c r="B32" s="9"/>
      <c r="C32" s="9"/>
      <c r="D32" s="5"/>
    </row>
    <row r="33" spans="1:8" x14ac:dyDescent="0.25">
      <c r="A33" s="9"/>
      <c r="B33" s="9"/>
      <c r="C33" s="9"/>
      <c r="D33" s="5"/>
    </row>
    <row r="34" spans="1:8" x14ac:dyDescent="0.25">
      <c r="A34" s="9"/>
      <c r="B34" s="9"/>
      <c r="C34" s="9"/>
      <c r="D34" s="5"/>
    </row>
    <row r="35" spans="1:8" x14ac:dyDescent="0.25">
      <c r="A35" s="9"/>
      <c r="B35" s="9"/>
      <c r="C35" s="9"/>
      <c r="D35" s="5"/>
    </row>
    <row r="45" spans="1:8" ht="15" customHeight="1" x14ac:dyDescent="0.25">
      <c r="A45" s="28" t="s">
        <v>31</v>
      </c>
      <c r="B45" s="29"/>
      <c r="C45" s="29"/>
      <c r="D45" s="29"/>
      <c r="E45" s="29"/>
      <c r="F45" s="29"/>
      <c r="G45" s="29"/>
      <c r="H45" s="30"/>
    </row>
    <row r="46" spans="1:8" ht="15" customHeight="1" x14ac:dyDescent="0.25">
      <c r="A46" s="31"/>
      <c r="B46" s="32"/>
      <c r="C46" s="32"/>
      <c r="D46" s="32"/>
      <c r="E46" s="32"/>
      <c r="F46" s="32"/>
      <c r="G46" s="32"/>
      <c r="H46" s="33"/>
    </row>
    <row r="47" spans="1:8" ht="45" x14ac:dyDescent="0.25">
      <c r="A47" s="34" t="s">
        <v>0</v>
      </c>
      <c r="B47" s="34" t="s">
        <v>5</v>
      </c>
      <c r="C47" s="34" t="s">
        <v>10</v>
      </c>
      <c r="D47" s="34" t="s">
        <v>1</v>
      </c>
      <c r="E47" s="34" t="s">
        <v>33</v>
      </c>
      <c r="F47" s="3" t="s">
        <v>24</v>
      </c>
      <c r="G47" s="3" t="s">
        <v>25</v>
      </c>
      <c r="H47" s="3" t="s">
        <v>13</v>
      </c>
    </row>
    <row r="48" spans="1:8" ht="60.75" customHeight="1" x14ac:dyDescent="0.25">
      <c r="A48" s="35"/>
      <c r="B48" s="35"/>
      <c r="C48" s="35"/>
      <c r="D48" s="35"/>
      <c r="E48" s="35"/>
      <c r="F48" s="25" t="s">
        <v>29</v>
      </c>
      <c r="G48" s="26"/>
      <c r="H48" s="27"/>
    </row>
    <row r="49" spans="1:8" x14ac:dyDescent="0.25">
      <c r="A49" s="7">
        <v>0</v>
      </c>
      <c r="B49" s="7">
        <v>315</v>
      </c>
      <c r="C49" s="11">
        <f t="shared" ref="C49:C54" si="8">ROUND(C6,3)</f>
        <v>0.61899999999999999</v>
      </c>
      <c r="D49" s="11">
        <v>0.57099999999999995</v>
      </c>
      <c r="E49" s="12">
        <v>291</v>
      </c>
      <c r="F49" s="12">
        <v>315</v>
      </c>
      <c r="G49" s="12">
        <v>291</v>
      </c>
      <c r="H49" s="17">
        <f>((F49-G49)^2)/G49</f>
        <v>1.9793814432989691</v>
      </c>
    </row>
    <row r="50" spans="1:8" x14ac:dyDescent="0.25">
      <c r="A50" s="7">
        <v>1</v>
      </c>
      <c r="B50" s="7">
        <v>142</v>
      </c>
      <c r="C50" s="11">
        <f t="shared" si="8"/>
        <v>0.27900000000000003</v>
      </c>
      <c r="D50" s="11">
        <f>ROUND(D7,3)</f>
        <v>0.31900000000000001</v>
      </c>
      <c r="E50" s="12">
        <v>162</v>
      </c>
      <c r="F50" s="12">
        <v>142</v>
      </c>
      <c r="G50" s="12">
        <v>162</v>
      </c>
      <c r="H50" s="17">
        <f t="shared" ref="H50:H53" si="9">((F50-G50)^2)/G50</f>
        <v>2.4691358024691357</v>
      </c>
    </row>
    <row r="51" spans="1:8" x14ac:dyDescent="0.25">
      <c r="A51" s="7">
        <v>2</v>
      </c>
      <c r="B51" s="7">
        <v>40</v>
      </c>
      <c r="C51" s="11">
        <f t="shared" si="8"/>
        <v>7.9000000000000001E-2</v>
      </c>
      <c r="D51" s="11">
        <f>ROUND(D8,3)</f>
        <v>8.8999999999999996E-2</v>
      </c>
      <c r="E51" s="12">
        <f t="shared" ref="E51:E53" si="10">ROUND(E8,0)</f>
        <v>45</v>
      </c>
      <c r="F51" s="12">
        <v>40</v>
      </c>
      <c r="G51" s="12">
        <v>45</v>
      </c>
      <c r="H51" s="17">
        <f t="shared" si="9"/>
        <v>0.55555555555555558</v>
      </c>
    </row>
    <row r="52" spans="1:8" x14ac:dyDescent="0.25">
      <c r="A52" s="7">
        <v>3</v>
      </c>
      <c r="B52" s="7">
        <v>9</v>
      </c>
      <c r="C52" s="11">
        <f t="shared" si="8"/>
        <v>1.7999999999999999E-2</v>
      </c>
      <c r="D52" s="11">
        <f>ROUND(D9,3)</f>
        <v>1.7000000000000001E-2</v>
      </c>
      <c r="E52" s="12">
        <v>9</v>
      </c>
      <c r="F52" s="12"/>
      <c r="G52" s="12"/>
      <c r="H52" s="17"/>
    </row>
    <row r="53" spans="1:8" x14ac:dyDescent="0.25">
      <c r="A53" s="7">
        <v>4</v>
      </c>
      <c r="B53" s="7">
        <v>2</v>
      </c>
      <c r="C53" s="11">
        <f t="shared" si="8"/>
        <v>4.0000000000000001E-3</v>
      </c>
      <c r="D53" s="11">
        <f>0.003</f>
        <v>3.0000000000000001E-3</v>
      </c>
      <c r="E53" s="12">
        <f t="shared" si="10"/>
        <v>1</v>
      </c>
      <c r="F53" s="12">
        <f>SUM(B52:B54)</f>
        <v>12</v>
      </c>
      <c r="G53" s="12">
        <f>SUM(E52:E54)</f>
        <v>11</v>
      </c>
      <c r="H53" s="17">
        <f t="shared" si="9"/>
        <v>9.0909090909090912E-2</v>
      </c>
    </row>
    <row r="54" spans="1:8" x14ac:dyDescent="0.25">
      <c r="A54" s="7">
        <v>5</v>
      </c>
      <c r="B54" s="7">
        <v>1</v>
      </c>
      <c r="C54" s="11">
        <f t="shared" si="8"/>
        <v>2E-3</v>
      </c>
      <c r="D54" s="11">
        <v>1E-3</v>
      </c>
      <c r="E54" s="12">
        <v>1</v>
      </c>
      <c r="F54" s="12"/>
      <c r="G54" s="12"/>
      <c r="H54" s="17"/>
    </row>
    <row r="55" spans="1:8" x14ac:dyDescent="0.25">
      <c r="A55" s="1" t="s">
        <v>2</v>
      </c>
      <c r="B55" s="2">
        <f>SUM(B49:B54)</f>
        <v>509</v>
      </c>
      <c r="C55" s="2">
        <f>SUM(C49:C54)</f>
        <v>1.0009999999999999</v>
      </c>
      <c r="D55" s="11">
        <f>SUM(D49:D54)</f>
        <v>0.99999999999999989</v>
      </c>
      <c r="E55" s="12">
        <f>SUM(E49:E54)</f>
        <v>509</v>
      </c>
      <c r="F55" s="12"/>
      <c r="G55" s="16"/>
      <c r="H55" s="17">
        <f>SUM(H49:H54)</f>
        <v>5.0949818922327514</v>
      </c>
    </row>
    <row r="56" spans="1:8" x14ac:dyDescent="0.25">
      <c r="H56" s="23"/>
    </row>
    <row r="57" spans="1:8" x14ac:dyDescent="0.25">
      <c r="D57" s="21"/>
    </row>
    <row r="59" spans="1:8" x14ac:dyDescent="0.25">
      <c r="C59" s="22"/>
    </row>
  </sheetData>
  <mergeCells count="16">
    <mergeCell ref="E13:G13"/>
    <mergeCell ref="A1:I1"/>
    <mergeCell ref="A4:A5"/>
    <mergeCell ref="B4:B5"/>
    <mergeCell ref="C4:C5"/>
    <mergeCell ref="D4:D5"/>
    <mergeCell ref="E4:E5"/>
    <mergeCell ref="F5:G5"/>
    <mergeCell ref="A20:C20"/>
    <mergeCell ref="F48:H48"/>
    <mergeCell ref="A45:H46"/>
    <mergeCell ref="A47:A48"/>
    <mergeCell ref="B47:B48"/>
    <mergeCell ref="C47:C48"/>
    <mergeCell ref="D47:D48"/>
    <mergeCell ref="E47:E48"/>
  </mergeCells>
  <pageMargins left="0.39370078740157483" right="0.39370078740157483" top="0.39370078740157483" bottom="0.39370078740157483" header="0.39370078740157483" footer="0.3937007874015748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</dc:creator>
  <cp:lastModifiedBy>Andrea Fiorucci</cp:lastModifiedBy>
  <cp:lastPrinted>2014-05-28T07:30:29Z</cp:lastPrinted>
  <dcterms:created xsi:type="dcterms:W3CDTF">2014-05-17T14:37:02Z</dcterms:created>
  <dcterms:modified xsi:type="dcterms:W3CDTF">2015-02-26T23:17:45Z</dcterms:modified>
</cp:coreProperties>
</file>