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62913"/>
</workbook>
</file>

<file path=xl/calcChain.xml><?xml version="1.0" encoding="utf-8"?>
<calcChain xmlns="http://schemas.openxmlformats.org/spreadsheetml/2006/main">
  <c r="O11" i="1" l="1"/>
  <c r="O10" i="1"/>
  <c r="P9" i="1"/>
  <c r="C9" i="1"/>
  <c r="B9" i="1"/>
  <c r="P8" i="1"/>
  <c r="C8" i="1"/>
  <c r="D8" i="1" s="1"/>
  <c r="P7" i="1"/>
  <c r="D7" i="1"/>
  <c r="C7" i="1"/>
  <c r="P6" i="1"/>
  <c r="C6" i="1"/>
  <c r="D6" i="1" s="1"/>
  <c r="P5" i="1"/>
  <c r="D5" i="1"/>
  <c r="C5" i="1"/>
  <c r="P4" i="1"/>
  <c r="P10" i="1" s="1"/>
  <c r="O15" i="1" s="1"/>
  <c r="C4" i="1"/>
  <c r="D4" i="1" s="1"/>
  <c r="E3" i="1"/>
  <c r="D3" i="1"/>
  <c r="C3" i="1"/>
  <c r="D9" i="1" l="1"/>
  <c r="E4" i="1"/>
  <c r="Q9" i="1"/>
  <c r="R9" i="1" s="1"/>
  <c r="Q7" i="1"/>
  <c r="R7" i="1" s="1"/>
  <c r="Q5" i="1"/>
  <c r="R5" i="1" s="1"/>
  <c r="Q8" i="1"/>
  <c r="R8" i="1" s="1"/>
  <c r="Q6" i="1"/>
  <c r="R6" i="1" s="1"/>
  <c r="Q4" i="1"/>
  <c r="R4" i="1" s="1"/>
  <c r="E5" i="1" l="1"/>
  <c r="R10" i="1"/>
  <c r="O16" i="1" s="1"/>
  <c r="O17" i="1" s="1"/>
  <c r="F4" i="1" l="1"/>
  <c r="G4" i="1" s="1"/>
  <c r="F7" i="1"/>
  <c r="G7" i="1" s="1"/>
  <c r="F5" i="1"/>
  <c r="G5" i="1" s="1"/>
  <c r="F8" i="1"/>
  <c r="G8" i="1" s="1"/>
  <c r="F3" i="1"/>
  <c r="G3" i="1" s="1"/>
  <c r="H3" i="1" s="1"/>
  <c r="F6" i="1"/>
  <c r="G6" i="1" s="1"/>
  <c r="E6" i="1"/>
  <c r="H4" i="1" l="1"/>
  <c r="I3" i="1"/>
  <c r="E7" i="1"/>
  <c r="E8" i="1" l="1"/>
  <c r="H5" i="1"/>
  <c r="I4" i="1"/>
  <c r="H6" i="1" l="1"/>
  <c r="I5" i="1"/>
  <c r="H7" i="1" l="1"/>
  <c r="I6" i="1"/>
  <c r="H8" i="1" l="1"/>
  <c r="I8" i="1" s="1"/>
  <c r="I7" i="1"/>
</calcChain>
</file>

<file path=xl/sharedStrings.xml><?xml version="1.0" encoding="utf-8"?>
<sst xmlns="http://schemas.openxmlformats.org/spreadsheetml/2006/main" count="39" uniqueCount="36">
  <si>
    <t>i</t>
  </si>
  <si>
    <t>fi</t>
  </si>
  <si>
    <t>f(i)=fi/n</t>
  </si>
  <si>
    <r>
      <t xml:space="preserve">p(i) </t>
    </r>
    <r>
      <rPr>
        <b/>
        <sz val="14"/>
        <color theme="3"/>
        <rFont val="Calibri"/>
        <family val="2"/>
        <scheme val="minor"/>
      </rPr>
      <t>*</t>
    </r>
  </si>
  <si>
    <t>di</t>
  </si>
  <si>
    <t>Di</t>
  </si>
  <si>
    <t>D=|di-Di|</t>
  </si>
  <si>
    <t>N. Arrivi</t>
  </si>
  <si>
    <t>N. Intervalli osservati</t>
  </si>
  <si>
    <t>Frequenze Osservate</t>
  </si>
  <si>
    <t>f(i) arrotondate</t>
  </si>
  <si>
    <t>cumulative osservate di f(i)</t>
  </si>
  <si>
    <t>probabilità teorica</t>
  </si>
  <si>
    <t>p(i) arrotondate</t>
  </si>
  <si>
    <t>cumulative osservate</t>
  </si>
  <si>
    <t>differenza assoluta</t>
  </si>
  <si>
    <t>TABELLA AUSILIARIA CALCOLO LAMBDA</t>
  </si>
  <si>
    <t>Prodotto tra arrivi e gli intervalli xi</t>
  </si>
  <si>
    <t>Scarto quadratico medio valori arrivi</t>
  </si>
  <si>
    <t>N. Intervalli *scarto</t>
  </si>
  <si>
    <t>•</t>
  </si>
  <si>
    <t>Totali</t>
  </si>
  <si>
    <t>*</t>
  </si>
  <si>
    <t>n:</t>
  </si>
  <si>
    <t>* le cumulative si cacolano sommando le varie f(i)</t>
  </si>
  <si>
    <t>n-1:</t>
  </si>
  <si>
    <t>Per la distribuzione Poissoniana, si hanno:</t>
  </si>
  <si>
    <t>totale sommatoria per il calcolo della media</t>
  </si>
  <si>
    <t>Media Campionaria</t>
  </si>
  <si>
    <t>Media</t>
  </si>
  <si>
    <t>Varianza</t>
  </si>
  <si>
    <t>Varianza Campionaria</t>
  </si>
  <si>
    <t>Lambda</t>
  </si>
  <si>
    <t>Probabilità Teorica p(I)</t>
  </si>
  <si>
    <t>formula:</t>
  </si>
  <si>
    <t>• Trovo nella colonna delle differenze assolute il valore max. e lo confronto cn la tabella dei valori critici di K.S. nella riga relativa all'n che sto considerando. Per n &gt;35 si applica la formula (vedi dopo). Il test è accettato se il valore ottenuto dalla formula è superiore alla max differenza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</si>
</sst>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12</xdr:row>
      <xdr:rowOff>42862</xdr:rowOff>
    </xdr:from>
    <xdr:ext cx="773738" cy="462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sellaDiTesto 1"/>
            <xdr:cNvSpPr txBox="1"/>
          </xdr:nvSpPr>
          <xdr:spPr>
            <a:xfrm>
              <a:off x="1333500" y="3776662"/>
              <a:ext cx="773738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𝒳</m:t>
                    </m:r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it-IT" sz="1100"/>
            </a:p>
          </xdr:txBody>
        </xdr:sp>
      </mc:Choice>
      <mc:Fallback>
        <xdr:sp macro="" textlink="">
          <xdr:nvSpPr>
            <xdr:cNvPr id="2" name="CasellaDiTesto 1"/>
            <xdr:cNvSpPr txBox="1"/>
          </xdr:nvSpPr>
          <xdr:spPr>
            <a:xfrm>
              <a:off x="1333500" y="3776662"/>
              <a:ext cx="773738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𝒳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=1/𝑛 ∑_(𝑖=1)^𝑛▒𝑥_𝑖 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2</xdr:col>
      <xdr:colOff>257175</xdr:colOff>
      <xdr:row>15</xdr:row>
      <xdr:rowOff>71437</xdr:rowOff>
    </xdr:from>
    <xdr:ext cx="1515287" cy="462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sellaDiTesto 2"/>
            <xdr:cNvSpPr txBox="1"/>
          </xdr:nvSpPr>
          <xdr:spPr>
            <a:xfrm>
              <a:off x="1476375" y="4376737"/>
              <a:ext cx="1515287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it-IT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−1 </m:t>
                        </m:r>
                      </m:den>
                    </m:f>
                    <m:nary>
                      <m:naryPr>
                        <m:chr m:val="∑"/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𝒳</m:t>
                                </m:r>
                              </m:e>
                            </m:d>
                          </m:e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it-IT" sz="1100"/>
            </a:p>
          </xdr:txBody>
        </xdr:sp>
      </mc:Choice>
      <mc:Fallback>
        <xdr:sp macro="" textlink="">
          <xdr:nvSpPr>
            <xdr:cNvPr id="3" name="CasellaDiTesto 2"/>
            <xdr:cNvSpPr txBox="1"/>
          </xdr:nvSpPr>
          <xdr:spPr>
            <a:xfrm>
              <a:off x="1476375" y="4376737"/>
              <a:ext cx="1515287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100" b="0" i="0">
                  <a:latin typeface="Cambria Math" panose="02040503050406030204" pitchFamily="18" charset="0"/>
                </a:rPr>
                <a:t>𝑠^2=1/(𝑛−1 ) ∑_(𝑖=1)^𝑛▒(𝑥_𝑖−𝒳)^2 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2</xdr:col>
      <xdr:colOff>352425</xdr:colOff>
      <xdr:row>18</xdr:row>
      <xdr:rowOff>100012</xdr:rowOff>
    </xdr:from>
    <xdr:ext cx="929485" cy="3470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sellaDiTesto 3"/>
            <xdr:cNvSpPr txBox="1"/>
          </xdr:nvSpPr>
          <xdr:spPr>
            <a:xfrm>
              <a:off x="1571625" y="4976812"/>
              <a:ext cx="929485" cy="3470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𝑝</m:t>
                    </m:r>
                    <m:d>
                      <m:d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</m:d>
                    <m:r>
                      <a:rPr lang="it-IT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𝜆</m:t>
                            </m:r>
                          </m:e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p>
                        </m:sSup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sSup>
                          <m:sSup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𝜆</m:t>
                            </m:r>
                          </m:sup>
                        </m:sSup>
                      </m:num>
                      <m:den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!</m:t>
                        </m:r>
                      </m:den>
                    </m:f>
                  </m:oMath>
                </m:oMathPara>
              </a14:m>
              <a:endParaRPr lang="it-IT" sz="1100"/>
            </a:p>
          </xdr:txBody>
        </xdr:sp>
      </mc:Choice>
      <mc:Fallback>
        <xdr:sp macro="" textlink="">
          <xdr:nvSpPr>
            <xdr:cNvPr id="4" name="CasellaDiTesto 3"/>
            <xdr:cNvSpPr txBox="1"/>
          </xdr:nvSpPr>
          <xdr:spPr>
            <a:xfrm>
              <a:off x="1571625" y="4976812"/>
              <a:ext cx="929485" cy="3470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100" b="0" i="0">
                  <a:latin typeface="Cambria Math" panose="02040503050406030204" pitchFamily="18" charset="0"/>
                </a:rPr>
                <a:t>𝑝(𝑖)=(𝜆^𝑖∗𝑒^(−𝜆))/𝑖!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8</xdr:col>
      <xdr:colOff>85725</xdr:colOff>
      <xdr:row>19</xdr:row>
      <xdr:rowOff>4762</xdr:rowOff>
    </xdr:from>
    <xdr:ext cx="295081" cy="34964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sellaDiTesto 4"/>
            <xdr:cNvSpPr txBox="1"/>
          </xdr:nvSpPr>
          <xdr:spPr>
            <a:xfrm>
              <a:off x="5505450" y="5072062"/>
              <a:ext cx="295081" cy="3496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1,22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it-IT" sz="1100"/>
            </a:p>
          </xdr:txBody>
        </xdr:sp>
      </mc:Choice>
      <mc:Fallback>
        <xdr:sp macro="" textlink="">
          <xdr:nvSpPr>
            <xdr:cNvPr id="5" name="CasellaDiTesto 4"/>
            <xdr:cNvSpPr txBox="1"/>
          </xdr:nvSpPr>
          <xdr:spPr>
            <a:xfrm>
              <a:off x="5505450" y="5072062"/>
              <a:ext cx="295081" cy="3496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100" b="0" i="0">
                  <a:latin typeface="Cambria Math" panose="02040503050406030204" pitchFamily="18" charset="0"/>
                </a:rPr>
                <a:t>1,22/√𝑛</a:t>
              </a:r>
              <a:endParaRPr lang="it-IT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A10" workbookViewId="0">
      <selection sqref="A1:S24"/>
    </sheetView>
  </sheetViews>
  <sheetFormatPr defaultRowHeight="15" x14ac:dyDescent="0.25"/>
  <sheetData>
    <row r="1" spans="1:18" ht="18.75" x14ac:dyDescent="0.3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  <c r="H1" s="2" t="s">
        <v>5</v>
      </c>
      <c r="I1" s="1" t="s">
        <v>6</v>
      </c>
    </row>
    <row r="2" spans="1:18" ht="6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N2" s="2" t="s">
        <v>16</v>
      </c>
    </row>
    <row r="3" spans="1:18" ht="75" x14ac:dyDescent="0.25">
      <c r="A3">
        <v>0</v>
      </c>
      <c r="B3">
        <v>315</v>
      </c>
      <c r="C3">
        <f>B3/$B$9</f>
        <v>0.61886051080550097</v>
      </c>
      <c r="D3">
        <f>ROUND(C3,3)</f>
        <v>0.61899999999999999</v>
      </c>
      <c r="E3">
        <f>D3</f>
        <v>0.61899999999999999</v>
      </c>
      <c r="F3">
        <f>(($O$17^A3)*EXP(-$O$17))/FACT(A3)</f>
        <v>0.57252348077459536</v>
      </c>
      <c r="G3">
        <f>ROUND(F3,3)</f>
        <v>0.57299999999999995</v>
      </c>
      <c r="H3">
        <f>G3</f>
        <v>0.57299999999999995</v>
      </c>
      <c r="I3">
        <f>ABS(E3-H3)</f>
        <v>4.6000000000000041E-2</v>
      </c>
      <c r="N3" t="s">
        <v>7</v>
      </c>
      <c r="O3" s="4" t="s">
        <v>8</v>
      </c>
      <c r="P3" s="4" t="s">
        <v>17</v>
      </c>
      <c r="Q3" s="4" t="s">
        <v>18</v>
      </c>
      <c r="R3" s="4" t="s">
        <v>19</v>
      </c>
    </row>
    <row r="4" spans="1:18" x14ac:dyDescent="0.25">
      <c r="A4">
        <v>1</v>
      </c>
      <c r="B4">
        <v>142</v>
      </c>
      <c r="C4">
        <f t="shared" ref="C4:C8" si="0">B4/$B$9</f>
        <v>0.27897838899803534</v>
      </c>
      <c r="D4">
        <f t="shared" ref="D4:D8" si="1">ROUND(C4,3)</f>
        <v>0.27900000000000003</v>
      </c>
      <c r="E4">
        <f>E3+D4</f>
        <v>0.89800000000000002</v>
      </c>
      <c r="F4">
        <f t="shared" ref="F4:F8" si="2">(($O$17^A4)*EXP(-$O$17))/FACT(A4)</f>
        <v>0.31929722115535059</v>
      </c>
      <c r="G4">
        <f t="shared" ref="G4:G8" si="3">ROUND(F4,3)</f>
        <v>0.31900000000000001</v>
      </c>
      <c r="H4">
        <f>H3+G4</f>
        <v>0.8919999999999999</v>
      </c>
      <c r="I4">
        <f t="shared" ref="I4:I8" si="4">ABS(E4-H4)</f>
        <v>6.0000000000001164E-3</v>
      </c>
      <c r="N4">
        <v>0</v>
      </c>
      <c r="O4">
        <v>315</v>
      </c>
      <c r="P4">
        <f>N4*O4</f>
        <v>0</v>
      </c>
      <c r="Q4">
        <f>(N4-$O$15)^2</f>
        <v>0.26495188763359728</v>
      </c>
      <c r="R4">
        <f>O4*Q4</f>
        <v>83.459844604583139</v>
      </c>
    </row>
    <row r="5" spans="1:18" x14ac:dyDescent="0.25">
      <c r="A5">
        <v>2</v>
      </c>
      <c r="B5">
        <v>40</v>
      </c>
      <c r="C5">
        <f t="shared" si="0"/>
        <v>7.8585461689587424E-2</v>
      </c>
      <c r="D5">
        <f t="shared" si="1"/>
        <v>7.9000000000000001E-2</v>
      </c>
      <c r="E5">
        <f t="shared" ref="E5:E8" si="5">E4+D5</f>
        <v>0.97699999999999998</v>
      </c>
      <c r="F5">
        <f t="shared" si="2"/>
        <v>8.9036274372183546E-2</v>
      </c>
      <c r="G5">
        <f t="shared" si="3"/>
        <v>8.8999999999999996E-2</v>
      </c>
      <c r="H5">
        <f t="shared" ref="H5:H8" si="6">H4+G5</f>
        <v>0.98099999999999987</v>
      </c>
      <c r="I5">
        <f t="shared" si="4"/>
        <v>3.9999999999998925E-3</v>
      </c>
      <c r="N5">
        <v>1</v>
      </c>
      <c r="O5">
        <v>142</v>
      </c>
      <c r="P5">
        <f t="shared" ref="P5:P9" si="7">N5*O5</f>
        <v>142</v>
      </c>
      <c r="Q5">
        <f t="shared" ref="Q5:Q9" si="8">(N5-$O$15)^2</f>
        <v>0.23548233950000189</v>
      </c>
      <c r="R5">
        <f t="shared" ref="R5:R9" si="9">O5*Q5</f>
        <v>33.438492209000266</v>
      </c>
    </row>
    <row r="6" spans="1:18" x14ac:dyDescent="0.25">
      <c r="A6">
        <v>3</v>
      </c>
      <c r="B6">
        <v>9</v>
      </c>
      <c r="C6">
        <f t="shared" si="0"/>
        <v>1.768172888015717E-2</v>
      </c>
      <c r="D6">
        <f t="shared" si="1"/>
        <v>1.7999999999999999E-2</v>
      </c>
      <c r="E6">
        <f t="shared" si="5"/>
        <v>0.995</v>
      </c>
      <c r="F6">
        <f t="shared" si="2"/>
        <v>1.6551888812548796E-2</v>
      </c>
      <c r="G6">
        <f t="shared" si="3"/>
        <v>1.7000000000000001E-2</v>
      </c>
      <c r="H6">
        <f t="shared" si="6"/>
        <v>0.99799999999999989</v>
      </c>
      <c r="I6">
        <f t="shared" si="4"/>
        <v>2.9999999999998916E-3</v>
      </c>
      <c r="N6">
        <v>2</v>
      </c>
      <c r="O6">
        <v>40</v>
      </c>
      <c r="P6">
        <f t="shared" si="7"/>
        <v>80</v>
      </c>
      <c r="Q6">
        <f t="shared" si="8"/>
        <v>2.2060127913664069</v>
      </c>
      <c r="R6">
        <f t="shared" si="9"/>
        <v>88.240511654656274</v>
      </c>
    </row>
    <row r="7" spans="1:18" x14ac:dyDescent="0.25">
      <c r="A7">
        <v>4</v>
      </c>
      <c r="B7">
        <v>2</v>
      </c>
      <c r="C7">
        <f t="shared" si="0"/>
        <v>3.929273084479371E-3</v>
      </c>
      <c r="D7">
        <f t="shared" si="1"/>
        <v>4.0000000000000001E-3</v>
      </c>
      <c r="E7">
        <f t="shared" si="5"/>
        <v>0.999</v>
      </c>
      <c r="F7">
        <f t="shared" si="2"/>
        <v>2.307753428544479E-3</v>
      </c>
      <c r="G7">
        <f t="shared" si="3"/>
        <v>2E-3</v>
      </c>
      <c r="H7">
        <f t="shared" si="6"/>
        <v>0.99999999999999989</v>
      </c>
      <c r="I7">
        <f t="shared" si="4"/>
        <v>9.9999999999988987E-4</v>
      </c>
      <c r="N7">
        <v>3</v>
      </c>
      <c r="O7">
        <v>9</v>
      </c>
      <c r="P7">
        <f t="shared" si="7"/>
        <v>27</v>
      </c>
      <c r="Q7">
        <f t="shared" si="8"/>
        <v>6.1765432432328113</v>
      </c>
      <c r="R7">
        <f t="shared" si="9"/>
        <v>55.588889189095305</v>
      </c>
    </row>
    <row r="8" spans="1:18" x14ac:dyDescent="0.25">
      <c r="A8">
        <v>5</v>
      </c>
      <c r="B8">
        <v>1</v>
      </c>
      <c r="C8">
        <f t="shared" si="0"/>
        <v>1.9646365422396855E-3</v>
      </c>
      <c r="D8">
        <f t="shared" si="1"/>
        <v>2E-3</v>
      </c>
      <c r="E8">
        <f t="shared" si="5"/>
        <v>1.0009999999999999</v>
      </c>
      <c r="F8">
        <f t="shared" si="2"/>
        <v>2.5740752356533976E-4</v>
      </c>
      <c r="G8">
        <f t="shared" si="3"/>
        <v>0</v>
      </c>
      <c r="H8">
        <f t="shared" si="6"/>
        <v>0.99999999999999989</v>
      </c>
      <c r="I8">
        <f t="shared" si="4"/>
        <v>1.0000000000000009E-3</v>
      </c>
      <c r="J8" s="5" t="s">
        <v>20</v>
      </c>
      <c r="N8">
        <v>4</v>
      </c>
      <c r="O8">
        <v>2</v>
      </c>
      <c r="P8">
        <f t="shared" si="7"/>
        <v>8</v>
      </c>
      <c r="Q8">
        <f t="shared" si="8"/>
        <v>12.147073695099216</v>
      </c>
      <c r="R8">
        <f t="shared" si="9"/>
        <v>24.294147390198432</v>
      </c>
    </row>
    <row r="9" spans="1:18" ht="15.75" x14ac:dyDescent="0.25">
      <c r="A9" s="2" t="s">
        <v>21</v>
      </c>
      <c r="B9">
        <f>SUM(B3:B8)</f>
        <v>509</v>
      </c>
      <c r="C9">
        <f>SUM(C3:C8)</f>
        <v>0.99999999999999989</v>
      </c>
      <c r="D9">
        <f>SUM(D3:D8)</f>
        <v>1.0009999999999999</v>
      </c>
      <c r="E9" s="6" t="s">
        <v>22</v>
      </c>
      <c r="N9">
        <v>5</v>
      </c>
      <c r="O9">
        <v>1</v>
      </c>
      <c r="P9">
        <f t="shared" si="7"/>
        <v>5</v>
      </c>
      <c r="Q9">
        <f t="shared" si="8"/>
        <v>20.117604146965618</v>
      </c>
      <c r="R9">
        <f t="shared" si="9"/>
        <v>20.117604146965618</v>
      </c>
    </row>
    <row r="10" spans="1:18" x14ac:dyDescent="0.25">
      <c r="N10" t="s">
        <v>23</v>
      </c>
      <c r="O10">
        <f>SUM(O4:O9)</f>
        <v>509</v>
      </c>
      <c r="P10">
        <f>SUM(P4:P9)</f>
        <v>262</v>
      </c>
      <c r="R10">
        <f>SUM(R4:R9)</f>
        <v>305.13948919449899</v>
      </c>
    </row>
    <row r="11" spans="1:18" ht="15.75" x14ac:dyDescent="0.25">
      <c r="A11" s="7" t="s">
        <v>24</v>
      </c>
      <c r="N11" t="s">
        <v>25</v>
      </c>
      <c r="O11">
        <f>O10-1</f>
        <v>508</v>
      </c>
    </row>
    <row r="12" spans="1:18" ht="18.75" x14ac:dyDescent="0.3">
      <c r="A12" s="8" t="s">
        <v>22</v>
      </c>
      <c r="B12" t="s">
        <v>26</v>
      </c>
      <c r="P12" t="s">
        <v>27</v>
      </c>
    </row>
    <row r="14" spans="1:18" x14ac:dyDescent="0.25">
      <c r="A14" t="s">
        <v>28</v>
      </c>
    </row>
    <row r="15" spans="1:18" x14ac:dyDescent="0.25">
      <c r="N15" s="2" t="s">
        <v>29</v>
      </c>
      <c r="O15">
        <f>P10/O10</f>
        <v>0.51473477406679768</v>
      </c>
    </row>
    <row r="16" spans="1:18" x14ac:dyDescent="0.25">
      <c r="N16" s="2" t="s">
        <v>30</v>
      </c>
      <c r="O16">
        <f>R10/O11</f>
        <v>0.60066828581594289</v>
      </c>
    </row>
    <row r="17" spans="1:15" x14ac:dyDescent="0.25">
      <c r="A17" t="s">
        <v>31</v>
      </c>
      <c r="N17" s="2" t="s">
        <v>32</v>
      </c>
      <c r="O17">
        <f>(O15+O16)/2</f>
        <v>0.55770152994137034</v>
      </c>
    </row>
    <row r="20" spans="1:15" x14ac:dyDescent="0.25">
      <c r="A20" t="s">
        <v>33</v>
      </c>
    </row>
    <row r="21" spans="1:15" x14ac:dyDescent="0.25">
      <c r="H21" s="5" t="s">
        <v>34</v>
      </c>
    </row>
    <row r="22" spans="1:15" x14ac:dyDescent="0.25">
      <c r="A22" s="9" t="s">
        <v>35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</sheetData>
  <mergeCells count="1">
    <mergeCell ref="A22:M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2015-02-28T15:55:26Z</dcterms:modified>
</cp:coreProperties>
</file>