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imodumu\Downloads\"/>
    </mc:Choice>
  </mc:AlternateContent>
  <xr:revisionPtr revIDLastSave="0" documentId="13_ncr:101_{139A194A-F3B9-4FE0-867F-3CF4F3E7A37D}" xr6:coauthVersionLast="47" xr6:coauthVersionMax="47" xr10:uidLastSave="{00000000-0000-0000-0000-000000000000}"/>
  <bookViews>
    <workbookView xWindow="-120" yWindow="-120" windowWidth="29040" windowHeight="15720" activeTab="4" xr2:uid="{5C266802-5F90-43BE-8FE6-672F9B0B8F13}"/>
  </bookViews>
  <sheets>
    <sheet name="Accreditations" sheetId="2" r:id="rId1"/>
    <sheet name="Skills" sheetId="1" r:id="rId2"/>
    <sheet name="Utilizations" sheetId="3" r:id="rId3"/>
    <sheet name="Certifications" sheetId="5" r:id="rId4"/>
    <sheet name="LoadBalance" sheetId="4" r:id="rId5"/>
  </sheets>
  <definedNames>
    <definedName name="_xlnm._FilterDatabase" localSheetId="0" hidden="1">Accreditations!$B$1:$AG$133</definedName>
    <definedName name="_xlnm._FilterDatabase" localSheetId="2" hidden="1">Utilizations!$A$1:$BA$31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9" i="3"/>
  <c r="B33" i="3"/>
  <c r="B32" i="3"/>
  <c r="B31" i="3"/>
  <c r="B30" i="3"/>
  <c r="B27" i="3"/>
  <c r="B22" i="3"/>
  <c r="B15" i="3"/>
  <c r="B26" i="3"/>
  <c r="B24" i="3"/>
  <c r="B8" i="3"/>
  <c r="B21" i="3"/>
  <c r="B20" i="3"/>
  <c r="B19" i="3"/>
  <c r="B18" i="3"/>
  <c r="B23" i="3"/>
  <c r="B17" i="3"/>
  <c r="B16" i="3"/>
  <c r="B14" i="3"/>
  <c r="B13" i="3"/>
  <c r="B11" i="3"/>
  <c r="B10" i="3"/>
  <c r="B9" i="3"/>
  <c r="B7" i="3"/>
  <c r="B6" i="3"/>
  <c r="B5" i="3"/>
  <c r="B4" i="3"/>
  <c r="B12" i="3"/>
  <c r="B3" i="3"/>
  <c r="B2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BA34" i="3"/>
  <c r="C34" i="3"/>
</calcChain>
</file>

<file path=xl/sharedStrings.xml><?xml version="1.0" encoding="utf-8"?>
<sst xmlns="http://schemas.openxmlformats.org/spreadsheetml/2006/main" count="1728" uniqueCount="280">
  <si>
    <t>Accreditations  (Put A = Accredited, A+D = Accredited + Delivered) Feel free to add if not listed for any VBD (self-accredited)</t>
  </si>
  <si>
    <t>Anishek Kamal</t>
  </si>
  <si>
    <t>Ashish Mahajan</t>
  </si>
  <si>
    <t>Aziz Lalani</t>
  </si>
  <si>
    <t>Alex Rosa</t>
  </si>
  <si>
    <t>Anya Mendenhall</t>
  </si>
  <si>
    <t>boB Taylor</t>
  </si>
  <si>
    <t>Bruno Alves</t>
  </si>
  <si>
    <t>Carlos Reyes Garcia</t>
  </si>
  <si>
    <t>Claudio Da Silva</t>
  </si>
  <si>
    <t>David Santos Torres</t>
  </si>
  <si>
    <t>Deep Sunadh Maddu</t>
  </si>
  <si>
    <t>Lucia Casucci</t>
  </si>
  <si>
    <t>Manoj Kumar Pillai</t>
  </si>
  <si>
    <t>Naitik Thanki</t>
  </si>
  <si>
    <t>Omeswar Reddy Danwada</t>
  </si>
  <si>
    <t>Patrick Ruan</t>
  </si>
  <si>
    <t>Praveen Penta Reddy</t>
  </si>
  <si>
    <t>Rafael Luz</t>
  </si>
  <si>
    <t>Raquel Lemos</t>
  </si>
  <si>
    <t>Rajendran Muniappan</t>
  </si>
  <si>
    <t>Ravi De Alwis</t>
  </si>
  <si>
    <t>Ruben Gonzalez</t>
  </si>
  <si>
    <t>Sayeed Rizvi</t>
  </si>
  <si>
    <t>Sepehr Sepehri</t>
  </si>
  <si>
    <t>Seyeni Woldentensae</t>
  </si>
  <si>
    <t>Shaun Tinline</t>
  </si>
  <si>
    <t>Sidney Cirqueira</t>
  </si>
  <si>
    <t>Sireesha Modumudi</t>
  </si>
  <si>
    <t>Sundar Easwaran</t>
  </si>
  <si>
    <t>Supatra Siritanabodeekul</t>
  </si>
  <si>
    <t>Surdeep Sharma</t>
  </si>
  <si>
    <t>Tilahun Endihnew</t>
  </si>
  <si>
    <t>MCS Azure Workload</t>
  </si>
  <si>
    <t>TCL</t>
  </si>
  <si>
    <t>A</t>
  </si>
  <si>
    <t>P</t>
  </si>
  <si>
    <t>A+D</t>
  </si>
  <si>
    <t xml:space="preserve">SfMC onboarding </t>
  </si>
  <si>
    <t>Discovery Assessment</t>
  </si>
  <si>
    <t>Supportability Assessment</t>
  </si>
  <si>
    <t>Optimization Assessment</t>
  </si>
  <si>
    <t>Cloud Service Capability Evaluation Assessment (CSCE)</t>
  </si>
  <si>
    <t>Essential Educate Trainer Skills - Virtual</t>
  </si>
  <si>
    <t>Assessment &amp; RAP</t>
  </si>
  <si>
    <t>OnDemand Assessment for SQL Server</t>
  </si>
  <si>
    <t xml:space="preserve">A </t>
  </si>
  <si>
    <t>Offline Assessment Complex for SQL Server</t>
  </si>
  <si>
    <t>Offline Assessment for SQL Server</t>
  </si>
  <si>
    <t>RAP as a Service Complex for SQL Server</t>
  </si>
  <si>
    <t>RAP as a Service plus Complex for SQL Server</t>
  </si>
  <si>
    <t xml:space="preserve">Well Architect </t>
  </si>
  <si>
    <t xml:space="preserve">Well-Architected Reliability Assessment (WARA) </t>
  </si>
  <si>
    <t>Well-Architected Security Assessment (WASA)</t>
  </si>
  <si>
    <t xml:space="preserve">Well-Architected Cost Optimization Assessment </t>
  </si>
  <si>
    <t xml:space="preserve">Well-Architected Operational Excellent Assessment </t>
  </si>
  <si>
    <t xml:space="preserve">Well-Architected Go-Live Assessment </t>
  </si>
  <si>
    <t>Establish Well-Architected for Migration to SQL Server</t>
  </si>
  <si>
    <t>Establish Well-Architected to Build and Modernize - Azure SQL</t>
  </si>
  <si>
    <t>CX Observe</t>
  </si>
  <si>
    <t xml:space="preserve">Performance Optimization </t>
  </si>
  <si>
    <t>T-SQL Patterns and Practices Review (TSPR)</t>
  </si>
  <si>
    <t>SQL Server Performance Tuning and Optimization Clinic (SQL Server PTO)</t>
  </si>
  <si>
    <t>WorkshopPLUS - SQL Server: Performance Tuning and Optimization</t>
  </si>
  <si>
    <t>Activate Azure SQL Performance Tuning and Optimization - SQLVM and SQLMI</t>
  </si>
  <si>
    <t>Go-Live Assessment to Build and Modernize - Azure Database for MySQL</t>
  </si>
  <si>
    <t>Go-Live Assessment for Accelerating Solutions with OSS DB</t>
  </si>
  <si>
    <t>Proof of Concept for Accelerating Solutions with OSS DB</t>
  </si>
  <si>
    <t>WorkshopPLUS - SQL Server: Hands-on Troubleshooting</t>
  </si>
  <si>
    <t>WorkshopPLUS - SQL Server Features and Administration</t>
  </si>
  <si>
    <t>Security &amp; Resiliency</t>
  </si>
  <si>
    <t>Activate Azure SQL Security and Governance - SQLVM and SQLMI</t>
  </si>
  <si>
    <t>Activate Azure SQL Availability and Business Continuity</t>
  </si>
  <si>
    <t>Microsoft Purview</t>
  </si>
  <si>
    <t xml:space="preserve">Azure </t>
  </si>
  <si>
    <t xml:space="preserve">WorkshopPLUS - Data AI: Azure SQL Database Essentials </t>
  </si>
  <si>
    <t>WorkshopPLUS - Azure Arc with Labs</t>
  </si>
  <si>
    <t>WorkshopPLUS - Data AI: Azure Databricks Essentials - Closed Workshop</t>
  </si>
  <si>
    <t>WorkshopPLUS - Data AI: Azure Databricks Essentials - Open Workshop</t>
  </si>
  <si>
    <t>WorkshopPLUS - Data AI: Business Analytics with Power BI</t>
  </si>
  <si>
    <t>Upskilling Execution to Build and Modernize - Azure Database for PostgreSQL</t>
  </si>
  <si>
    <t>High Availability</t>
  </si>
  <si>
    <t>WorkshopPLUS - SQL Server: AlwaysOn Availability Groups and Failover Cluster Instances - Monitoring and Troubleshooting</t>
  </si>
  <si>
    <t>WorkshopPLUS - SQL Server: AlwaysOn Availability Groups and Failover Cluster Instances - Setup and Configuration</t>
  </si>
  <si>
    <t>WorkshopPLUS - Azure Backup and Azure Site Recovery</t>
  </si>
  <si>
    <t>AI</t>
  </si>
  <si>
    <t>Architecture Design and Review Session for Innovating Apps with Azure OpenAI</t>
  </si>
  <si>
    <t>Proof of Concept for Innovating Apps with Azure OpenAI</t>
  </si>
  <si>
    <t>Landing Zone Accelerator for Innovating Apps with Azure OpenAI</t>
  </si>
  <si>
    <t>Operationalize Large Language Models with GenAIOps automation</t>
  </si>
  <si>
    <t>Implementing automation practices using Azure OpenAI</t>
  </si>
  <si>
    <t>Building AI Apps &amp; Agents</t>
  </si>
  <si>
    <t>Fabric</t>
  </si>
  <si>
    <t>Fabric with Databricks for Data Analytics</t>
  </si>
  <si>
    <t>Solution Optimization for Microsoft Fabric - OneLake and Data Engineering</t>
  </si>
  <si>
    <t>Architecture Design and Review Session for Microsoft Fabric – OneLake and Data Engineering</t>
  </si>
  <si>
    <t>Upskilling Execution for Microsoft Fabric - OneLake and Data Engineering</t>
  </si>
  <si>
    <t>Upskilling Execution for Microsoft Fabric - Introduction</t>
  </si>
  <si>
    <t>WorkshopPLUS - Upskilling on MS Fabric Foundation</t>
  </si>
  <si>
    <t xml:space="preserve">A  </t>
  </si>
  <si>
    <t>WorkshopPlus - Microsoft Fabric - OneLake and Data Engineering</t>
  </si>
  <si>
    <t>WorkshopPLUS Microsoft Fabric - Power BI - 3 Days Closed Workshop</t>
  </si>
  <si>
    <t>Migration</t>
  </si>
  <si>
    <t>Architecture Design and Review Session for Migrating your Data Estate to Azure SQL</t>
  </si>
  <si>
    <t>Upskilling Execution for Migrating your Data Estate to Azure SQL</t>
  </si>
  <si>
    <t>CMF: Architecture Design and Review Session to Build and Modernize - Azure SQL - 3 day</t>
  </si>
  <si>
    <t>CMF: Production Deployment Oversight for Migration to SQL Server - 5 day</t>
  </si>
  <si>
    <t>CMF: Production Deployment Oversight to Build and Modernize - Azure SQL - 5 Day</t>
  </si>
  <si>
    <t>CMF: Proof of Concept to Build and Modernize - Azure SQL - 3 day</t>
  </si>
  <si>
    <t>CMF: Solution Optimization for Migration to SQL Server - 4 day</t>
  </si>
  <si>
    <t>CMF: Solution Optimization to Build and Modernize - Azure SQL - 4 day</t>
  </si>
  <si>
    <t>CMF: Technical Blocker Mitigation for Migration to SQL Server - 3 day</t>
  </si>
  <si>
    <t>CMF: Technical Blocker Mitigation to Build and Modernize - Azure SQL - 3 day</t>
  </si>
  <si>
    <t>Designated Engineering Proactive Migrate and Modernize Data Workloads on Azure</t>
  </si>
  <si>
    <t>Designated Engineering Time Migrate and Modernize Data Workloads on Azure</t>
  </si>
  <si>
    <t>Go-Live Assessment for Migration to SQL Server</t>
  </si>
  <si>
    <t>Landing Zone Accelerator for Migration to SQL Server</t>
  </si>
  <si>
    <t>Production Deployment Oversight for Migration to SQL Server - 5 Day</t>
  </si>
  <si>
    <t>Proof of Concept for Migration to SQL Server - 3 day</t>
  </si>
  <si>
    <t>Solution Optimization for Migration to SQL Server - 1 day</t>
  </si>
  <si>
    <t>Solution Optimization for Migration to SQL Server - 4 day</t>
  </si>
  <si>
    <t>Technical Blocker Mitigation for Migration to SQL Server - 3 day</t>
  </si>
  <si>
    <t>Upskilling Execution for Migration to SQL Server - 1 day</t>
  </si>
  <si>
    <t>Upskilling Execution for Migration to SQL Server - 3 day</t>
  </si>
  <si>
    <t>Establish Well-Architected for Migration to Azure Database for PostgreSQL</t>
  </si>
  <si>
    <t>Production Deployment Oversight to Build and Modernize - Azure Database for PostgreSQL</t>
  </si>
  <si>
    <t>Architecture Design and Review Session to Build and Modernize - Azure Database for PostgreSQL</t>
  </si>
  <si>
    <t xml:space="preserve">Upskilling </t>
  </si>
  <si>
    <t>locker</t>
  </si>
  <si>
    <t>Upskilling Execution to build and Modernize - Azure SQL</t>
  </si>
  <si>
    <t>Upskilling Execution to build and Modernize - Azure CosmoDB</t>
  </si>
  <si>
    <t>Upskilling Execution to build and Modernize - Azure Database for PostgreSQL</t>
  </si>
  <si>
    <t>Upskilling Execution for Microsoft Fabric</t>
  </si>
  <si>
    <t>Upskilling Execution to Build and Modernize - Azure SQL - 1 day</t>
  </si>
  <si>
    <t>Upskilling Execution to Build and Modernize - Azure SQL - 3 day</t>
  </si>
  <si>
    <t>Upskilling Execution for Azure Databricks - 3 days</t>
  </si>
  <si>
    <t>Build and Modernize</t>
  </si>
  <si>
    <t>Architecture Design and Review Session to Build and Modernize - Azure SQL - 3 day</t>
  </si>
  <si>
    <t>Go-Live Assessment to Build and Modernize - Azure SQL</t>
  </si>
  <si>
    <t>Landing Zone Accelerator to Build and Modernize - Azure SQL</t>
  </si>
  <si>
    <t>Production Deployment Oversight to Build and Modernize - Azure SQL - 5 Day</t>
  </si>
  <si>
    <t>Proof of Concept to Build and Modernize - Azure SQL - 3 Day</t>
  </si>
  <si>
    <t>Solution Optimization for Modernizing your Data Estate with Azure SQL - 1 day</t>
  </si>
  <si>
    <t>Solution Optimization to Build and Modernize - Azure SQL - 4 day</t>
  </si>
  <si>
    <t>Technical Blocker Mitigation to Build and Modernize - Azure SQL - 3 day</t>
  </si>
  <si>
    <t>Solution Optimization for Deploying Power BI Analytics - 1 day</t>
  </si>
  <si>
    <t>Solution Optimization for Deploying Power BI Analytics - 4 day</t>
  </si>
  <si>
    <t>Machine Learning</t>
  </si>
  <si>
    <t xml:space="preserve">Azure MLOps </t>
  </si>
  <si>
    <t>Databricks MLOps</t>
  </si>
  <si>
    <t>MLFlow Fundamentals and Databricks MLOps</t>
  </si>
  <si>
    <t>(L000 = No knowlege 100 = Beginner, L200=Intermediate, L300=Experienced, L400=Expert)</t>
  </si>
  <si>
    <t>CSA</t>
  </si>
  <si>
    <t>Technology</t>
  </si>
  <si>
    <t>Databricks</t>
  </si>
  <si>
    <t>L400</t>
  </si>
  <si>
    <t>L100</t>
  </si>
  <si>
    <t>L300</t>
  </si>
  <si>
    <t>L200</t>
  </si>
  <si>
    <t>L000</t>
  </si>
  <si>
    <t>L 200</t>
  </si>
  <si>
    <t>Power BI</t>
  </si>
  <si>
    <t>L 100</t>
  </si>
  <si>
    <t>CosmosDB</t>
  </si>
  <si>
    <t>PostgreSQL</t>
  </si>
  <si>
    <t>MySQL</t>
  </si>
  <si>
    <t>HDInsight</t>
  </si>
  <si>
    <t>Data Explorer</t>
  </si>
  <si>
    <t>Polybase</t>
  </si>
  <si>
    <t>Sybase</t>
  </si>
  <si>
    <t>SQL Server (on-prem)</t>
  </si>
  <si>
    <t>L 300</t>
  </si>
  <si>
    <t>SSRS</t>
  </si>
  <si>
    <t>SSIS</t>
  </si>
  <si>
    <t>SSAS</t>
  </si>
  <si>
    <t>Azure Synapse Analytics</t>
  </si>
  <si>
    <t>Azure Analysis Services</t>
  </si>
  <si>
    <t>Azure Data Factory</t>
  </si>
  <si>
    <t>Azure Machine Learning</t>
  </si>
  <si>
    <t>Azure Purview</t>
  </si>
  <si>
    <t>Azure Stream Analytic</t>
  </si>
  <si>
    <t>Azure SQL VM (IaaS)</t>
  </si>
  <si>
    <t xml:space="preserve">Azure SQL DB </t>
  </si>
  <si>
    <t>Azure SQL MI</t>
  </si>
  <si>
    <t>Azure Open AI</t>
  </si>
  <si>
    <t>LLM</t>
  </si>
  <si>
    <t>NLP</t>
  </si>
  <si>
    <t>Databricks Machine Learning</t>
  </si>
  <si>
    <t>Total hours</t>
  </si>
  <si>
    <t>Adobe</t>
  </si>
  <si>
    <t>Anaqua</t>
  </si>
  <si>
    <t>AXA</t>
  </si>
  <si>
    <t>BOA</t>
  </si>
  <si>
    <t>BlackRock</t>
  </si>
  <si>
    <t>Bridgewater</t>
  </si>
  <si>
    <t>California Dept Health</t>
  </si>
  <si>
    <t xml:space="preserve">Canadian Tire </t>
  </si>
  <si>
    <t>Centene</t>
  </si>
  <si>
    <t>CIBC</t>
  </si>
  <si>
    <t>Covetrus</t>
  </si>
  <si>
    <t>Deloitte</t>
  </si>
  <si>
    <t>Disney</t>
  </si>
  <si>
    <t>Epic</t>
  </si>
  <si>
    <t>EY</t>
  </si>
  <si>
    <t>Fidelity</t>
  </si>
  <si>
    <t>FedEx</t>
  </si>
  <si>
    <t>HP</t>
  </si>
  <si>
    <t>Humana</t>
  </si>
  <si>
    <t>Interactive Com</t>
  </si>
  <si>
    <t>MJSP</t>
  </si>
  <si>
    <t>JPMC</t>
  </si>
  <si>
    <t>Manulife</t>
  </si>
  <si>
    <t>Mastery Logistics</t>
  </si>
  <si>
    <t>Metrolink</t>
  </si>
  <si>
    <t>Morgan Stanley</t>
  </si>
  <si>
    <t>Navitaire an Amadeus</t>
  </si>
  <si>
    <t>Navy Federal</t>
  </si>
  <si>
    <t>NBA</t>
  </si>
  <si>
    <t>NIQ</t>
  </si>
  <si>
    <t>NYC Agencies</t>
  </si>
  <si>
    <t>MGB</t>
  </si>
  <si>
    <t>PointClickCare</t>
  </si>
  <si>
    <t>PTC</t>
  </si>
  <si>
    <t>Rogers</t>
  </si>
  <si>
    <t>TD Bank</t>
  </si>
  <si>
    <t>Verizon</t>
  </si>
  <si>
    <t>Starbucks</t>
  </si>
  <si>
    <t>Stubhub</t>
  </si>
  <si>
    <t>SAP Concur (EDE)</t>
  </si>
  <si>
    <t>Codelco</t>
  </si>
  <si>
    <t>BNCR</t>
  </si>
  <si>
    <t>Credicorp (Yape)</t>
  </si>
  <si>
    <t>Citgroup</t>
  </si>
  <si>
    <t>Tempur Sealy(Mattress Firm)</t>
  </si>
  <si>
    <t>Boticario (BR)</t>
  </si>
  <si>
    <t>BACEN (BR)</t>
  </si>
  <si>
    <t>Ministerio da Justica (BR)</t>
  </si>
  <si>
    <t>GCB (BR)</t>
  </si>
  <si>
    <t>TJSP</t>
  </si>
  <si>
    <t>NoCust</t>
  </si>
  <si>
    <t>Marcio Teixeira</t>
  </si>
  <si>
    <t>Certification (Put Yes or In Progress ONLY)</t>
  </si>
  <si>
    <t>AI-900: Azure AI Fundamentals</t>
  </si>
  <si>
    <t>In Progress</t>
  </si>
  <si>
    <t>Yes</t>
  </si>
  <si>
    <t>In progress</t>
  </si>
  <si>
    <t>yes</t>
  </si>
  <si>
    <t>AI-102: Azure AI Engineer Associate</t>
  </si>
  <si>
    <t>DP-100: Azure Data Scientist Associate</t>
  </si>
  <si>
    <t>PL-900: Power Platform Fundamentals</t>
  </si>
  <si>
    <t>PL-300: Power BI Data Analyst Associate</t>
  </si>
  <si>
    <t>PL-600: Power Platform Solution Architect Expert</t>
  </si>
  <si>
    <t>AZ-900: Azure Fundamentals</t>
  </si>
  <si>
    <t>DP-900: Azure Data Fundamentals</t>
  </si>
  <si>
    <t>AZ-104: Azure Administrator Associate</t>
  </si>
  <si>
    <t>AZ-204: Azure Developer Associate</t>
  </si>
  <si>
    <t>AZ-305: Azure Solutions Architect Expert</t>
  </si>
  <si>
    <t>DP-420: Azure Cosmos DB Developer Specialty</t>
  </si>
  <si>
    <t>DP-600:Fabric Analytics Engineer Associate</t>
  </si>
  <si>
    <t>DP-700: Fabric Data Engineer Associate</t>
  </si>
  <si>
    <t>DP-300: Azure Database Administrator Associate</t>
  </si>
  <si>
    <t>DA-100: Analyzing Data with Microsoft Power BI</t>
  </si>
  <si>
    <t>98-381: Introduction to Programming Using Python</t>
  </si>
  <si>
    <t>AZ-220: Microsoft Azure IoT Developer</t>
  </si>
  <si>
    <t>MB-901: Microsoft Dynamics 365 Fundamentals</t>
  </si>
  <si>
    <t>Microsoft Certified Trainer</t>
  </si>
  <si>
    <t>Applied Skills: Develop generative AI solutions with Azure OpenAI Service</t>
  </si>
  <si>
    <t>Applied Skills: Build an Azure AI Vision solution</t>
  </si>
  <si>
    <t>Applied Skills: Create an intelligent document processing solution with Azure AI Document Intelligence</t>
  </si>
  <si>
    <t>Applied Skills: Build a natural language processing solution with Azure AI Language</t>
  </si>
  <si>
    <t>Applied Skills: Implement a lakehouse in Microsoft Fabric</t>
  </si>
  <si>
    <t>Applied Skills: Implement a Real-Time Intelligence solution with Microsoft Fabric</t>
  </si>
  <si>
    <t>Applied Skills: Implement a data warehouse in Microsoft Fabric</t>
  </si>
  <si>
    <t>Applied Skills - Migrate SQL Server workloads to Azure SQL</t>
  </si>
  <si>
    <t>Applied Skills: Building AI Apps &amp; Agents</t>
  </si>
  <si>
    <t>Applied Skills: Build and deploy AI agents with MCP and Azure Functions</t>
  </si>
  <si>
    <t>Blackrock</t>
  </si>
  <si>
    <t>Praveen</t>
  </si>
  <si>
    <t>Supatra - Lots of samll accounts</t>
  </si>
  <si>
    <t>Rafael 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</si>
</sst>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Segoe UI"/>
      <family val="2"/>
    </font>
    <font>
      <sz val="10"/>
      <color rgb="FF000000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171717"/>
      <name val="Aptos Narrow"/>
      <scheme val="minor"/>
    </font>
    <font>
      <sz val="11"/>
      <color rgb="FF333333"/>
      <name val="Aptos Narrow"/>
      <scheme val="minor"/>
    </font>
    <font>
      <b/>
      <sz val="11"/>
      <color rgb="FF333333"/>
      <name val="Aptos Narrow"/>
      <scheme val="minor"/>
    </font>
    <font>
      <b/>
      <sz val="11"/>
      <color rgb="FF171717"/>
      <name val="Aptos Narrow"/>
      <scheme val="minor"/>
    </font>
    <font>
      <sz val="11"/>
      <color rgb="FF222222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charset val="1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7" tint="0.39997558519241921"/>
      </bottom>
      <diagonal/>
    </border>
    <border>
      <left/>
      <right style="thin">
        <color rgb="FF000000"/>
      </right>
      <top style="thin">
        <color theme="7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theme="7" tint="0.3999755851924192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7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4" fillId="0" borderId="1" xfId="0" applyFont="1" applyBorder="1"/>
    <xf numFmtId="0" fontId="2" fillId="0" borderId="1" xfId="0" applyFont="1" applyBorder="1"/>
    <xf numFmtId="0" fontId="0" fillId="0" borderId="5" xfId="0" applyBorder="1"/>
    <xf numFmtId="0" fontId="0" fillId="0" borderId="4" xfId="0" applyBorder="1"/>
    <xf numFmtId="0" fontId="14" fillId="0" borderId="0" xfId="0" applyFon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/>
    <xf numFmtId="0" fontId="6" fillId="0" borderId="4" xfId="0" applyFont="1" applyBorder="1"/>
    <xf numFmtId="0" fontId="13" fillId="0" borderId="4" xfId="0" applyFont="1" applyBorder="1"/>
    <xf numFmtId="0" fontId="7" fillId="0" borderId="4" xfId="0" applyFont="1" applyBorder="1"/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4" xfId="0" applyFont="1" applyBorder="1"/>
    <xf numFmtId="0" fontId="12" fillId="0" borderId="4" xfId="0" applyFont="1" applyBorder="1"/>
    <xf numFmtId="0" fontId="4" fillId="0" borderId="4" xfId="0" applyFont="1" applyBorder="1"/>
    <xf numFmtId="0" fontId="3" fillId="0" borderId="1" xfId="0" applyFont="1" applyBorder="1"/>
    <xf numFmtId="165" fontId="0" fillId="0" borderId="12" xfId="1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4" xfId="0" applyFont="1" applyBorder="1"/>
    <xf numFmtId="0" fontId="20" fillId="0" borderId="0" xfId="0" applyFont="1"/>
    <xf numFmtId="0" fontId="16" fillId="2" borderId="16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/>
    <xf numFmtId="165" fontId="0" fillId="3" borderId="17" xfId="1" applyNumberFormat="1" applyFont="1" applyFill="1" applyBorder="1"/>
    <xf numFmtId="165" fontId="0" fillId="0" borderId="17" xfId="1" applyNumberFormat="1" applyFont="1" applyBorder="1"/>
    <xf numFmtId="0" fontId="4" fillId="3" borderId="18" xfId="0" applyFont="1" applyFill="1" applyBorder="1"/>
    <xf numFmtId="165" fontId="0" fillId="3" borderId="19" xfId="1" applyNumberFormat="1" applyFont="1" applyFill="1" applyBorder="1"/>
    <xf numFmtId="165" fontId="0" fillId="0" borderId="19" xfId="1" applyNumberFormat="1" applyFont="1" applyBorder="1"/>
    <xf numFmtId="0" fontId="16" fillId="2" borderId="21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center" vertical="center" wrapText="1"/>
    </xf>
    <xf numFmtId="0" fontId="4" fillId="3" borderId="7" xfId="0" applyFont="1" applyFill="1" applyBorder="1"/>
    <xf numFmtId="165" fontId="0" fillId="3" borderId="22" xfId="1" applyNumberFormat="1" applyFont="1" applyFill="1" applyBorder="1"/>
    <xf numFmtId="0" fontId="4" fillId="0" borderId="7" xfId="0" applyFont="1" applyBorder="1"/>
    <xf numFmtId="165" fontId="0" fillId="0" borderId="22" xfId="1" applyNumberFormat="1" applyFont="1" applyBorder="1"/>
    <xf numFmtId="165" fontId="0" fillId="0" borderId="20" xfId="1" applyNumberFormat="1" applyFont="1" applyBorder="1"/>
    <xf numFmtId="0" fontId="0" fillId="3" borderId="1" xfId="0" applyFill="1" applyBorder="1"/>
    <xf numFmtId="0" fontId="4" fillId="4" borderId="4" xfId="0" applyFont="1" applyFill="1" applyBorder="1"/>
    <xf numFmtId="165" fontId="0" fillId="4" borderId="19" xfId="1" applyNumberFormat="1" applyFont="1" applyFill="1" applyBorder="1"/>
    <xf numFmtId="0" fontId="4" fillId="5" borderId="4" xfId="0" applyFont="1" applyFill="1" applyBorder="1"/>
    <xf numFmtId="165" fontId="0" fillId="5" borderId="19" xfId="1" applyNumberFormat="1" applyFont="1" applyFill="1" applyBorder="1"/>
    <xf numFmtId="0" fontId="4" fillId="6" borderId="4" xfId="0" applyFont="1" applyFill="1" applyBorder="1"/>
    <xf numFmtId="165" fontId="0" fillId="6" borderId="19" xfId="1" applyNumberFormat="1" applyFont="1" applyFill="1" applyBorder="1"/>
    <xf numFmtId="0" fontId="4" fillId="6" borderId="14" xfId="0" applyFont="1" applyFill="1" applyBorder="1"/>
    <xf numFmtId="165" fontId="0" fillId="6" borderId="20" xfId="1" applyNumberFormat="1" applyFont="1" applyFill="1" applyBorder="1"/>
    <xf numFmtId="0" fontId="4" fillId="0" borderId="23" xfId="0" applyFont="1" applyBorder="1"/>
    <xf numFmtId="165" fontId="0" fillId="0" borderId="15" xfId="0" applyNumberFormat="1" applyBorder="1"/>
    <xf numFmtId="0" fontId="1" fillId="0" borderId="4" xfId="0" applyFont="1" applyBorder="1"/>
    <xf numFmtId="0" fontId="1" fillId="0" borderId="7" xfId="0" applyFont="1" applyBorder="1"/>
    <xf numFmtId="0" fontId="1" fillId="0" borderId="13" xfId="0" applyFont="1" applyBorder="1"/>
    <xf numFmtId="0" fontId="0" fillId="0" borderId="0" xfId="0" applyAlignment="1">
      <alignment wrapText="1"/>
    </xf>
    <xf numFmtId="0" fontId="6" fillId="0" borderId="0" xfId="0" applyFont="1"/>
    <xf numFmtId="0" fontId="4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* #,##0_-;\-* #,##0_-;_-* &quot;-&quot;??_-;_-@_-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* #,##0_-;\-* #,##0_-;_-* &quot;-&quot;??_-;_-@_-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65" formatCode="_-* #,##0_-;\-* #,##0_-;_-* &quot;-&quot;??_-;_-@_-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0E9F23-56EB-49F6-8EEE-22D645C05CD7}" name="Table1" displayName="Table1" ref="A1:AG131" totalsRowShown="0" headerRowDxfId="184" tableBorderDxfId="183">
  <autoFilter ref="A1:AG131" xr:uid="{110E9F23-56EB-49F6-8EEE-22D645C05CD7}"/>
  <tableColumns count="33">
    <tableColumn id="1" xr3:uid="{C106686E-4622-449B-8AFC-9BB614197C45}" name="Accreditations  (Put A = Accredited, A+D = Accredited + Delivered) Feel free to add if not listed for any VBD (self-accredited)" dataDxfId="182"/>
    <tableColumn id="2" xr3:uid="{09429B72-63DB-485B-9E23-0A3787DA68A6}" name="Anishek Kamal" dataDxfId="181"/>
    <tableColumn id="3" xr3:uid="{06D53E5D-4005-462C-8D4A-D8CFD66534E8}" name="Ashish Mahajan" dataDxfId="180"/>
    <tableColumn id="4" xr3:uid="{76F0B42D-C336-4B4D-ACE0-B4D514C11A0D}" name="Aziz Lalani" dataDxfId="179"/>
    <tableColumn id="5" xr3:uid="{94D11DE4-72CB-48D4-B1EF-9B82411AB8D3}" name="Alex Rosa" dataDxfId="178"/>
    <tableColumn id="6" xr3:uid="{E3B0670F-2F61-44AF-B2A6-AF174214D0BD}" name="Anya Mendenhall" dataDxfId="177"/>
    <tableColumn id="8" xr3:uid="{E9ABCFC7-1CA2-48A2-9A9E-D31B6DC040C8}" name="boB Taylor" dataDxfId="176"/>
    <tableColumn id="9" xr3:uid="{570727FD-4602-4FD2-8626-D6D2E179C6F4}" name="Bruno Alves" dataDxfId="175"/>
    <tableColumn id="10" xr3:uid="{73D57909-41D2-4B17-8B3D-B68DA6A16DEF}" name="Carlos Reyes Garcia" dataDxfId="174"/>
    <tableColumn id="11" xr3:uid="{00E791B4-DB84-488C-95A5-50F33AD3188B}" name="Claudio Da Silva" dataDxfId="173"/>
    <tableColumn id="12" xr3:uid="{CA52BC23-A740-41F3-A06B-C8437860E95C}" name="David Santos Torres" dataDxfId="172"/>
    <tableColumn id="13" xr3:uid="{FE5F1300-5C69-42AE-B6DF-3AF46C785A32}" name="Deep Sunadh Maddu" dataDxfId="171"/>
    <tableColumn id="14" xr3:uid="{BCADB295-B1F5-44D7-A1ED-C340155D63A7}" name="Lucia Casucci" dataDxfId="170"/>
    <tableColumn id="15" xr3:uid="{D30718A2-D2FC-43EA-AB70-F360FB6068A0}" name="Manoj Kumar Pillai" dataDxfId="169"/>
    <tableColumn id="16" xr3:uid="{7B01FF7B-ED36-449E-9E84-4B63EAD29AE8}" name="Naitik Thanki" dataDxfId="168"/>
    <tableColumn id="17" xr3:uid="{2595C65A-2653-431B-81A2-7E30F4AA7FF9}" name="Omeswar Reddy Danwada" dataDxfId="167"/>
    <tableColumn id="18" xr3:uid="{5FB2F502-902B-4C72-A864-B3D630ADA79F}" name="Patrick Ruan" dataDxfId="166"/>
    <tableColumn id="19" xr3:uid="{E98B6750-4BC3-4288-B7B0-D45BC63D4302}" name="Praveen Penta Reddy" dataDxfId="165"/>
    <tableColumn id="20" xr3:uid="{0FA438AC-00F6-46C6-B286-707FB095063D}" name="Rafael Luz" dataDxfId="164"/>
    <tableColumn id="21" xr3:uid="{532489EE-8B64-48E7-86EB-F328C5E7CDA4}" name="Raquel Lemos" dataDxfId="163"/>
    <tableColumn id="22" xr3:uid="{65287B2B-E5D5-4695-B025-C00FE5B3CD28}" name="Rajendran Muniappan" dataDxfId="162"/>
    <tableColumn id="24" xr3:uid="{76B5EB8F-B092-46DA-AB3C-677BC81FD040}" name="Ravi De Alwis" dataDxfId="161"/>
    <tableColumn id="25" xr3:uid="{122FD371-CE35-4460-AD8B-5569FEED474A}" name="Ruben Gonzalez" dataDxfId="160"/>
    <tableColumn id="26" xr3:uid="{7C15BE69-E03E-461A-AF49-00AD5859D461}" name="Sayeed Rizvi" dataDxfId="159"/>
    <tableColumn id="27" xr3:uid="{DEA8BF8E-9853-43D9-B983-BE98DB0FE2C6}" name="Sepehr Sepehri" dataDxfId="158"/>
    <tableColumn id="29" xr3:uid="{F2E853AC-36C8-45AD-86B3-C701FB735713}" name="Seyeni Woldentensae" dataDxfId="157"/>
    <tableColumn id="30" xr3:uid="{69EE2762-E0A6-4980-B851-B39E18325173}" name="Shaun Tinline" dataDxfId="156"/>
    <tableColumn id="31" xr3:uid="{CA6BCB9A-A473-47AE-B08A-3D9FFDB97706}" name="Sidney Cirqueira" dataDxfId="155"/>
    <tableColumn id="32" xr3:uid="{A7A0B9ED-D624-493C-9511-F9CC77E8765A}" name="Sireesha Modumudi" dataDxfId="154"/>
    <tableColumn id="33" xr3:uid="{0F4436F6-0B02-4D0B-97C7-3BF931E37567}" name="Sundar Easwaran" dataDxfId="153"/>
    <tableColumn id="34" xr3:uid="{692E3092-E5AC-4A8A-89FE-4932428D06EE}" name="Supatra Siritanabodeekul" dataDxfId="152"/>
    <tableColumn id="35" xr3:uid="{BAAB0AE0-1099-4F74-8EAA-87684AB19F26}" name="Surdeep Sharma" dataDxfId="151"/>
    <tableColumn id="36" xr3:uid="{152DFBCC-EBAB-4DAF-BF04-5A3B5B50C436}" name="Tilahun Endihnew" dataDxfId="1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B916F-989D-4B7F-B027-BCF3A880209D}" name="Table3" displayName="Table3" ref="A3:AG30" totalsRowShown="0" headerRowDxfId="149">
  <autoFilter ref="A3:AG30" xr:uid="{AD1B916F-989D-4B7F-B027-BCF3A880209D}"/>
  <tableColumns count="33">
    <tableColumn id="1" xr3:uid="{12C6A946-F5DA-442F-AA05-9F4C50ABB2F3}" name="Technology" dataDxfId="148"/>
    <tableColumn id="4" xr3:uid="{6923FFE3-AA4E-4672-9965-04210CB60529}" name="Anishek Kamal" dataDxfId="147"/>
    <tableColumn id="5" xr3:uid="{F7938ABE-ACA7-4FEA-999F-4D4F6F82617E}" name="Ashish Mahajan" dataDxfId="146"/>
    <tableColumn id="6" xr3:uid="{95257B08-E836-44D6-B221-E34A7505EC18}" name="Aziz Lalani" dataDxfId="145"/>
    <tableColumn id="7" xr3:uid="{395A642D-1AD3-44E9-8FB1-A25900EE34D0}" name="Alex Rosa" dataDxfId="144"/>
    <tableColumn id="8" xr3:uid="{A037F6C0-A6F7-4E18-9A82-92D267CC4A83}" name="Anya Mendenhall" dataDxfId="143"/>
    <tableColumn id="10" xr3:uid="{471D1D9B-FED4-45F6-901C-014908AC6DEE}" name="boB Taylor" dataDxfId="142"/>
    <tableColumn id="11" xr3:uid="{7D4784F0-C171-45FC-A3A2-722CD142F8F4}" name="Bruno Alves" dataDxfId="141"/>
    <tableColumn id="12" xr3:uid="{38082984-3101-4620-9DEB-A7BA334A691D}" name="Carlos Reyes Garcia" dataDxfId="140"/>
    <tableColumn id="13" xr3:uid="{5B7EAEF8-C54B-4698-9F2C-924BA0C68A99}" name="Claudio Da Silva" dataDxfId="139"/>
    <tableColumn id="14" xr3:uid="{46230A39-846E-47B4-BF5E-5016AABF9D4E}" name="David Santos Torres" dataDxfId="138"/>
    <tableColumn id="15" xr3:uid="{B7047D1A-F823-45F3-9C64-ABE12BAD60B7}" name="Deep Sunadh Maddu" dataDxfId="137"/>
    <tableColumn id="16" xr3:uid="{C0EA002B-0405-4289-8860-00F1DDE9F637}" name="Lucia Casucci" dataDxfId="136"/>
    <tableColumn id="17" xr3:uid="{BF8D0940-8143-4F24-9294-D05C0CE262BC}" name="Manoj Kumar Pillai" dataDxfId="135"/>
    <tableColumn id="18" xr3:uid="{1BBB3788-48BA-4C36-8A0A-0ECB0DEB1495}" name="Naitik Thanki" dataDxfId="134"/>
    <tableColumn id="19" xr3:uid="{E24176DF-E1DA-4E43-B684-C1CCF6EB565F}" name="Omeswar Reddy Danwada" dataDxfId="133"/>
    <tableColumn id="20" xr3:uid="{6DF9EE4C-F9D6-4417-8257-B83EE37672E5}" name="Patrick Ruan" dataDxfId="132"/>
    <tableColumn id="21" xr3:uid="{D2A411D9-67DB-4D6B-9317-DF1DE94D0F2C}" name="Praveen Penta Reddy" dataDxfId="131"/>
    <tableColumn id="22" xr3:uid="{2CB11F41-C0C8-41A8-9481-6EEB8112EF4C}" name="Rafael Luz" dataDxfId="130"/>
    <tableColumn id="23" xr3:uid="{EBF007FF-4BF1-4F22-B4B4-31392F887892}" name="Raquel Lemos" dataDxfId="129"/>
    <tableColumn id="24" xr3:uid="{DBEF3CFD-9004-436A-8C5C-2CC5CC2355AD}" name="Rajendran Muniappan" dataDxfId="128"/>
    <tableColumn id="26" xr3:uid="{97CB17A1-1438-4FFC-8055-425B180676E1}" name="Ravi De Alwis" dataDxfId="127"/>
    <tableColumn id="27" xr3:uid="{3EBDAA53-9393-4839-8CD6-64470F5D400F}" name="Ruben Gonzalez" dataDxfId="126"/>
    <tableColumn id="28" xr3:uid="{72C4C53C-432E-4E6A-86A9-BA2B6EF5F574}" name="Sayeed Rizvi" dataDxfId="125"/>
    <tableColumn id="29" xr3:uid="{C036F68B-94CE-436A-BE64-1FC2EC02B3B2}" name="Sepehr Sepehri" dataDxfId="124"/>
    <tableColumn id="31" xr3:uid="{01905DD7-7F9E-44AF-8C88-44C48CB495BF}" name="Seyeni Woldentensae" dataDxfId="123"/>
    <tableColumn id="32" xr3:uid="{19FC4554-7E78-475F-9832-CC2BA0D40E8B}" name="Shaun Tinline" dataDxfId="122"/>
    <tableColumn id="33" xr3:uid="{297CA692-F783-4B43-94E3-121BE8E9D863}" name="Sidney Cirqueira" dataDxfId="121"/>
    <tableColumn id="34" xr3:uid="{5696DE19-C163-4587-88F6-E2246668396E}" name="Sireesha Modumudi" dataDxfId="120"/>
    <tableColumn id="35" xr3:uid="{520D3167-51E9-43E8-8F0A-E8885201ECF6}" name="Sundar Easwaran" dataDxfId="119"/>
    <tableColumn id="36" xr3:uid="{20BDB0C7-365F-4069-80CC-898082312D83}" name="Supatra Siritanabodeekul" dataDxfId="118"/>
    <tableColumn id="37" xr3:uid="{DA5C4D8D-E66E-4CCE-B880-DE59C586A216}" name="Surdeep Sharma" dataDxfId="117"/>
    <tableColumn id="38" xr3:uid="{2D467149-1A79-4D7D-A1A8-899CC3A48820}" name="Tilahun Endihnew" dataDxfId="11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45FDF-D0FC-4658-874A-66305094F1F1}" name="Table2" displayName="Table2" ref="A1:BA34" totalsRowCount="1" headerRowDxfId="115" tableBorderDxfId="114">
  <autoFilter ref="A1:BA33" xr:uid="{E3045FDF-D0FC-4658-874A-66305094F1F1}"/>
  <sortState xmlns:xlrd2="http://schemas.microsoft.com/office/spreadsheetml/2017/richdata2" ref="A2:BA33">
    <sortCondition descending="1" ref="B1:B33"/>
  </sortState>
  <tableColumns count="53">
    <tableColumn id="1" xr3:uid="{52CD7CD3-2CF3-4CAA-8215-1D4A631369DF}" name="CSA" dataDxfId="113" totalsRowDxfId="112"/>
    <tableColumn id="2" xr3:uid="{D5824893-51D3-4170-BE5D-8FD1E8A78EA3}" name="Total hours" dataDxfId="111" totalsRowDxfId="110" dataCellStyle="Comma">
      <calculatedColumnFormula>SUM(C2:BC2)</calculatedColumnFormula>
    </tableColumn>
    <tableColumn id="3" xr3:uid="{8D453A4E-B2C2-4141-B87A-14439522CDAF}" name="Adobe" totalsRowFunction="sum" dataDxfId="109" totalsRowDxfId="108"/>
    <tableColumn id="4" xr3:uid="{1F39DA92-74E0-46D5-AFDB-E3B867151574}" name="Anaqua" totalsRowFunction="sum" dataDxfId="107" totalsRowDxfId="106"/>
    <tableColumn id="49" xr3:uid="{3D1508AE-CBB4-4B84-8593-66016FBD90AD}" name="AXA" totalsRowFunction="sum" dataDxfId="105" totalsRowDxfId="104"/>
    <tableColumn id="5" xr3:uid="{CF51B802-176B-45B9-9418-51C6827A0193}" name="BOA" totalsRowFunction="sum" dataDxfId="103" totalsRowDxfId="102"/>
    <tableColumn id="6" xr3:uid="{06FF851A-AF69-47F4-8DAA-5579D7B979B0}" name="BlackRock" totalsRowFunction="sum" dataDxfId="101" totalsRowDxfId="100"/>
    <tableColumn id="7" xr3:uid="{2EE0D86D-AB8C-4078-B12C-D6A961A9CF12}" name="Bridgewater" totalsRowFunction="sum" dataDxfId="99" totalsRowDxfId="98"/>
    <tableColumn id="8" xr3:uid="{CFD3C052-9992-4BE5-839E-53FA3658408E}" name="California Dept Health" totalsRowFunction="sum" dataDxfId="97" totalsRowDxfId="96"/>
    <tableColumn id="9" xr3:uid="{124EC261-6ABB-4144-ABA2-44E2E3696315}" name="Canadian Tire " totalsRowFunction="sum" dataDxfId="95" totalsRowDxfId="94"/>
    <tableColumn id="10" xr3:uid="{A2E68ED9-FC8F-4A67-A42F-31F5045E9EE0}" name="Centene" totalsRowFunction="sum" dataDxfId="93" totalsRowDxfId="92"/>
    <tableColumn id="11" xr3:uid="{80B1F72E-CC75-4576-9E9E-567808B7DD26}" name="CIBC" totalsRowFunction="sum" dataDxfId="91" totalsRowDxfId="90"/>
    <tableColumn id="12" xr3:uid="{8ADBB57E-E311-4E4D-AF34-BFA879D35BFE}" name="Covetrus" totalsRowFunction="sum" dataDxfId="89" totalsRowDxfId="88"/>
    <tableColumn id="13" xr3:uid="{0C6B4216-C64B-44C9-99F8-241D4D825E8F}" name="Deloitte" totalsRowFunction="sum" dataDxfId="87" totalsRowDxfId="86"/>
    <tableColumn id="14" xr3:uid="{E6E3318B-3315-4075-A5F6-E9C189439319}" name="Disney" totalsRowFunction="sum" dataDxfId="85" totalsRowDxfId="84"/>
    <tableColumn id="15" xr3:uid="{5363831F-44E0-491A-BD83-3B8E99ACFFC1}" name="Epic" totalsRowFunction="sum" dataDxfId="83" totalsRowDxfId="82"/>
    <tableColumn id="16" xr3:uid="{B3788F79-69BA-484F-B624-AB1564EFE4E4}" name="EY" totalsRowFunction="sum" dataDxfId="81" totalsRowDxfId="80"/>
    <tableColumn id="17" xr3:uid="{F1BC9980-2A02-4587-99DA-6386B74F1EB7}" name="Fidelity" totalsRowFunction="sum" dataDxfId="79" totalsRowDxfId="78"/>
    <tableColumn id="18" xr3:uid="{CC49B18E-BB24-42AF-A231-508BD3891192}" name="FedEx" totalsRowFunction="sum" dataDxfId="77" totalsRowDxfId="76"/>
    <tableColumn id="19" xr3:uid="{3C31F1FB-122B-49EE-8FFF-C378411144E1}" name="HP" totalsRowFunction="sum" dataDxfId="75" totalsRowDxfId="74"/>
    <tableColumn id="20" xr3:uid="{364E6EE8-8517-4D5D-BBEB-C20493DB9DD7}" name="Humana" totalsRowFunction="sum" dataDxfId="73" totalsRowDxfId="72"/>
    <tableColumn id="21" xr3:uid="{E04F43BD-D161-433F-8305-98C79A0FC062}" name="Interactive Com" totalsRowFunction="sum" dataDxfId="71" totalsRowDxfId="70"/>
    <tableColumn id="22" xr3:uid="{04BDC0D6-2387-432A-95D9-B4550A8845BF}" name="MJSP" totalsRowFunction="sum" dataDxfId="69" totalsRowDxfId="68"/>
    <tableColumn id="23" xr3:uid="{E083EDD1-F7E9-4003-96CB-09F3C65E7175}" name="JPMC" totalsRowFunction="sum" dataDxfId="67" totalsRowDxfId="66"/>
    <tableColumn id="24" xr3:uid="{0E218C5C-D70B-4A84-9C60-6AE3EA6DA895}" name="Manulife" totalsRowFunction="sum" dataDxfId="65" totalsRowDxfId="64"/>
    <tableColumn id="25" xr3:uid="{4E5C6341-DFBE-42AF-AF37-630685ECBFEA}" name="Mastery Logistics" totalsRowFunction="sum" dataDxfId="63" totalsRowDxfId="62"/>
    <tableColumn id="26" xr3:uid="{95C7B3F9-4EC9-43A4-BF17-8556D627478B}" name="Metrolink" totalsRowFunction="sum" dataDxfId="61" totalsRowDxfId="60"/>
    <tableColumn id="27" xr3:uid="{AB8443EB-D50B-42B8-9064-BBC31FE8362D}" name="Morgan Stanley" totalsRowFunction="sum" dataDxfId="59" totalsRowDxfId="58"/>
    <tableColumn id="28" xr3:uid="{423A5B6E-5666-40FC-A4F4-813B3B9D134F}" name="Navitaire an Amadeus" totalsRowFunction="sum" dataDxfId="57" totalsRowDxfId="56"/>
    <tableColumn id="29" xr3:uid="{EB0C6D91-84D4-4CCE-B1F8-526878E7599E}" name="Navy Federal" totalsRowFunction="sum" dataDxfId="55" totalsRowDxfId="54"/>
    <tableColumn id="30" xr3:uid="{7EC9EA50-B71D-4D31-BE4A-2525C4B41D87}" name="NBA" totalsRowFunction="sum" dataDxfId="53" totalsRowDxfId="52"/>
    <tableColumn id="31" xr3:uid="{BF087556-07ED-41B9-914E-39B2536717C1}" name="NIQ" totalsRowFunction="sum" dataDxfId="51" totalsRowDxfId="50"/>
    <tableColumn id="32" xr3:uid="{BEAF4312-A8DC-4EED-B830-6086F5EACF77}" name="NYC Agencies" totalsRowFunction="sum" dataDxfId="49" totalsRowDxfId="48"/>
    <tableColumn id="33" xr3:uid="{12A7A6E3-8C26-4394-B817-ED1FB881D1C9}" name="MGB" totalsRowFunction="sum" dataDxfId="47" totalsRowDxfId="46"/>
    <tableColumn id="34" xr3:uid="{C6F83C03-7C74-4226-8E16-31A24B2127C6}" name="PointClickCare" totalsRowFunction="sum" dataDxfId="45" totalsRowDxfId="44"/>
    <tableColumn id="35" xr3:uid="{20989A6B-CB08-42BC-918F-B6BFA2F69CAA}" name="PTC" totalsRowFunction="sum" dataDxfId="43" totalsRowDxfId="42"/>
    <tableColumn id="36" xr3:uid="{236B28B6-9803-43F3-8FED-4C88BF606171}" name="Rogers" totalsRowFunction="sum" dataDxfId="41" totalsRowDxfId="40"/>
    <tableColumn id="37" xr3:uid="{90E4D9CE-18BB-419D-8B33-0D2AE499FFB3}" name="TD Bank" totalsRowFunction="sum" dataDxfId="39" totalsRowDxfId="38"/>
    <tableColumn id="38" xr3:uid="{78356FB8-A6F2-4618-8E40-2248B3DA4408}" name="Verizon" totalsRowFunction="sum" dataDxfId="37" totalsRowDxfId="36"/>
    <tableColumn id="39" xr3:uid="{DCA46974-80BA-40AA-BE44-A730D4FA5250}" name="Starbucks" totalsRowFunction="sum" dataDxfId="35" totalsRowDxfId="34"/>
    <tableColumn id="40" xr3:uid="{33970055-E1A1-407F-B9B5-E11A2E69E4CE}" name="Stubhub" totalsRowFunction="sum" dataDxfId="33" totalsRowDxfId="32"/>
    <tableColumn id="41" xr3:uid="{B121B295-CAD7-4E5F-92AF-F19B0E0DFC21}" name="SAP Concur (EDE)" totalsRowFunction="sum" dataDxfId="31" totalsRowDxfId="30"/>
    <tableColumn id="43" xr3:uid="{6DE058A9-4001-411E-9F74-1F2BD86154B3}" name="Codelco" totalsRowFunction="sum" dataDxfId="29" totalsRowDxfId="28"/>
    <tableColumn id="44" xr3:uid="{8F286F20-1A5E-4AC6-801A-63EF40CE346F}" name="BNCR" totalsRowFunction="sum" dataDxfId="27" totalsRowDxfId="26"/>
    <tableColumn id="46" xr3:uid="{9AC04C58-2D84-4FF1-A67F-770E8DFF5791}" name="Credicorp (Yape)" totalsRowFunction="sum" dataDxfId="25" totalsRowDxfId="24"/>
    <tableColumn id="48" xr3:uid="{A95A3AD6-7E5C-4290-8B97-0825981A34E3}" name="Citgroup" totalsRowFunction="sum" dataDxfId="23" totalsRowDxfId="22"/>
    <tableColumn id="50" xr3:uid="{D6388CF9-8F22-485D-AD9C-33198787E3B1}" name="Tempur Sealy(Mattress Firm)" totalsRowFunction="sum" dataDxfId="21" totalsRowDxfId="20"/>
    <tableColumn id="45" xr3:uid="{3A4D97B8-3D02-49E2-86D3-A348A29C279B}" name="Boticario (BR)" dataDxfId="19" totalsRowDxfId="18"/>
    <tableColumn id="42" xr3:uid="{B24B0C23-379B-4C5D-97F6-A0F0F17FE657}" name="BACEN (BR)" dataDxfId="17" totalsRowDxfId="16"/>
    <tableColumn id="51" xr3:uid="{9CF2096C-C8DF-4D4A-97E4-30CCD8C506F6}" name="Ministerio da Justica (BR)" dataDxfId="15" totalsRowDxfId="14"/>
    <tableColumn id="52" xr3:uid="{6E1FD682-12E1-4185-A935-2E3155FC39C3}" name="GCB (BR)" dataDxfId="13" totalsRowDxfId="12"/>
    <tableColumn id="53" xr3:uid="{D7ED3B20-BBF5-4C77-B987-C62C436F811B}" name="TJSP" dataDxfId="11" totalsRowDxfId="10"/>
    <tableColumn id="47" xr3:uid="{F8E2BACD-1F85-4DF1-A463-5D65B07D568D}" name="NoCust" totalsRowFunction="sum" dataDxfId="9" totalsRowDxfId="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27C77D-4117-4E22-8A81-D7D69CB36EC8}" name="Table37" displayName="Table37" ref="A1:AG31" totalsRowShown="0" headerRowDxfId="7">
  <autoFilter ref="A1:AG31" xr:uid="{AD1B916F-989D-4B7F-B027-BCF3A880209D}"/>
  <sortState xmlns:xlrd2="http://schemas.microsoft.com/office/spreadsheetml/2017/richdata2" ref="A2:AG29">
    <sortCondition ref="A1:A29"/>
  </sortState>
  <tableColumns count="33">
    <tableColumn id="1" xr3:uid="{6CEF2E8F-504F-415F-BFEF-A59A37AA3A4C}" name="Certification (Put Yes or In Progress ONLY)" dataDxfId="6"/>
    <tableColumn id="4" xr3:uid="{12F5E6F5-01C7-4D4A-835F-C4BE301156FF}" name="Anishek Kamal"/>
    <tableColumn id="5" xr3:uid="{69D8E7A7-D446-4CB4-BE05-7C2AD6AE714B}" name="Ashish Mahajan"/>
    <tableColumn id="6" xr3:uid="{4AD4A019-967D-46CD-9F38-25E8832837AD}" name="Aziz Lalani"/>
    <tableColumn id="7" xr3:uid="{391658E4-C7AB-42BC-BEFB-83EC6C2DF259}" name="Alex Rosa"/>
    <tableColumn id="8" xr3:uid="{73939852-382E-469D-9241-A2D855374DA0}" name="Anya Mendenhall"/>
    <tableColumn id="10" xr3:uid="{C085DABB-7F43-4AF3-A1ED-3D62D106F647}" name="boB Taylor"/>
    <tableColumn id="11" xr3:uid="{BDD91807-E607-4779-83DA-F7A9749BF171}" name="Bruno Alves"/>
    <tableColumn id="12" xr3:uid="{EB997E9B-706E-43D7-A07D-FA84B9EC8876}" name="Carlos Reyes Garcia"/>
    <tableColumn id="13" xr3:uid="{2D0356CB-77BA-4021-95BA-27B399682F78}" name="Claudio Da Silva"/>
    <tableColumn id="14" xr3:uid="{F02C68A5-E62D-4EF5-8D78-86CD844D9572}" name="David Santos Torres"/>
    <tableColumn id="15" xr3:uid="{3FBCF4D6-CA7B-4571-B563-DF0BAA69FA72}" name="Deep Sunadh Maddu"/>
    <tableColumn id="16" xr3:uid="{F3BFD017-BC12-4E0D-BBFD-000D56332A92}" name="Lucia Casucci"/>
    <tableColumn id="17" xr3:uid="{CAAA3504-3D62-41E4-AC71-EFE4AEBCEEFB}" name="Manoj Kumar Pillai"/>
    <tableColumn id="18" xr3:uid="{CE08719D-3A7D-4E41-9BBA-156B936E55E7}" name="Naitik Thanki"/>
    <tableColumn id="19" xr3:uid="{C9F9A327-67C3-4B5C-B367-C549ACB9FCB3}" name="Omeswar Reddy Danwada"/>
    <tableColumn id="20" xr3:uid="{1D04A5BE-8A85-4262-A135-D21FC7466D27}" name="Patrick Ruan"/>
    <tableColumn id="21" xr3:uid="{99659F35-EBA3-4270-B7FB-9B50FAD9DABC}" name="Praveen Penta Reddy"/>
    <tableColumn id="22" xr3:uid="{D17EB439-93DE-480F-803B-17E01D59F9F1}" name="Rafael Luz"/>
    <tableColumn id="23" xr3:uid="{92D67814-1F16-4452-9772-C9CB653218CA}" name="Raquel Lemos"/>
    <tableColumn id="24" xr3:uid="{20A7E31B-B789-4D3B-A213-BA8235CCE292}" name="Rajendran Muniappan"/>
    <tableColumn id="26" xr3:uid="{D0DCF6D2-B848-4AF7-A97A-6136686EEB35}" name="Ravi De Alwis"/>
    <tableColumn id="27" xr3:uid="{AC10DF94-F720-49DD-9825-EF9685864151}" name="Ruben Gonzalez"/>
    <tableColumn id="28" xr3:uid="{EE582969-AA85-4943-9CE0-5B113FADA2EF}" name="Sayeed Rizvi"/>
    <tableColumn id="29" xr3:uid="{AD0C19C9-FEDA-4881-B44D-4DF8A1E60100}" name="Sepehr Sepehri"/>
    <tableColumn id="31" xr3:uid="{9B3F61F6-8EDA-474A-A6E6-F6E44E953C0D}" name="Seyeni Woldentensae"/>
    <tableColumn id="32" xr3:uid="{85EA8F9E-D914-47EE-BF66-D1F896E95B29}" name="Shaun Tinline"/>
    <tableColumn id="33" xr3:uid="{40503063-C47C-4FDF-982F-DBFA774E4AD6}" name="Sidney Cirqueira"/>
    <tableColumn id="34" xr3:uid="{A46E4AEE-A108-47F0-8AC5-C2308068F7A2}" name="Sireesha Modumudi"/>
    <tableColumn id="35" xr3:uid="{4E81F32D-BC10-45DE-9F2B-77CE49044A38}" name="Sundar Easwaran"/>
    <tableColumn id="36" xr3:uid="{D4AE42E4-DDF0-4436-B2B0-DD52A75F9266}" name="Supatra Siritanabodeekul"/>
    <tableColumn id="37" xr3:uid="{A7A464EA-AA1B-4A51-902D-38535771F137}" name="Surdeep Sharma"/>
    <tableColumn id="38" xr3:uid="{F1970F9A-0A38-453D-9CB0-612A6151BF3D}" name="Tilahun Endihnew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7DE3CF-CECA-49D5-9EDE-6BA4A1F85A7B}" name="Table4" displayName="Table4" ref="A1:B34" totalsRowShown="0" tableBorderDxfId="5">
  <autoFilter ref="A1:B34" xr:uid="{887DE3CF-CECA-49D5-9EDE-6BA4A1F85A7B}"/>
  <sortState xmlns:xlrd2="http://schemas.microsoft.com/office/spreadsheetml/2017/richdata2" ref="A2:B34">
    <sortCondition descending="1" ref="B1:B34"/>
  </sortState>
  <tableColumns count="2">
    <tableColumn id="1" xr3:uid="{B877214D-CF60-4D9C-8766-9B56B2538171}" name="CSA" dataDxfId="4"/>
    <tableColumn id="2" xr3:uid="{DEA00046-873B-45DE-82CC-B3739D62442F}" name="Total hours" dataDxfId="3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015720-889C-40AE-A033-3AA8DACC5208}" name="Table46" displayName="Table46" ref="F1:G34" totalsRowShown="0" tableBorderDxfId="2">
  <autoFilter ref="F1:G34" xr:uid="{C8015720-889C-40AE-A033-3AA8DACC5208}"/>
  <sortState xmlns:xlrd2="http://schemas.microsoft.com/office/spreadsheetml/2017/richdata2" ref="F2:G34">
    <sortCondition ref="G1:G34"/>
  </sortState>
  <tableColumns count="2">
    <tableColumn id="1" xr3:uid="{46897817-8055-4FC7-B653-BB9073229A1D}" name="CSA" dataDxfId="1"/>
    <tableColumn id="2" xr3:uid="{DDB9AA77-B6F8-468D-8D1A-51A71C60F5D0}" name="Total hour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04B0-E106-44DB-81B6-D34758D535E1}">
  <dimension ref="A1:AG133"/>
  <sheetViews>
    <sheetView zoomScaleNormal="10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customHeight="1" x14ac:dyDescent="0.25"/>
  <cols>
    <col min="1" max="1" width="106.28515625" customWidth="1"/>
    <col min="2" max="2" width="12.28515625" bestFit="1" customWidth="1"/>
    <col min="3" max="3" width="12.5703125" bestFit="1" customWidth="1"/>
    <col min="4" max="4" width="9" customWidth="1"/>
    <col min="5" max="5" width="7.42578125" customWidth="1"/>
    <col min="6" max="6" width="12.42578125" customWidth="1"/>
    <col min="7" max="7" width="7.7109375" customWidth="1"/>
    <col min="8" max="8" width="9" customWidth="1"/>
    <col min="9" max="9" width="12.7109375" customWidth="1"/>
    <col min="10" max="10" width="16.7109375" customWidth="1"/>
    <col min="11" max="11" width="12.42578125" customWidth="1"/>
    <col min="12" max="12" width="13.42578125" customWidth="1"/>
    <col min="13" max="13" width="8.28515625" customWidth="1"/>
    <col min="14" max="14" width="12.28515625" customWidth="1"/>
    <col min="15" max="15" width="11" bestFit="1" customWidth="1"/>
    <col min="16" max="16" width="18.7109375" bestFit="1" customWidth="1"/>
    <col min="17" max="17" width="11.28515625" bestFit="1" customWidth="1"/>
    <col min="18" max="18" width="15.7109375" bestFit="1" customWidth="1"/>
    <col min="19" max="19" width="10.7109375" bestFit="1" customWidth="1"/>
    <col min="20" max="20" width="11.28515625" bestFit="1" customWidth="1"/>
    <col min="21" max="21" width="14.7109375" bestFit="1" customWidth="1"/>
    <col min="22" max="22" width="11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7.42578125" bestFit="1" customWidth="1"/>
    <col min="27" max="27" width="11.28515625" bestFit="1" customWidth="1"/>
    <col min="28" max="28" width="13.28515625" bestFit="1" customWidth="1"/>
    <col min="29" max="29" width="14.42578125" bestFit="1" customWidth="1"/>
    <col min="30" max="30" width="13.42578125" bestFit="1" customWidth="1"/>
    <col min="31" max="31" width="19.7109375" bestFit="1" customWidth="1"/>
    <col min="32" max="32" width="12.42578125" bestFit="1" customWidth="1"/>
    <col min="33" max="33" width="13.5703125" bestFit="1" customWidth="1"/>
  </cols>
  <sheetData>
    <row r="1" spans="1:33" ht="31.15" customHeight="1" x14ac:dyDescent="0.25">
      <c r="A1" s="32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9" t="s">
        <v>11</v>
      </c>
      <c r="M1" s="30" t="s">
        <v>12</v>
      </c>
      <c r="N1" s="31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9" t="s">
        <v>32</v>
      </c>
    </row>
    <row r="2" spans="1:33" x14ac:dyDescent="0.25">
      <c r="A2" s="12"/>
      <c r="B2" s="11"/>
      <c r="C2" s="2"/>
      <c r="D2" s="2"/>
      <c r="E2" s="2"/>
      <c r="F2" s="2"/>
      <c r="G2" s="2"/>
      <c r="H2" s="2"/>
      <c r="I2" s="2"/>
      <c r="J2" s="2"/>
      <c r="K2" s="2"/>
      <c r="L2" s="6"/>
      <c r="M2" s="2"/>
      <c r="N2" s="1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"/>
    </row>
    <row r="3" spans="1:33" x14ac:dyDescent="0.25">
      <c r="A3" s="12" t="s">
        <v>33</v>
      </c>
      <c r="B3" s="11"/>
      <c r="C3" s="2"/>
      <c r="D3" s="2"/>
      <c r="E3" s="2"/>
      <c r="F3" s="2"/>
      <c r="G3" s="2"/>
      <c r="H3" s="2"/>
      <c r="I3" s="2"/>
      <c r="J3" s="2"/>
      <c r="K3" s="2"/>
      <c r="L3" s="6"/>
      <c r="M3" s="2"/>
      <c r="N3" s="1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6"/>
    </row>
    <row r="4" spans="1:33" x14ac:dyDescent="0.25">
      <c r="A4" s="67" t="s">
        <v>34</v>
      </c>
      <c r="B4" s="11"/>
      <c r="C4" s="2"/>
      <c r="D4" s="2"/>
      <c r="E4" s="2"/>
      <c r="F4" s="2" t="s">
        <v>35</v>
      </c>
      <c r="G4" s="2"/>
      <c r="H4" s="2" t="s">
        <v>35</v>
      </c>
      <c r="I4" s="2" t="s">
        <v>35</v>
      </c>
      <c r="J4" s="2"/>
      <c r="K4" s="2"/>
      <c r="L4" s="6"/>
      <c r="M4" s="2"/>
      <c r="N4" s="11"/>
      <c r="O4" s="2"/>
      <c r="P4" s="2"/>
      <c r="Q4" s="2"/>
      <c r="R4" s="2"/>
      <c r="S4" s="2"/>
      <c r="T4" s="2"/>
      <c r="U4" s="2"/>
      <c r="V4" s="2"/>
      <c r="W4" s="2" t="s">
        <v>35</v>
      </c>
      <c r="X4" s="2"/>
      <c r="Y4" s="2"/>
      <c r="Z4" s="2" t="s">
        <v>35</v>
      </c>
      <c r="AA4" s="2" t="s">
        <v>36</v>
      </c>
      <c r="AB4" s="2" t="s">
        <v>35</v>
      </c>
      <c r="AC4" s="2"/>
      <c r="AD4" s="2"/>
      <c r="AE4" s="2" t="s">
        <v>35</v>
      </c>
      <c r="AF4" s="2"/>
      <c r="AG4" s="6" t="s">
        <v>37</v>
      </c>
    </row>
    <row r="5" spans="1:33" x14ac:dyDescent="0.25">
      <c r="A5" s="12"/>
      <c r="B5" s="11"/>
      <c r="C5" s="2"/>
      <c r="D5" s="2"/>
      <c r="E5" s="2"/>
      <c r="F5" s="2"/>
      <c r="G5" s="2"/>
      <c r="H5" s="2"/>
      <c r="I5" s="2"/>
      <c r="J5" s="2"/>
      <c r="K5" s="2"/>
      <c r="L5" s="6"/>
      <c r="M5" s="2"/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6"/>
    </row>
    <row r="6" spans="1:33" x14ac:dyDescent="0.25">
      <c r="A6" s="12" t="s">
        <v>38</v>
      </c>
      <c r="B6" s="11"/>
      <c r="C6" s="2"/>
      <c r="D6" s="2"/>
      <c r="E6" s="2"/>
      <c r="F6" s="2"/>
      <c r="G6" s="2"/>
      <c r="H6" s="2"/>
      <c r="I6" s="2"/>
      <c r="J6" s="2"/>
      <c r="K6" s="2"/>
      <c r="L6" s="6"/>
      <c r="M6" s="2"/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6"/>
    </row>
    <row r="7" spans="1:33" ht="15" customHeight="1" x14ac:dyDescent="0.25">
      <c r="A7" s="13" t="s">
        <v>39</v>
      </c>
      <c r="B7" s="11" t="s">
        <v>37</v>
      </c>
      <c r="C7" s="2" t="s">
        <v>37</v>
      </c>
      <c r="D7" s="2" t="s">
        <v>37</v>
      </c>
      <c r="E7" s="2" t="s">
        <v>37</v>
      </c>
      <c r="F7" s="2" t="s">
        <v>37</v>
      </c>
      <c r="G7" s="2"/>
      <c r="H7" s="2" t="s">
        <v>37</v>
      </c>
      <c r="I7" s="2" t="s">
        <v>37</v>
      </c>
      <c r="J7" s="2" t="s">
        <v>37</v>
      </c>
      <c r="K7" s="2" t="s">
        <v>37</v>
      </c>
      <c r="L7" s="2" t="s">
        <v>37</v>
      </c>
      <c r="M7" s="11" t="s">
        <v>37</v>
      </c>
      <c r="N7" s="11" t="s">
        <v>37</v>
      </c>
      <c r="O7" s="2" t="s">
        <v>37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  <c r="V7" s="2" t="s">
        <v>37</v>
      </c>
      <c r="W7" s="2" t="s">
        <v>37</v>
      </c>
      <c r="X7" s="2" t="s">
        <v>37</v>
      </c>
      <c r="Y7" s="2"/>
      <c r="Z7" s="2" t="s">
        <v>37</v>
      </c>
      <c r="AA7" s="2" t="s">
        <v>37</v>
      </c>
      <c r="AB7" s="2" t="s">
        <v>37</v>
      </c>
      <c r="AC7" s="2" t="s">
        <v>37</v>
      </c>
      <c r="AD7" s="2" t="s">
        <v>37</v>
      </c>
      <c r="AE7" s="2" t="s">
        <v>37</v>
      </c>
      <c r="AF7" s="2" t="s">
        <v>37</v>
      </c>
      <c r="AG7" s="6" t="s">
        <v>37</v>
      </c>
    </row>
    <row r="8" spans="1:33" ht="15" customHeight="1" x14ac:dyDescent="0.25">
      <c r="A8" s="13" t="s">
        <v>40</v>
      </c>
      <c r="B8" s="11" t="s">
        <v>37</v>
      </c>
      <c r="C8" s="2" t="s">
        <v>37</v>
      </c>
      <c r="D8" s="2" t="s">
        <v>37</v>
      </c>
      <c r="E8" s="2" t="s">
        <v>37</v>
      </c>
      <c r="F8" s="2" t="s">
        <v>37</v>
      </c>
      <c r="G8" s="2"/>
      <c r="H8" s="2" t="s">
        <v>37</v>
      </c>
      <c r="I8" s="2" t="s">
        <v>37</v>
      </c>
      <c r="J8" s="2" t="s">
        <v>37</v>
      </c>
      <c r="K8" s="2" t="s">
        <v>37</v>
      </c>
      <c r="L8" s="6"/>
      <c r="M8" s="2"/>
      <c r="N8" s="11" t="s">
        <v>37</v>
      </c>
      <c r="O8" s="2" t="s">
        <v>37</v>
      </c>
      <c r="P8" s="2" t="s">
        <v>37</v>
      </c>
      <c r="Q8" s="2" t="s">
        <v>37</v>
      </c>
      <c r="R8" s="2" t="s">
        <v>37</v>
      </c>
      <c r="S8" s="2" t="s">
        <v>37</v>
      </c>
      <c r="T8" s="2" t="s">
        <v>37</v>
      </c>
      <c r="U8" s="2" t="s">
        <v>37</v>
      </c>
      <c r="V8" s="2" t="s">
        <v>37</v>
      </c>
      <c r="W8" s="2" t="s">
        <v>37</v>
      </c>
      <c r="X8" s="2" t="s">
        <v>37</v>
      </c>
      <c r="Y8" s="2"/>
      <c r="Z8" s="2" t="s">
        <v>37</v>
      </c>
      <c r="AA8" s="2" t="s">
        <v>37</v>
      </c>
      <c r="AB8" s="2" t="s">
        <v>37</v>
      </c>
      <c r="AC8" s="2" t="s">
        <v>37</v>
      </c>
      <c r="AD8" s="2" t="s">
        <v>37</v>
      </c>
      <c r="AE8" s="2" t="s">
        <v>37</v>
      </c>
      <c r="AF8" s="2" t="s">
        <v>37</v>
      </c>
      <c r="AG8" s="6" t="s">
        <v>37</v>
      </c>
    </row>
    <row r="9" spans="1:33" ht="15" customHeight="1" x14ac:dyDescent="0.25">
      <c r="A9" s="13" t="s">
        <v>41</v>
      </c>
      <c r="B9" s="11"/>
      <c r="C9" s="2"/>
      <c r="D9" s="2"/>
      <c r="E9" s="2" t="s">
        <v>37</v>
      </c>
      <c r="F9" s="2" t="s">
        <v>35</v>
      </c>
      <c r="G9" s="2"/>
      <c r="H9" s="2"/>
      <c r="I9" s="2"/>
      <c r="J9" s="2"/>
      <c r="K9" s="2" t="s">
        <v>37</v>
      </c>
      <c r="L9" s="6"/>
      <c r="M9" s="11" t="s">
        <v>37</v>
      </c>
      <c r="N9" s="11"/>
      <c r="O9" s="2" t="s">
        <v>35</v>
      </c>
      <c r="P9" s="2"/>
      <c r="Q9" s="2"/>
      <c r="R9" s="2"/>
      <c r="S9" s="2"/>
      <c r="T9" s="2"/>
      <c r="U9" s="2"/>
      <c r="V9" s="2" t="s">
        <v>37</v>
      </c>
      <c r="W9" s="2" t="s">
        <v>37</v>
      </c>
      <c r="X9" s="2"/>
      <c r="Y9" s="2"/>
      <c r="Z9" s="2"/>
      <c r="AA9" s="2"/>
      <c r="AB9" s="2"/>
      <c r="AC9" s="2"/>
      <c r="AD9" s="2"/>
      <c r="AE9" s="2" t="s">
        <v>37</v>
      </c>
      <c r="AF9" s="2" t="s">
        <v>37</v>
      </c>
      <c r="AG9" s="6"/>
    </row>
    <row r="10" spans="1:33" ht="15" customHeight="1" x14ac:dyDescent="0.25">
      <c r="A10" s="13" t="s">
        <v>42</v>
      </c>
      <c r="B10" s="11"/>
      <c r="C10" s="2"/>
      <c r="D10" s="2"/>
      <c r="E10" s="2"/>
      <c r="F10" s="2"/>
      <c r="G10" s="2"/>
      <c r="H10" s="2"/>
      <c r="I10" s="2"/>
      <c r="J10" s="2"/>
      <c r="K10" s="2"/>
      <c r="L10" s="6"/>
      <c r="M10" s="2"/>
      <c r="N10" s="1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5" customHeight="1" x14ac:dyDescent="0.25">
      <c r="A11" s="14" t="s">
        <v>43</v>
      </c>
      <c r="B11" s="11"/>
      <c r="C11" s="2"/>
      <c r="D11" s="2"/>
      <c r="E11" s="2"/>
      <c r="F11" s="2"/>
      <c r="G11" s="2"/>
      <c r="H11" s="2" t="s">
        <v>35</v>
      </c>
      <c r="I11" s="2" t="s">
        <v>35</v>
      </c>
      <c r="J11" s="2"/>
      <c r="K11" s="2"/>
      <c r="L11" s="6" t="s">
        <v>35</v>
      </c>
      <c r="M11" s="2"/>
      <c r="N11" s="11"/>
      <c r="O11" s="2" t="s">
        <v>35</v>
      </c>
      <c r="P11" s="2"/>
      <c r="Q11" s="2"/>
      <c r="R11" s="2"/>
      <c r="S11" s="2"/>
      <c r="T11" s="2"/>
      <c r="U11" s="2"/>
      <c r="V11" s="2" t="s">
        <v>35</v>
      </c>
      <c r="W11" s="2"/>
      <c r="X11" s="2" t="s">
        <v>35</v>
      </c>
      <c r="Y11" s="2"/>
      <c r="Z11" s="2" t="s">
        <v>35</v>
      </c>
      <c r="AA11" s="2" t="s">
        <v>35</v>
      </c>
      <c r="AB11" s="2" t="s">
        <v>35</v>
      </c>
      <c r="AC11" s="2"/>
      <c r="AD11" s="2" t="s">
        <v>37</v>
      </c>
      <c r="AE11" s="2"/>
      <c r="AF11" s="2" t="s">
        <v>37</v>
      </c>
      <c r="AG11" s="6" t="s">
        <v>35</v>
      </c>
    </row>
    <row r="12" spans="1:33" ht="15" customHeight="1" x14ac:dyDescent="0.25">
      <c r="A12" s="15"/>
      <c r="B12" s="11"/>
      <c r="C12" s="2"/>
      <c r="D12" s="2"/>
      <c r="E12" s="2"/>
      <c r="F12" s="2"/>
      <c r="G12" s="2"/>
      <c r="H12" s="2"/>
      <c r="I12" s="2"/>
      <c r="J12" s="2"/>
      <c r="K12" s="2"/>
      <c r="L12" s="6"/>
      <c r="M12" s="2"/>
      <c r="N12" s="1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5" customHeight="1" x14ac:dyDescent="0.25">
      <c r="A13" s="15" t="s">
        <v>44</v>
      </c>
      <c r="B13" s="11"/>
      <c r="C13" s="2"/>
      <c r="D13" s="2"/>
      <c r="E13" s="2"/>
      <c r="F13" s="2"/>
      <c r="G13" s="2"/>
      <c r="H13" s="2"/>
      <c r="I13" s="2"/>
      <c r="J13" s="2"/>
      <c r="K13" s="2"/>
      <c r="L13" s="6"/>
      <c r="M13" s="2"/>
      <c r="N13" s="11"/>
      <c r="O13" s="2"/>
      <c r="P13" s="2"/>
      <c r="Q13" s="2"/>
      <c r="R13" s="2"/>
      <c r="S13" s="2"/>
      <c r="T13" s="2" t="s">
        <v>35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6"/>
    </row>
    <row r="14" spans="1:33" ht="15" customHeight="1" x14ac:dyDescent="0.25">
      <c r="A14" s="13" t="s">
        <v>45</v>
      </c>
      <c r="B14" s="11"/>
      <c r="C14" s="2"/>
      <c r="D14" s="2"/>
      <c r="E14" s="2"/>
      <c r="F14" s="2"/>
      <c r="G14" s="2"/>
      <c r="H14" s="2"/>
      <c r="I14" s="2" t="s">
        <v>37</v>
      </c>
      <c r="J14" s="2"/>
      <c r="K14" s="2" t="s">
        <v>37</v>
      </c>
      <c r="L14" s="6"/>
      <c r="M14" s="2"/>
      <c r="N14" s="11"/>
      <c r="O14" s="2"/>
      <c r="P14" s="2"/>
      <c r="Q14" s="2"/>
      <c r="R14" s="2"/>
      <c r="S14" s="2"/>
      <c r="T14" s="2"/>
      <c r="U14" s="2"/>
      <c r="V14" s="2"/>
      <c r="W14" s="2" t="s">
        <v>37</v>
      </c>
      <c r="X14" s="2"/>
      <c r="Y14" s="2"/>
      <c r="Z14" s="2"/>
      <c r="AA14" s="2"/>
      <c r="AB14" s="2"/>
      <c r="AC14" s="2"/>
      <c r="AD14" s="2"/>
      <c r="AE14" s="2"/>
      <c r="AF14" s="2" t="s">
        <v>46</v>
      </c>
      <c r="AG14" s="6"/>
    </row>
    <row r="15" spans="1:33" ht="15" customHeight="1" x14ac:dyDescent="0.25">
      <c r="A15" s="13" t="s">
        <v>47</v>
      </c>
      <c r="B15" s="11"/>
      <c r="C15" s="2"/>
      <c r="D15" s="2"/>
      <c r="E15" s="2"/>
      <c r="F15" s="2"/>
      <c r="G15" s="2"/>
      <c r="H15" s="2"/>
      <c r="I15" s="2" t="s">
        <v>37</v>
      </c>
      <c r="J15" s="2"/>
      <c r="K15" s="2" t="s">
        <v>37</v>
      </c>
      <c r="L15" s="6"/>
      <c r="M15" s="2"/>
      <c r="N15" s="11"/>
      <c r="O15" s="2"/>
      <c r="P15" s="2"/>
      <c r="Q15" s="2"/>
      <c r="R15" s="2"/>
      <c r="S15" s="2"/>
      <c r="T15" s="2"/>
      <c r="U15" s="2"/>
      <c r="V15" s="2"/>
      <c r="W15" s="2" t="s">
        <v>37</v>
      </c>
      <c r="X15" s="2"/>
      <c r="Y15" s="2"/>
      <c r="Z15" s="2"/>
      <c r="AA15" s="2"/>
      <c r="AB15" s="2"/>
      <c r="AC15" s="2"/>
      <c r="AD15" s="2"/>
      <c r="AE15" s="2"/>
      <c r="AF15" s="2" t="s">
        <v>46</v>
      </c>
      <c r="AG15" s="6"/>
    </row>
    <row r="16" spans="1:33" ht="15" customHeight="1" x14ac:dyDescent="0.25">
      <c r="A16" s="13" t="s">
        <v>48</v>
      </c>
      <c r="B16" s="11"/>
      <c r="C16" s="2"/>
      <c r="D16" s="2"/>
      <c r="E16" s="2"/>
      <c r="F16" s="2"/>
      <c r="G16" s="2"/>
      <c r="H16" s="2"/>
      <c r="I16" s="2" t="s">
        <v>37</v>
      </c>
      <c r="J16" s="2"/>
      <c r="K16" s="2" t="s">
        <v>37</v>
      </c>
      <c r="L16" s="6"/>
      <c r="M16" s="2"/>
      <c r="N16" s="11"/>
      <c r="O16" s="2"/>
      <c r="P16" s="2"/>
      <c r="Q16" s="2"/>
      <c r="R16" s="2"/>
      <c r="S16" s="2"/>
      <c r="T16" s="2"/>
      <c r="U16" s="2"/>
      <c r="V16" s="2"/>
      <c r="W16" s="2" t="s">
        <v>37</v>
      </c>
      <c r="X16" s="2"/>
      <c r="Y16" s="2"/>
      <c r="Z16" s="2"/>
      <c r="AA16" s="2"/>
      <c r="AB16" s="2"/>
      <c r="AC16" s="2"/>
      <c r="AD16" s="2"/>
      <c r="AE16" s="2"/>
      <c r="AF16" s="2" t="s">
        <v>46</v>
      </c>
      <c r="AG16" s="6"/>
    </row>
    <row r="17" spans="1:33" ht="15" customHeight="1" x14ac:dyDescent="0.25">
      <c r="A17" s="13" t="s">
        <v>49</v>
      </c>
      <c r="B17" s="11"/>
      <c r="C17" s="2"/>
      <c r="D17" s="2"/>
      <c r="E17" s="2"/>
      <c r="F17" s="2"/>
      <c r="G17" s="2"/>
      <c r="H17" s="2"/>
      <c r="I17" s="2" t="s">
        <v>37</v>
      </c>
      <c r="J17" s="2"/>
      <c r="K17" s="2" t="s">
        <v>37</v>
      </c>
      <c r="L17" s="6"/>
      <c r="M17" s="2"/>
      <c r="N17" s="11"/>
      <c r="O17" s="2"/>
      <c r="P17" s="2"/>
      <c r="Q17" s="2"/>
      <c r="R17" s="2"/>
      <c r="S17" s="2"/>
      <c r="T17" s="2" t="s">
        <v>35</v>
      </c>
      <c r="U17" s="2"/>
      <c r="V17" s="2"/>
      <c r="W17" s="2" t="s">
        <v>37</v>
      </c>
      <c r="X17" s="2"/>
      <c r="Y17" s="2"/>
      <c r="Z17" s="2"/>
      <c r="AA17" s="2"/>
      <c r="AB17" s="2"/>
      <c r="AC17" s="2"/>
      <c r="AD17" s="2"/>
      <c r="AE17" s="2"/>
      <c r="AF17" s="2" t="s">
        <v>46</v>
      </c>
      <c r="AG17" s="6"/>
    </row>
    <row r="18" spans="1:33" ht="15" customHeight="1" x14ac:dyDescent="0.25">
      <c r="A18" s="13" t="s">
        <v>50</v>
      </c>
      <c r="B18" s="11"/>
      <c r="C18" s="2"/>
      <c r="D18" s="2"/>
      <c r="E18" s="2"/>
      <c r="F18" s="2"/>
      <c r="G18" s="2"/>
      <c r="H18" s="2"/>
      <c r="I18" s="2" t="s">
        <v>37</v>
      </c>
      <c r="J18" s="2"/>
      <c r="K18" s="2" t="s">
        <v>37</v>
      </c>
      <c r="L18" s="6"/>
      <c r="M18" s="2"/>
      <c r="N18" s="11"/>
      <c r="O18" s="2"/>
      <c r="P18" s="2"/>
      <c r="Q18" s="2"/>
      <c r="R18" s="2"/>
      <c r="S18" s="2"/>
      <c r="T18" s="2" t="s">
        <v>35</v>
      </c>
      <c r="U18" s="2"/>
      <c r="V18" s="2"/>
      <c r="W18" s="2" t="s">
        <v>37</v>
      </c>
      <c r="X18" s="2"/>
      <c r="Y18" s="2"/>
      <c r="Z18" s="2"/>
      <c r="AA18" s="2"/>
      <c r="AB18" s="2"/>
      <c r="AC18" s="2"/>
      <c r="AD18" s="2"/>
      <c r="AE18" s="2"/>
      <c r="AF18" s="2" t="s">
        <v>46</v>
      </c>
      <c r="AG18" s="6"/>
    </row>
    <row r="19" spans="1:33" ht="15" customHeight="1" x14ac:dyDescent="0.25">
      <c r="A19" s="13"/>
      <c r="B19" s="11"/>
      <c r="C19" s="2"/>
      <c r="D19" s="2"/>
      <c r="E19" s="2"/>
      <c r="F19" s="2"/>
      <c r="G19" s="2"/>
      <c r="H19" s="2"/>
      <c r="I19" s="2"/>
      <c r="J19" s="2"/>
      <c r="K19" s="2"/>
      <c r="L19" s="6"/>
      <c r="M19" s="2"/>
      <c r="N19" s="1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5" customHeight="1" x14ac:dyDescent="0.25">
      <c r="A20" s="13"/>
      <c r="B20" s="11"/>
      <c r="C20" s="2"/>
      <c r="D20" s="2"/>
      <c r="E20" s="2"/>
      <c r="F20" s="2"/>
      <c r="G20" s="2"/>
      <c r="H20" s="2"/>
      <c r="I20" s="2"/>
      <c r="J20" s="2"/>
      <c r="K20" s="2"/>
      <c r="L20" s="6"/>
      <c r="M20" s="2"/>
      <c r="N20" s="1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5" customHeight="1" x14ac:dyDescent="0.25">
      <c r="A21" s="15" t="s">
        <v>51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6"/>
      <c r="M21" s="2"/>
      <c r="N21" s="1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5" customHeight="1" x14ac:dyDescent="0.25">
      <c r="A22" s="16" t="s">
        <v>52</v>
      </c>
      <c r="B22" s="11" t="s">
        <v>37</v>
      </c>
      <c r="C22" s="2"/>
      <c r="D22" s="2"/>
      <c r="E22" s="2"/>
      <c r="F22" s="2" t="s">
        <v>35</v>
      </c>
      <c r="G22" s="2"/>
      <c r="H22" s="2" t="s">
        <v>35</v>
      </c>
      <c r="I22" s="2" t="s">
        <v>35</v>
      </c>
      <c r="J22" s="2"/>
      <c r="K22" s="2"/>
      <c r="L22" s="6"/>
      <c r="M22" s="11" t="s">
        <v>37</v>
      </c>
      <c r="N22" s="11"/>
      <c r="O22" s="2" t="s">
        <v>37</v>
      </c>
      <c r="P22" s="2"/>
      <c r="Q22" s="2" t="s">
        <v>37</v>
      </c>
      <c r="R22" s="2" t="s">
        <v>35</v>
      </c>
      <c r="S22" s="2" t="s">
        <v>35</v>
      </c>
      <c r="T22" s="2"/>
      <c r="U22" s="2"/>
      <c r="V22" s="2" t="s">
        <v>37</v>
      </c>
      <c r="W22" s="2" t="s">
        <v>37</v>
      </c>
      <c r="X22" s="2"/>
      <c r="Y22" s="2"/>
      <c r="Z22" s="2" t="s">
        <v>37</v>
      </c>
      <c r="AA22" s="2" t="s">
        <v>35</v>
      </c>
      <c r="AB22" s="2" t="s">
        <v>35</v>
      </c>
      <c r="AC22" s="2"/>
      <c r="AD22" s="2" t="s">
        <v>37</v>
      </c>
      <c r="AE22" s="2"/>
      <c r="AF22" s="2"/>
      <c r="AG22" s="6" t="s">
        <v>35</v>
      </c>
    </row>
    <row r="23" spans="1:33" ht="15" customHeight="1" x14ac:dyDescent="0.25">
      <c r="A23" s="67" t="s">
        <v>53</v>
      </c>
      <c r="B23" s="11"/>
      <c r="C23" s="2"/>
      <c r="D23" s="2"/>
      <c r="E23" s="2"/>
      <c r="F23" s="2" t="s">
        <v>35</v>
      </c>
      <c r="G23" s="2"/>
      <c r="H23" s="2" t="s">
        <v>35</v>
      </c>
      <c r="I23" s="2"/>
      <c r="J23" s="2"/>
      <c r="K23" s="2"/>
      <c r="L23" s="6"/>
      <c r="M23" s="2"/>
      <c r="N23" s="11"/>
      <c r="O23" s="2" t="s">
        <v>35</v>
      </c>
      <c r="P23" s="2"/>
      <c r="Q23" s="2"/>
      <c r="R23" s="2" t="s">
        <v>35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8" t="s">
        <v>37</v>
      </c>
      <c r="AE23" s="2"/>
      <c r="AF23" s="2"/>
      <c r="AG23" s="6"/>
    </row>
    <row r="24" spans="1:33" ht="15" customHeight="1" x14ac:dyDescent="0.25">
      <c r="A24" s="67" t="s">
        <v>54</v>
      </c>
      <c r="B24" s="11" t="s">
        <v>35</v>
      </c>
      <c r="C24" s="2"/>
      <c r="D24" s="2"/>
      <c r="E24" s="2"/>
      <c r="F24" s="2"/>
      <c r="G24" s="2"/>
      <c r="H24" s="2"/>
      <c r="I24" s="2"/>
      <c r="J24" s="2"/>
      <c r="K24" s="2"/>
      <c r="L24" s="6"/>
      <c r="M24" s="2"/>
      <c r="N24" s="11"/>
      <c r="O24" s="2" t="s">
        <v>35</v>
      </c>
      <c r="P24" s="2"/>
      <c r="Q24" s="2"/>
      <c r="R24" s="2" t="s">
        <v>37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8" t="s">
        <v>37</v>
      </c>
      <c r="AE24" s="2"/>
      <c r="AF24" s="2"/>
      <c r="AG24" s="6"/>
    </row>
    <row r="25" spans="1:33" ht="15" customHeight="1" x14ac:dyDescent="0.25">
      <c r="A25" s="67" t="s">
        <v>55</v>
      </c>
      <c r="B25" s="11"/>
      <c r="C25" s="2"/>
      <c r="D25" s="2"/>
      <c r="E25" s="2"/>
      <c r="F25" s="2"/>
      <c r="G25" s="2"/>
      <c r="H25" s="2"/>
      <c r="I25" s="2"/>
      <c r="J25" s="2"/>
      <c r="K25" s="2"/>
      <c r="L25" s="6"/>
      <c r="M25" s="2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6"/>
    </row>
    <row r="26" spans="1:33" ht="15" customHeight="1" x14ac:dyDescent="0.25">
      <c r="A26" s="67" t="s">
        <v>56</v>
      </c>
      <c r="B26" s="11"/>
      <c r="C26" s="2"/>
      <c r="D26" s="2"/>
      <c r="E26" s="2"/>
      <c r="F26" s="2"/>
      <c r="G26" s="2"/>
      <c r="H26" s="2"/>
      <c r="I26" s="2"/>
      <c r="J26" s="2"/>
      <c r="K26" s="2"/>
      <c r="L26" s="6"/>
      <c r="M26" s="2"/>
      <c r="N26" s="11"/>
      <c r="O26" s="2"/>
      <c r="P26" s="2"/>
      <c r="Q26" s="2"/>
      <c r="R26" s="2"/>
      <c r="S26" s="2"/>
      <c r="T26" s="2"/>
      <c r="U26" s="2"/>
      <c r="V26" s="2" t="s">
        <v>37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6"/>
    </row>
    <row r="27" spans="1:33" ht="15" customHeight="1" x14ac:dyDescent="0.25">
      <c r="A27" s="67" t="s">
        <v>57</v>
      </c>
      <c r="B27" s="11"/>
      <c r="C27" s="2"/>
      <c r="D27" s="2"/>
      <c r="E27" s="2"/>
      <c r="F27" s="2"/>
      <c r="G27" s="2"/>
      <c r="H27" s="2"/>
      <c r="I27" s="2"/>
      <c r="J27" s="2"/>
      <c r="K27" s="2"/>
      <c r="L27" s="6"/>
      <c r="M27" s="2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 t="s">
        <v>35</v>
      </c>
      <c r="AB27" s="2"/>
      <c r="AC27" s="2"/>
      <c r="AD27" s="2"/>
      <c r="AE27" s="2"/>
      <c r="AF27" s="2"/>
      <c r="AG27" s="6"/>
    </row>
    <row r="28" spans="1:33" ht="15" customHeight="1" x14ac:dyDescent="0.25">
      <c r="A28" s="67" t="s">
        <v>58</v>
      </c>
      <c r="B28" s="11"/>
      <c r="C28" s="2"/>
      <c r="D28" s="2"/>
      <c r="E28" s="2"/>
      <c r="F28" s="2"/>
      <c r="G28" s="2"/>
      <c r="H28" s="2"/>
      <c r="I28" s="2"/>
      <c r="J28" s="2"/>
      <c r="K28" s="2"/>
      <c r="L28" s="6"/>
      <c r="M28" s="2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s">
        <v>35</v>
      </c>
      <c r="AB28" s="2"/>
      <c r="AC28" s="2"/>
      <c r="AD28" s="2"/>
      <c r="AE28" s="2"/>
      <c r="AF28" s="2"/>
      <c r="AG28" s="6"/>
    </row>
    <row r="29" spans="1:33" ht="15" customHeight="1" x14ac:dyDescent="0.25">
      <c r="A29" s="67" t="s">
        <v>59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6"/>
      <c r="M29" s="2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6"/>
    </row>
    <row r="30" spans="1:33" ht="15" customHeight="1" x14ac:dyDescent="0.25">
      <c r="A30" s="15"/>
      <c r="B30" s="11"/>
      <c r="C30" s="2"/>
      <c r="D30" s="2"/>
      <c r="E30" s="2"/>
      <c r="F30" s="2"/>
      <c r="G30" s="2"/>
      <c r="H30" s="2"/>
      <c r="I30" s="2"/>
      <c r="J30" s="2"/>
      <c r="K30" s="2"/>
      <c r="L30" s="6"/>
      <c r="M30" s="2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6"/>
    </row>
    <row r="31" spans="1:33" ht="15" customHeight="1" x14ac:dyDescent="0.25">
      <c r="A31" s="15" t="s">
        <v>60</v>
      </c>
      <c r="B31" s="11"/>
      <c r="C31" s="2"/>
      <c r="D31" s="2"/>
      <c r="E31" s="2"/>
      <c r="F31" s="2"/>
      <c r="G31" s="2"/>
      <c r="H31" s="2"/>
      <c r="I31" s="2"/>
      <c r="J31" s="2"/>
      <c r="K31" s="2"/>
      <c r="L31" s="6"/>
      <c r="M31" s="2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6"/>
    </row>
    <row r="32" spans="1:33" ht="15" customHeight="1" x14ac:dyDescent="0.25">
      <c r="A32" s="13" t="s">
        <v>61</v>
      </c>
      <c r="B32" s="11"/>
      <c r="C32" s="2"/>
      <c r="D32" s="2"/>
      <c r="E32" s="2"/>
      <c r="F32" s="2"/>
      <c r="G32" s="2" t="s">
        <v>37</v>
      </c>
      <c r="H32" s="2"/>
      <c r="I32" s="2" t="s">
        <v>37</v>
      </c>
      <c r="J32" s="2"/>
      <c r="K32" s="2"/>
      <c r="L32" s="6"/>
      <c r="M32" s="2"/>
      <c r="N32" s="11"/>
      <c r="O32" s="2"/>
      <c r="P32" s="2"/>
      <c r="Q32" s="2"/>
      <c r="R32" s="2"/>
      <c r="S32" s="2"/>
      <c r="T32" s="2"/>
      <c r="U32" s="2"/>
      <c r="V32" s="2"/>
      <c r="W32" s="2" t="s">
        <v>37</v>
      </c>
      <c r="X32" s="2"/>
      <c r="Y32" s="2"/>
      <c r="Z32" s="2"/>
      <c r="AA32" s="2"/>
      <c r="AB32" s="2"/>
      <c r="AC32" s="2"/>
      <c r="AD32" s="2"/>
      <c r="AE32" s="2"/>
      <c r="AF32" s="2" t="s">
        <v>37</v>
      </c>
      <c r="AG32" s="6"/>
    </row>
    <row r="33" spans="1:33" ht="15" customHeight="1" x14ac:dyDescent="0.25">
      <c r="A33" s="13" t="s">
        <v>62</v>
      </c>
      <c r="B33" s="11"/>
      <c r="C33" s="2"/>
      <c r="D33" s="2"/>
      <c r="E33" s="2"/>
      <c r="F33" s="2"/>
      <c r="G33" s="2" t="s">
        <v>37</v>
      </c>
      <c r="H33" s="2"/>
      <c r="I33" s="2" t="s">
        <v>37</v>
      </c>
      <c r="J33" s="2"/>
      <c r="K33" s="2" t="s">
        <v>37</v>
      </c>
      <c r="L33" s="6"/>
      <c r="M33" s="2"/>
      <c r="N33" s="11"/>
      <c r="O33" s="2"/>
      <c r="P33" s="2"/>
      <c r="Q33" s="2"/>
      <c r="R33" s="2"/>
      <c r="S33" s="2"/>
      <c r="T33" s="2"/>
      <c r="U33" s="2"/>
      <c r="V33" s="2"/>
      <c r="W33" s="2" t="s">
        <v>37</v>
      </c>
      <c r="X33" s="2"/>
      <c r="Y33" s="2"/>
      <c r="Z33" s="2"/>
      <c r="AA33" s="2"/>
      <c r="AB33" s="2"/>
      <c r="AC33" s="2"/>
      <c r="AD33" s="2"/>
      <c r="AE33" s="2"/>
      <c r="AF33" s="2" t="s">
        <v>37</v>
      </c>
      <c r="AG33" s="6"/>
    </row>
    <row r="34" spans="1:33" ht="15" customHeight="1" x14ac:dyDescent="0.25">
      <c r="A34" s="13" t="s">
        <v>63</v>
      </c>
      <c r="B34" s="11"/>
      <c r="C34" s="2"/>
      <c r="D34" s="2"/>
      <c r="E34" s="2"/>
      <c r="F34" s="2"/>
      <c r="G34" s="2" t="s">
        <v>37</v>
      </c>
      <c r="H34" s="2"/>
      <c r="I34" s="2" t="s">
        <v>37</v>
      </c>
      <c r="J34" s="2"/>
      <c r="K34" s="2"/>
      <c r="L34" s="6"/>
      <c r="M34" s="2"/>
      <c r="N34" s="11"/>
      <c r="O34" s="2"/>
      <c r="P34" s="2"/>
      <c r="Q34" s="2"/>
      <c r="R34" s="2"/>
      <c r="S34" s="2"/>
      <c r="T34" s="2"/>
      <c r="U34" s="2"/>
      <c r="V34" s="2"/>
      <c r="W34" s="2" t="s">
        <v>37</v>
      </c>
      <c r="X34" s="2"/>
      <c r="Y34" s="2"/>
      <c r="Z34" s="2"/>
      <c r="AA34" s="2" t="s">
        <v>37</v>
      </c>
      <c r="AB34" s="2"/>
      <c r="AC34" s="2"/>
      <c r="AD34" s="2"/>
      <c r="AE34" s="2"/>
      <c r="AF34" s="2"/>
      <c r="AG34" s="6"/>
    </row>
    <row r="35" spans="1:33" ht="15" customHeight="1" x14ac:dyDescent="0.25">
      <c r="A35" s="13" t="s">
        <v>64</v>
      </c>
      <c r="B35" s="11"/>
      <c r="C35" s="2"/>
      <c r="D35" s="2"/>
      <c r="E35" s="2" t="s">
        <v>37</v>
      </c>
      <c r="F35" s="2"/>
      <c r="G35" s="2" t="s">
        <v>37</v>
      </c>
      <c r="H35" s="2"/>
      <c r="I35" s="2" t="s">
        <v>37</v>
      </c>
      <c r="J35" s="2"/>
      <c r="K35" s="2"/>
      <c r="L35" s="6"/>
      <c r="M35" s="2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 t="s">
        <v>35</v>
      </c>
      <c r="AG35" s="6"/>
    </row>
    <row r="36" spans="1:33" ht="15" customHeight="1" x14ac:dyDescent="0.25">
      <c r="A36" s="13" t="s">
        <v>65</v>
      </c>
      <c r="B36" s="11"/>
      <c r="C36" s="2"/>
      <c r="D36" s="2"/>
      <c r="E36" s="2"/>
      <c r="F36" s="2"/>
      <c r="G36" s="2" t="s">
        <v>37</v>
      </c>
      <c r="H36" s="2"/>
      <c r="I36" s="2" t="s">
        <v>35</v>
      </c>
      <c r="J36" s="2"/>
      <c r="K36" s="2"/>
      <c r="L36" s="6"/>
      <c r="M36" s="2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5" customHeight="1" x14ac:dyDescent="0.25">
      <c r="A37" s="14" t="s">
        <v>66</v>
      </c>
      <c r="B37" s="11"/>
      <c r="C37" s="2"/>
      <c r="D37" s="2"/>
      <c r="E37" s="2"/>
      <c r="F37" s="2"/>
      <c r="G37" s="2"/>
      <c r="H37" s="2" t="s">
        <v>37</v>
      </c>
      <c r="I37" s="2"/>
      <c r="J37" s="2"/>
      <c r="K37" s="2"/>
      <c r="L37" s="6"/>
      <c r="M37" s="2"/>
      <c r="N37" s="11"/>
      <c r="O37" s="2"/>
      <c r="P37" s="2" t="s">
        <v>35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5" customHeight="1" x14ac:dyDescent="0.25">
      <c r="A38" s="14" t="s">
        <v>67</v>
      </c>
      <c r="B38" s="11"/>
      <c r="C38" s="2"/>
      <c r="D38" s="2"/>
      <c r="E38" s="2"/>
      <c r="F38" s="2"/>
      <c r="G38" s="2"/>
      <c r="H38" s="2" t="s">
        <v>35</v>
      </c>
      <c r="I38" s="2"/>
      <c r="J38" s="2"/>
      <c r="K38" s="2"/>
      <c r="L38" s="6"/>
      <c r="M38" s="2"/>
      <c r="N38" s="11"/>
      <c r="O38" s="2"/>
      <c r="P38" s="2" t="s">
        <v>35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5" customHeight="1" x14ac:dyDescent="0.25">
      <c r="A39" s="13" t="s">
        <v>68</v>
      </c>
      <c r="B39" s="11"/>
      <c r="C39" s="2"/>
      <c r="D39" s="2"/>
      <c r="E39" s="2"/>
      <c r="F39" s="2"/>
      <c r="G39" s="2" t="s">
        <v>37</v>
      </c>
      <c r="H39" s="2"/>
      <c r="I39" s="2" t="s">
        <v>37</v>
      </c>
      <c r="J39" s="2"/>
      <c r="K39" s="2"/>
      <c r="L39" s="6"/>
      <c r="M39" s="2"/>
      <c r="N39" s="11"/>
      <c r="O39" s="2"/>
      <c r="P39" s="2"/>
      <c r="Q39" s="2"/>
      <c r="R39" s="2"/>
      <c r="S39" s="2"/>
      <c r="T39" s="2"/>
      <c r="U39" s="2"/>
      <c r="V39" s="2"/>
      <c r="W39" s="2" t="s">
        <v>37</v>
      </c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5" customHeight="1" x14ac:dyDescent="0.25">
      <c r="A40" s="13" t="s">
        <v>69</v>
      </c>
      <c r="B40" s="11"/>
      <c r="C40" s="2"/>
      <c r="D40" s="2"/>
      <c r="E40" s="2"/>
      <c r="F40" s="2"/>
      <c r="G40" s="2"/>
      <c r="H40" s="2"/>
      <c r="I40" s="2" t="s">
        <v>37</v>
      </c>
      <c r="J40" s="2"/>
      <c r="K40" s="2"/>
      <c r="L40" s="6"/>
      <c r="M40" s="2"/>
      <c r="N40" s="11"/>
      <c r="O40" s="2"/>
      <c r="P40" s="2"/>
      <c r="Q40" s="2"/>
      <c r="R40" s="2"/>
      <c r="S40" s="2"/>
      <c r="T40" s="2"/>
      <c r="U40" s="2"/>
      <c r="V40" s="2"/>
      <c r="W40" s="2" t="s">
        <v>35</v>
      </c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5" customHeight="1" x14ac:dyDescent="0.25">
      <c r="A41" s="15"/>
      <c r="B41" s="11"/>
      <c r="C41" s="2"/>
      <c r="D41" s="2"/>
      <c r="E41" s="2"/>
      <c r="F41" s="2"/>
      <c r="G41" s="2"/>
      <c r="H41" s="2"/>
      <c r="I41" s="2"/>
      <c r="J41" s="2"/>
      <c r="K41" s="2"/>
      <c r="L41" s="6"/>
      <c r="M41" s="2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5" customHeight="1" x14ac:dyDescent="0.25">
      <c r="A42" s="15" t="s">
        <v>70</v>
      </c>
      <c r="B42" s="11"/>
      <c r="C42" s="2"/>
      <c r="D42" s="2"/>
      <c r="E42" s="2"/>
      <c r="F42" s="2"/>
      <c r="G42" s="2"/>
      <c r="H42" s="2"/>
      <c r="I42" s="2"/>
      <c r="J42" s="2"/>
      <c r="K42" s="2"/>
      <c r="L42" s="6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5" customHeight="1" x14ac:dyDescent="0.25">
      <c r="A43" s="13" t="s">
        <v>71</v>
      </c>
      <c r="B43" s="11"/>
      <c r="C43" s="2"/>
      <c r="D43" s="2"/>
      <c r="E43" s="2"/>
      <c r="F43" s="2"/>
      <c r="G43" s="2"/>
      <c r="H43" s="2"/>
      <c r="I43" s="2"/>
      <c r="J43" s="2"/>
      <c r="K43" s="2"/>
      <c r="L43" s="6"/>
      <c r="M43" s="2"/>
      <c r="N43" s="1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5" customHeight="1" x14ac:dyDescent="0.25">
      <c r="A44" s="17" t="s">
        <v>72</v>
      </c>
      <c r="B44" s="11"/>
      <c r="C44" s="2"/>
      <c r="D44" s="2"/>
      <c r="E44" s="2"/>
      <c r="F44" s="2"/>
      <c r="G44" s="2"/>
      <c r="H44" s="2"/>
      <c r="I44" s="2"/>
      <c r="J44" s="2"/>
      <c r="K44" s="2"/>
      <c r="L44" s="6"/>
      <c r="M44" s="2"/>
      <c r="N44" s="1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5" customHeight="1" x14ac:dyDescent="0.25">
      <c r="A45" s="17" t="s">
        <v>73</v>
      </c>
      <c r="B45" s="11"/>
      <c r="C45" s="2"/>
      <c r="D45" s="2"/>
      <c r="E45" s="2"/>
      <c r="F45" s="2"/>
      <c r="G45" s="2"/>
      <c r="H45" s="2"/>
      <c r="I45" s="2"/>
      <c r="J45" s="2"/>
      <c r="K45" s="2"/>
      <c r="L45" s="6"/>
      <c r="M45" s="2"/>
      <c r="N45" s="1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5" customHeight="1" x14ac:dyDescent="0.25">
      <c r="A46" s="18"/>
      <c r="B46" s="11"/>
      <c r="C46" s="2"/>
      <c r="D46" s="2"/>
      <c r="E46" s="2"/>
      <c r="F46" s="2"/>
      <c r="G46" s="2"/>
      <c r="H46" s="2"/>
      <c r="I46" s="2"/>
      <c r="J46" s="2"/>
      <c r="K46" s="2"/>
      <c r="L46" s="6"/>
      <c r="M46" s="2"/>
      <c r="N46" s="1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5" customHeight="1" x14ac:dyDescent="0.25">
      <c r="A47" s="18" t="s">
        <v>74</v>
      </c>
      <c r="B47" s="11"/>
      <c r="C47" s="2"/>
      <c r="D47" s="2"/>
      <c r="E47" s="2"/>
      <c r="F47" s="2"/>
      <c r="G47" s="2"/>
      <c r="H47" s="2"/>
      <c r="I47" s="2"/>
      <c r="J47" s="2"/>
      <c r="K47" s="2"/>
      <c r="L47" s="6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5" customHeight="1" x14ac:dyDescent="0.25">
      <c r="A48" s="19" t="s">
        <v>75</v>
      </c>
      <c r="B48" s="11"/>
      <c r="C48" s="2"/>
      <c r="D48" s="2"/>
      <c r="E48" s="2" t="s">
        <v>37</v>
      </c>
      <c r="F48" s="2"/>
      <c r="G48" s="2" t="s">
        <v>37</v>
      </c>
      <c r="H48" s="2"/>
      <c r="I48" s="2" t="s">
        <v>37</v>
      </c>
      <c r="J48" s="2"/>
      <c r="K48" s="2"/>
      <c r="L48" s="6"/>
      <c r="M48" s="2"/>
      <c r="N48" s="1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 t="s">
        <v>35</v>
      </c>
      <c r="AB48" s="2"/>
      <c r="AC48" s="2"/>
      <c r="AD48" s="2"/>
      <c r="AE48" s="2"/>
      <c r="AF48" s="2"/>
      <c r="AG48" s="2" t="s">
        <v>35</v>
      </c>
    </row>
    <row r="49" spans="1:33" ht="15" customHeight="1" x14ac:dyDescent="0.25">
      <c r="A49" s="19" t="s">
        <v>76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6"/>
      <c r="M49" s="2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4" t="s">
        <v>37</v>
      </c>
      <c r="AD49" s="2"/>
      <c r="AE49" s="2"/>
      <c r="AF49" s="2"/>
      <c r="AG49" s="6"/>
    </row>
    <row r="50" spans="1:33" ht="15" customHeight="1" x14ac:dyDescent="0.25">
      <c r="A50" s="19" t="s">
        <v>77</v>
      </c>
      <c r="B50" s="11" t="s">
        <v>35</v>
      </c>
      <c r="C50" s="2"/>
      <c r="D50" s="2" t="s">
        <v>37</v>
      </c>
      <c r="E50" s="2"/>
      <c r="F50" s="2"/>
      <c r="G50" s="2"/>
      <c r="H50" s="2" t="s">
        <v>35</v>
      </c>
      <c r="I50" s="2"/>
      <c r="J50" s="2" t="s">
        <v>37</v>
      </c>
      <c r="K50" s="2"/>
      <c r="L50" s="6"/>
      <c r="M50" s="11" t="s">
        <v>37</v>
      </c>
      <c r="N50" s="11"/>
      <c r="O50" s="2"/>
      <c r="P50" s="2"/>
      <c r="Q50" s="2" t="s">
        <v>35</v>
      </c>
      <c r="R50" s="2" t="s">
        <v>37</v>
      </c>
      <c r="S50" s="2" t="s">
        <v>35</v>
      </c>
      <c r="T50" s="2"/>
      <c r="U50" s="2"/>
      <c r="V50" s="2" t="s">
        <v>37</v>
      </c>
      <c r="W50" s="2"/>
      <c r="X50" s="2"/>
      <c r="Y50" s="2"/>
      <c r="Z50" s="2"/>
      <c r="AA50" s="2"/>
      <c r="AB50" s="2"/>
      <c r="AC50" s="2" t="s">
        <v>35</v>
      </c>
      <c r="AD50" s="2"/>
      <c r="AE50" s="2"/>
      <c r="AF50" s="2"/>
      <c r="AG50" s="6"/>
    </row>
    <row r="51" spans="1:33" ht="15" customHeight="1" x14ac:dyDescent="0.25">
      <c r="A51" s="19" t="s">
        <v>78</v>
      </c>
      <c r="B51" s="11" t="s">
        <v>35</v>
      </c>
      <c r="C51" s="2"/>
      <c r="D51" s="2" t="s">
        <v>37</v>
      </c>
      <c r="E51" s="2"/>
      <c r="F51" s="2"/>
      <c r="G51" s="2"/>
      <c r="H51" s="2" t="s">
        <v>35</v>
      </c>
      <c r="I51" s="2"/>
      <c r="J51" s="2"/>
      <c r="K51" s="2"/>
      <c r="L51" s="6"/>
      <c r="M51" s="11" t="s">
        <v>37</v>
      </c>
      <c r="N51" s="11"/>
      <c r="O51" s="2"/>
      <c r="P51" s="2"/>
      <c r="Q51" s="2" t="s">
        <v>35</v>
      </c>
      <c r="R51" s="2"/>
      <c r="S51" s="2" t="s">
        <v>35</v>
      </c>
      <c r="T51" s="2"/>
      <c r="U51" s="2"/>
      <c r="V51" s="2" t="s">
        <v>37</v>
      </c>
      <c r="W51" s="2"/>
      <c r="X51" s="2"/>
      <c r="Y51" s="2"/>
      <c r="Z51" s="2"/>
      <c r="AA51" s="2"/>
      <c r="AB51" s="2"/>
      <c r="AC51" s="2" t="s">
        <v>35</v>
      </c>
      <c r="AD51" s="2"/>
      <c r="AE51" s="2"/>
      <c r="AF51" s="2"/>
      <c r="AG51" s="6"/>
    </row>
    <row r="52" spans="1:33" ht="15" customHeight="1" x14ac:dyDescent="0.25">
      <c r="A52" s="19" t="s">
        <v>79</v>
      </c>
      <c r="B52" s="11"/>
      <c r="C52" s="2"/>
      <c r="D52" s="2"/>
      <c r="E52" s="2"/>
      <c r="F52" s="2"/>
      <c r="G52" s="2"/>
      <c r="H52" s="2"/>
      <c r="I52" s="2"/>
      <c r="J52" s="2"/>
      <c r="K52" s="2"/>
      <c r="L52" s="6" t="s">
        <v>37</v>
      </c>
      <c r="M52" s="2" t="s">
        <v>35</v>
      </c>
      <c r="N52" s="11"/>
      <c r="O52" s="2"/>
      <c r="P52" s="2"/>
      <c r="Q52" s="2" t="s">
        <v>35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6"/>
    </row>
    <row r="53" spans="1:33" ht="15" customHeight="1" x14ac:dyDescent="0.25">
      <c r="A53" s="19" t="s">
        <v>80</v>
      </c>
      <c r="B53" s="11"/>
      <c r="C53" s="2"/>
      <c r="D53" s="2"/>
      <c r="E53" s="2"/>
      <c r="F53" s="2"/>
      <c r="G53" s="2"/>
      <c r="H53" s="2" t="s">
        <v>37</v>
      </c>
      <c r="I53" s="2"/>
      <c r="J53" s="2"/>
      <c r="K53" s="2"/>
      <c r="L53" s="6"/>
      <c r="M53" s="2"/>
      <c r="N53" s="11"/>
      <c r="O53" s="2"/>
      <c r="P53" s="2" t="s">
        <v>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6"/>
    </row>
    <row r="54" spans="1:33" ht="15" customHeight="1" x14ac:dyDescent="0.25">
      <c r="A54" s="19"/>
      <c r="B54" s="11"/>
      <c r="C54" s="2"/>
      <c r="D54" s="2"/>
      <c r="E54" s="2"/>
      <c r="F54" s="2"/>
      <c r="G54" s="2"/>
      <c r="H54" s="2"/>
      <c r="I54" s="2"/>
      <c r="J54" s="2"/>
      <c r="K54" s="2"/>
      <c r="L54" s="6"/>
      <c r="M54" s="2"/>
      <c r="N54" s="1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6"/>
    </row>
    <row r="55" spans="1:33" ht="15" customHeight="1" x14ac:dyDescent="0.25">
      <c r="A55" s="20" t="s">
        <v>81</v>
      </c>
      <c r="B55" s="11"/>
      <c r="C55" s="2"/>
      <c r="D55" s="2"/>
      <c r="E55" s="2"/>
      <c r="F55" s="2"/>
      <c r="G55" s="2"/>
      <c r="H55" s="2"/>
      <c r="I55" s="2"/>
      <c r="J55" s="2"/>
      <c r="K55" s="2"/>
      <c r="L55" s="6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6"/>
    </row>
    <row r="56" spans="1:33" ht="15" customHeight="1" x14ac:dyDescent="0.25">
      <c r="A56" s="17" t="s">
        <v>82</v>
      </c>
      <c r="B56" s="11"/>
      <c r="C56" s="2"/>
      <c r="D56" s="2"/>
      <c r="E56" s="2"/>
      <c r="F56" s="2"/>
      <c r="G56" s="2"/>
      <c r="H56" s="2"/>
      <c r="I56" s="2" t="s">
        <v>37</v>
      </c>
      <c r="J56" s="2"/>
      <c r="K56" s="2"/>
      <c r="L56" s="6"/>
      <c r="M56" s="2"/>
      <c r="N56" s="11"/>
      <c r="O56" s="2"/>
      <c r="P56" s="2"/>
      <c r="Q56" s="2"/>
      <c r="R56" s="2"/>
      <c r="S56" s="2"/>
      <c r="T56" s="2"/>
      <c r="U56" s="2"/>
      <c r="V56" s="2"/>
      <c r="W56" s="2" t="s">
        <v>37</v>
      </c>
      <c r="X56" s="2"/>
      <c r="Y56" s="2"/>
      <c r="Z56" s="2"/>
      <c r="AA56" s="2"/>
      <c r="AB56" s="2"/>
      <c r="AC56" s="2"/>
      <c r="AD56" s="2"/>
      <c r="AE56" s="2" t="s">
        <v>37</v>
      </c>
      <c r="AF56" s="2"/>
      <c r="AG56" s="6"/>
    </row>
    <row r="57" spans="1:33" ht="15" customHeight="1" x14ac:dyDescent="0.25">
      <c r="A57" s="17" t="s">
        <v>83</v>
      </c>
      <c r="B57" s="11"/>
      <c r="C57" s="2"/>
      <c r="D57" s="2"/>
      <c r="E57" s="2"/>
      <c r="F57" s="2"/>
      <c r="G57" s="2"/>
      <c r="H57" s="2"/>
      <c r="I57" s="2" t="s">
        <v>37</v>
      </c>
      <c r="J57" s="2"/>
      <c r="K57" s="2"/>
      <c r="L57" s="6"/>
      <c r="M57" s="2"/>
      <c r="N57" s="11"/>
      <c r="O57" s="2"/>
      <c r="P57" s="2"/>
      <c r="Q57" s="2"/>
      <c r="R57" s="2"/>
      <c r="S57" s="2"/>
      <c r="T57" s="2"/>
      <c r="U57" s="2"/>
      <c r="V57" s="2"/>
      <c r="W57" s="2" t="s">
        <v>37</v>
      </c>
      <c r="X57" s="2"/>
      <c r="Y57" s="2"/>
      <c r="Z57" s="2"/>
      <c r="AA57" s="2"/>
      <c r="AB57" s="2"/>
      <c r="AC57" s="2"/>
      <c r="AD57" s="2"/>
      <c r="AE57" s="2"/>
      <c r="AF57" s="2"/>
      <c r="AG57" s="6"/>
    </row>
    <row r="58" spans="1:33" ht="15" customHeight="1" x14ac:dyDescent="0.25">
      <c r="A58" s="17" t="s">
        <v>84</v>
      </c>
      <c r="B58" s="11"/>
      <c r="C58" s="2"/>
      <c r="D58" s="2"/>
      <c r="E58" s="2"/>
      <c r="F58" s="2"/>
      <c r="G58" s="2"/>
      <c r="H58" s="2"/>
      <c r="I58" s="2"/>
      <c r="J58" s="2"/>
      <c r="K58" s="2"/>
      <c r="L58" s="6"/>
      <c r="M58" s="2"/>
      <c r="N58" s="1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6"/>
    </row>
    <row r="59" spans="1:33" ht="15" customHeight="1" x14ac:dyDescent="0.25">
      <c r="A59" s="21"/>
      <c r="B59" s="11"/>
      <c r="C59" s="2"/>
      <c r="D59" s="2"/>
      <c r="E59" s="2"/>
      <c r="F59" s="2"/>
      <c r="G59" s="2"/>
      <c r="H59" s="2"/>
      <c r="I59" s="2"/>
      <c r="J59" s="2"/>
      <c r="K59" s="2"/>
      <c r="L59" s="6"/>
      <c r="M59" s="2"/>
      <c r="N59" s="1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6"/>
    </row>
    <row r="60" spans="1:33" x14ac:dyDescent="0.25">
      <c r="A60" s="12" t="s">
        <v>85</v>
      </c>
      <c r="B60" s="11"/>
      <c r="C60" s="2"/>
      <c r="D60" s="2"/>
      <c r="E60" s="2"/>
      <c r="F60" s="2"/>
      <c r="G60" s="2"/>
      <c r="H60" s="2"/>
      <c r="I60" s="2"/>
      <c r="J60" s="2"/>
      <c r="K60" s="2"/>
      <c r="L60" s="6"/>
      <c r="M60" s="2"/>
      <c r="N60" s="1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6"/>
    </row>
    <row r="61" spans="1:33" x14ac:dyDescent="0.25">
      <c r="A61" s="22" t="s">
        <v>86</v>
      </c>
      <c r="B61" s="11" t="s">
        <v>35</v>
      </c>
      <c r="C61" s="2"/>
      <c r="D61" s="2"/>
      <c r="E61" s="2"/>
      <c r="F61" s="2" t="s">
        <v>37</v>
      </c>
      <c r="G61" s="2"/>
      <c r="H61" s="2"/>
      <c r="I61" s="2"/>
      <c r="J61" s="2"/>
      <c r="K61" s="2"/>
      <c r="L61" s="6"/>
      <c r="M61" s="11" t="s">
        <v>37</v>
      </c>
      <c r="N61" s="11"/>
      <c r="O61" s="2"/>
      <c r="P61" s="2"/>
      <c r="Q61" s="2"/>
      <c r="R61" s="2"/>
      <c r="S61" s="2" t="s">
        <v>35</v>
      </c>
      <c r="T61" s="2"/>
      <c r="U61" s="2"/>
      <c r="V61" s="2" t="s">
        <v>35</v>
      </c>
      <c r="W61" s="2"/>
      <c r="X61" s="2"/>
      <c r="Y61" s="2"/>
      <c r="Z61" s="2"/>
      <c r="AA61" s="2"/>
      <c r="AB61" s="2"/>
      <c r="AC61" s="2" t="s">
        <v>35</v>
      </c>
      <c r="AD61" s="2"/>
      <c r="AE61" s="2"/>
      <c r="AF61" s="2"/>
      <c r="AG61" s="6"/>
    </row>
    <row r="62" spans="1:33" x14ac:dyDescent="0.25">
      <c r="A62" s="22" t="s">
        <v>87</v>
      </c>
      <c r="B62" s="11"/>
      <c r="C62" s="2"/>
      <c r="D62" s="2"/>
      <c r="E62" s="2"/>
      <c r="F62" s="2" t="s">
        <v>37</v>
      </c>
      <c r="G62" s="2"/>
      <c r="H62" s="2"/>
      <c r="I62" s="2"/>
      <c r="J62" s="2"/>
      <c r="K62" s="2"/>
      <c r="L62" s="6"/>
      <c r="M62" s="11" t="s">
        <v>37</v>
      </c>
      <c r="N62" s="11"/>
      <c r="O62" s="2"/>
      <c r="P62" s="2"/>
      <c r="Q62" s="2"/>
      <c r="R62" s="2"/>
      <c r="S62" s="2"/>
      <c r="T62" s="2"/>
      <c r="U62" s="2"/>
      <c r="V62" s="2" t="s">
        <v>35</v>
      </c>
      <c r="W62" s="2"/>
      <c r="X62" s="2"/>
      <c r="Y62" s="2"/>
      <c r="Z62" s="2"/>
      <c r="AA62" s="2"/>
      <c r="AB62" s="2"/>
      <c r="AC62" s="2" t="s">
        <v>35</v>
      </c>
      <c r="AD62" s="2"/>
      <c r="AE62" s="2"/>
      <c r="AF62" s="2"/>
      <c r="AG62" s="6"/>
    </row>
    <row r="63" spans="1:33" x14ac:dyDescent="0.25">
      <c r="A63" s="67" t="s">
        <v>88</v>
      </c>
      <c r="B63" s="11"/>
      <c r="C63" s="2"/>
      <c r="D63" s="2"/>
      <c r="E63" s="2"/>
      <c r="F63" s="2" t="s">
        <v>35</v>
      </c>
      <c r="G63" s="2"/>
      <c r="H63" s="2"/>
      <c r="I63" s="2"/>
      <c r="J63" s="2"/>
      <c r="K63" s="2"/>
      <c r="L63" s="6"/>
      <c r="M63" s="2" t="s">
        <v>35</v>
      </c>
      <c r="N63" s="11"/>
      <c r="O63" s="2"/>
      <c r="P63" s="2"/>
      <c r="Q63" s="2"/>
      <c r="R63" s="2"/>
      <c r="S63" s="2"/>
      <c r="T63" s="2"/>
      <c r="U63" s="2"/>
      <c r="V63" s="2" t="s">
        <v>35</v>
      </c>
      <c r="W63" s="2"/>
      <c r="X63" s="2"/>
      <c r="Y63" s="2"/>
      <c r="Z63" s="2"/>
      <c r="AA63" s="2"/>
      <c r="AB63" s="2"/>
      <c r="AC63" s="2" t="s">
        <v>35</v>
      </c>
      <c r="AD63" s="2"/>
      <c r="AE63" s="2"/>
      <c r="AF63" s="2"/>
      <c r="AG63" s="6"/>
    </row>
    <row r="64" spans="1:33" x14ac:dyDescent="0.25">
      <c r="A64" s="7" t="s">
        <v>89</v>
      </c>
      <c r="B64" s="11" t="s">
        <v>35</v>
      </c>
      <c r="C64" s="2"/>
      <c r="D64" s="2"/>
      <c r="E64" s="2"/>
      <c r="F64" s="2"/>
      <c r="G64" s="2"/>
      <c r="H64" s="2"/>
      <c r="I64" s="2"/>
      <c r="J64" s="2"/>
      <c r="K64" s="2"/>
      <c r="L64" s="6"/>
      <c r="M64" s="2" t="s">
        <v>35</v>
      </c>
      <c r="N64" s="11"/>
      <c r="O64" s="2"/>
      <c r="P64" s="2"/>
      <c r="Q64" s="2"/>
      <c r="R64" s="2"/>
      <c r="S64" s="2"/>
      <c r="T64" s="2"/>
      <c r="U64" s="2"/>
      <c r="V64" s="2" t="s">
        <v>35</v>
      </c>
      <c r="W64" s="2"/>
      <c r="X64" s="2"/>
      <c r="Y64" s="2"/>
      <c r="Z64" s="2"/>
      <c r="AA64" s="2"/>
      <c r="AB64" s="2"/>
      <c r="AC64" s="2" t="s">
        <v>35</v>
      </c>
      <c r="AD64" s="2"/>
      <c r="AE64" s="2"/>
      <c r="AF64" s="2"/>
      <c r="AG64" s="6"/>
    </row>
    <row r="65" spans="1:33" x14ac:dyDescent="0.25">
      <c r="A65" s="7" t="s">
        <v>90</v>
      </c>
      <c r="B65" s="11" t="s">
        <v>35</v>
      </c>
      <c r="C65" s="2"/>
      <c r="D65" s="2"/>
      <c r="E65" s="2"/>
      <c r="F65" s="2"/>
      <c r="G65" s="2"/>
      <c r="H65" s="2"/>
      <c r="I65" s="2"/>
      <c r="J65" s="2"/>
      <c r="K65" s="2"/>
      <c r="L65" s="6"/>
      <c r="M65" s="2" t="s">
        <v>35</v>
      </c>
      <c r="N65" s="11"/>
      <c r="O65" s="2"/>
      <c r="P65" s="2"/>
      <c r="Q65" s="2"/>
      <c r="R65" s="2"/>
      <c r="S65" s="2"/>
      <c r="T65" s="2"/>
      <c r="U65" s="2"/>
      <c r="V65" s="2" t="s">
        <v>35</v>
      </c>
      <c r="W65" s="2"/>
      <c r="X65" s="2"/>
      <c r="Y65" s="2"/>
      <c r="Z65" s="2"/>
      <c r="AA65" s="2"/>
      <c r="AB65" s="2"/>
      <c r="AC65" s="2" t="s">
        <v>35</v>
      </c>
      <c r="AD65" s="2"/>
      <c r="AE65" s="2"/>
      <c r="AF65" s="2"/>
      <c r="AG65" s="6"/>
    </row>
    <row r="66" spans="1:33" x14ac:dyDescent="0.25">
      <c r="A66" s="7" t="s">
        <v>91</v>
      </c>
      <c r="B66" s="11" t="s">
        <v>35</v>
      </c>
      <c r="C66" s="2"/>
      <c r="D66" s="2"/>
      <c r="E66" s="2"/>
      <c r="F66" s="2"/>
      <c r="G66" s="2"/>
      <c r="H66" s="2"/>
      <c r="I66" s="2"/>
      <c r="J66" s="2"/>
      <c r="K66" s="2"/>
      <c r="L66" s="6"/>
      <c r="M66" s="2"/>
      <c r="N66" s="11"/>
      <c r="O66" s="2"/>
      <c r="P66" s="2"/>
      <c r="Q66" s="2"/>
      <c r="R66" s="2"/>
      <c r="S66" s="2"/>
      <c r="T66" s="2"/>
      <c r="U66" s="2"/>
      <c r="V66" s="2"/>
      <c r="W66" s="2"/>
      <c r="X66" s="2" t="s">
        <v>35</v>
      </c>
      <c r="Y66" s="2"/>
      <c r="Z66" s="2"/>
      <c r="AA66" s="2"/>
      <c r="AB66" s="2"/>
      <c r="AC66" s="2" t="s">
        <v>35</v>
      </c>
      <c r="AD66" s="2"/>
      <c r="AE66" s="2"/>
      <c r="AF66" s="2"/>
      <c r="AG66" s="6"/>
    </row>
    <row r="67" spans="1:33" x14ac:dyDescent="0.25">
      <c r="A67" s="12"/>
      <c r="B67" s="11"/>
      <c r="C67" s="2"/>
      <c r="D67" s="2"/>
      <c r="E67" s="2"/>
      <c r="F67" s="2"/>
      <c r="G67" s="2"/>
      <c r="H67" s="2"/>
      <c r="I67" s="2"/>
      <c r="J67" s="2"/>
      <c r="K67" s="2"/>
      <c r="L67" s="6"/>
      <c r="M67" s="2"/>
      <c r="N67" s="1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6"/>
    </row>
    <row r="68" spans="1:33" x14ac:dyDescent="0.25">
      <c r="A68" s="12" t="s">
        <v>92</v>
      </c>
      <c r="B68" s="11"/>
      <c r="C68" s="2"/>
      <c r="D68" s="2"/>
      <c r="E68" s="2"/>
      <c r="F68" s="2"/>
      <c r="G68" s="2"/>
      <c r="H68" s="2"/>
      <c r="I68" s="2"/>
      <c r="J68" s="2"/>
      <c r="K68" s="2"/>
      <c r="L68" s="6"/>
      <c r="M68" s="2"/>
      <c r="N68" s="1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6"/>
    </row>
    <row r="69" spans="1:33" x14ac:dyDescent="0.25">
      <c r="A69" s="17" t="s">
        <v>93</v>
      </c>
      <c r="B69" s="11" t="s">
        <v>35</v>
      </c>
      <c r="C69" s="2"/>
      <c r="D69" s="2"/>
      <c r="E69" s="2"/>
      <c r="F69" s="2"/>
      <c r="G69" s="2"/>
      <c r="H69" s="2"/>
      <c r="I69" s="2"/>
      <c r="J69" s="2"/>
      <c r="K69" s="2"/>
      <c r="L69" s="6"/>
      <c r="M69" s="2"/>
      <c r="N69" s="11"/>
      <c r="O69" s="2"/>
      <c r="P69" s="2"/>
      <c r="Q69" s="2"/>
      <c r="R69" s="2"/>
      <c r="S69" s="2" t="s">
        <v>35</v>
      </c>
      <c r="T69" s="2"/>
      <c r="U69" s="2"/>
      <c r="V69" s="2" t="s">
        <v>37</v>
      </c>
      <c r="W69" s="2"/>
      <c r="X69" s="2"/>
      <c r="Y69" s="2"/>
      <c r="Z69" s="2"/>
      <c r="AA69" s="2"/>
      <c r="AB69" s="2" t="s">
        <v>35</v>
      </c>
      <c r="AC69" s="2" t="s">
        <v>35</v>
      </c>
      <c r="AD69" s="2"/>
      <c r="AE69" s="2"/>
      <c r="AF69" s="2"/>
      <c r="AG69" s="6"/>
    </row>
    <row r="70" spans="1:33" x14ac:dyDescent="0.25">
      <c r="A70" s="67" t="s">
        <v>94</v>
      </c>
      <c r="B70" s="11"/>
      <c r="C70" s="2"/>
      <c r="D70" s="2"/>
      <c r="E70" s="2"/>
      <c r="F70" s="2"/>
      <c r="G70" s="2"/>
      <c r="H70" s="2"/>
      <c r="I70" s="2"/>
      <c r="J70" s="2"/>
      <c r="K70" s="2"/>
      <c r="L70" s="6"/>
      <c r="M70" s="2"/>
      <c r="N70" s="1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 t="s">
        <v>35</v>
      </c>
      <c r="AC70" s="2" t="s">
        <v>35</v>
      </c>
      <c r="AD70" s="2"/>
      <c r="AE70" s="2"/>
      <c r="AF70" s="2"/>
      <c r="AG70" s="6"/>
    </row>
    <row r="71" spans="1:33" x14ac:dyDescent="0.25">
      <c r="A71" s="67" t="s">
        <v>95</v>
      </c>
      <c r="B71" s="11"/>
      <c r="C71" s="2"/>
      <c r="D71" s="2"/>
      <c r="E71" s="2"/>
      <c r="F71" s="2"/>
      <c r="G71" s="2"/>
      <c r="H71" s="2"/>
      <c r="I71" s="2"/>
      <c r="J71" s="2"/>
      <c r="K71" s="2"/>
      <c r="L71" s="6"/>
      <c r="M71" s="2"/>
      <c r="N71" s="1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 t="s">
        <v>35</v>
      </c>
      <c r="AC71" s="2" t="s">
        <v>35</v>
      </c>
      <c r="AD71" s="2"/>
      <c r="AE71" s="2"/>
      <c r="AF71" s="2"/>
      <c r="AG71" s="6"/>
    </row>
    <row r="72" spans="1:33" x14ac:dyDescent="0.25">
      <c r="A72" s="67" t="s">
        <v>96</v>
      </c>
      <c r="B72" s="11"/>
      <c r="C72" s="2"/>
      <c r="D72" s="2"/>
      <c r="E72" s="2"/>
      <c r="F72" s="2"/>
      <c r="G72" s="2"/>
      <c r="H72" s="2"/>
      <c r="I72" s="2"/>
      <c r="J72" s="2"/>
      <c r="K72" s="2"/>
      <c r="L72" s="6"/>
      <c r="M72" s="2"/>
      <c r="N72" s="1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 t="s">
        <v>35</v>
      </c>
      <c r="AC72" s="2" t="s">
        <v>35</v>
      </c>
      <c r="AD72" s="2"/>
      <c r="AE72" s="2"/>
      <c r="AF72" s="2"/>
      <c r="AG72" s="6"/>
    </row>
    <row r="73" spans="1:33" x14ac:dyDescent="0.25">
      <c r="A73" s="67" t="s">
        <v>97</v>
      </c>
      <c r="B73" s="11"/>
      <c r="C73" s="2"/>
      <c r="D73" s="2"/>
      <c r="E73" s="2"/>
      <c r="F73" s="2"/>
      <c r="G73" s="2"/>
      <c r="H73" s="2"/>
      <c r="I73" s="2"/>
      <c r="J73" s="2" t="s">
        <v>35</v>
      </c>
      <c r="K73" s="2"/>
      <c r="L73" s="6"/>
      <c r="M73" s="2"/>
      <c r="N73" s="1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 t="s">
        <v>35</v>
      </c>
      <c r="AC73" s="2" t="s">
        <v>35</v>
      </c>
      <c r="AD73" s="2"/>
      <c r="AE73" s="2"/>
      <c r="AF73" s="2"/>
      <c r="AG73" s="6"/>
    </row>
    <row r="74" spans="1:33" x14ac:dyDescent="0.25">
      <c r="A74" s="67" t="s">
        <v>98</v>
      </c>
      <c r="B74" s="11"/>
      <c r="C74" s="2"/>
      <c r="D74" s="2"/>
      <c r="E74" s="2"/>
      <c r="F74" s="2"/>
      <c r="G74" s="2"/>
      <c r="H74" s="2"/>
      <c r="I74" s="2"/>
      <c r="J74" s="2" t="s">
        <v>99</v>
      </c>
      <c r="K74" s="2"/>
      <c r="L74" s="6"/>
      <c r="M74" s="2"/>
      <c r="N74" s="1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 t="s">
        <v>37</v>
      </c>
      <c r="AC74" s="2" t="s">
        <v>35</v>
      </c>
      <c r="AD74" s="2"/>
      <c r="AE74" s="2"/>
      <c r="AF74" s="2"/>
      <c r="AG74" s="6"/>
    </row>
    <row r="75" spans="1:33" x14ac:dyDescent="0.25">
      <c r="A75" s="67" t="s">
        <v>100</v>
      </c>
      <c r="B75" s="11"/>
      <c r="C75" s="2"/>
      <c r="D75" s="2"/>
      <c r="E75" s="2"/>
      <c r="F75" s="2"/>
      <c r="G75" s="2"/>
      <c r="H75" s="2"/>
      <c r="I75" s="2"/>
      <c r="J75" s="2" t="s">
        <v>35</v>
      </c>
      <c r="K75" s="2"/>
      <c r="L75" s="6"/>
      <c r="M75" s="2"/>
      <c r="N75" s="1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 t="s">
        <v>35</v>
      </c>
      <c r="AC75" s="2" t="s">
        <v>35</v>
      </c>
      <c r="AD75" s="2"/>
      <c r="AE75" s="2"/>
      <c r="AF75" s="2"/>
      <c r="AG75" s="6"/>
    </row>
    <row r="76" spans="1:33" x14ac:dyDescent="0.25">
      <c r="A76" s="67" t="s">
        <v>101</v>
      </c>
      <c r="B76" s="11"/>
      <c r="C76" s="2"/>
      <c r="D76" s="2"/>
      <c r="E76" s="2"/>
      <c r="F76" s="2"/>
      <c r="G76" s="2"/>
      <c r="H76" s="2"/>
      <c r="I76" s="2"/>
      <c r="J76" s="2"/>
      <c r="K76" s="2"/>
      <c r="L76" s="6" t="s">
        <v>35</v>
      </c>
      <c r="M76" s="2"/>
      <c r="N76" s="1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6"/>
    </row>
    <row r="77" spans="1:33" x14ac:dyDescent="0.25">
      <c r="A77" s="67"/>
      <c r="B77" s="11"/>
      <c r="C77" s="2"/>
      <c r="D77" s="2"/>
      <c r="E77" s="2"/>
      <c r="F77" s="2"/>
      <c r="G77" s="2"/>
      <c r="H77" s="2"/>
      <c r="I77" s="2"/>
      <c r="J77" s="2"/>
      <c r="K77" s="2"/>
      <c r="L77" s="6"/>
      <c r="M77" s="2"/>
      <c r="N77" s="1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6"/>
    </row>
    <row r="78" spans="1:33" x14ac:dyDescent="0.25">
      <c r="A78" s="12" t="s">
        <v>102</v>
      </c>
      <c r="B78" s="11"/>
      <c r="C78" s="2"/>
      <c r="D78" s="2"/>
      <c r="E78" s="2"/>
      <c r="F78" s="2"/>
      <c r="G78" s="2"/>
      <c r="H78" s="2"/>
      <c r="I78" s="2"/>
      <c r="J78" s="2"/>
      <c r="K78" s="2"/>
      <c r="L78" s="6"/>
      <c r="M78" s="2"/>
      <c r="N78" s="1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6"/>
    </row>
    <row r="79" spans="1:33" x14ac:dyDescent="0.25">
      <c r="A79" s="67" t="s">
        <v>103</v>
      </c>
      <c r="B79" s="11"/>
      <c r="C79" s="2"/>
      <c r="D79" s="2"/>
      <c r="E79" s="2" t="s">
        <v>37</v>
      </c>
      <c r="F79" s="2"/>
      <c r="G79" s="2"/>
      <c r="H79" s="2"/>
      <c r="I79" s="2" t="s">
        <v>37</v>
      </c>
      <c r="J79" s="2"/>
      <c r="K79" s="2"/>
      <c r="L79" s="6"/>
      <c r="M79" s="2"/>
      <c r="N79" s="1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6"/>
    </row>
    <row r="80" spans="1:33" x14ac:dyDescent="0.25">
      <c r="A80" s="67" t="s">
        <v>104</v>
      </c>
      <c r="B80" s="11"/>
      <c r="C80" s="2"/>
      <c r="D80" s="2"/>
      <c r="E80" s="2" t="s">
        <v>37</v>
      </c>
      <c r="F80" s="2"/>
      <c r="G80" s="2"/>
      <c r="H80" s="2"/>
      <c r="I80" s="2" t="s">
        <v>37</v>
      </c>
      <c r="J80" s="2"/>
      <c r="K80" s="2"/>
      <c r="L80" s="6"/>
      <c r="M80" s="2"/>
      <c r="N80" s="1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/>
      <c r="AB80" s="2"/>
      <c r="AC80" s="2"/>
      <c r="AD80" s="2"/>
      <c r="AE80" s="2"/>
      <c r="AF80" s="2"/>
      <c r="AG80" s="6"/>
    </row>
    <row r="81" spans="1:33" x14ac:dyDescent="0.25">
      <c r="A81" s="67" t="s">
        <v>105</v>
      </c>
      <c r="B81" s="11"/>
      <c r="C81" s="2"/>
      <c r="D81" s="2"/>
      <c r="E81" s="2"/>
      <c r="F81" s="2"/>
      <c r="G81" s="2"/>
      <c r="H81" s="2"/>
      <c r="I81" s="2"/>
      <c r="J81" s="2"/>
      <c r="K81" s="2"/>
      <c r="L81" s="6"/>
      <c r="M81" s="2"/>
      <c r="N81" s="1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 t="s">
        <v>35</v>
      </c>
      <c r="AB81" s="2"/>
      <c r="AC81" s="2"/>
      <c r="AD81" s="2"/>
      <c r="AE81" s="2"/>
      <c r="AF81" s="2"/>
      <c r="AG81" s="6"/>
    </row>
    <row r="82" spans="1:33" x14ac:dyDescent="0.25">
      <c r="A82" s="67" t="s">
        <v>106</v>
      </c>
      <c r="B82" s="11"/>
      <c r="C82" s="2"/>
      <c r="D82" s="2"/>
      <c r="E82" s="2"/>
      <c r="F82" s="2"/>
      <c r="G82" s="2"/>
      <c r="H82" s="2"/>
      <c r="I82" s="2"/>
      <c r="J82" s="2"/>
      <c r="K82" s="2"/>
      <c r="L82" s="6"/>
      <c r="M82" s="2"/>
      <c r="N82" s="1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 t="s">
        <v>35</v>
      </c>
      <c r="AB82" s="2"/>
      <c r="AC82" s="2"/>
      <c r="AD82" s="2"/>
      <c r="AE82" s="2"/>
      <c r="AF82" s="2"/>
      <c r="AG82" s="6"/>
    </row>
    <row r="83" spans="1:33" x14ac:dyDescent="0.25">
      <c r="A83" s="67" t="s">
        <v>107</v>
      </c>
      <c r="B83" s="11"/>
      <c r="C83" s="2"/>
      <c r="D83" s="2"/>
      <c r="E83" s="2"/>
      <c r="F83" s="2"/>
      <c r="G83" s="2"/>
      <c r="H83" s="2"/>
      <c r="I83" s="2"/>
      <c r="J83" s="2"/>
      <c r="K83" s="2"/>
      <c r="L83" s="6"/>
      <c r="M83" s="2"/>
      <c r="N83" s="1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 t="s">
        <v>35</v>
      </c>
      <c r="AB83" s="2"/>
      <c r="AC83" s="2"/>
      <c r="AD83" s="2"/>
      <c r="AE83" s="2"/>
      <c r="AF83" s="2"/>
      <c r="AG83" s="6"/>
    </row>
    <row r="84" spans="1:33" x14ac:dyDescent="0.25">
      <c r="A84" s="67" t="s">
        <v>108</v>
      </c>
      <c r="B84" s="11"/>
      <c r="C84" s="2"/>
      <c r="D84" s="2"/>
      <c r="E84" s="2"/>
      <c r="F84" s="2"/>
      <c r="G84" s="2"/>
      <c r="H84" s="2"/>
      <c r="I84" s="2"/>
      <c r="J84" s="2"/>
      <c r="K84" s="2"/>
      <c r="L84" s="6"/>
      <c r="M84" s="2"/>
      <c r="N84" s="1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 t="s">
        <v>35</v>
      </c>
      <c r="AB84" s="2"/>
      <c r="AC84" s="2"/>
      <c r="AD84" s="2"/>
      <c r="AE84" s="2"/>
      <c r="AF84" s="2"/>
      <c r="AG84" s="6"/>
    </row>
    <row r="85" spans="1:33" x14ac:dyDescent="0.25">
      <c r="A85" s="67" t="s">
        <v>109</v>
      </c>
      <c r="B85" s="11"/>
      <c r="C85" s="2"/>
      <c r="D85" s="2"/>
      <c r="E85" s="2"/>
      <c r="F85" s="2"/>
      <c r="G85" s="2"/>
      <c r="H85" s="2"/>
      <c r="I85" s="2"/>
      <c r="J85" s="2"/>
      <c r="K85" s="2"/>
      <c r="L85" s="6"/>
      <c r="M85" s="2"/>
      <c r="N85" s="1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 t="s">
        <v>35</v>
      </c>
      <c r="AB85" s="2"/>
      <c r="AC85" s="2"/>
      <c r="AD85" s="2"/>
      <c r="AE85" s="2"/>
      <c r="AF85" s="2"/>
      <c r="AG85" s="6"/>
    </row>
    <row r="86" spans="1:33" x14ac:dyDescent="0.25">
      <c r="A86" s="67" t="s">
        <v>110</v>
      </c>
      <c r="B86" s="11"/>
      <c r="C86" s="2"/>
      <c r="D86" s="2"/>
      <c r="E86" s="2"/>
      <c r="F86" s="2"/>
      <c r="G86" s="2"/>
      <c r="H86" s="2"/>
      <c r="I86" s="2"/>
      <c r="J86" s="2"/>
      <c r="K86" s="2"/>
      <c r="L86" s="6"/>
      <c r="M86" s="2"/>
      <c r="N86" s="1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 t="s">
        <v>35</v>
      </c>
      <c r="AB86" s="2"/>
      <c r="AC86" s="2"/>
      <c r="AD86" s="2"/>
      <c r="AE86" s="2"/>
      <c r="AF86" s="2"/>
      <c r="AG86" s="6"/>
    </row>
    <row r="87" spans="1:33" x14ac:dyDescent="0.25">
      <c r="A87" s="67" t="s">
        <v>111</v>
      </c>
      <c r="B87" s="11"/>
      <c r="C87" s="2"/>
      <c r="D87" s="2"/>
      <c r="E87" s="2"/>
      <c r="F87" s="2"/>
      <c r="G87" s="2"/>
      <c r="H87" s="2"/>
      <c r="I87" s="2"/>
      <c r="J87" s="2"/>
      <c r="K87" s="2"/>
      <c r="L87" s="6"/>
      <c r="M87" s="2"/>
      <c r="N87" s="1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 t="s">
        <v>35</v>
      </c>
      <c r="AB87" s="2"/>
      <c r="AC87" s="2"/>
      <c r="AD87" s="2"/>
      <c r="AE87" s="2"/>
      <c r="AF87" s="2"/>
      <c r="AG87" s="6"/>
    </row>
    <row r="88" spans="1:33" x14ac:dyDescent="0.25">
      <c r="A88" s="67" t="s">
        <v>112</v>
      </c>
      <c r="B88" s="11"/>
      <c r="C88" s="2"/>
      <c r="D88" s="2"/>
      <c r="E88" s="2"/>
      <c r="F88" s="2"/>
      <c r="G88" s="2"/>
      <c r="H88" s="2"/>
      <c r="I88" s="2"/>
      <c r="J88" s="2"/>
      <c r="K88" s="2"/>
      <c r="L88" s="6"/>
      <c r="M88" s="2"/>
      <c r="N88" s="1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 t="s">
        <v>35</v>
      </c>
      <c r="AB88" s="2"/>
      <c r="AC88" s="2"/>
      <c r="AD88" s="2"/>
      <c r="AE88" s="2"/>
      <c r="AF88" s="2"/>
      <c r="AG88" s="6"/>
    </row>
    <row r="89" spans="1:33" x14ac:dyDescent="0.25">
      <c r="A89" s="67" t="s">
        <v>113</v>
      </c>
      <c r="B89" s="11"/>
      <c r="C89" s="2"/>
      <c r="D89" s="2"/>
      <c r="E89" s="2"/>
      <c r="F89" s="2"/>
      <c r="G89" s="2"/>
      <c r="H89" s="2"/>
      <c r="I89" s="2"/>
      <c r="J89" s="2"/>
      <c r="K89" s="2"/>
      <c r="L89" s="6"/>
      <c r="M89" s="2"/>
      <c r="N89" s="1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 t="s">
        <v>35</v>
      </c>
      <c r="AB89" s="2"/>
      <c r="AC89" s="2"/>
      <c r="AD89" s="2"/>
      <c r="AE89" s="2"/>
      <c r="AF89" s="2"/>
      <c r="AG89" s="6"/>
    </row>
    <row r="90" spans="1:33" x14ac:dyDescent="0.25">
      <c r="A90" s="67" t="s">
        <v>114</v>
      </c>
      <c r="B90" s="11"/>
      <c r="C90" s="2"/>
      <c r="D90" s="2"/>
      <c r="E90" s="2"/>
      <c r="F90" s="2"/>
      <c r="G90" s="2"/>
      <c r="H90" s="2"/>
      <c r="I90" s="2"/>
      <c r="J90" s="2"/>
      <c r="K90" s="2"/>
      <c r="L90" s="6"/>
      <c r="M90" s="2"/>
      <c r="N90" s="1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 t="s">
        <v>35</v>
      </c>
      <c r="AB90" s="2"/>
      <c r="AC90" s="2"/>
      <c r="AD90" s="2"/>
      <c r="AE90" s="2"/>
      <c r="AF90" s="2"/>
      <c r="AG90" s="6"/>
    </row>
    <row r="91" spans="1:33" x14ac:dyDescent="0.25">
      <c r="A91" s="67" t="s">
        <v>57</v>
      </c>
      <c r="B91" s="11"/>
      <c r="C91" s="2"/>
      <c r="D91" s="2"/>
      <c r="E91" s="2"/>
      <c r="F91" s="2"/>
      <c r="G91" s="2"/>
      <c r="H91" s="2"/>
      <c r="I91" s="2"/>
      <c r="J91" s="2"/>
      <c r="K91" s="2"/>
      <c r="L91" s="6"/>
      <c r="M91" s="2"/>
      <c r="N91" s="1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 t="s">
        <v>35</v>
      </c>
      <c r="AB91" s="2"/>
      <c r="AC91" s="2"/>
      <c r="AD91" s="2"/>
      <c r="AE91" s="2"/>
      <c r="AF91" s="2"/>
      <c r="AG91" s="6"/>
    </row>
    <row r="92" spans="1:33" x14ac:dyDescent="0.25">
      <c r="A92" s="67" t="s">
        <v>115</v>
      </c>
      <c r="B92" s="11"/>
      <c r="C92" s="2"/>
      <c r="D92" s="2"/>
      <c r="E92" s="2"/>
      <c r="F92" s="2"/>
      <c r="G92" s="2"/>
      <c r="H92" s="2"/>
      <c r="I92" s="2"/>
      <c r="J92" s="2"/>
      <c r="K92" s="2"/>
      <c r="L92" s="6"/>
      <c r="M92" s="2"/>
      <c r="N92" s="1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 t="s">
        <v>35</v>
      </c>
      <c r="AB92" s="2"/>
      <c r="AC92" s="2"/>
      <c r="AD92" s="2"/>
      <c r="AE92" s="2"/>
      <c r="AF92" s="2"/>
      <c r="AG92" s="6"/>
    </row>
    <row r="93" spans="1:33" x14ac:dyDescent="0.25">
      <c r="A93" s="67" t="s">
        <v>116</v>
      </c>
      <c r="B93" s="11"/>
      <c r="C93" s="2"/>
      <c r="D93" s="2"/>
      <c r="E93" s="2"/>
      <c r="F93" s="2"/>
      <c r="G93" s="2"/>
      <c r="H93" s="2"/>
      <c r="I93" s="2"/>
      <c r="J93" s="2"/>
      <c r="K93" s="2"/>
      <c r="L93" s="6"/>
      <c r="M93" s="2"/>
      <c r="N93" s="1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 t="s">
        <v>35</v>
      </c>
      <c r="AB93" s="2"/>
      <c r="AC93" s="2"/>
      <c r="AD93" s="2"/>
      <c r="AE93" s="2"/>
      <c r="AF93" s="2"/>
      <c r="AG93" s="6"/>
    </row>
    <row r="94" spans="1:33" x14ac:dyDescent="0.25">
      <c r="A94" s="67" t="s">
        <v>117</v>
      </c>
      <c r="B94" s="11"/>
      <c r="C94" s="2"/>
      <c r="D94" s="2"/>
      <c r="E94" s="2"/>
      <c r="F94" s="2"/>
      <c r="G94" s="2"/>
      <c r="H94" s="2"/>
      <c r="I94" s="2"/>
      <c r="J94" s="2"/>
      <c r="K94" s="2"/>
      <c r="L94" s="6"/>
      <c r="M94" s="2"/>
      <c r="N94" s="1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 t="s">
        <v>35</v>
      </c>
      <c r="AB94" s="2"/>
      <c r="AC94" s="2"/>
      <c r="AD94" s="2"/>
      <c r="AE94" s="2"/>
      <c r="AF94" s="2"/>
      <c r="AG94" s="6"/>
    </row>
    <row r="95" spans="1:33" x14ac:dyDescent="0.25">
      <c r="A95" s="67" t="s">
        <v>118</v>
      </c>
      <c r="B95" s="11"/>
      <c r="C95" s="2"/>
      <c r="D95" s="2"/>
      <c r="E95" s="2"/>
      <c r="F95" s="2"/>
      <c r="G95" s="2"/>
      <c r="H95" s="2"/>
      <c r="I95" s="2" t="s">
        <v>37</v>
      </c>
      <c r="J95" s="2"/>
      <c r="K95" s="2"/>
      <c r="L95" s="6"/>
      <c r="M95" s="2"/>
      <c r="N95" s="1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 t="s">
        <v>35</v>
      </c>
      <c r="AB95" s="2"/>
      <c r="AC95" s="2"/>
      <c r="AD95" s="2"/>
      <c r="AE95" s="2"/>
      <c r="AF95" s="2"/>
      <c r="AG95" s="6"/>
    </row>
    <row r="96" spans="1:33" x14ac:dyDescent="0.25">
      <c r="A96" s="67" t="s">
        <v>119</v>
      </c>
      <c r="B96" s="11"/>
      <c r="C96" s="2"/>
      <c r="D96" s="2"/>
      <c r="E96" s="2"/>
      <c r="F96" s="2"/>
      <c r="G96" s="2"/>
      <c r="H96" s="2"/>
      <c r="I96" s="2" t="s">
        <v>37</v>
      </c>
      <c r="J96" s="2"/>
      <c r="K96" s="2"/>
      <c r="L96" s="6"/>
      <c r="M96" s="2"/>
      <c r="N96" s="1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 t="s">
        <v>35</v>
      </c>
      <c r="AB96" s="2"/>
      <c r="AC96" s="2"/>
      <c r="AD96" s="2"/>
      <c r="AE96" s="2"/>
      <c r="AF96" s="2"/>
      <c r="AG96" s="6"/>
    </row>
    <row r="97" spans="1:33" x14ac:dyDescent="0.25">
      <c r="A97" s="67" t="s">
        <v>120</v>
      </c>
      <c r="B97" s="11"/>
      <c r="C97" s="2"/>
      <c r="D97" s="2"/>
      <c r="E97" s="2"/>
      <c r="F97" s="2"/>
      <c r="G97" s="2"/>
      <c r="H97" s="2"/>
      <c r="I97" s="2" t="s">
        <v>37</v>
      </c>
      <c r="J97" s="2"/>
      <c r="K97" s="2"/>
      <c r="L97" s="6"/>
      <c r="M97" s="2"/>
      <c r="N97" s="1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 t="s">
        <v>35</v>
      </c>
      <c r="AB97" s="2"/>
      <c r="AC97" s="2"/>
      <c r="AD97" s="2"/>
      <c r="AE97" s="2"/>
      <c r="AF97" s="2"/>
      <c r="AG97" s="6"/>
    </row>
    <row r="98" spans="1:33" x14ac:dyDescent="0.25">
      <c r="A98" s="67" t="s">
        <v>121</v>
      </c>
      <c r="B98" s="11"/>
      <c r="C98" s="2"/>
      <c r="D98" s="2"/>
      <c r="E98" s="2"/>
      <c r="F98" s="2"/>
      <c r="G98" s="2"/>
      <c r="H98" s="2"/>
      <c r="I98" s="2" t="s">
        <v>37</v>
      </c>
      <c r="J98" s="2"/>
      <c r="K98" s="2"/>
      <c r="L98" s="6"/>
      <c r="M98" s="2"/>
      <c r="N98" s="1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 t="s">
        <v>35</v>
      </c>
      <c r="AB98" s="2"/>
      <c r="AC98" s="2"/>
      <c r="AD98" s="2"/>
      <c r="AE98" s="2"/>
      <c r="AF98" s="2"/>
      <c r="AG98" s="6"/>
    </row>
    <row r="99" spans="1:33" x14ac:dyDescent="0.25">
      <c r="A99" s="67" t="s">
        <v>122</v>
      </c>
      <c r="B99" s="11"/>
      <c r="C99" s="2"/>
      <c r="D99" s="2"/>
      <c r="E99" s="2"/>
      <c r="F99" s="2"/>
      <c r="G99" s="2"/>
      <c r="H99" s="2"/>
      <c r="I99" s="2" t="s">
        <v>37</v>
      </c>
      <c r="J99" s="2"/>
      <c r="K99" s="2"/>
      <c r="L99" s="6"/>
      <c r="M99" s="2"/>
      <c r="N99" s="1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 t="s">
        <v>35</v>
      </c>
      <c r="AB99" s="2"/>
      <c r="AC99" s="2"/>
      <c r="AD99" s="2"/>
      <c r="AE99" s="2"/>
      <c r="AF99" s="2"/>
      <c r="AG99" s="6" t="s">
        <v>35</v>
      </c>
    </row>
    <row r="100" spans="1:33" x14ac:dyDescent="0.25">
      <c r="A100" s="67" t="s">
        <v>123</v>
      </c>
      <c r="B100" s="11"/>
      <c r="C100" s="2"/>
      <c r="D100" s="2"/>
      <c r="E100" s="2"/>
      <c r="F100" s="2"/>
      <c r="G100" s="2"/>
      <c r="H100" s="2"/>
      <c r="I100" s="2" t="s">
        <v>37</v>
      </c>
      <c r="J100" s="2"/>
      <c r="K100" s="2"/>
      <c r="L100" s="6"/>
      <c r="M100" s="2"/>
      <c r="N100" s="1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 t="s">
        <v>35</v>
      </c>
      <c r="AB100" s="2"/>
      <c r="AC100" s="2"/>
      <c r="AD100" s="2"/>
      <c r="AE100" s="2"/>
      <c r="AF100" s="2"/>
      <c r="AG100" s="6" t="s">
        <v>35</v>
      </c>
    </row>
    <row r="101" spans="1:33" x14ac:dyDescent="0.25">
      <c r="A101" s="7" t="s">
        <v>124</v>
      </c>
      <c r="B101" s="11"/>
      <c r="C101" s="2"/>
      <c r="D101" s="2"/>
      <c r="E101" s="2"/>
      <c r="F101" s="2"/>
      <c r="G101" s="2"/>
      <c r="H101" s="2"/>
      <c r="I101" s="2" t="s">
        <v>37</v>
      </c>
      <c r="J101" s="2"/>
      <c r="K101" s="2"/>
      <c r="L101" s="6"/>
      <c r="M101" s="2"/>
      <c r="N101" s="1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6"/>
    </row>
    <row r="102" spans="1:33" x14ac:dyDescent="0.25">
      <c r="A102" s="7" t="s">
        <v>125</v>
      </c>
      <c r="B102" s="11"/>
      <c r="C102" s="2"/>
      <c r="D102" s="2"/>
      <c r="E102" s="2"/>
      <c r="F102" s="2"/>
      <c r="G102" s="2"/>
      <c r="H102" s="2"/>
      <c r="I102" s="2" t="s">
        <v>37</v>
      </c>
      <c r="J102" s="2"/>
      <c r="K102" s="2"/>
      <c r="L102" s="6"/>
      <c r="M102" s="2"/>
      <c r="N102" s="1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6"/>
    </row>
    <row r="103" spans="1:33" x14ac:dyDescent="0.25">
      <c r="A103" s="7" t="s">
        <v>126</v>
      </c>
      <c r="B103" s="11"/>
      <c r="C103" s="2"/>
      <c r="D103" s="2"/>
      <c r="E103" s="2"/>
      <c r="F103" s="2"/>
      <c r="G103" s="2"/>
      <c r="H103" s="2"/>
      <c r="I103" s="2" t="s">
        <v>37</v>
      </c>
      <c r="J103" s="2"/>
      <c r="K103" s="2"/>
      <c r="L103" s="6"/>
      <c r="M103" s="2"/>
      <c r="N103" s="1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6"/>
    </row>
    <row r="104" spans="1:33" x14ac:dyDescent="0.25">
      <c r="A104" s="67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6"/>
      <c r="M104" s="2"/>
      <c r="N104" s="1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6"/>
    </row>
    <row r="105" spans="1:33" x14ac:dyDescent="0.25">
      <c r="A105" s="12" t="s">
        <v>127</v>
      </c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6"/>
      <c r="M105" s="2"/>
      <c r="N105" s="11"/>
      <c r="O105" s="2"/>
      <c r="P105" s="2"/>
      <c r="Q105" s="2"/>
      <c r="R105" s="2"/>
      <c r="S105" s="2"/>
      <c r="T105" s="2"/>
      <c r="U105" s="2"/>
      <c r="V105" s="2"/>
      <c r="W105" s="2" t="s">
        <v>128</v>
      </c>
      <c r="X105" s="2"/>
      <c r="Y105" s="2"/>
      <c r="Z105" s="2"/>
      <c r="AA105" s="2"/>
      <c r="AB105" s="2"/>
      <c r="AC105" s="2"/>
      <c r="AD105" s="2"/>
      <c r="AE105" s="2"/>
      <c r="AF105" s="2"/>
      <c r="AG105" s="6"/>
    </row>
    <row r="106" spans="1:33" x14ac:dyDescent="0.25">
      <c r="A106" s="67" t="s">
        <v>129</v>
      </c>
      <c r="B106" s="11"/>
      <c r="C106" s="2"/>
      <c r="D106" s="2"/>
      <c r="E106" s="2" t="s">
        <v>37</v>
      </c>
      <c r="F106" s="2"/>
      <c r="G106" s="2"/>
      <c r="H106" s="2"/>
      <c r="I106" s="2" t="s">
        <v>37</v>
      </c>
      <c r="J106" s="2"/>
      <c r="K106" s="2"/>
      <c r="L106" s="6"/>
      <c r="M106" s="2"/>
      <c r="N106" s="1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4"/>
      <c r="AD106" s="2"/>
      <c r="AE106" s="2" t="s">
        <v>35</v>
      </c>
      <c r="AF106" s="2"/>
      <c r="AG106" s="6"/>
    </row>
    <row r="107" spans="1:33" x14ac:dyDescent="0.25">
      <c r="A107" s="13" t="s">
        <v>130</v>
      </c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6"/>
      <c r="M107" s="2" t="s">
        <v>35</v>
      </c>
      <c r="N107" s="1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4" t="s">
        <v>37</v>
      </c>
      <c r="AD107" s="2"/>
      <c r="AE107" s="2"/>
      <c r="AF107" s="2"/>
      <c r="AG107" s="6"/>
    </row>
    <row r="108" spans="1:33" x14ac:dyDescent="0.25">
      <c r="A108" s="13" t="s">
        <v>131</v>
      </c>
      <c r="B108" s="11"/>
      <c r="C108" s="2"/>
      <c r="D108" s="2"/>
      <c r="E108" s="2"/>
      <c r="F108" s="2"/>
      <c r="G108" s="2"/>
      <c r="H108" s="2" t="s">
        <v>37</v>
      </c>
      <c r="I108" s="2"/>
      <c r="J108" s="2"/>
      <c r="K108" s="2"/>
      <c r="L108" s="6"/>
      <c r="M108" s="2"/>
      <c r="N108" s="11"/>
      <c r="O108" s="2"/>
      <c r="P108" s="2" t="s">
        <v>37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4" t="s">
        <v>37</v>
      </c>
      <c r="AD108" s="2"/>
      <c r="AE108" s="2"/>
      <c r="AF108" s="2"/>
      <c r="AG108" s="6"/>
    </row>
    <row r="109" spans="1:33" x14ac:dyDescent="0.25">
      <c r="A109" s="67" t="s">
        <v>132</v>
      </c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6"/>
      <c r="M109" s="2"/>
      <c r="N109" s="1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35</v>
      </c>
      <c r="Z109" s="2"/>
      <c r="AA109" s="2"/>
      <c r="AB109" s="2" t="s">
        <v>37</v>
      </c>
      <c r="AC109" s="2" t="s">
        <v>35</v>
      </c>
      <c r="AD109" s="2" t="s">
        <v>35</v>
      </c>
      <c r="AE109" s="2"/>
      <c r="AF109" s="2"/>
      <c r="AG109" s="6"/>
    </row>
    <row r="110" spans="1:33" x14ac:dyDescent="0.25">
      <c r="A110" s="67" t="s">
        <v>133</v>
      </c>
      <c r="B110" s="11"/>
      <c r="C110" s="2"/>
      <c r="D110" s="2"/>
      <c r="E110" s="2"/>
      <c r="F110" s="2"/>
      <c r="G110" s="2"/>
      <c r="H110" s="2"/>
      <c r="I110" s="2" t="s">
        <v>37</v>
      </c>
      <c r="J110" s="2"/>
      <c r="K110" s="2"/>
      <c r="L110" s="6"/>
      <c r="M110" s="2"/>
      <c r="N110" s="1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 t="s">
        <v>35</v>
      </c>
      <c r="AB110" s="2"/>
      <c r="AC110" s="2"/>
      <c r="AD110" s="2"/>
      <c r="AE110" s="2" t="s">
        <v>35</v>
      </c>
      <c r="AF110" s="2"/>
      <c r="AG110" s="6"/>
    </row>
    <row r="111" spans="1:33" x14ac:dyDescent="0.25">
      <c r="A111" s="67" t="s">
        <v>134</v>
      </c>
      <c r="B111" s="11"/>
      <c r="C111" s="2"/>
      <c r="D111" s="2"/>
      <c r="E111" s="2"/>
      <c r="F111" s="2"/>
      <c r="G111" s="2"/>
      <c r="H111" s="2"/>
      <c r="I111" s="2" t="s">
        <v>37</v>
      </c>
      <c r="J111" s="2"/>
      <c r="K111" s="2"/>
      <c r="L111" s="6"/>
      <c r="M111" s="2"/>
      <c r="N111" s="1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 t="s">
        <v>35</v>
      </c>
      <c r="AB111" s="2"/>
      <c r="AC111" s="2"/>
      <c r="AD111" s="2"/>
      <c r="AE111" s="2" t="s">
        <v>35</v>
      </c>
      <c r="AF111" s="2"/>
      <c r="AG111" s="6"/>
    </row>
    <row r="112" spans="1:33" x14ac:dyDescent="0.25">
      <c r="A112" s="7" t="s">
        <v>135</v>
      </c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6"/>
      <c r="M112" s="2"/>
      <c r="N112" s="1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 t="s">
        <v>37</v>
      </c>
      <c r="AC112" s="2"/>
      <c r="AD112" s="2"/>
      <c r="AE112" s="2"/>
      <c r="AF112" s="2"/>
      <c r="AG112" s="6"/>
    </row>
    <row r="113" spans="1:33" x14ac:dyDescent="0.25">
      <c r="A113" s="67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6"/>
      <c r="M113" s="2"/>
      <c r="N113" s="1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6"/>
    </row>
    <row r="114" spans="1:33" x14ac:dyDescent="0.25">
      <c r="A114" s="23" t="s">
        <v>136</v>
      </c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6"/>
      <c r="M114" s="2"/>
      <c r="N114" s="1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6"/>
    </row>
    <row r="115" spans="1:33" x14ac:dyDescent="0.25">
      <c r="A115" s="67" t="s">
        <v>137</v>
      </c>
      <c r="B115" s="11"/>
      <c r="C115" s="2"/>
      <c r="D115" s="2"/>
      <c r="E115" s="2"/>
      <c r="F115" s="2"/>
      <c r="G115" s="2"/>
      <c r="H115" s="2"/>
      <c r="I115" s="2" t="s">
        <v>37</v>
      </c>
      <c r="J115" s="2"/>
      <c r="K115" s="2"/>
      <c r="L115" s="6"/>
      <c r="M115" s="2"/>
      <c r="N115" s="1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 t="s">
        <v>35</v>
      </c>
      <c r="AB115" s="2"/>
      <c r="AC115" s="2"/>
      <c r="AD115" s="2"/>
      <c r="AE115" s="2"/>
      <c r="AF115" s="2"/>
      <c r="AG115" s="6"/>
    </row>
    <row r="116" spans="1:33" x14ac:dyDescent="0.25">
      <c r="A116" s="67" t="s">
        <v>58</v>
      </c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6"/>
      <c r="M116" s="2"/>
      <c r="N116" s="1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 t="s">
        <v>35</v>
      </c>
      <c r="AB116" s="2"/>
      <c r="AC116" s="2"/>
      <c r="AD116" s="2"/>
      <c r="AE116" s="2"/>
      <c r="AF116" s="2"/>
      <c r="AG116" s="6"/>
    </row>
    <row r="117" spans="1:33" x14ac:dyDescent="0.25">
      <c r="A117" s="67" t="s">
        <v>138</v>
      </c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6"/>
      <c r="M117" s="2"/>
      <c r="N117" s="1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 t="s">
        <v>35</v>
      </c>
      <c r="AB117" s="2"/>
      <c r="AC117" s="2"/>
      <c r="AD117" s="2"/>
      <c r="AE117" s="2"/>
      <c r="AF117" s="2"/>
      <c r="AG117" s="6"/>
    </row>
    <row r="118" spans="1:33" x14ac:dyDescent="0.25">
      <c r="A118" s="67" t="s">
        <v>139</v>
      </c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6"/>
      <c r="M118" s="2"/>
      <c r="N118" s="1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 t="s">
        <v>35</v>
      </c>
      <c r="AB118" s="2"/>
      <c r="AC118" s="2"/>
      <c r="AD118" s="2"/>
      <c r="AE118" s="2"/>
      <c r="AF118" s="2"/>
      <c r="AG118" s="6"/>
    </row>
    <row r="119" spans="1:33" x14ac:dyDescent="0.25">
      <c r="A119" s="67" t="s">
        <v>140</v>
      </c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6"/>
      <c r="M119" s="2"/>
      <c r="N119" s="1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 t="s">
        <v>35</v>
      </c>
      <c r="AB119" s="2"/>
      <c r="AC119" s="2"/>
      <c r="AD119" s="2"/>
      <c r="AE119" s="2"/>
      <c r="AF119" s="2"/>
      <c r="AG119" s="6"/>
    </row>
    <row r="120" spans="1:33" x14ac:dyDescent="0.25">
      <c r="A120" s="67" t="s">
        <v>141</v>
      </c>
      <c r="B120" s="11"/>
      <c r="C120" s="2"/>
      <c r="D120" s="2"/>
      <c r="E120" s="2"/>
      <c r="F120" s="2"/>
      <c r="G120" s="2"/>
      <c r="H120" s="2"/>
      <c r="I120" s="2" t="s">
        <v>37</v>
      </c>
      <c r="J120" s="2"/>
      <c r="K120" s="2"/>
      <c r="L120" s="6"/>
      <c r="M120" s="2"/>
      <c r="N120" s="1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 t="s">
        <v>35</v>
      </c>
      <c r="AB120" s="2"/>
      <c r="AC120" s="2"/>
      <c r="AD120" s="2"/>
      <c r="AE120" s="2"/>
      <c r="AF120" s="2"/>
      <c r="AG120" s="6"/>
    </row>
    <row r="121" spans="1:33" x14ac:dyDescent="0.25">
      <c r="A121" s="67" t="s">
        <v>142</v>
      </c>
      <c r="B121" s="11"/>
      <c r="C121" s="2"/>
      <c r="D121" s="2"/>
      <c r="E121" s="2"/>
      <c r="F121" s="2"/>
      <c r="G121" s="2"/>
      <c r="H121" s="2"/>
      <c r="I121" s="2" t="s">
        <v>37</v>
      </c>
      <c r="J121" s="2"/>
      <c r="K121" s="2"/>
      <c r="L121" s="6"/>
      <c r="M121" s="2"/>
      <c r="N121" s="1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 t="s">
        <v>35</v>
      </c>
      <c r="AB121" s="2"/>
      <c r="AC121" s="2"/>
      <c r="AD121" s="2"/>
      <c r="AE121" s="2"/>
      <c r="AF121" s="2"/>
      <c r="AG121" s="6"/>
    </row>
    <row r="122" spans="1:33" x14ac:dyDescent="0.25">
      <c r="A122" s="67" t="s">
        <v>143</v>
      </c>
      <c r="B122" s="11"/>
      <c r="C122" s="2"/>
      <c r="D122" s="2"/>
      <c r="E122" s="2"/>
      <c r="F122" s="2"/>
      <c r="G122" s="2"/>
      <c r="H122" s="2"/>
      <c r="I122" s="2" t="s">
        <v>37</v>
      </c>
      <c r="J122" s="2"/>
      <c r="K122" s="2"/>
      <c r="L122" s="6"/>
      <c r="M122" s="2"/>
      <c r="N122" s="1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 t="s">
        <v>35</v>
      </c>
      <c r="AB122" s="2"/>
      <c r="AC122" s="2"/>
      <c r="AD122" s="2"/>
      <c r="AE122" s="2"/>
      <c r="AF122" s="2"/>
      <c r="AG122" s="6"/>
    </row>
    <row r="123" spans="1:33" x14ac:dyDescent="0.25">
      <c r="A123" s="68" t="s">
        <v>144</v>
      </c>
      <c r="B123" s="11"/>
      <c r="C123" s="2"/>
      <c r="D123" s="2"/>
      <c r="E123" s="2"/>
      <c r="F123" s="2"/>
      <c r="G123" s="2"/>
      <c r="H123" s="2"/>
      <c r="I123" s="2" t="s">
        <v>37</v>
      </c>
      <c r="J123" s="2"/>
      <c r="K123" s="2"/>
      <c r="L123" s="6"/>
      <c r="M123" s="2"/>
      <c r="N123" s="1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 t="s">
        <v>35</v>
      </c>
      <c r="AB123" s="2"/>
      <c r="AC123" s="2"/>
      <c r="AD123" s="2"/>
      <c r="AE123" s="2"/>
      <c r="AF123" s="2"/>
      <c r="AG123" s="6"/>
    </row>
    <row r="124" spans="1:33" x14ac:dyDescent="0.25">
      <c r="A124" s="2" t="s">
        <v>145</v>
      </c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6" t="s">
        <v>37</v>
      </c>
      <c r="M124" s="2"/>
      <c r="N124" s="1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6"/>
    </row>
    <row r="125" spans="1:33" x14ac:dyDescent="0.25">
      <c r="A125" s="2" t="s">
        <v>146</v>
      </c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6" t="s">
        <v>37</v>
      </c>
      <c r="M125" s="2"/>
      <c r="N125" s="1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6"/>
    </row>
    <row r="126" spans="1:33" x14ac:dyDescent="0.25">
      <c r="A126" s="69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6"/>
      <c r="M126" s="2"/>
      <c r="N126" s="1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6"/>
    </row>
    <row r="127" spans="1:33" x14ac:dyDescent="0.25">
      <c r="A127" s="67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6"/>
      <c r="M127" s="2"/>
      <c r="N127" s="1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6"/>
    </row>
    <row r="128" spans="1:33" x14ac:dyDescent="0.25">
      <c r="A128" s="12" t="s">
        <v>147</v>
      </c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6"/>
      <c r="M128" s="2"/>
      <c r="N128" s="1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6"/>
    </row>
    <row r="129" spans="1:33" x14ac:dyDescent="0.25">
      <c r="A129" s="7" t="s">
        <v>148</v>
      </c>
      <c r="B129" s="11"/>
      <c r="C129" s="2"/>
      <c r="D129" s="2" t="s">
        <v>37</v>
      </c>
      <c r="E129" s="2"/>
      <c r="F129" s="2"/>
      <c r="G129" s="2"/>
      <c r="H129" s="2"/>
      <c r="I129" s="2"/>
      <c r="J129" s="2"/>
      <c r="K129" s="2"/>
      <c r="L129" s="6"/>
      <c r="M129" s="2" t="s">
        <v>35</v>
      </c>
      <c r="N129" s="1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6"/>
    </row>
    <row r="130" spans="1:33" ht="16.5" x14ac:dyDescent="0.3">
      <c r="A130" s="7" t="s">
        <v>149</v>
      </c>
      <c r="B130" s="11"/>
      <c r="C130" s="2"/>
      <c r="D130" s="24" t="s">
        <v>37</v>
      </c>
      <c r="E130" s="5"/>
      <c r="F130" s="2"/>
      <c r="G130" s="2"/>
      <c r="H130" s="2"/>
      <c r="I130" s="2"/>
      <c r="J130" s="2"/>
      <c r="K130" s="2"/>
      <c r="L130" s="6"/>
      <c r="M130" s="2" t="s">
        <v>35</v>
      </c>
      <c r="N130" s="1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6"/>
    </row>
    <row r="131" spans="1:33" ht="16.5" x14ac:dyDescent="0.3">
      <c r="A131" s="7" t="s">
        <v>150</v>
      </c>
      <c r="B131" s="11"/>
      <c r="C131" s="2"/>
      <c r="D131" s="24" t="s">
        <v>37</v>
      </c>
      <c r="E131" s="5"/>
      <c r="F131" s="2"/>
      <c r="G131" s="2"/>
      <c r="H131" s="2"/>
      <c r="I131" s="2"/>
      <c r="J131" s="2" t="s">
        <v>37</v>
      </c>
      <c r="K131" s="2"/>
      <c r="L131" s="6"/>
      <c r="M131" s="2" t="s">
        <v>35</v>
      </c>
      <c r="N131" s="1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6"/>
    </row>
    <row r="132" spans="1:33" x14ac:dyDescent="0.25">
      <c r="D132" s="1"/>
      <c r="E132" s="1"/>
    </row>
    <row r="133" spans="1:33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5D1-D922-4230-9510-494A587CA09B}">
  <dimension ref="A1:AG30"/>
  <sheetViews>
    <sheetView topLeftCell="A2" zoomScaleNormal="100" workbookViewId="0">
      <pane xSplit="1" topLeftCell="Z1" activePane="topRight" state="frozen"/>
      <selection pane="topRight" activeCell="Z14" sqref="Z14"/>
    </sheetView>
  </sheetViews>
  <sheetFormatPr defaultRowHeight="15" customHeight="1" x14ac:dyDescent="0.25"/>
  <cols>
    <col min="1" max="1" width="49.28515625" customWidth="1"/>
    <col min="2" max="2" width="11" customWidth="1"/>
    <col min="3" max="3" width="11.5703125" customWidth="1"/>
    <col min="4" max="5" width="8.7109375" customWidth="1"/>
    <col min="6" max="6" width="15.7109375" customWidth="1"/>
    <col min="7" max="7" width="11.28515625" customWidth="1"/>
    <col min="8" max="8" width="9.7109375" customWidth="1"/>
    <col min="9" max="9" width="12.7109375" customWidth="1"/>
    <col min="10" max="10" width="13" customWidth="1"/>
    <col min="11" max="11" width="14.42578125" customWidth="1"/>
    <col min="12" max="12" width="13.7109375" customWidth="1"/>
    <col min="13" max="13" width="10.7109375" customWidth="1"/>
    <col min="14" max="14" width="13.28515625" customWidth="1"/>
    <col min="15" max="15" width="10.28515625" customWidth="1"/>
    <col min="16" max="16" width="17.5703125" customWidth="1"/>
    <col min="17" max="17" width="10.28515625" customWidth="1"/>
    <col min="18" max="18" width="16.28515625" customWidth="1"/>
    <col min="19" max="19" width="9.7109375" customWidth="1"/>
    <col min="20" max="20" width="10" customWidth="1"/>
    <col min="21" max="21" width="14" customWidth="1"/>
    <col min="22" max="22" width="10.5703125" customWidth="1"/>
    <col min="23" max="23" width="11.42578125" customWidth="1"/>
    <col min="24" max="24" width="12.5703125" customWidth="1"/>
    <col min="25" max="25" width="14.7109375" customWidth="1"/>
    <col min="26" max="26" width="17" customWidth="1"/>
    <col min="27" max="27" width="11.42578125" customWidth="1"/>
    <col min="28" max="28" width="10.42578125" customWidth="1"/>
    <col min="29" max="29" width="12.5703125" customWidth="1"/>
    <col min="30" max="30" width="10" customWidth="1"/>
    <col min="31" max="31" width="15.42578125" customWidth="1"/>
    <col min="32" max="32" width="9.42578125" customWidth="1"/>
    <col min="33" max="33" width="12.7109375" customWidth="1"/>
  </cols>
  <sheetData>
    <row r="1" spans="1:33" ht="30" customHeight="1" x14ac:dyDescent="0.25">
      <c r="A1" s="72" t="s">
        <v>151</v>
      </c>
      <c r="B1" s="72"/>
      <c r="C1" s="38"/>
      <c r="D1" s="38"/>
    </row>
    <row r="2" spans="1:33" x14ac:dyDescent="0.25">
      <c r="A2" t="s">
        <v>152</v>
      </c>
    </row>
    <row r="3" spans="1:33" ht="47.25" x14ac:dyDescent="0.25">
      <c r="A3" s="35" t="s">
        <v>153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8</v>
      </c>
      <c r="J3" s="36" t="s">
        <v>9</v>
      </c>
      <c r="K3" s="36" t="s">
        <v>10</v>
      </c>
      <c r="L3" s="36" t="s">
        <v>11</v>
      </c>
      <c r="M3" s="37" t="s">
        <v>12</v>
      </c>
      <c r="N3" s="36" t="s">
        <v>13</v>
      </c>
      <c r="O3" s="36" t="s">
        <v>14</v>
      </c>
      <c r="P3" s="36" t="s">
        <v>15</v>
      </c>
      <c r="Q3" s="36" t="s">
        <v>16</v>
      </c>
      <c r="R3" s="36" t="s">
        <v>17</v>
      </c>
      <c r="S3" s="36" t="s">
        <v>18</v>
      </c>
      <c r="T3" s="36" t="s">
        <v>19</v>
      </c>
      <c r="U3" s="36" t="s">
        <v>20</v>
      </c>
      <c r="V3" s="36" t="s">
        <v>21</v>
      </c>
      <c r="W3" s="36" t="s">
        <v>22</v>
      </c>
      <c r="X3" s="36" t="s">
        <v>23</v>
      </c>
      <c r="Y3" s="36" t="s">
        <v>24</v>
      </c>
      <c r="Z3" s="36" t="s">
        <v>25</v>
      </c>
      <c r="AA3" s="36" t="s">
        <v>26</v>
      </c>
      <c r="AB3" s="36" t="s">
        <v>27</v>
      </c>
      <c r="AC3" s="36" t="s">
        <v>28</v>
      </c>
      <c r="AD3" s="36" t="s">
        <v>29</v>
      </c>
      <c r="AE3" s="36" t="s">
        <v>30</v>
      </c>
      <c r="AF3" s="36" t="s">
        <v>31</v>
      </c>
      <c r="AG3" s="36" t="s">
        <v>32</v>
      </c>
    </row>
    <row r="4" spans="1:33" x14ac:dyDescent="0.25">
      <c r="A4" s="7" t="s">
        <v>154</v>
      </c>
      <c r="B4" s="2" t="s">
        <v>155</v>
      </c>
      <c r="C4" s="2" t="s">
        <v>156</v>
      </c>
      <c r="D4" s="4" t="s">
        <v>157</v>
      </c>
      <c r="E4" s="2" t="s">
        <v>158</v>
      </c>
      <c r="F4" s="2" t="s">
        <v>157</v>
      </c>
      <c r="G4" s="2" t="s">
        <v>158</v>
      </c>
      <c r="H4" s="2" t="s">
        <v>157</v>
      </c>
      <c r="I4" s="2" t="s">
        <v>158</v>
      </c>
      <c r="J4" s="2" t="s">
        <v>158</v>
      </c>
      <c r="K4" s="2" t="s">
        <v>156</v>
      </c>
      <c r="L4" s="8" t="s">
        <v>159</v>
      </c>
      <c r="M4" s="2" t="s">
        <v>160</v>
      </c>
      <c r="N4" s="2" t="s">
        <v>156</v>
      </c>
      <c r="O4" s="2" t="s">
        <v>156</v>
      </c>
      <c r="P4" s="2" t="s">
        <v>159</v>
      </c>
      <c r="Q4" s="2" t="s">
        <v>157</v>
      </c>
      <c r="R4" s="2" t="s">
        <v>157</v>
      </c>
      <c r="S4" s="2" t="s">
        <v>157</v>
      </c>
      <c r="T4" s="2" t="s">
        <v>156</v>
      </c>
      <c r="U4" s="2" t="s">
        <v>157</v>
      </c>
      <c r="V4" s="2" t="s">
        <v>157</v>
      </c>
      <c r="W4" s="8" t="s">
        <v>159</v>
      </c>
      <c r="X4" s="2" t="s">
        <v>156</v>
      </c>
      <c r="Y4" s="2" t="s">
        <v>157</v>
      </c>
      <c r="Z4" s="8" t="s">
        <v>156</v>
      </c>
      <c r="AA4" s="2" t="s">
        <v>156</v>
      </c>
      <c r="AB4" s="2" t="s">
        <v>157</v>
      </c>
      <c r="AC4" s="4" t="s">
        <v>157</v>
      </c>
      <c r="AD4" s="2" t="s">
        <v>160</v>
      </c>
      <c r="AE4" s="2" t="s">
        <v>156</v>
      </c>
      <c r="AF4" s="2" t="s">
        <v>159</v>
      </c>
      <c r="AG4" s="6" t="s">
        <v>156</v>
      </c>
    </row>
    <row r="5" spans="1:33" x14ac:dyDescent="0.25">
      <c r="A5" s="7" t="s">
        <v>92</v>
      </c>
      <c r="B5" s="2" t="s">
        <v>158</v>
      </c>
      <c r="C5" s="2" t="s">
        <v>156</v>
      </c>
      <c r="D5" s="4" t="s">
        <v>158</v>
      </c>
      <c r="E5" s="2" t="s">
        <v>158</v>
      </c>
      <c r="F5" s="2" t="s">
        <v>158</v>
      </c>
      <c r="G5" s="2" t="s">
        <v>156</v>
      </c>
      <c r="H5" s="2" t="s">
        <v>156</v>
      </c>
      <c r="I5" s="40" t="s">
        <v>156</v>
      </c>
      <c r="J5" s="2" t="s">
        <v>157</v>
      </c>
      <c r="K5" s="8" t="s">
        <v>159</v>
      </c>
      <c r="L5" s="6" t="s">
        <v>158</v>
      </c>
      <c r="M5" s="2" t="s">
        <v>160</v>
      </c>
      <c r="N5" s="4" t="s">
        <v>158</v>
      </c>
      <c r="O5" s="2" t="s">
        <v>156</v>
      </c>
      <c r="P5" s="2" t="s">
        <v>159</v>
      </c>
      <c r="Q5" s="2" t="s">
        <v>156</v>
      </c>
      <c r="R5" s="2" t="s">
        <v>156</v>
      </c>
      <c r="S5" s="2" t="s">
        <v>158</v>
      </c>
      <c r="T5" s="2" t="s">
        <v>159</v>
      </c>
      <c r="U5" s="2" t="s">
        <v>157</v>
      </c>
      <c r="V5" s="2" t="s">
        <v>157</v>
      </c>
      <c r="W5" s="2" t="s">
        <v>156</v>
      </c>
      <c r="X5" s="2" t="s">
        <v>156</v>
      </c>
      <c r="Y5" s="2" t="s">
        <v>157</v>
      </c>
      <c r="Z5" s="2" t="s">
        <v>156</v>
      </c>
      <c r="AA5" s="2" t="s">
        <v>156</v>
      </c>
      <c r="AB5" s="2" t="s">
        <v>157</v>
      </c>
      <c r="AC5" s="2" t="s">
        <v>158</v>
      </c>
      <c r="AD5" s="2" t="s">
        <v>158</v>
      </c>
      <c r="AE5" s="2" t="s">
        <v>156</v>
      </c>
      <c r="AF5" s="2" t="s">
        <v>159</v>
      </c>
      <c r="AG5" s="6" t="s">
        <v>156</v>
      </c>
    </row>
    <row r="6" spans="1:33" x14ac:dyDescent="0.25">
      <c r="A6" s="7" t="s">
        <v>161</v>
      </c>
      <c r="B6" s="2" t="s">
        <v>156</v>
      </c>
      <c r="C6" s="2" t="s">
        <v>158</v>
      </c>
      <c r="D6" s="4" t="s">
        <v>156</v>
      </c>
      <c r="E6" s="2" t="s">
        <v>158</v>
      </c>
      <c r="F6" s="2" t="s">
        <v>158</v>
      </c>
      <c r="G6" s="2" t="s">
        <v>158</v>
      </c>
      <c r="H6" s="2" t="s">
        <v>156</v>
      </c>
      <c r="I6" s="2" t="s">
        <v>156</v>
      </c>
      <c r="J6" s="2" t="s">
        <v>158</v>
      </c>
      <c r="K6" s="2" t="s">
        <v>158</v>
      </c>
      <c r="L6" s="6" t="s">
        <v>157</v>
      </c>
      <c r="M6" s="2" t="s">
        <v>160</v>
      </c>
      <c r="N6" s="11" t="s">
        <v>158</v>
      </c>
      <c r="O6" s="40" t="s">
        <v>156</v>
      </c>
      <c r="P6" s="2" t="s">
        <v>159</v>
      </c>
      <c r="Q6" s="2" t="s">
        <v>156</v>
      </c>
      <c r="R6" s="2" t="s">
        <v>156</v>
      </c>
      <c r="S6" s="2" t="s">
        <v>158</v>
      </c>
      <c r="T6" s="2" t="s">
        <v>159</v>
      </c>
      <c r="U6" s="2" t="s">
        <v>158</v>
      </c>
      <c r="V6" s="8" t="s">
        <v>159</v>
      </c>
      <c r="W6" s="2" t="s">
        <v>156</v>
      </c>
      <c r="X6" s="2" t="s">
        <v>156</v>
      </c>
      <c r="Y6" s="2" t="s">
        <v>156</v>
      </c>
      <c r="Z6" s="2" t="s">
        <v>159</v>
      </c>
      <c r="AA6" s="8" t="s">
        <v>159</v>
      </c>
      <c r="AB6" s="2" t="s">
        <v>158</v>
      </c>
      <c r="AC6" s="4" t="s">
        <v>156</v>
      </c>
      <c r="AD6" s="2" t="s">
        <v>162</v>
      </c>
      <c r="AE6" s="2" t="s">
        <v>156</v>
      </c>
      <c r="AF6" s="2" t="s">
        <v>159</v>
      </c>
      <c r="AG6" s="6" t="s">
        <v>158</v>
      </c>
    </row>
    <row r="7" spans="1:33" x14ac:dyDescent="0.25">
      <c r="A7" s="7" t="s">
        <v>163</v>
      </c>
      <c r="B7" s="2" t="s">
        <v>159</v>
      </c>
      <c r="C7" s="2" t="s">
        <v>158</v>
      </c>
      <c r="D7" s="4" t="s">
        <v>157</v>
      </c>
      <c r="E7" s="2" t="s">
        <v>158</v>
      </c>
      <c r="F7" s="2" t="s">
        <v>158</v>
      </c>
      <c r="G7" s="2" t="s">
        <v>157</v>
      </c>
      <c r="H7" s="2" t="s">
        <v>156</v>
      </c>
      <c r="I7" s="2" t="s">
        <v>156</v>
      </c>
      <c r="J7" s="2" t="s">
        <v>158</v>
      </c>
      <c r="K7" s="2" t="s">
        <v>156</v>
      </c>
      <c r="L7" s="2" t="s">
        <v>159</v>
      </c>
      <c r="M7" s="2" t="s">
        <v>160</v>
      </c>
      <c r="N7" s="11" t="s">
        <v>157</v>
      </c>
      <c r="O7" s="40" t="s">
        <v>158</v>
      </c>
      <c r="P7" s="2" t="s">
        <v>159</v>
      </c>
      <c r="Q7" s="2" t="s">
        <v>157</v>
      </c>
      <c r="R7" s="2" t="s">
        <v>157</v>
      </c>
      <c r="S7" s="2" t="s">
        <v>156</v>
      </c>
      <c r="T7" s="2" t="s">
        <v>158</v>
      </c>
      <c r="U7" s="2" t="s">
        <v>157</v>
      </c>
      <c r="V7" s="2" t="s">
        <v>157</v>
      </c>
      <c r="W7" s="2" t="s">
        <v>158</v>
      </c>
      <c r="X7" s="2" t="s">
        <v>156</v>
      </c>
      <c r="Y7" s="2" t="s">
        <v>159</v>
      </c>
      <c r="Z7" s="2" t="s">
        <v>156</v>
      </c>
      <c r="AA7" s="2" t="s">
        <v>158</v>
      </c>
      <c r="AB7" s="2" t="s">
        <v>156</v>
      </c>
      <c r="AC7" s="4" t="s">
        <v>155</v>
      </c>
      <c r="AD7" s="2" t="s">
        <v>162</v>
      </c>
      <c r="AE7" s="2" t="s">
        <v>156</v>
      </c>
      <c r="AF7" s="2" t="s">
        <v>159</v>
      </c>
      <c r="AG7" s="6" t="s">
        <v>156</v>
      </c>
    </row>
    <row r="8" spans="1:33" x14ac:dyDescent="0.25">
      <c r="A8" s="7" t="s">
        <v>164</v>
      </c>
      <c r="B8" s="2" t="s">
        <v>159</v>
      </c>
      <c r="C8" s="2" t="s">
        <v>159</v>
      </c>
      <c r="D8" s="2" t="s">
        <v>159</v>
      </c>
      <c r="E8" s="2" t="s">
        <v>157</v>
      </c>
      <c r="F8" s="2" t="s">
        <v>158</v>
      </c>
      <c r="G8" s="2" t="s">
        <v>156</v>
      </c>
      <c r="H8" s="2" t="s">
        <v>157</v>
      </c>
      <c r="I8" s="2" t="s">
        <v>157</v>
      </c>
      <c r="J8" s="2" t="s">
        <v>156</v>
      </c>
      <c r="K8" s="2" t="s">
        <v>156</v>
      </c>
      <c r="L8" s="2" t="s">
        <v>159</v>
      </c>
      <c r="M8" s="2" t="s">
        <v>156</v>
      </c>
      <c r="N8" s="11" t="s">
        <v>158</v>
      </c>
      <c r="O8" s="2" t="s">
        <v>156</v>
      </c>
      <c r="P8" s="2" t="s">
        <v>157</v>
      </c>
      <c r="Q8" s="2" t="s">
        <v>156</v>
      </c>
      <c r="R8" s="2" t="s">
        <v>159</v>
      </c>
      <c r="S8" s="2" t="s">
        <v>159</v>
      </c>
      <c r="T8" s="2" t="s">
        <v>156</v>
      </c>
      <c r="U8" s="2" t="s">
        <v>157</v>
      </c>
      <c r="V8" s="2" t="s">
        <v>159</v>
      </c>
      <c r="W8" s="2" t="s">
        <v>159</v>
      </c>
      <c r="X8" s="2" t="s">
        <v>159</v>
      </c>
      <c r="Y8" s="2" t="s">
        <v>159</v>
      </c>
      <c r="Z8" s="2" t="s">
        <v>159</v>
      </c>
      <c r="AA8" s="2" t="s">
        <v>159</v>
      </c>
      <c r="AB8" s="2" t="s">
        <v>158</v>
      </c>
      <c r="AC8" s="4" t="s">
        <v>157</v>
      </c>
      <c r="AD8" s="2" t="s">
        <v>162</v>
      </c>
      <c r="AE8" s="2" t="s">
        <v>159</v>
      </c>
      <c r="AF8" s="8" t="s">
        <v>159</v>
      </c>
      <c r="AG8" s="6" t="s">
        <v>156</v>
      </c>
    </row>
    <row r="9" spans="1:33" x14ac:dyDescent="0.25">
      <c r="A9" s="7" t="s">
        <v>165</v>
      </c>
      <c r="B9" s="2" t="s">
        <v>159</v>
      </c>
      <c r="C9" s="2" t="s">
        <v>159</v>
      </c>
      <c r="D9" s="2" t="s">
        <v>159</v>
      </c>
      <c r="E9" s="2" t="s">
        <v>158</v>
      </c>
      <c r="F9" s="2" t="s">
        <v>157</v>
      </c>
      <c r="G9" s="2" t="s">
        <v>156</v>
      </c>
      <c r="H9" s="2" t="s">
        <v>157</v>
      </c>
      <c r="I9" s="2" t="s">
        <v>157</v>
      </c>
      <c r="J9" s="2" t="s">
        <v>159</v>
      </c>
      <c r="K9" s="2" t="s">
        <v>156</v>
      </c>
      <c r="L9" s="2" t="s">
        <v>156</v>
      </c>
      <c r="M9" s="2" t="s">
        <v>156</v>
      </c>
      <c r="N9" s="11" t="s">
        <v>156</v>
      </c>
      <c r="O9" s="2" t="s">
        <v>156</v>
      </c>
      <c r="P9" s="2" t="s">
        <v>159</v>
      </c>
      <c r="Q9" s="2" t="s">
        <v>156</v>
      </c>
      <c r="R9" s="2" t="s">
        <v>159</v>
      </c>
      <c r="S9" s="2" t="s">
        <v>159</v>
      </c>
      <c r="T9" s="2" t="s">
        <v>156</v>
      </c>
      <c r="U9" s="2" t="s">
        <v>157</v>
      </c>
      <c r="V9" s="2" t="s">
        <v>159</v>
      </c>
      <c r="W9" s="2" t="s">
        <v>159</v>
      </c>
      <c r="X9" s="2" t="s">
        <v>158</v>
      </c>
      <c r="Y9" s="2" t="s">
        <v>159</v>
      </c>
      <c r="Z9" s="2" t="s">
        <v>159</v>
      </c>
      <c r="AA9" s="2" t="s">
        <v>159</v>
      </c>
      <c r="AB9" s="2" t="s">
        <v>158</v>
      </c>
      <c r="AC9" s="4" t="s">
        <v>157</v>
      </c>
      <c r="AD9" s="2" t="s">
        <v>162</v>
      </c>
      <c r="AE9" s="2" t="s">
        <v>159</v>
      </c>
      <c r="AF9" s="2" t="s">
        <v>156</v>
      </c>
      <c r="AG9" s="2" t="s">
        <v>159</v>
      </c>
    </row>
    <row r="10" spans="1:33" x14ac:dyDescent="0.25">
      <c r="A10" s="7" t="s">
        <v>166</v>
      </c>
      <c r="B10" s="2" t="s">
        <v>157</v>
      </c>
      <c r="C10" s="2" t="s">
        <v>159</v>
      </c>
      <c r="D10" s="2" t="s">
        <v>157</v>
      </c>
      <c r="E10" s="4" t="s">
        <v>156</v>
      </c>
      <c r="F10" s="2" t="s">
        <v>156</v>
      </c>
      <c r="G10" s="2" t="s">
        <v>156</v>
      </c>
      <c r="H10" s="2" t="s">
        <v>159</v>
      </c>
      <c r="I10" s="2" t="s">
        <v>158</v>
      </c>
      <c r="J10" s="8" t="s">
        <v>159</v>
      </c>
      <c r="K10" s="2" t="s">
        <v>156</v>
      </c>
      <c r="L10" s="2" t="s">
        <v>159</v>
      </c>
      <c r="M10" s="2" t="s">
        <v>156</v>
      </c>
      <c r="N10" s="8" t="s">
        <v>159</v>
      </c>
      <c r="O10" s="2" t="s">
        <v>156</v>
      </c>
      <c r="P10" s="2" t="s">
        <v>159</v>
      </c>
      <c r="Q10" s="8" t="s">
        <v>159</v>
      </c>
      <c r="R10" s="2" t="s">
        <v>157</v>
      </c>
      <c r="S10" s="2" t="s">
        <v>159</v>
      </c>
      <c r="T10" s="2" t="s">
        <v>159</v>
      </c>
      <c r="U10" s="2" t="s">
        <v>157</v>
      </c>
      <c r="V10" s="2" t="s">
        <v>157</v>
      </c>
      <c r="W10" s="2" t="s">
        <v>156</v>
      </c>
      <c r="X10" s="2" t="s">
        <v>159</v>
      </c>
      <c r="Y10" s="2" t="s">
        <v>159</v>
      </c>
      <c r="Z10" s="2" t="s">
        <v>159</v>
      </c>
      <c r="AA10" s="8" t="s">
        <v>159</v>
      </c>
      <c r="AB10" s="2" t="s">
        <v>158</v>
      </c>
      <c r="AC10" s="4" t="s">
        <v>157</v>
      </c>
      <c r="AD10" s="2" t="s">
        <v>160</v>
      </c>
      <c r="AE10" s="2" t="s">
        <v>159</v>
      </c>
      <c r="AF10" s="8" t="s">
        <v>159</v>
      </c>
      <c r="AG10" s="2" t="s">
        <v>159</v>
      </c>
    </row>
    <row r="11" spans="1:33" x14ac:dyDescent="0.25">
      <c r="A11" s="7" t="s">
        <v>167</v>
      </c>
      <c r="B11" s="2" t="s">
        <v>159</v>
      </c>
      <c r="C11" s="2" t="s">
        <v>156</v>
      </c>
      <c r="D11" s="2" t="s">
        <v>157</v>
      </c>
      <c r="E11" s="4" t="s">
        <v>156</v>
      </c>
      <c r="F11" s="2" t="s">
        <v>156</v>
      </c>
      <c r="G11" s="8" t="s">
        <v>159</v>
      </c>
      <c r="H11" s="2" t="s">
        <v>156</v>
      </c>
      <c r="I11" s="2" t="s">
        <v>156</v>
      </c>
      <c r="J11" s="2" t="s">
        <v>158</v>
      </c>
      <c r="K11" s="2" t="s">
        <v>156</v>
      </c>
      <c r="L11" s="2" t="s">
        <v>159</v>
      </c>
      <c r="M11" s="2" t="s">
        <v>156</v>
      </c>
      <c r="N11" s="11" t="s">
        <v>156</v>
      </c>
      <c r="O11" s="2" t="s">
        <v>156</v>
      </c>
      <c r="P11" s="2" t="s">
        <v>159</v>
      </c>
      <c r="Q11" s="2" t="s">
        <v>156</v>
      </c>
      <c r="R11" s="2" t="s">
        <v>159</v>
      </c>
      <c r="S11" s="2" t="s">
        <v>159</v>
      </c>
      <c r="T11" s="2" t="s">
        <v>159</v>
      </c>
      <c r="U11" s="2" t="s">
        <v>157</v>
      </c>
      <c r="V11" s="2" t="s">
        <v>157</v>
      </c>
      <c r="W11" s="2" t="s">
        <v>156</v>
      </c>
      <c r="X11" s="2" t="s">
        <v>156</v>
      </c>
      <c r="Y11" s="2" t="s">
        <v>156</v>
      </c>
      <c r="Z11" s="2" t="s">
        <v>156</v>
      </c>
      <c r="AA11" s="2" t="s">
        <v>156</v>
      </c>
      <c r="AB11" s="2" t="s">
        <v>156</v>
      </c>
      <c r="AC11" s="4" t="s">
        <v>157</v>
      </c>
      <c r="AD11" s="2" t="s">
        <v>160</v>
      </c>
      <c r="AE11" s="2" t="s">
        <v>159</v>
      </c>
      <c r="AF11" s="2" t="s">
        <v>156</v>
      </c>
      <c r="AG11" s="6" t="s">
        <v>156</v>
      </c>
    </row>
    <row r="12" spans="1:33" x14ac:dyDescent="0.25">
      <c r="A12" s="7" t="s">
        <v>168</v>
      </c>
      <c r="B12" s="2" t="s">
        <v>159</v>
      </c>
      <c r="C12" s="2" t="s">
        <v>159</v>
      </c>
      <c r="D12" s="2" t="s">
        <v>157</v>
      </c>
      <c r="E12" s="2" t="s">
        <v>158</v>
      </c>
      <c r="F12" s="2" t="s">
        <v>158</v>
      </c>
      <c r="G12" s="2" t="s">
        <v>158</v>
      </c>
      <c r="H12" s="2" t="s">
        <v>159</v>
      </c>
      <c r="I12" s="2" t="s">
        <v>159</v>
      </c>
      <c r="J12" s="2" t="s">
        <v>158</v>
      </c>
      <c r="K12" s="2" t="s">
        <v>159</v>
      </c>
      <c r="L12" s="2" t="s">
        <v>159</v>
      </c>
      <c r="M12" s="2" t="s">
        <v>156</v>
      </c>
      <c r="N12" s="8" t="s">
        <v>159</v>
      </c>
      <c r="O12" s="2" t="s">
        <v>159</v>
      </c>
      <c r="P12" s="2" t="s">
        <v>159</v>
      </c>
      <c r="Q12" s="2" t="s">
        <v>156</v>
      </c>
      <c r="R12" s="2" t="s">
        <v>159</v>
      </c>
      <c r="S12" s="2" t="s">
        <v>159</v>
      </c>
      <c r="T12" s="2" t="s">
        <v>159</v>
      </c>
      <c r="U12" s="2" t="s">
        <v>157</v>
      </c>
      <c r="V12" s="2" t="s">
        <v>159</v>
      </c>
      <c r="W12" s="2" t="s">
        <v>156</v>
      </c>
      <c r="X12" s="2" t="s">
        <v>159</v>
      </c>
      <c r="Y12" s="2" t="s">
        <v>159</v>
      </c>
      <c r="Z12" s="2" t="s">
        <v>159</v>
      </c>
      <c r="AA12" s="8" t="s">
        <v>159</v>
      </c>
      <c r="AB12" s="2" t="s">
        <v>158</v>
      </c>
      <c r="AC12" s="2" t="s">
        <v>159</v>
      </c>
      <c r="AD12" s="40" t="s">
        <v>156</v>
      </c>
      <c r="AE12" s="2" t="s">
        <v>159</v>
      </c>
      <c r="AF12" s="2" t="s">
        <v>159</v>
      </c>
      <c r="AG12" s="2" t="s">
        <v>159</v>
      </c>
    </row>
    <row r="13" spans="1:33" x14ac:dyDescent="0.25">
      <c r="A13" s="7" t="s">
        <v>169</v>
      </c>
      <c r="B13" s="2" t="s">
        <v>159</v>
      </c>
      <c r="C13" s="2" t="s">
        <v>159</v>
      </c>
      <c r="D13" s="2" t="s">
        <v>159</v>
      </c>
      <c r="E13" s="2" t="s">
        <v>158</v>
      </c>
      <c r="F13" s="2" t="s">
        <v>158</v>
      </c>
      <c r="G13" s="2" t="s">
        <v>157</v>
      </c>
      <c r="H13" s="2" t="s">
        <v>159</v>
      </c>
      <c r="I13" s="8" t="s">
        <v>159</v>
      </c>
      <c r="J13" s="8" t="s">
        <v>159</v>
      </c>
      <c r="K13" s="2" t="s">
        <v>159</v>
      </c>
      <c r="L13" s="8" t="s">
        <v>159</v>
      </c>
      <c r="M13" s="2" t="s">
        <v>156</v>
      </c>
      <c r="N13" s="11" t="s">
        <v>156</v>
      </c>
      <c r="O13" s="2" t="s">
        <v>159</v>
      </c>
      <c r="P13" s="8" t="s">
        <v>159</v>
      </c>
      <c r="Q13" s="2" t="s">
        <v>159</v>
      </c>
      <c r="R13" s="2" t="s">
        <v>159</v>
      </c>
      <c r="S13" s="2" t="s">
        <v>159</v>
      </c>
      <c r="T13" s="2" t="s">
        <v>159</v>
      </c>
      <c r="U13" s="2" t="s">
        <v>157</v>
      </c>
      <c r="V13" s="2" t="s">
        <v>159</v>
      </c>
      <c r="W13" s="2" t="s">
        <v>156</v>
      </c>
      <c r="X13" s="2" t="s">
        <v>159</v>
      </c>
      <c r="Y13" s="2" t="s">
        <v>159</v>
      </c>
      <c r="Z13" s="2" t="s">
        <v>159</v>
      </c>
      <c r="AA13" s="8" t="s">
        <v>159</v>
      </c>
      <c r="AB13" s="2" t="s">
        <v>159</v>
      </c>
      <c r="AC13" s="2" t="s">
        <v>159</v>
      </c>
      <c r="AD13" s="2" t="s">
        <v>162</v>
      </c>
      <c r="AE13" s="2" t="s">
        <v>159</v>
      </c>
      <c r="AF13" s="2" t="s">
        <v>159</v>
      </c>
      <c r="AG13" s="2" t="s">
        <v>159</v>
      </c>
    </row>
    <row r="14" spans="1:33" x14ac:dyDescent="0.25">
      <c r="A14" s="7" t="s">
        <v>170</v>
      </c>
      <c r="B14" s="2" t="s">
        <v>159</v>
      </c>
      <c r="C14" s="2" t="s">
        <v>159</v>
      </c>
      <c r="D14" s="2" t="s">
        <v>159</v>
      </c>
      <c r="E14" s="2" t="s">
        <v>157</v>
      </c>
      <c r="F14" s="2" t="s">
        <v>157</v>
      </c>
      <c r="G14" s="2" t="s">
        <v>157</v>
      </c>
      <c r="H14" s="2" t="s">
        <v>158</v>
      </c>
      <c r="I14" s="2" t="s">
        <v>157</v>
      </c>
      <c r="J14" s="2" t="s">
        <v>158</v>
      </c>
      <c r="K14" s="2" t="s">
        <v>157</v>
      </c>
      <c r="L14" s="2" t="s">
        <v>158</v>
      </c>
      <c r="M14" s="2" t="s">
        <v>156</v>
      </c>
      <c r="N14" s="11" t="s">
        <v>157</v>
      </c>
      <c r="O14" s="2" t="s">
        <v>158</v>
      </c>
      <c r="P14" s="2" t="s">
        <v>157</v>
      </c>
      <c r="Q14" s="2" t="s">
        <v>159</v>
      </c>
      <c r="R14" s="2" t="s">
        <v>159</v>
      </c>
      <c r="S14" s="2" t="s">
        <v>159</v>
      </c>
      <c r="T14" s="2" t="s">
        <v>157</v>
      </c>
      <c r="U14" s="2" t="s">
        <v>157</v>
      </c>
      <c r="V14" s="2" t="s">
        <v>159</v>
      </c>
      <c r="W14" s="2" t="s">
        <v>157</v>
      </c>
      <c r="X14" s="2" t="s">
        <v>157</v>
      </c>
      <c r="Y14" s="2" t="s">
        <v>159</v>
      </c>
      <c r="Z14" s="2" t="s">
        <v>157</v>
      </c>
      <c r="AA14" s="2" t="s">
        <v>157</v>
      </c>
      <c r="AB14" s="2" t="s">
        <v>157</v>
      </c>
      <c r="AC14" s="2" t="s">
        <v>159</v>
      </c>
      <c r="AD14" s="2" t="s">
        <v>171</v>
      </c>
      <c r="AE14" s="2" t="s">
        <v>157</v>
      </c>
      <c r="AF14" s="2" t="s">
        <v>157</v>
      </c>
      <c r="AG14" s="6" t="s">
        <v>157</v>
      </c>
    </row>
    <row r="15" spans="1:33" x14ac:dyDescent="0.25">
      <c r="A15" s="7" t="s">
        <v>172</v>
      </c>
      <c r="B15" s="2" t="s">
        <v>159</v>
      </c>
      <c r="C15" s="2" t="s">
        <v>157</v>
      </c>
      <c r="D15" s="2" t="s">
        <v>159</v>
      </c>
      <c r="E15" s="2" t="s">
        <v>158</v>
      </c>
      <c r="F15" s="2" t="s">
        <v>158</v>
      </c>
      <c r="G15" s="2" t="s">
        <v>158</v>
      </c>
      <c r="H15" s="2" t="s">
        <v>156</v>
      </c>
      <c r="I15" s="2" t="s">
        <v>159</v>
      </c>
      <c r="J15" s="2" t="s">
        <v>157</v>
      </c>
      <c r="K15" s="2" t="s">
        <v>158</v>
      </c>
      <c r="L15" s="6" t="s">
        <v>158</v>
      </c>
      <c r="M15" s="2" t="s">
        <v>156</v>
      </c>
      <c r="N15" s="11" t="s">
        <v>158</v>
      </c>
      <c r="O15" s="2" t="s">
        <v>159</v>
      </c>
      <c r="P15" s="2" t="s">
        <v>156</v>
      </c>
      <c r="Q15" s="2" t="s">
        <v>159</v>
      </c>
      <c r="R15" s="2" t="s">
        <v>159</v>
      </c>
      <c r="S15" s="2" t="s">
        <v>159</v>
      </c>
      <c r="T15" s="2" t="s">
        <v>156</v>
      </c>
      <c r="U15" s="2" t="s">
        <v>158</v>
      </c>
      <c r="V15" s="2" t="s">
        <v>159</v>
      </c>
      <c r="W15" s="2" t="s">
        <v>158</v>
      </c>
      <c r="X15" s="2" t="s">
        <v>158</v>
      </c>
      <c r="Y15" s="2" t="s">
        <v>159</v>
      </c>
      <c r="Z15" s="2" t="s">
        <v>158</v>
      </c>
      <c r="AA15" s="2" t="s">
        <v>158</v>
      </c>
      <c r="AB15" s="2" t="s">
        <v>156</v>
      </c>
      <c r="AC15" s="2" t="s">
        <v>159</v>
      </c>
      <c r="AD15" s="2" t="s">
        <v>160</v>
      </c>
      <c r="AE15" s="2" t="s">
        <v>158</v>
      </c>
      <c r="AF15" s="8" t="s">
        <v>159</v>
      </c>
      <c r="AG15" s="6" t="s">
        <v>158</v>
      </c>
    </row>
    <row r="16" spans="1:33" x14ac:dyDescent="0.25">
      <c r="A16" s="7" t="s">
        <v>173</v>
      </c>
      <c r="B16" s="2" t="s">
        <v>159</v>
      </c>
      <c r="C16" s="2" t="s">
        <v>157</v>
      </c>
      <c r="D16" s="2" t="s">
        <v>159</v>
      </c>
      <c r="E16" s="2" t="s">
        <v>158</v>
      </c>
      <c r="F16" s="2" t="s">
        <v>158</v>
      </c>
      <c r="G16" s="2" t="s">
        <v>158</v>
      </c>
      <c r="H16" s="2" t="s">
        <v>156</v>
      </c>
      <c r="I16" s="2" t="s">
        <v>158</v>
      </c>
      <c r="J16" s="2" t="s">
        <v>157</v>
      </c>
      <c r="K16" s="2" t="s">
        <v>158</v>
      </c>
      <c r="L16" s="6" t="s">
        <v>156</v>
      </c>
      <c r="M16" s="2" t="s">
        <v>156</v>
      </c>
      <c r="N16" s="11" t="s">
        <v>158</v>
      </c>
      <c r="O16" s="2" t="s">
        <v>159</v>
      </c>
      <c r="P16" s="2" t="s">
        <v>156</v>
      </c>
      <c r="Q16" s="2" t="s">
        <v>159</v>
      </c>
      <c r="R16" s="2" t="s">
        <v>159</v>
      </c>
      <c r="S16" s="2" t="s">
        <v>159</v>
      </c>
      <c r="T16" s="2" t="s">
        <v>156</v>
      </c>
      <c r="U16" s="2" t="s">
        <v>158</v>
      </c>
      <c r="V16" s="2" t="s">
        <v>159</v>
      </c>
      <c r="W16" s="2" t="s">
        <v>157</v>
      </c>
      <c r="X16" s="2" t="s">
        <v>158</v>
      </c>
      <c r="Y16" s="2" t="s">
        <v>159</v>
      </c>
      <c r="Z16" s="2" t="s">
        <v>158</v>
      </c>
      <c r="AA16" s="2" t="s">
        <v>157</v>
      </c>
      <c r="AB16" s="2" t="s">
        <v>156</v>
      </c>
      <c r="AC16" s="2" t="s">
        <v>159</v>
      </c>
      <c r="AD16" s="2" t="s">
        <v>160</v>
      </c>
      <c r="AE16" s="2" t="s">
        <v>158</v>
      </c>
      <c r="AF16" s="2" t="s">
        <v>156</v>
      </c>
      <c r="AG16" s="6" t="s">
        <v>158</v>
      </c>
    </row>
    <row r="17" spans="1:33" x14ac:dyDescent="0.25">
      <c r="A17" s="7" t="s">
        <v>174</v>
      </c>
      <c r="B17" s="2" t="s">
        <v>159</v>
      </c>
      <c r="C17" s="2" t="s">
        <v>159</v>
      </c>
      <c r="D17" s="8" t="s">
        <v>159</v>
      </c>
      <c r="E17" s="2" t="s">
        <v>158</v>
      </c>
      <c r="F17" s="2" t="s">
        <v>156</v>
      </c>
      <c r="G17" s="2" t="s">
        <v>156</v>
      </c>
      <c r="H17" s="40" t="s">
        <v>156</v>
      </c>
      <c r="I17" s="2" t="s">
        <v>159</v>
      </c>
      <c r="J17" s="2" t="s">
        <v>157</v>
      </c>
      <c r="K17" s="2" t="s">
        <v>158</v>
      </c>
      <c r="L17" s="8" t="s">
        <v>159</v>
      </c>
      <c r="M17" s="2" t="s">
        <v>156</v>
      </c>
      <c r="N17" s="11" t="s">
        <v>158</v>
      </c>
      <c r="O17" s="2" t="s">
        <v>159</v>
      </c>
      <c r="P17" s="2" t="s">
        <v>156</v>
      </c>
      <c r="Q17" s="8" t="s">
        <v>159</v>
      </c>
      <c r="R17" s="8" t="s">
        <v>159</v>
      </c>
      <c r="S17" s="2" t="s">
        <v>159</v>
      </c>
      <c r="T17" s="2" t="s">
        <v>156</v>
      </c>
      <c r="U17" s="8" t="s">
        <v>159</v>
      </c>
      <c r="V17" s="2" t="s">
        <v>159</v>
      </c>
      <c r="W17" s="2" t="s">
        <v>157</v>
      </c>
      <c r="X17" s="2" t="s">
        <v>156</v>
      </c>
      <c r="Y17" s="2" t="s">
        <v>159</v>
      </c>
      <c r="Z17" s="8" t="s">
        <v>159</v>
      </c>
      <c r="AA17" s="2" t="s">
        <v>156</v>
      </c>
      <c r="AB17" s="8" t="s">
        <v>156</v>
      </c>
      <c r="AC17" s="2" t="s">
        <v>159</v>
      </c>
      <c r="AD17" s="2" t="s">
        <v>162</v>
      </c>
      <c r="AE17" s="2" t="s">
        <v>156</v>
      </c>
      <c r="AF17" s="2" t="s">
        <v>159</v>
      </c>
      <c r="AG17" s="6" t="s">
        <v>158</v>
      </c>
    </row>
    <row r="18" spans="1:33" x14ac:dyDescent="0.25">
      <c r="A18" s="7" t="s">
        <v>175</v>
      </c>
      <c r="B18" s="2" t="s">
        <v>157</v>
      </c>
      <c r="C18" s="2" t="s">
        <v>157</v>
      </c>
      <c r="D18" s="2" t="s">
        <v>157</v>
      </c>
      <c r="E18" s="2" t="s">
        <v>158</v>
      </c>
      <c r="F18" s="2" t="s">
        <v>158</v>
      </c>
      <c r="G18" s="2" t="s">
        <v>156</v>
      </c>
      <c r="H18" s="2" t="s">
        <v>158</v>
      </c>
      <c r="I18" s="2" t="s">
        <v>156</v>
      </c>
      <c r="J18" s="2" t="s">
        <v>157</v>
      </c>
      <c r="K18" s="2" t="s">
        <v>159</v>
      </c>
      <c r="L18" s="6" t="s">
        <v>156</v>
      </c>
      <c r="M18" s="2" t="s">
        <v>157</v>
      </c>
      <c r="N18" s="11" t="s">
        <v>157</v>
      </c>
      <c r="O18" s="2" t="s">
        <v>159</v>
      </c>
      <c r="P18" s="2" t="s">
        <v>159</v>
      </c>
      <c r="Q18" s="2" t="s">
        <v>158</v>
      </c>
      <c r="R18" s="2" t="s">
        <v>158</v>
      </c>
      <c r="S18" s="2" t="s">
        <v>158</v>
      </c>
      <c r="T18" s="2" t="s">
        <v>156</v>
      </c>
      <c r="U18" s="2" t="s">
        <v>158</v>
      </c>
      <c r="V18" s="2" t="s">
        <v>157</v>
      </c>
      <c r="W18" s="8" t="s">
        <v>159</v>
      </c>
      <c r="X18" s="2" t="s">
        <v>158</v>
      </c>
      <c r="Y18" s="2" t="s">
        <v>158</v>
      </c>
      <c r="Z18" s="2" t="s">
        <v>156</v>
      </c>
      <c r="AA18" s="8" t="s">
        <v>159</v>
      </c>
      <c r="AB18" s="2" t="s">
        <v>157</v>
      </c>
      <c r="AC18" s="4" t="s">
        <v>157</v>
      </c>
      <c r="AD18" s="2" t="s">
        <v>160</v>
      </c>
      <c r="AE18" s="2" t="s">
        <v>158</v>
      </c>
      <c r="AF18" s="2" t="s">
        <v>159</v>
      </c>
      <c r="AG18" s="6" t="s">
        <v>158</v>
      </c>
    </row>
    <row r="19" spans="1:33" x14ac:dyDescent="0.25">
      <c r="A19" s="7" t="s">
        <v>176</v>
      </c>
      <c r="B19" s="2" t="s">
        <v>159</v>
      </c>
      <c r="C19" s="8" t="s">
        <v>159</v>
      </c>
      <c r="D19" s="8" t="s">
        <v>159</v>
      </c>
      <c r="E19" s="2" t="s">
        <v>158</v>
      </c>
      <c r="F19" s="2" t="s">
        <v>157</v>
      </c>
      <c r="G19" s="2" t="s">
        <v>156</v>
      </c>
      <c r="H19" s="8" t="s">
        <v>159</v>
      </c>
      <c r="I19" s="8" t="s">
        <v>159</v>
      </c>
      <c r="J19" s="2" t="s">
        <v>157</v>
      </c>
      <c r="K19" s="2" t="s">
        <v>159</v>
      </c>
      <c r="L19" s="2" t="s">
        <v>156</v>
      </c>
      <c r="M19" s="2" t="s">
        <v>158</v>
      </c>
      <c r="N19" s="11" t="s">
        <v>156</v>
      </c>
      <c r="O19" s="2" t="s">
        <v>159</v>
      </c>
      <c r="P19" s="2" t="s">
        <v>159</v>
      </c>
      <c r="Q19" s="8" t="s">
        <v>159</v>
      </c>
      <c r="R19" s="8" t="s">
        <v>159</v>
      </c>
      <c r="S19" s="8" t="s">
        <v>159</v>
      </c>
      <c r="T19" s="8" t="s">
        <v>159</v>
      </c>
      <c r="U19" s="2" t="s">
        <v>159</v>
      </c>
      <c r="V19" s="2" t="s">
        <v>158</v>
      </c>
      <c r="W19" s="2" t="s">
        <v>156</v>
      </c>
      <c r="X19" s="2" t="s">
        <v>156</v>
      </c>
      <c r="Y19" s="8" t="s">
        <v>159</v>
      </c>
      <c r="Z19" s="8" t="s">
        <v>159</v>
      </c>
      <c r="AA19" s="2" t="s">
        <v>156</v>
      </c>
      <c r="AB19" s="8" t="s">
        <v>156</v>
      </c>
      <c r="AC19" s="8" t="s">
        <v>159</v>
      </c>
      <c r="AD19" s="2" t="s">
        <v>162</v>
      </c>
      <c r="AE19" s="2" t="s">
        <v>156</v>
      </c>
      <c r="AF19" s="2" t="s">
        <v>159</v>
      </c>
      <c r="AG19" s="6" t="s">
        <v>156</v>
      </c>
    </row>
    <row r="20" spans="1:33" x14ac:dyDescent="0.25">
      <c r="A20" s="7" t="s">
        <v>177</v>
      </c>
      <c r="B20" s="2" t="s">
        <v>155</v>
      </c>
      <c r="C20" s="2" t="s">
        <v>158</v>
      </c>
      <c r="D20" s="2" t="s">
        <v>158</v>
      </c>
      <c r="E20" s="2" t="s">
        <v>158</v>
      </c>
      <c r="F20" s="2" t="s">
        <v>157</v>
      </c>
      <c r="G20" s="2" t="s">
        <v>156</v>
      </c>
      <c r="H20" s="2" t="s">
        <v>157</v>
      </c>
      <c r="I20" s="2" t="s">
        <v>157</v>
      </c>
      <c r="J20" s="2" t="s">
        <v>157</v>
      </c>
      <c r="K20" s="2" t="s">
        <v>158</v>
      </c>
      <c r="L20" s="6" t="s">
        <v>156</v>
      </c>
      <c r="M20" s="2" t="s">
        <v>157</v>
      </c>
      <c r="N20" s="11" t="s">
        <v>158</v>
      </c>
      <c r="O20" s="2" t="s">
        <v>156</v>
      </c>
      <c r="P20" s="2" t="s">
        <v>159</v>
      </c>
      <c r="Q20" s="2" t="s">
        <v>157</v>
      </c>
      <c r="R20" s="2" t="s">
        <v>157</v>
      </c>
      <c r="S20" s="2" t="s">
        <v>157</v>
      </c>
      <c r="T20" s="2" t="s">
        <v>158</v>
      </c>
      <c r="U20" s="2" t="s">
        <v>159</v>
      </c>
      <c r="V20" s="2" t="s">
        <v>157</v>
      </c>
      <c r="W20" s="2" t="s">
        <v>158</v>
      </c>
      <c r="X20" s="2" t="s">
        <v>156</v>
      </c>
      <c r="Y20" s="2" t="s">
        <v>158</v>
      </c>
      <c r="Z20" s="2" t="s">
        <v>156</v>
      </c>
      <c r="AA20" s="2" t="s">
        <v>158</v>
      </c>
      <c r="AB20" s="2" t="s">
        <v>157</v>
      </c>
      <c r="AC20" s="4" t="s">
        <v>156</v>
      </c>
      <c r="AD20" s="2" t="s">
        <v>171</v>
      </c>
      <c r="AE20" s="2" t="s">
        <v>156</v>
      </c>
      <c r="AF20" s="2" t="s">
        <v>159</v>
      </c>
      <c r="AG20" s="6" t="s">
        <v>156</v>
      </c>
    </row>
    <row r="21" spans="1:33" x14ac:dyDescent="0.25">
      <c r="A21" s="7" t="s">
        <v>178</v>
      </c>
      <c r="B21" s="2" t="s">
        <v>159</v>
      </c>
      <c r="C21" s="2" t="s">
        <v>156</v>
      </c>
      <c r="D21" s="2" t="s">
        <v>157</v>
      </c>
      <c r="E21" s="2" t="s">
        <v>158</v>
      </c>
      <c r="F21" s="2" t="s">
        <v>158</v>
      </c>
      <c r="G21" s="2" t="s">
        <v>158</v>
      </c>
      <c r="H21" s="2" t="s">
        <v>159</v>
      </c>
      <c r="I21" s="2" t="s">
        <v>159</v>
      </c>
      <c r="J21" s="2" t="s">
        <v>156</v>
      </c>
      <c r="K21" s="2" t="s">
        <v>156</v>
      </c>
      <c r="L21" s="2" t="s">
        <v>159</v>
      </c>
      <c r="M21" s="2" t="s">
        <v>157</v>
      </c>
      <c r="N21" s="11" t="s">
        <v>156</v>
      </c>
      <c r="O21" s="2" t="s">
        <v>159</v>
      </c>
      <c r="P21" s="2" t="s">
        <v>159</v>
      </c>
      <c r="Q21" s="2" t="s">
        <v>159</v>
      </c>
      <c r="R21" s="2" t="s">
        <v>159</v>
      </c>
      <c r="S21" s="2" t="s">
        <v>158</v>
      </c>
      <c r="T21" s="2" t="s">
        <v>159</v>
      </c>
      <c r="U21" s="2" t="s">
        <v>159</v>
      </c>
      <c r="V21" s="2" t="s">
        <v>158</v>
      </c>
      <c r="W21" s="2" t="s">
        <v>156</v>
      </c>
      <c r="X21" s="2" t="s">
        <v>158</v>
      </c>
      <c r="Y21" s="2" t="s">
        <v>158</v>
      </c>
      <c r="Z21" s="8" t="s">
        <v>159</v>
      </c>
      <c r="AA21" s="2" t="s">
        <v>159</v>
      </c>
      <c r="AB21" s="2" t="s">
        <v>158</v>
      </c>
      <c r="AC21" s="4" t="s">
        <v>157</v>
      </c>
      <c r="AD21" s="2" t="s">
        <v>160</v>
      </c>
      <c r="AE21" s="2" t="s">
        <v>156</v>
      </c>
      <c r="AF21" s="2" t="s">
        <v>159</v>
      </c>
      <c r="AG21" s="8" t="s">
        <v>159</v>
      </c>
    </row>
    <row r="22" spans="1:33" x14ac:dyDescent="0.25">
      <c r="A22" s="7" t="s">
        <v>179</v>
      </c>
      <c r="B22" s="2" t="s">
        <v>159</v>
      </c>
      <c r="C22" s="2" t="s">
        <v>159</v>
      </c>
      <c r="D22" s="2" t="s">
        <v>158</v>
      </c>
      <c r="E22" s="2" t="s">
        <v>158</v>
      </c>
      <c r="F22" s="2" t="s">
        <v>156</v>
      </c>
      <c r="G22" s="2" t="s">
        <v>156</v>
      </c>
      <c r="H22" s="2" t="s">
        <v>159</v>
      </c>
      <c r="I22" s="2" t="s">
        <v>159</v>
      </c>
      <c r="J22" s="2" t="s">
        <v>159</v>
      </c>
      <c r="K22" s="2" t="s">
        <v>159</v>
      </c>
      <c r="L22" s="2" t="s">
        <v>159</v>
      </c>
      <c r="M22" s="2" t="s">
        <v>158</v>
      </c>
      <c r="N22" s="2" t="s">
        <v>159</v>
      </c>
      <c r="O22" s="2" t="s">
        <v>159</v>
      </c>
      <c r="P22" s="2" t="s">
        <v>159</v>
      </c>
      <c r="Q22" s="2" t="s">
        <v>159</v>
      </c>
      <c r="R22" s="2" t="s">
        <v>159</v>
      </c>
      <c r="S22" s="2" t="s">
        <v>156</v>
      </c>
      <c r="T22" s="2" t="s">
        <v>159</v>
      </c>
      <c r="U22" s="2" t="s">
        <v>159</v>
      </c>
      <c r="V22" s="2" t="s">
        <v>158</v>
      </c>
      <c r="W22" s="8" t="s">
        <v>159</v>
      </c>
      <c r="X22" s="2" t="s">
        <v>156</v>
      </c>
      <c r="Y22" s="2" t="s">
        <v>159</v>
      </c>
      <c r="Z22" s="2" t="s">
        <v>159</v>
      </c>
      <c r="AA22" s="2" t="s">
        <v>159</v>
      </c>
      <c r="AB22" s="2" t="s">
        <v>158</v>
      </c>
      <c r="AC22" s="4" t="s">
        <v>157</v>
      </c>
      <c r="AD22" s="2" t="s">
        <v>160</v>
      </c>
      <c r="AE22" s="2" t="s">
        <v>159</v>
      </c>
      <c r="AF22" s="2" t="s">
        <v>159</v>
      </c>
      <c r="AG22" s="6" t="s">
        <v>156</v>
      </c>
    </row>
    <row r="23" spans="1:33" x14ac:dyDescent="0.25">
      <c r="A23" s="7" t="s">
        <v>180</v>
      </c>
      <c r="B23" s="2" t="s">
        <v>159</v>
      </c>
      <c r="C23" s="2" t="s">
        <v>159</v>
      </c>
      <c r="D23" s="8" t="s">
        <v>159</v>
      </c>
      <c r="E23" s="2" t="s">
        <v>156</v>
      </c>
      <c r="F23" s="8" t="s">
        <v>156</v>
      </c>
      <c r="G23" s="2" t="s">
        <v>156</v>
      </c>
      <c r="H23" s="2" t="s">
        <v>158</v>
      </c>
      <c r="I23" s="8" t="s">
        <v>159</v>
      </c>
      <c r="J23" s="2" t="s">
        <v>159</v>
      </c>
      <c r="K23" s="2" t="s">
        <v>159</v>
      </c>
      <c r="L23" s="2" t="s">
        <v>159</v>
      </c>
      <c r="M23" s="2" t="s">
        <v>156</v>
      </c>
      <c r="N23" s="2" t="s">
        <v>159</v>
      </c>
      <c r="O23" s="2" t="s">
        <v>159</v>
      </c>
      <c r="P23" s="2" t="s">
        <v>159</v>
      </c>
      <c r="Q23" s="2" t="s">
        <v>158</v>
      </c>
      <c r="R23" s="2" t="s">
        <v>159</v>
      </c>
      <c r="S23" s="2" t="s">
        <v>158</v>
      </c>
      <c r="T23" s="8" t="s">
        <v>159</v>
      </c>
      <c r="U23" s="2" t="s">
        <v>159</v>
      </c>
      <c r="V23" s="2" t="s">
        <v>157</v>
      </c>
      <c r="W23" s="2" t="s">
        <v>156</v>
      </c>
      <c r="X23" s="2" t="s">
        <v>159</v>
      </c>
      <c r="Y23" s="2" t="s">
        <v>156</v>
      </c>
      <c r="Z23" s="8" t="s">
        <v>159</v>
      </c>
      <c r="AA23" s="8" t="s">
        <v>159</v>
      </c>
      <c r="AB23" s="2" t="s">
        <v>158</v>
      </c>
      <c r="AC23" s="2" t="s">
        <v>157</v>
      </c>
      <c r="AD23" s="2" t="s">
        <v>162</v>
      </c>
      <c r="AE23" s="2" t="s">
        <v>159</v>
      </c>
      <c r="AF23" s="8" t="s">
        <v>159</v>
      </c>
      <c r="AG23" s="8" t="s">
        <v>159</v>
      </c>
    </row>
    <row r="24" spans="1:33" x14ac:dyDescent="0.25">
      <c r="A24" s="7" t="s">
        <v>181</v>
      </c>
      <c r="B24" s="2" t="s">
        <v>159</v>
      </c>
      <c r="C24" s="2" t="s">
        <v>159</v>
      </c>
      <c r="D24" s="8" t="s">
        <v>159</v>
      </c>
      <c r="E24" s="2" t="s">
        <v>157</v>
      </c>
      <c r="F24" s="2" t="s">
        <v>157</v>
      </c>
      <c r="G24" s="2" t="s">
        <v>157</v>
      </c>
      <c r="H24" s="2" t="s">
        <v>158</v>
      </c>
      <c r="I24" s="2" t="s">
        <v>157</v>
      </c>
      <c r="J24" s="2" t="s">
        <v>159</v>
      </c>
      <c r="K24" s="2" t="s">
        <v>157</v>
      </c>
      <c r="L24" s="2" t="s">
        <v>159</v>
      </c>
      <c r="M24" s="2" t="s">
        <v>156</v>
      </c>
      <c r="N24" s="11" t="s">
        <v>157</v>
      </c>
      <c r="O24" s="2" t="s">
        <v>156</v>
      </c>
      <c r="P24" s="2" t="s">
        <v>157</v>
      </c>
      <c r="Q24" s="2" t="s">
        <v>159</v>
      </c>
      <c r="R24" s="2" t="s">
        <v>159</v>
      </c>
      <c r="S24" s="2" t="s">
        <v>159</v>
      </c>
      <c r="T24" s="2" t="s">
        <v>157</v>
      </c>
      <c r="U24" s="2" t="s">
        <v>159</v>
      </c>
      <c r="V24" s="2" t="s">
        <v>159</v>
      </c>
      <c r="W24" s="2" t="s">
        <v>157</v>
      </c>
      <c r="X24" s="2" t="s">
        <v>158</v>
      </c>
      <c r="Y24" s="2" t="s">
        <v>159</v>
      </c>
      <c r="Z24" s="2" t="s">
        <v>157</v>
      </c>
      <c r="AA24" s="2" t="s">
        <v>157</v>
      </c>
      <c r="AB24" s="2" t="s">
        <v>158</v>
      </c>
      <c r="AC24" s="2" t="s">
        <v>159</v>
      </c>
      <c r="AD24" s="2" t="s">
        <v>160</v>
      </c>
      <c r="AE24" s="2" t="s">
        <v>157</v>
      </c>
      <c r="AF24" s="2" t="s">
        <v>157</v>
      </c>
      <c r="AG24" s="6" t="s">
        <v>157</v>
      </c>
    </row>
    <row r="25" spans="1:33" x14ac:dyDescent="0.25">
      <c r="A25" s="7" t="s">
        <v>182</v>
      </c>
      <c r="B25" s="2" t="s">
        <v>159</v>
      </c>
      <c r="C25" s="2" t="s">
        <v>159</v>
      </c>
      <c r="D25" s="2" t="s">
        <v>158</v>
      </c>
      <c r="E25" s="2" t="s">
        <v>157</v>
      </c>
      <c r="F25" s="2" t="s">
        <v>158</v>
      </c>
      <c r="G25" s="2" t="s">
        <v>157</v>
      </c>
      <c r="H25" s="2" t="s">
        <v>157</v>
      </c>
      <c r="I25" s="2" t="s">
        <v>157</v>
      </c>
      <c r="J25" s="2" t="s">
        <v>158</v>
      </c>
      <c r="K25" s="2" t="s">
        <v>157</v>
      </c>
      <c r="L25" s="2" t="s">
        <v>156</v>
      </c>
      <c r="M25" s="2" t="s">
        <v>158</v>
      </c>
      <c r="N25" s="11" t="s">
        <v>157</v>
      </c>
      <c r="O25" s="2" t="s">
        <v>158</v>
      </c>
      <c r="P25" s="2" t="s">
        <v>157</v>
      </c>
      <c r="Q25" s="2" t="s">
        <v>159</v>
      </c>
      <c r="R25" s="2" t="s">
        <v>159</v>
      </c>
      <c r="S25" s="2" t="s">
        <v>159</v>
      </c>
      <c r="T25" s="2" t="s">
        <v>157</v>
      </c>
      <c r="U25" s="2" t="s">
        <v>157</v>
      </c>
      <c r="V25" s="2" t="s">
        <v>159</v>
      </c>
      <c r="W25" s="2" t="s">
        <v>157</v>
      </c>
      <c r="X25" s="2" t="s">
        <v>157</v>
      </c>
      <c r="Y25" s="2" t="s">
        <v>159</v>
      </c>
      <c r="Z25" s="2" t="s">
        <v>157</v>
      </c>
      <c r="AA25" s="2" t="s">
        <v>157</v>
      </c>
      <c r="AB25" s="2" t="s">
        <v>158</v>
      </c>
      <c r="AC25" s="2" t="s">
        <v>159</v>
      </c>
      <c r="AD25" s="2" t="s">
        <v>160</v>
      </c>
      <c r="AE25" s="2" t="s">
        <v>157</v>
      </c>
      <c r="AF25" s="2" t="s">
        <v>158</v>
      </c>
      <c r="AG25" s="6" t="s">
        <v>157</v>
      </c>
    </row>
    <row r="26" spans="1:33" x14ac:dyDescent="0.25">
      <c r="A26" s="7" t="s">
        <v>183</v>
      </c>
      <c r="B26" s="2" t="s">
        <v>159</v>
      </c>
      <c r="C26" s="8" t="s">
        <v>159</v>
      </c>
      <c r="D26" s="8" t="s">
        <v>159</v>
      </c>
      <c r="E26" s="2" t="s">
        <v>157</v>
      </c>
      <c r="F26" s="2" t="s">
        <v>157</v>
      </c>
      <c r="G26" s="2" t="s">
        <v>157</v>
      </c>
      <c r="H26" s="2" t="s">
        <v>159</v>
      </c>
      <c r="I26" s="2" t="s">
        <v>157</v>
      </c>
      <c r="J26" s="40" t="s">
        <v>156</v>
      </c>
      <c r="K26" s="2" t="s">
        <v>157</v>
      </c>
      <c r="L26" s="2" t="s">
        <v>159</v>
      </c>
      <c r="M26" s="2" t="s">
        <v>156</v>
      </c>
      <c r="N26" s="11" t="s">
        <v>157</v>
      </c>
      <c r="O26" s="2" t="s">
        <v>156</v>
      </c>
      <c r="P26" s="2" t="s">
        <v>157</v>
      </c>
      <c r="Q26" s="2" t="s">
        <v>159</v>
      </c>
      <c r="R26" s="2" t="s">
        <v>159</v>
      </c>
      <c r="S26" s="8" t="s">
        <v>159</v>
      </c>
      <c r="T26" s="2" t="s">
        <v>158</v>
      </c>
      <c r="U26" s="2" t="s">
        <v>157</v>
      </c>
      <c r="V26" s="8" t="s">
        <v>159</v>
      </c>
      <c r="W26" s="2" t="s">
        <v>158</v>
      </c>
      <c r="X26" s="2" t="s">
        <v>158</v>
      </c>
      <c r="Y26" s="8" t="s">
        <v>159</v>
      </c>
      <c r="Z26" s="2" t="s">
        <v>157</v>
      </c>
      <c r="AA26" s="2" t="s">
        <v>157</v>
      </c>
      <c r="AB26" s="2" t="s">
        <v>157</v>
      </c>
      <c r="AC26" s="2" t="s">
        <v>159</v>
      </c>
      <c r="AD26" s="2" t="s">
        <v>160</v>
      </c>
      <c r="AE26" s="2" t="s">
        <v>157</v>
      </c>
      <c r="AF26" s="2" t="s">
        <v>157</v>
      </c>
      <c r="AG26" s="6" t="s">
        <v>157</v>
      </c>
    </row>
    <row r="27" spans="1:33" x14ac:dyDescent="0.25">
      <c r="A27" s="7" t="s">
        <v>184</v>
      </c>
      <c r="B27" s="2" t="s">
        <v>157</v>
      </c>
      <c r="C27" s="2" t="s">
        <v>156</v>
      </c>
      <c r="D27" s="2" t="s">
        <v>157</v>
      </c>
      <c r="E27" s="2" t="s">
        <v>158</v>
      </c>
      <c r="F27" s="2" t="s">
        <v>157</v>
      </c>
      <c r="G27" s="2" t="s">
        <v>156</v>
      </c>
      <c r="H27" s="2" t="s">
        <v>159</v>
      </c>
      <c r="I27" s="2" t="s">
        <v>156</v>
      </c>
      <c r="J27" s="2" t="s">
        <v>156</v>
      </c>
      <c r="K27" s="2" t="s">
        <v>159</v>
      </c>
      <c r="L27" s="2" t="s">
        <v>156</v>
      </c>
      <c r="M27" s="2" t="s">
        <v>157</v>
      </c>
      <c r="N27" s="11" t="s">
        <v>156</v>
      </c>
      <c r="O27" s="2" t="s">
        <v>156</v>
      </c>
      <c r="P27" s="2" t="s">
        <v>159</v>
      </c>
      <c r="Q27" s="2" t="s">
        <v>159</v>
      </c>
      <c r="R27" s="2" t="s">
        <v>156</v>
      </c>
      <c r="S27" s="2" t="s">
        <v>158</v>
      </c>
      <c r="T27" s="2" t="s">
        <v>159</v>
      </c>
      <c r="U27" s="2" t="s">
        <v>157</v>
      </c>
      <c r="V27" s="2" t="s">
        <v>158</v>
      </c>
      <c r="W27" s="2" t="s">
        <v>159</v>
      </c>
      <c r="X27" s="2" t="s">
        <v>157</v>
      </c>
      <c r="Y27" s="2" t="s">
        <v>156</v>
      </c>
      <c r="Z27" s="2" t="s">
        <v>156</v>
      </c>
      <c r="AA27" s="2" t="s">
        <v>156</v>
      </c>
      <c r="AB27" s="2" t="s">
        <v>156</v>
      </c>
      <c r="AC27" s="4" t="s">
        <v>157</v>
      </c>
      <c r="AD27" s="2" t="s">
        <v>156</v>
      </c>
      <c r="AE27" s="2" t="s">
        <v>156</v>
      </c>
      <c r="AF27" s="2" t="s">
        <v>159</v>
      </c>
      <c r="AG27" s="6" t="s">
        <v>156</v>
      </c>
    </row>
    <row r="28" spans="1:33" x14ac:dyDescent="0.25">
      <c r="A28" s="7" t="s">
        <v>185</v>
      </c>
      <c r="B28" s="2" t="s">
        <v>157</v>
      </c>
      <c r="C28" s="2" t="s">
        <v>156</v>
      </c>
      <c r="D28" s="2" t="s">
        <v>157</v>
      </c>
      <c r="E28" s="2" t="s">
        <v>158</v>
      </c>
      <c r="F28" s="2" t="s">
        <v>158</v>
      </c>
      <c r="G28" s="2" t="s">
        <v>156</v>
      </c>
      <c r="H28" s="2" t="s">
        <v>159</v>
      </c>
      <c r="I28" s="2" t="s">
        <v>159</v>
      </c>
      <c r="J28" s="2" t="s">
        <v>156</v>
      </c>
      <c r="K28" s="2" t="s">
        <v>159</v>
      </c>
      <c r="L28" s="2" t="s">
        <v>159</v>
      </c>
      <c r="M28" s="2" t="s">
        <v>157</v>
      </c>
      <c r="N28" s="11" t="s">
        <v>156</v>
      </c>
      <c r="O28" s="2" t="s">
        <v>159</v>
      </c>
      <c r="P28" s="2" t="s">
        <v>159</v>
      </c>
      <c r="Q28" s="8" t="s">
        <v>159</v>
      </c>
      <c r="R28" s="2" t="s">
        <v>159</v>
      </c>
      <c r="S28" s="2" t="s">
        <v>158</v>
      </c>
      <c r="T28" s="2" t="s">
        <v>159</v>
      </c>
      <c r="U28" s="2" t="s">
        <v>159</v>
      </c>
      <c r="V28" s="2" t="s">
        <v>158</v>
      </c>
      <c r="W28" s="2" t="s">
        <v>159</v>
      </c>
      <c r="X28" s="2" t="s">
        <v>156</v>
      </c>
      <c r="Y28" s="2" t="s">
        <v>156</v>
      </c>
      <c r="Z28" s="2" t="s">
        <v>156</v>
      </c>
      <c r="AA28" s="2" t="s">
        <v>159</v>
      </c>
      <c r="AB28" s="2" t="s">
        <v>156</v>
      </c>
      <c r="AC28" s="2" t="s">
        <v>158</v>
      </c>
      <c r="AD28" s="2" t="s">
        <v>156</v>
      </c>
      <c r="AE28" s="2" t="s">
        <v>156</v>
      </c>
      <c r="AF28" s="2" t="s">
        <v>159</v>
      </c>
      <c r="AG28" s="2" t="s">
        <v>159</v>
      </c>
    </row>
    <row r="29" spans="1:33" x14ac:dyDescent="0.25">
      <c r="A29" s="7" t="s">
        <v>186</v>
      </c>
      <c r="B29" s="2" t="s">
        <v>159</v>
      </c>
      <c r="C29" s="2" t="s">
        <v>156</v>
      </c>
      <c r="D29" s="2" t="s">
        <v>158</v>
      </c>
      <c r="E29" s="2" t="s">
        <v>158</v>
      </c>
      <c r="F29" s="2" t="s">
        <v>158</v>
      </c>
      <c r="G29" s="2" t="s">
        <v>156</v>
      </c>
      <c r="H29" s="2" t="s">
        <v>159</v>
      </c>
      <c r="I29" s="2" t="s">
        <v>159</v>
      </c>
      <c r="J29" s="2" t="s">
        <v>159</v>
      </c>
      <c r="K29" s="2" t="s">
        <v>159</v>
      </c>
      <c r="L29" s="2" t="s">
        <v>159</v>
      </c>
      <c r="M29" s="2" t="s">
        <v>158</v>
      </c>
      <c r="N29" s="2" t="s">
        <v>156</v>
      </c>
      <c r="O29" s="2" t="s">
        <v>159</v>
      </c>
      <c r="P29" s="2" t="s">
        <v>159</v>
      </c>
      <c r="Q29" s="2" t="s">
        <v>156</v>
      </c>
      <c r="R29" s="2" t="s">
        <v>159</v>
      </c>
      <c r="S29" s="2" t="s">
        <v>158</v>
      </c>
      <c r="T29" s="2" t="s">
        <v>159</v>
      </c>
      <c r="U29" s="2" t="s">
        <v>159</v>
      </c>
      <c r="V29" s="2" t="s">
        <v>158</v>
      </c>
      <c r="W29" s="2" t="s">
        <v>159</v>
      </c>
      <c r="X29" s="2" t="s">
        <v>159</v>
      </c>
      <c r="Y29" s="2" t="s">
        <v>158</v>
      </c>
      <c r="Z29" s="2" t="s">
        <v>159</v>
      </c>
      <c r="AA29" s="2" t="s">
        <v>159</v>
      </c>
      <c r="AB29" s="2" t="s">
        <v>159</v>
      </c>
      <c r="AC29" s="2" t="s">
        <v>158</v>
      </c>
      <c r="AD29" s="2" t="s">
        <v>159</v>
      </c>
      <c r="AE29" s="2" t="s">
        <v>156</v>
      </c>
      <c r="AF29" s="2" t="s">
        <v>159</v>
      </c>
      <c r="AG29" s="2" t="s">
        <v>159</v>
      </c>
    </row>
    <row r="30" spans="1:33" ht="15" customHeight="1" x14ac:dyDescent="0.25">
      <c r="A30" s="7" t="s">
        <v>187</v>
      </c>
      <c r="B30" s="2" t="s">
        <v>156</v>
      </c>
      <c r="C30" s="8" t="s">
        <v>159</v>
      </c>
      <c r="D30" s="2" t="s">
        <v>157</v>
      </c>
      <c r="E30" s="8" t="s">
        <v>159</v>
      </c>
      <c r="F30" s="2" t="s">
        <v>158</v>
      </c>
      <c r="G30" s="8" t="s">
        <v>159</v>
      </c>
      <c r="H30" s="8" t="s">
        <v>159</v>
      </c>
      <c r="I30" s="2" t="s">
        <v>159</v>
      </c>
      <c r="J30" s="2" t="s">
        <v>156</v>
      </c>
      <c r="K30" s="2" t="s">
        <v>159</v>
      </c>
      <c r="L30" s="2" t="s">
        <v>159</v>
      </c>
      <c r="M30" s="2" t="s">
        <v>158</v>
      </c>
      <c r="N30" s="2" t="s">
        <v>159</v>
      </c>
      <c r="O30" s="2" t="s">
        <v>159</v>
      </c>
      <c r="P30" s="2" t="s">
        <v>159</v>
      </c>
      <c r="Q30" s="8" t="s">
        <v>159</v>
      </c>
      <c r="R30" s="8" t="s">
        <v>159</v>
      </c>
      <c r="S30" s="2" t="s">
        <v>158</v>
      </c>
      <c r="T30" s="2" t="s">
        <v>159</v>
      </c>
      <c r="U30" s="8" t="s">
        <v>159</v>
      </c>
      <c r="V30" s="2" t="s">
        <v>157</v>
      </c>
      <c r="W30" s="2" t="s">
        <v>159</v>
      </c>
      <c r="X30" s="2" t="s">
        <v>159</v>
      </c>
      <c r="Y30" s="2" t="s">
        <v>156</v>
      </c>
      <c r="Z30" s="8" t="s">
        <v>159</v>
      </c>
      <c r="AA30" s="8" t="s">
        <v>159</v>
      </c>
      <c r="AB30" s="2" t="s">
        <v>156</v>
      </c>
      <c r="AC30" s="2" t="s">
        <v>157</v>
      </c>
      <c r="AD30" s="2" t="s">
        <v>156</v>
      </c>
      <c r="AE30" s="8" t="s">
        <v>159</v>
      </c>
      <c r="AF30" s="2" t="s">
        <v>159</v>
      </c>
      <c r="AG30" s="2" t="s">
        <v>159</v>
      </c>
    </row>
  </sheetData>
  <mergeCells count="1">
    <mergeCell ref="A1:B1"/>
  </mergeCells>
  <phoneticPr fontId="2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A54B-3DE8-46D5-A99C-FD41CF3B0054}">
  <dimension ref="A1:BA34"/>
  <sheetViews>
    <sheetView zoomScaleNormal="100" workbookViewId="0">
      <pane xSplit="2" ySplit="1" topLeftCell="AH22" activePane="bottomRight" state="frozen"/>
      <selection pane="topRight" activeCell="C1" sqref="C1"/>
      <selection pane="bottomLeft" activeCell="A2" sqref="A2"/>
      <selection pane="bottomRight" activeCell="AW24" sqref="AW24"/>
    </sheetView>
  </sheetViews>
  <sheetFormatPr defaultRowHeight="15" customHeight="1" x14ac:dyDescent="0.25"/>
  <cols>
    <col min="1" max="1" width="33.42578125" bestFit="1" customWidth="1"/>
    <col min="2" max="2" width="16.5703125" bestFit="1" customWidth="1"/>
    <col min="3" max="3" width="17.5703125" customWidth="1"/>
    <col min="4" max="4" width="18.7109375" customWidth="1"/>
    <col min="5" max="5" width="15.28515625" customWidth="1"/>
    <col min="6" max="6" width="15.42578125" customWidth="1"/>
    <col min="7" max="7" width="21.5703125" bestFit="1" customWidth="1"/>
    <col min="8" max="8" width="23" bestFit="1" customWidth="1"/>
    <col min="9" max="9" width="24.28515625" bestFit="1" customWidth="1"/>
    <col min="10" max="10" width="18" bestFit="1" customWidth="1"/>
    <col min="11" max="11" width="19.7109375" bestFit="1" customWidth="1"/>
    <col min="12" max="12" width="16.28515625" bestFit="1" customWidth="1"/>
    <col min="13" max="14" width="19.42578125" bestFit="1" customWidth="1"/>
    <col min="15" max="15" width="17.7109375" bestFit="1" customWidth="1"/>
    <col min="16" max="16" width="14.7109375" bestFit="1" customWidth="1"/>
    <col min="17" max="17" width="13" bestFit="1" customWidth="1"/>
    <col min="18" max="18" width="18.42578125" bestFit="1" customWidth="1"/>
    <col min="19" max="19" width="17" bestFit="1" customWidth="1"/>
    <col min="20" max="20" width="13.42578125" bestFit="1" customWidth="1"/>
    <col min="21" max="21" width="16.5703125" bestFit="1" customWidth="1"/>
    <col min="22" max="22" width="19.7109375" bestFit="1" customWidth="1"/>
    <col min="23" max="23" width="17" bestFit="1" customWidth="1"/>
    <col min="24" max="24" width="17.28515625" bestFit="1" customWidth="1"/>
    <col min="25" max="25" width="20.28515625" bestFit="1" customWidth="1"/>
    <col min="26" max="26" width="20.7109375" bestFit="1" customWidth="1"/>
    <col min="27" max="27" width="19.7109375" bestFit="1" customWidth="1"/>
    <col min="28" max="28" width="19" bestFit="1" customWidth="1"/>
    <col min="29" max="29" width="25.28515625" bestFit="1" customWidth="1"/>
    <col min="30" max="30" width="18.7109375" bestFit="1" customWidth="1"/>
    <col min="31" max="31" width="15.42578125" bestFit="1" customWidth="1"/>
    <col min="32" max="32" width="14.28515625" bestFit="1" customWidth="1"/>
    <col min="33" max="33" width="20.7109375" bestFit="1" customWidth="1"/>
    <col min="34" max="34" width="15.7109375" bestFit="1" customWidth="1"/>
    <col min="35" max="35" width="21.28515625" bestFit="1" customWidth="1"/>
    <col min="36" max="36" width="15.28515625" bestFit="1" customWidth="1"/>
    <col min="37" max="37" width="18.42578125" bestFit="1" customWidth="1"/>
    <col min="38" max="38" width="20.28515625" bestFit="1" customWidth="1"/>
    <col min="39" max="39" width="18.7109375" bestFit="1" customWidth="1"/>
    <col min="40" max="40" width="20.42578125" bestFit="1" customWidth="1"/>
    <col min="41" max="41" width="19.42578125" bestFit="1" customWidth="1"/>
    <col min="42" max="42" width="24.7109375" bestFit="1" customWidth="1"/>
    <col min="43" max="43" width="19.7109375" bestFit="1" customWidth="1"/>
    <col min="44" max="44" width="17.28515625" bestFit="1" customWidth="1"/>
    <col min="45" max="45" width="20.28515625" bestFit="1" customWidth="1"/>
    <col min="46" max="46" width="18.7109375" bestFit="1" customWidth="1"/>
    <col min="47" max="52" width="18.7109375" customWidth="1"/>
    <col min="53" max="53" width="19" bestFit="1" customWidth="1"/>
  </cols>
  <sheetData>
    <row r="1" spans="1:53" ht="31.15" customHeight="1" x14ac:dyDescent="0.25">
      <c r="A1" s="33" t="s">
        <v>152</v>
      </c>
      <c r="B1" s="34" t="s">
        <v>188</v>
      </c>
      <c r="C1" s="26" t="s">
        <v>189</v>
      </c>
      <c r="D1" s="26" t="s">
        <v>190</v>
      </c>
      <c r="E1" s="26" t="s">
        <v>191</v>
      </c>
      <c r="F1" s="26" t="s">
        <v>192</v>
      </c>
      <c r="G1" s="26" t="s">
        <v>193</v>
      </c>
      <c r="H1" s="26" t="s">
        <v>194</v>
      </c>
      <c r="I1" s="26" t="s">
        <v>195</v>
      </c>
      <c r="J1" s="26" t="s">
        <v>196</v>
      </c>
      <c r="K1" s="26" t="s">
        <v>197</v>
      </c>
      <c r="L1" s="26" t="s">
        <v>198</v>
      </c>
      <c r="M1" s="26" t="s">
        <v>199</v>
      </c>
      <c r="N1" s="26" t="s">
        <v>200</v>
      </c>
      <c r="O1" s="26" t="s">
        <v>201</v>
      </c>
      <c r="P1" s="26" t="s">
        <v>202</v>
      </c>
      <c r="Q1" s="26" t="s">
        <v>203</v>
      </c>
      <c r="R1" s="26" t="s">
        <v>204</v>
      </c>
      <c r="S1" s="26" t="s">
        <v>205</v>
      </c>
      <c r="T1" s="26" t="s">
        <v>206</v>
      </c>
      <c r="U1" s="26" t="s">
        <v>207</v>
      </c>
      <c r="V1" s="26" t="s">
        <v>208</v>
      </c>
      <c r="W1" s="26" t="s">
        <v>209</v>
      </c>
      <c r="X1" s="26" t="s">
        <v>210</v>
      </c>
      <c r="Y1" s="26" t="s">
        <v>211</v>
      </c>
      <c r="Z1" s="26" t="s">
        <v>212</v>
      </c>
      <c r="AA1" s="26" t="s">
        <v>213</v>
      </c>
      <c r="AB1" s="26" t="s">
        <v>214</v>
      </c>
      <c r="AC1" s="26" t="s">
        <v>215</v>
      </c>
      <c r="AD1" s="26" t="s">
        <v>216</v>
      </c>
      <c r="AE1" s="26" t="s">
        <v>217</v>
      </c>
      <c r="AF1" s="26" t="s">
        <v>218</v>
      </c>
      <c r="AG1" s="26" t="s">
        <v>219</v>
      </c>
      <c r="AH1" s="26" t="s">
        <v>220</v>
      </c>
      <c r="AI1" s="26" t="s">
        <v>221</v>
      </c>
      <c r="AJ1" s="26" t="s">
        <v>222</v>
      </c>
      <c r="AK1" s="26" t="s">
        <v>223</v>
      </c>
      <c r="AL1" s="26" t="s">
        <v>224</v>
      </c>
      <c r="AM1" s="26" t="s">
        <v>225</v>
      </c>
      <c r="AN1" s="26" t="s">
        <v>226</v>
      </c>
      <c r="AO1" s="26" t="s">
        <v>227</v>
      </c>
      <c r="AP1" s="26" t="s">
        <v>228</v>
      </c>
      <c r="AQ1" s="27" t="s">
        <v>229</v>
      </c>
      <c r="AR1" s="27" t="s">
        <v>230</v>
      </c>
      <c r="AS1" s="27" t="s">
        <v>231</v>
      </c>
      <c r="AT1" s="27" t="s">
        <v>232</v>
      </c>
      <c r="AU1" s="27" t="s">
        <v>233</v>
      </c>
      <c r="AV1" s="27" t="s">
        <v>234</v>
      </c>
      <c r="AW1" s="27" t="s">
        <v>235</v>
      </c>
      <c r="AX1" s="27" t="s">
        <v>236</v>
      </c>
      <c r="AY1" s="27" t="s">
        <v>237</v>
      </c>
      <c r="AZ1" s="27" t="s">
        <v>238</v>
      </c>
      <c r="BA1" s="27" t="s">
        <v>239</v>
      </c>
    </row>
    <row r="2" spans="1:53" x14ac:dyDescent="0.25">
      <c r="A2" s="23" t="s">
        <v>29</v>
      </c>
      <c r="B2" s="25">
        <f t="shared" ref="B2:B24" si="0">SUM(C2:AZ2)</f>
        <v>2250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900</v>
      </c>
      <c r="U2" s="3"/>
      <c r="V2" s="3">
        <v>250</v>
      </c>
      <c r="W2" s="3"/>
      <c r="X2" s="3"/>
      <c r="Y2" s="3"/>
      <c r="Z2" s="3"/>
      <c r="AA2" s="3"/>
      <c r="AB2" s="3"/>
      <c r="AC2" s="3"/>
      <c r="AD2" s="3">
        <v>250</v>
      </c>
      <c r="AE2" s="3"/>
      <c r="AF2" s="3"/>
      <c r="AG2" s="3"/>
      <c r="AH2" s="3"/>
      <c r="AI2" s="3"/>
      <c r="AJ2" s="3"/>
      <c r="AK2" s="3">
        <v>850</v>
      </c>
      <c r="AL2" s="3"/>
      <c r="AM2" s="3"/>
      <c r="AN2" s="3"/>
      <c r="AO2" s="3"/>
      <c r="AP2" s="3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x14ac:dyDescent="0.25">
      <c r="A3" s="23" t="s">
        <v>17</v>
      </c>
      <c r="B3" s="25">
        <f t="shared" si="0"/>
        <v>2200</v>
      </c>
      <c r="C3" s="2"/>
      <c r="D3" s="2"/>
      <c r="E3" s="2"/>
      <c r="F3" s="2"/>
      <c r="G3" s="2"/>
      <c r="H3" s="2"/>
      <c r="I3" s="2"/>
      <c r="J3" s="2">
        <v>50</v>
      </c>
      <c r="K3" s="2"/>
      <c r="L3" s="2"/>
      <c r="M3" s="2"/>
      <c r="N3" s="2"/>
      <c r="O3" s="2"/>
      <c r="P3" s="2"/>
      <c r="Q3" s="2">
        <v>250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1100</v>
      </c>
      <c r="AD3" s="2"/>
      <c r="AE3" s="2"/>
      <c r="AF3" s="2"/>
      <c r="AG3" s="2"/>
      <c r="AH3" s="2"/>
      <c r="AI3" s="2"/>
      <c r="AJ3" s="2"/>
      <c r="AK3" s="2"/>
      <c r="AL3" s="2">
        <v>800</v>
      </c>
      <c r="AM3" s="2"/>
      <c r="AN3" s="2"/>
      <c r="AO3" s="2"/>
      <c r="AP3" s="2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 x14ac:dyDescent="0.25">
      <c r="A4" s="23" t="s">
        <v>3</v>
      </c>
      <c r="B4" s="25">
        <f t="shared" si="0"/>
        <v>2000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500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>
        <v>1500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x14ac:dyDescent="0.25">
      <c r="A5" s="23" t="s">
        <v>6</v>
      </c>
      <c r="B5" s="25">
        <f t="shared" si="0"/>
        <v>2000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100</v>
      </c>
      <c r="O5" s="2"/>
      <c r="P5" s="2">
        <v>1000</v>
      </c>
      <c r="Q5" s="2"/>
      <c r="R5" s="2">
        <v>100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>
        <v>800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25">
      <c r="A6" s="23" t="s">
        <v>20</v>
      </c>
      <c r="B6" s="25">
        <f t="shared" si="0"/>
        <v>2000</v>
      </c>
      <c r="C6" s="2">
        <v>2000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5">
      <c r="A7" s="23" t="s">
        <v>22</v>
      </c>
      <c r="B7" s="25">
        <f t="shared" si="0"/>
        <v>2000</v>
      </c>
      <c r="C7" s="2"/>
      <c r="D7" s="2"/>
      <c r="E7" s="2"/>
      <c r="F7" s="2"/>
      <c r="G7" s="2">
        <v>2000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25">
      <c r="A8" s="39" t="s">
        <v>1</v>
      </c>
      <c r="B8" s="25">
        <f t="shared" si="0"/>
        <v>2000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>
        <v>200</v>
      </c>
      <c r="AD8" s="9"/>
      <c r="AE8" s="9">
        <v>700</v>
      </c>
      <c r="AF8" s="9">
        <v>400</v>
      </c>
      <c r="AG8" s="9">
        <v>400</v>
      </c>
      <c r="AH8" s="9"/>
      <c r="AI8" s="9"/>
      <c r="AJ8" s="9"/>
      <c r="AK8" s="9"/>
      <c r="AL8" s="9"/>
      <c r="AM8" s="9"/>
      <c r="AN8" s="9">
        <v>300</v>
      </c>
      <c r="AO8" s="9"/>
      <c r="AP8" s="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</row>
    <row r="9" spans="1:53" x14ac:dyDescent="0.25">
      <c r="A9" s="23" t="s">
        <v>32</v>
      </c>
      <c r="B9" s="25">
        <f t="shared" si="0"/>
        <v>1850</v>
      </c>
      <c r="C9" s="2"/>
      <c r="D9" s="2"/>
      <c r="E9" s="2"/>
      <c r="F9" s="2">
        <v>800</v>
      </c>
      <c r="G9" s="2"/>
      <c r="H9" s="2"/>
      <c r="I9" s="2"/>
      <c r="J9" s="2">
        <v>100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50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>
        <v>900</v>
      </c>
      <c r="AN9" s="2"/>
      <c r="AO9" s="2"/>
      <c r="AP9" s="2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25">
      <c r="A10" s="23" t="s">
        <v>21</v>
      </c>
      <c r="B10" s="25">
        <f t="shared" si="0"/>
        <v>1800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500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500</v>
      </c>
      <c r="AE10" s="2"/>
      <c r="AF10" s="2">
        <v>800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25">
      <c r="A11" s="23" t="s">
        <v>31</v>
      </c>
      <c r="B11" s="25">
        <f t="shared" si="0"/>
        <v>1800</v>
      </c>
      <c r="C11" s="2"/>
      <c r="D11" s="2"/>
      <c r="E11" s="2"/>
      <c r="F11" s="2"/>
      <c r="G11" s="2">
        <v>500</v>
      </c>
      <c r="H11" s="2">
        <v>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v>1250</v>
      </c>
      <c r="AJ11" s="2"/>
      <c r="AK11" s="2"/>
      <c r="AL11" s="2"/>
      <c r="AM11" s="2"/>
      <c r="AN11" s="2"/>
      <c r="AO11" s="2"/>
      <c r="AP11" s="2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25">
      <c r="A12" s="23" t="s">
        <v>2</v>
      </c>
      <c r="B12" s="25">
        <f t="shared" si="0"/>
        <v>1750</v>
      </c>
      <c r="C12" s="2">
        <v>1000</v>
      </c>
      <c r="D12" s="2"/>
      <c r="E12" s="2"/>
      <c r="F12" s="2"/>
      <c r="G12" s="2"/>
      <c r="H12" s="2"/>
      <c r="I12" s="2"/>
      <c r="J12" s="2"/>
      <c r="K12" s="2"/>
      <c r="L12" s="2">
        <v>100</v>
      </c>
      <c r="M12" s="2"/>
      <c r="N12" s="2">
        <v>400</v>
      </c>
      <c r="O12" s="2"/>
      <c r="P12" s="2"/>
      <c r="Q12" s="2"/>
      <c r="R12" s="2"/>
      <c r="S12" s="2"/>
      <c r="T12" s="2"/>
      <c r="U12" s="2"/>
      <c r="V12" s="2">
        <v>250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x14ac:dyDescent="0.25">
      <c r="A13" s="23" t="s">
        <v>13</v>
      </c>
      <c r="B13" s="25">
        <f t="shared" si="0"/>
        <v>1700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800</v>
      </c>
      <c r="P13" s="2">
        <v>200</v>
      </c>
      <c r="Q13" s="2"/>
      <c r="R13" s="2"/>
      <c r="S13" s="2"/>
      <c r="T13" s="2"/>
      <c r="U13" s="2"/>
      <c r="V13" s="2">
        <v>500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200</v>
      </c>
      <c r="AP13" s="2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ht="13.5" customHeight="1" x14ac:dyDescent="0.25">
      <c r="A14" s="23" t="s">
        <v>30</v>
      </c>
      <c r="B14" s="25">
        <f t="shared" si="0"/>
        <v>1800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150</v>
      </c>
      <c r="N14" s="2"/>
      <c r="O14" s="2"/>
      <c r="P14" s="2"/>
      <c r="Q14" s="2">
        <v>100</v>
      </c>
      <c r="R14" s="2"/>
      <c r="S14" s="2"/>
      <c r="T14" s="2"/>
      <c r="U14" s="2"/>
      <c r="V14" s="2"/>
      <c r="W14" s="2"/>
      <c r="X14" s="2">
        <v>600</v>
      </c>
      <c r="Y14" s="2"/>
      <c r="Z14" s="2"/>
      <c r="AA14" s="2"/>
      <c r="AB14" s="2">
        <v>150</v>
      </c>
      <c r="AC14" s="2"/>
      <c r="AD14" s="2">
        <v>200</v>
      </c>
      <c r="AE14" s="2"/>
      <c r="AF14" s="2"/>
      <c r="AG14" s="2"/>
      <c r="AH14" s="2">
        <v>300</v>
      </c>
      <c r="AI14" s="2"/>
      <c r="AJ14" s="2"/>
      <c r="AK14" s="2"/>
      <c r="AL14" s="2"/>
      <c r="AM14" s="2">
        <v>300</v>
      </c>
      <c r="AN14" s="2"/>
      <c r="AO14" s="2"/>
      <c r="AP14" s="2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x14ac:dyDescent="0.25">
      <c r="A15" s="23" t="s">
        <v>4</v>
      </c>
      <c r="B15" s="25">
        <f t="shared" si="0"/>
        <v>1700</v>
      </c>
      <c r="C15" s="2"/>
      <c r="D15" s="2">
        <v>80</v>
      </c>
      <c r="E15" s="2"/>
      <c r="F15" s="2"/>
      <c r="G15" s="2"/>
      <c r="H15" s="2"/>
      <c r="I15" s="2"/>
      <c r="J15" s="2"/>
      <c r="K15" s="2"/>
      <c r="L15" s="2"/>
      <c r="M15" s="2">
        <v>250</v>
      </c>
      <c r="N15" s="2">
        <v>400</v>
      </c>
      <c r="O15" s="2"/>
      <c r="P15" s="2"/>
      <c r="Q15" s="2"/>
      <c r="R15" s="2"/>
      <c r="S15" s="2"/>
      <c r="T15" s="2"/>
      <c r="U15" s="2"/>
      <c r="V15" s="2">
        <v>300</v>
      </c>
      <c r="W15" s="2"/>
      <c r="X15" s="2"/>
      <c r="Y15" s="2"/>
      <c r="Z15" s="2">
        <v>120</v>
      </c>
      <c r="AA15" s="2"/>
      <c r="AB15" s="2"/>
      <c r="AC15" s="2"/>
      <c r="AD15" s="2"/>
      <c r="AE15" s="2"/>
      <c r="AF15" s="2">
        <v>300</v>
      </c>
      <c r="AG15" s="2"/>
      <c r="AH15" s="2"/>
      <c r="AI15" s="2"/>
      <c r="AJ15" s="2">
        <v>100</v>
      </c>
      <c r="AK15" s="2"/>
      <c r="AL15" s="2"/>
      <c r="AM15" s="2"/>
      <c r="AN15" s="2"/>
      <c r="AO15" s="2"/>
      <c r="AP15" s="2"/>
      <c r="AQ15" s="7"/>
      <c r="AR15" s="7"/>
      <c r="AS15" s="7"/>
      <c r="AT15" s="7">
        <v>150</v>
      </c>
      <c r="AU15" s="7"/>
      <c r="AV15" s="7"/>
      <c r="AW15" s="7"/>
      <c r="AX15" s="7"/>
      <c r="AY15" s="7"/>
      <c r="AZ15" s="7"/>
      <c r="BA15" s="7"/>
    </row>
    <row r="16" spans="1:53" x14ac:dyDescent="0.25">
      <c r="A16" s="23" t="s">
        <v>28</v>
      </c>
      <c r="B16" s="25">
        <f t="shared" si="0"/>
        <v>1650</v>
      </c>
      <c r="C16" s="2"/>
      <c r="D16" s="2"/>
      <c r="E16" s="2"/>
      <c r="F16" s="2"/>
      <c r="G16" s="2"/>
      <c r="H16" s="2"/>
      <c r="I16" s="2"/>
      <c r="J16" s="2"/>
      <c r="K16" s="2"/>
      <c r="L16" s="2">
        <v>400</v>
      </c>
      <c r="M16" s="2"/>
      <c r="N16" s="2">
        <v>50</v>
      </c>
      <c r="O16" s="2"/>
      <c r="P16" s="2"/>
      <c r="Q16" s="2"/>
      <c r="R16" s="2"/>
      <c r="S16" s="2"/>
      <c r="T16" s="2">
        <v>800</v>
      </c>
      <c r="U16" s="2"/>
      <c r="V16" s="2"/>
      <c r="W16" s="2"/>
      <c r="X16" s="2"/>
      <c r="Y16" s="2"/>
      <c r="Z16" s="2">
        <v>400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>
        <v>1</v>
      </c>
    </row>
    <row r="17" spans="1:53" x14ac:dyDescent="0.25">
      <c r="A17" s="23" t="s">
        <v>7</v>
      </c>
      <c r="B17" s="25">
        <f t="shared" si="0"/>
        <v>1600</v>
      </c>
      <c r="C17" s="2"/>
      <c r="D17" s="2"/>
      <c r="E17" s="2">
        <v>1200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>
        <v>400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x14ac:dyDescent="0.25">
      <c r="A18" s="23" t="s">
        <v>5</v>
      </c>
      <c r="B18" s="25">
        <f t="shared" si="0"/>
        <v>1600</v>
      </c>
      <c r="C18" s="2"/>
      <c r="D18" s="2"/>
      <c r="E18" s="2"/>
      <c r="F18" s="2"/>
      <c r="G18" s="2"/>
      <c r="H18" s="2">
        <v>1600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x14ac:dyDescent="0.25">
      <c r="A19" s="23" t="s">
        <v>19</v>
      </c>
      <c r="B19" s="25">
        <f t="shared" si="0"/>
        <v>1600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7"/>
      <c r="AR19" s="7"/>
      <c r="AS19" s="7"/>
      <c r="AT19" s="7"/>
      <c r="AU19" s="7"/>
      <c r="AV19" s="7">
        <v>800</v>
      </c>
      <c r="AW19" s="7"/>
      <c r="AX19" s="7">
        <v>600</v>
      </c>
      <c r="AY19" s="7">
        <v>200</v>
      </c>
      <c r="AZ19" s="7"/>
      <c r="BA19" s="7">
        <v>1</v>
      </c>
    </row>
    <row r="20" spans="1:53" x14ac:dyDescent="0.25">
      <c r="A20" s="23" t="s">
        <v>240</v>
      </c>
      <c r="B20" s="25">
        <f t="shared" si="0"/>
        <v>1600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7"/>
      <c r="AR20" s="7"/>
      <c r="AS20" s="7"/>
      <c r="AT20" s="7"/>
      <c r="AU20" s="7"/>
      <c r="AV20" s="7">
        <v>800</v>
      </c>
      <c r="AW20" s="7">
        <v>400</v>
      </c>
      <c r="AX20" s="7"/>
      <c r="AY20" s="7"/>
      <c r="AZ20" s="7">
        <v>400</v>
      </c>
      <c r="BA20" s="7"/>
    </row>
    <row r="21" spans="1:53" x14ac:dyDescent="0.25">
      <c r="A21" s="23" t="s">
        <v>15</v>
      </c>
      <c r="B21" s="25">
        <f t="shared" si="0"/>
        <v>1550</v>
      </c>
      <c r="C21" s="2"/>
      <c r="D21" s="2"/>
      <c r="E21" s="2"/>
      <c r="F21" s="2">
        <v>50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500</v>
      </c>
      <c r="S21" s="2"/>
      <c r="T21" s="2"/>
      <c r="U21" s="2"/>
      <c r="V21" s="2"/>
      <c r="W21" s="2"/>
      <c r="X21" s="2"/>
      <c r="Y21" s="2"/>
      <c r="Z21" s="2">
        <v>400</v>
      </c>
      <c r="AA21" s="2"/>
      <c r="AB21" s="2"/>
      <c r="AC21" s="2"/>
      <c r="AD21" s="2"/>
      <c r="AE21" s="2"/>
      <c r="AF21" s="2"/>
      <c r="AG21" s="2"/>
      <c r="AH21" s="2"/>
      <c r="AI21" s="2"/>
      <c r="AJ21" s="2">
        <v>600</v>
      </c>
      <c r="AK21" s="2"/>
      <c r="AL21" s="2"/>
      <c r="AM21" s="2"/>
      <c r="AN21" s="2"/>
      <c r="AO21" s="2"/>
      <c r="AP21" s="2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53" x14ac:dyDescent="0.25">
      <c r="A22" s="23" t="s">
        <v>16</v>
      </c>
      <c r="B22" s="25">
        <f t="shared" si="0"/>
        <v>1540</v>
      </c>
      <c r="C22" s="2"/>
      <c r="D22" s="2"/>
      <c r="E22" s="2"/>
      <c r="F22" s="2"/>
      <c r="G22" s="2"/>
      <c r="H22" s="2"/>
      <c r="I22" s="2"/>
      <c r="J22" s="2"/>
      <c r="K22" s="2"/>
      <c r="L22" s="2">
        <v>500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260</v>
      </c>
      <c r="AL22" s="2">
        <v>780</v>
      </c>
      <c r="AM22" s="2"/>
      <c r="AN22" s="2"/>
      <c r="AO22" s="2"/>
      <c r="AP22" s="2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x14ac:dyDescent="0.25">
      <c r="A23" s="23" t="s">
        <v>8</v>
      </c>
      <c r="B23" s="25">
        <f t="shared" si="0"/>
        <v>1100</v>
      </c>
      <c r="C23" s="2"/>
      <c r="D23" s="2"/>
      <c r="E23" s="2">
        <v>800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">
        <v>100</v>
      </c>
      <c r="AR23" s="7"/>
      <c r="AS23" s="7">
        <v>200</v>
      </c>
      <c r="AT23" s="7"/>
      <c r="AU23" s="7"/>
      <c r="AV23" s="7"/>
      <c r="AW23" s="7"/>
      <c r="AX23" s="7"/>
      <c r="AY23" s="7"/>
      <c r="AZ23" s="7"/>
      <c r="BA23" s="7"/>
    </row>
    <row r="24" spans="1:53" x14ac:dyDescent="0.25">
      <c r="A24" s="23" t="s">
        <v>11</v>
      </c>
      <c r="B24" s="25">
        <f t="shared" si="0"/>
        <v>1500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200</v>
      </c>
      <c r="O24" s="2"/>
      <c r="P24" s="2"/>
      <c r="Q24" s="2"/>
      <c r="R24" s="2">
        <v>400</v>
      </c>
      <c r="S24" s="2"/>
      <c r="T24" s="2">
        <v>500</v>
      </c>
      <c r="U24" s="2"/>
      <c r="V24" s="2"/>
      <c r="W24" s="2"/>
      <c r="X24" s="2">
        <v>400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 x14ac:dyDescent="0.25">
      <c r="A25" s="23" t="s">
        <v>25</v>
      </c>
      <c r="B25" s="25">
        <v>1450</v>
      </c>
      <c r="C25" s="2"/>
      <c r="D25" s="2"/>
      <c r="E25" s="2"/>
      <c r="F25" s="2"/>
      <c r="G25" s="2"/>
      <c r="H25" s="2"/>
      <c r="I25" s="2"/>
      <c r="J25" s="2"/>
      <c r="K25" s="2"/>
      <c r="L25" s="2">
        <v>1400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>
        <v>50</v>
      </c>
      <c r="AI25" s="2"/>
      <c r="AJ25" s="2"/>
      <c r="AK25" s="2"/>
      <c r="AL25" s="2"/>
      <c r="AM25" s="2"/>
      <c r="AN25" s="2"/>
      <c r="AO25" s="2"/>
      <c r="AP25" s="2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53" x14ac:dyDescent="0.25">
      <c r="A26" s="23" t="s">
        <v>12</v>
      </c>
      <c r="B26" s="25">
        <f t="shared" ref="B26:B33" si="1">SUM(C26:AZ26)</f>
        <v>1430</v>
      </c>
      <c r="C26" s="2">
        <v>779</v>
      </c>
      <c r="D26" s="2"/>
      <c r="E26" s="2"/>
      <c r="F26" s="2"/>
      <c r="G26" s="2">
        <v>651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v>1</v>
      </c>
    </row>
    <row r="27" spans="1:53" x14ac:dyDescent="0.25">
      <c r="A27" s="23" t="s">
        <v>27</v>
      </c>
      <c r="B27" s="25">
        <f t="shared" si="1"/>
        <v>1400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7">
        <v>400</v>
      </c>
      <c r="AR27" s="7"/>
      <c r="AS27" s="7"/>
      <c r="AT27" s="7"/>
      <c r="AU27" s="7"/>
      <c r="AV27" s="7"/>
      <c r="AW27" s="7"/>
      <c r="AX27" s="7">
        <v>1000</v>
      </c>
      <c r="AY27" s="7"/>
      <c r="AZ27" s="7"/>
      <c r="BA27" s="7"/>
    </row>
    <row r="28" spans="1:53" x14ac:dyDescent="0.25">
      <c r="A28" s="23" t="s">
        <v>9</v>
      </c>
      <c r="B28" s="25">
        <f t="shared" si="1"/>
        <v>1250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300</v>
      </c>
      <c r="O28" s="2"/>
      <c r="P28" s="2"/>
      <c r="Q28" s="2"/>
      <c r="R28" s="2"/>
      <c r="S28" s="2">
        <v>700</v>
      </c>
      <c r="T28" s="2"/>
      <c r="U28" s="2"/>
      <c r="V28" s="2">
        <v>50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7"/>
      <c r="AR28" s="7"/>
      <c r="AS28" s="7"/>
      <c r="AT28" s="7"/>
      <c r="AU28" s="7">
        <v>200</v>
      </c>
      <c r="AV28" s="7"/>
      <c r="AW28" s="7"/>
      <c r="AX28" s="7"/>
      <c r="AY28" s="7"/>
      <c r="AZ28" s="7"/>
      <c r="BA28" s="7"/>
    </row>
    <row r="29" spans="1:53" x14ac:dyDescent="0.25">
      <c r="A29" s="23" t="s">
        <v>23</v>
      </c>
      <c r="B29" s="25">
        <f t="shared" si="1"/>
        <v>1200</v>
      </c>
      <c r="C29" s="2"/>
      <c r="D29" s="2"/>
      <c r="E29" s="2"/>
      <c r="F29" s="2">
        <v>800</v>
      </c>
      <c r="G29" s="2"/>
      <c r="H29" s="2"/>
      <c r="I29" s="2"/>
      <c r="J29" s="2">
        <v>100</v>
      </c>
      <c r="K29" s="2"/>
      <c r="L29" s="2"/>
      <c r="M29" s="2"/>
      <c r="N29" s="2">
        <v>100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>
        <v>200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1:53" x14ac:dyDescent="0.25">
      <c r="A30" s="23" t="s">
        <v>26</v>
      </c>
      <c r="B30" s="25">
        <f t="shared" si="1"/>
        <v>1162</v>
      </c>
      <c r="C30" s="2"/>
      <c r="D30" s="2"/>
      <c r="E30" s="2"/>
      <c r="F30" s="2"/>
      <c r="G30" s="2"/>
      <c r="H30" s="2"/>
      <c r="I30" s="2"/>
      <c r="J30" s="2"/>
      <c r="K30" s="2"/>
      <c r="L30" s="2">
        <v>272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210</v>
      </c>
      <c r="Z30" s="2"/>
      <c r="AA30" s="2">
        <v>136</v>
      </c>
      <c r="AB30" s="2"/>
      <c r="AC30" s="2"/>
      <c r="AD30" s="2"/>
      <c r="AE30" s="2"/>
      <c r="AF30" s="2"/>
      <c r="AG30" s="2"/>
      <c r="AH30" s="2"/>
      <c r="AI30" s="2">
        <v>544</v>
      </c>
      <c r="AJ30" s="2"/>
      <c r="AK30" s="2"/>
      <c r="AL30" s="2"/>
      <c r="AM30" s="2"/>
      <c r="AN30" s="2"/>
      <c r="AO30" s="2"/>
      <c r="AP30" s="2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x14ac:dyDescent="0.25">
      <c r="A31" s="23" t="s">
        <v>10</v>
      </c>
      <c r="B31" s="25">
        <f t="shared" si="1"/>
        <v>800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"/>
      <c r="AR31" s="7">
        <v>800</v>
      </c>
      <c r="AS31" s="7"/>
      <c r="AT31" s="7"/>
      <c r="AU31" s="7"/>
      <c r="AV31" s="7"/>
      <c r="AW31" s="7"/>
      <c r="AX31" s="7"/>
      <c r="AY31" s="7"/>
      <c r="AZ31" s="7"/>
      <c r="BA31" s="7"/>
    </row>
    <row r="32" spans="1:53" ht="15" customHeight="1" x14ac:dyDescent="0.25">
      <c r="A32" s="23" t="s">
        <v>24</v>
      </c>
      <c r="B32" s="25">
        <f t="shared" si="1"/>
        <v>640</v>
      </c>
      <c r="C32" s="9"/>
      <c r="D32" s="9"/>
      <c r="E32" s="9"/>
      <c r="F32" s="9"/>
      <c r="G32" s="9"/>
      <c r="H32" s="9"/>
      <c r="I32" s="9"/>
      <c r="J32" s="9"/>
      <c r="K32" s="9"/>
      <c r="L32" s="9">
        <v>40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>
        <v>400</v>
      </c>
      <c r="AM32" s="9"/>
      <c r="AN32" s="9"/>
      <c r="AO32" s="9"/>
      <c r="AP32" s="9"/>
      <c r="AQ32" s="10"/>
      <c r="AR32" s="10"/>
      <c r="AS32" s="10"/>
      <c r="AT32" s="10"/>
      <c r="AU32" s="10">
        <v>200</v>
      </c>
      <c r="AV32" s="10"/>
      <c r="AW32" s="10"/>
      <c r="AX32" s="10"/>
      <c r="AY32" s="10"/>
      <c r="AZ32" s="10"/>
      <c r="BA32" s="10">
        <v>1</v>
      </c>
    </row>
    <row r="33" spans="1:53" ht="15" customHeight="1" x14ac:dyDescent="0.25">
      <c r="A33" s="23" t="s">
        <v>14</v>
      </c>
      <c r="B33" s="25">
        <f t="shared" si="1"/>
        <v>500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>
        <v>500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ht="15" customHeight="1" x14ac:dyDescent="0.25">
      <c r="A34" s="65"/>
      <c r="B34" s="66"/>
      <c r="C34" s="9">
        <f>SUBTOTAL(109,Table2[Adobe])</f>
        <v>3779</v>
      </c>
      <c r="D34" s="9">
        <f>SUBTOTAL(109,Table2[Anaqua])</f>
        <v>80</v>
      </c>
      <c r="E34" s="9">
        <f>SUBTOTAL(109,Table2[AXA])</f>
        <v>2000</v>
      </c>
      <c r="F34" s="9">
        <f>SUBTOTAL(109,Table2[BOA])</f>
        <v>1650</v>
      </c>
      <c r="G34" s="9">
        <f>SUBTOTAL(109,Table2[BlackRock])</f>
        <v>3151</v>
      </c>
      <c r="H34" s="9">
        <f>SUBTOTAL(109,Table2[Bridgewater])</f>
        <v>1650</v>
      </c>
      <c r="I34" s="9">
        <f>SUBTOTAL(109,Table2[California Dept Health])</f>
        <v>0</v>
      </c>
      <c r="J34" s="9">
        <f>SUBTOTAL(109,Table2[[Canadian Tire ]])</f>
        <v>250</v>
      </c>
      <c r="K34" s="9">
        <f>SUBTOTAL(109,Table2[Centene])</f>
        <v>0</v>
      </c>
      <c r="L34" s="9">
        <f>SUBTOTAL(109,Table2[CIBC])</f>
        <v>2712</v>
      </c>
      <c r="M34" s="9">
        <f>SUBTOTAL(109,Table2[Covetrus])</f>
        <v>400</v>
      </c>
      <c r="N34" s="9">
        <f>SUBTOTAL(109,Table2[Deloitte])</f>
        <v>1550</v>
      </c>
      <c r="O34" s="9">
        <f>SUBTOTAL(109,Table2[Disney])</f>
        <v>800</v>
      </c>
      <c r="P34" s="9">
        <f>SUBTOTAL(109,Table2[Epic])</f>
        <v>1200</v>
      </c>
      <c r="Q34" s="9">
        <f>SUBTOTAL(109,Table2[EY])</f>
        <v>350</v>
      </c>
      <c r="R34" s="9">
        <f>SUBTOTAL(109,Table2[Fidelity])</f>
        <v>1000</v>
      </c>
      <c r="S34" s="9">
        <f>SUBTOTAL(109,Table2[FedEx])</f>
        <v>1700</v>
      </c>
      <c r="T34" s="9">
        <f>SUBTOTAL(109,Table2[HP])</f>
        <v>2200</v>
      </c>
      <c r="U34" s="9">
        <f>SUBTOTAL(109,Table2[Humana])</f>
        <v>0</v>
      </c>
      <c r="V34" s="9">
        <f>SUBTOTAL(109,Table2[Interactive Com])</f>
        <v>1350</v>
      </c>
      <c r="W34" s="9">
        <f>SUBTOTAL(109,Table2[MJSP])</f>
        <v>0</v>
      </c>
      <c r="X34" s="9">
        <f>SUBTOTAL(109,Table2[JPMC])</f>
        <v>1000</v>
      </c>
      <c r="Y34" s="9">
        <f>SUBTOTAL(109,Table2[Manulife])</f>
        <v>210</v>
      </c>
      <c r="Z34" s="9">
        <f>SUBTOTAL(109,Table2[Mastery Logistics])</f>
        <v>920</v>
      </c>
      <c r="AA34" s="9">
        <f>SUBTOTAL(109,Table2[Metrolink])</f>
        <v>336</v>
      </c>
      <c r="AB34" s="9">
        <f>SUBTOTAL(109,Table2[Morgan Stanley])</f>
        <v>200</v>
      </c>
      <c r="AC34" s="9">
        <f>SUBTOTAL(109,Table2[Navitaire an Amadeus])</f>
        <v>1300</v>
      </c>
      <c r="AD34" s="9">
        <f>SUBTOTAL(109,Table2[Navy Federal])</f>
        <v>2450</v>
      </c>
      <c r="AE34" s="9">
        <f>SUBTOTAL(109,Table2[NBA])</f>
        <v>1200</v>
      </c>
      <c r="AF34" s="9">
        <f>SUBTOTAL(109,Table2[NIQ])</f>
        <v>1900</v>
      </c>
      <c r="AG34" s="9">
        <f>SUBTOTAL(109,Table2[NYC Agencies])</f>
        <v>400</v>
      </c>
      <c r="AH34" s="9">
        <f>SUBTOTAL(109,Table2[MGB])</f>
        <v>350</v>
      </c>
      <c r="AI34" s="9">
        <f>SUBTOTAL(109,Table2[PointClickCare])</f>
        <v>1794</v>
      </c>
      <c r="AJ34" s="9">
        <f>SUBTOTAL(109,Table2[PTC])</f>
        <v>700</v>
      </c>
      <c r="AK34" s="9">
        <f>SUBTOTAL(109,Table2[Rogers])</f>
        <v>1110</v>
      </c>
      <c r="AL34" s="9">
        <f>SUBTOTAL(109,Table2[TD Bank])</f>
        <v>1980</v>
      </c>
      <c r="AM34" s="9">
        <f>SUBTOTAL(109,Table2[Verizon])</f>
        <v>1200</v>
      </c>
      <c r="AN34" s="9">
        <f>SUBTOTAL(109,Table2[Starbucks])</f>
        <v>300</v>
      </c>
      <c r="AO34" s="9">
        <f>SUBTOTAL(109,Table2[Stubhub])</f>
        <v>200</v>
      </c>
      <c r="AP34" s="9">
        <f>SUBTOTAL(109,Table2[SAP Concur (EDE)])</f>
        <v>800</v>
      </c>
      <c r="AQ34" s="9">
        <f>SUBTOTAL(109,Table2[Codelco])</f>
        <v>500</v>
      </c>
      <c r="AR34" s="9">
        <f>SUBTOTAL(109,Table2[BNCR])</f>
        <v>800</v>
      </c>
      <c r="AS34" s="9">
        <f>SUBTOTAL(109,Table2[Credicorp (Yape)])</f>
        <v>200</v>
      </c>
      <c r="AT34" s="9">
        <f>SUBTOTAL(109,Table2[Citgroup])</f>
        <v>150</v>
      </c>
      <c r="AU34" s="9">
        <f>SUBTOTAL(109,Table2[Tempur Sealy(Mattress Firm)])</f>
        <v>400</v>
      </c>
      <c r="AV34" s="9"/>
      <c r="AW34" s="9"/>
      <c r="AX34" s="9"/>
      <c r="AY34" s="9"/>
      <c r="AZ34" s="9"/>
      <c r="BA34" s="9">
        <f>SUBTOTAL(109,Table2[NoCust])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278E-2769-4BF3-843C-E4B2B168A7A3}">
  <dimension ref="A1:AG32"/>
  <sheetViews>
    <sheetView zoomScaleNormal="100" workbookViewId="0">
      <pane xSplit="2" topLeftCell="C1" activePane="topRight" state="frozen"/>
      <selection pane="topRight" activeCell="C22" sqref="C22"/>
    </sheetView>
  </sheetViews>
  <sheetFormatPr defaultRowHeight="15" customHeight="1" x14ac:dyDescent="0.25"/>
  <cols>
    <col min="1" max="1" width="74.42578125" customWidth="1"/>
    <col min="2" max="2" width="11" customWidth="1"/>
    <col min="3" max="3" width="11.5703125" customWidth="1"/>
    <col min="4" max="5" width="8.7109375" customWidth="1"/>
    <col min="6" max="6" width="15.7109375" customWidth="1"/>
    <col min="7" max="7" width="11.28515625" customWidth="1"/>
    <col min="8" max="8" width="9.7109375" customWidth="1"/>
    <col min="9" max="9" width="12.7109375" customWidth="1"/>
    <col min="10" max="10" width="13" customWidth="1"/>
    <col min="11" max="11" width="14.42578125" customWidth="1"/>
    <col min="12" max="12" width="13.7109375" customWidth="1"/>
    <col min="13" max="13" width="10.7109375" customWidth="1"/>
    <col min="14" max="14" width="13.28515625" customWidth="1"/>
    <col min="15" max="15" width="10.28515625" customWidth="1"/>
    <col min="16" max="16" width="17.5703125" customWidth="1"/>
    <col min="17" max="17" width="10.28515625" customWidth="1"/>
    <col min="18" max="18" width="16.28515625" customWidth="1"/>
    <col min="19" max="19" width="9.7109375" customWidth="1"/>
    <col min="20" max="20" width="10" customWidth="1"/>
    <col min="21" max="21" width="14" customWidth="1"/>
    <col min="22" max="22" width="10.5703125" customWidth="1"/>
    <col min="23" max="23" width="11.42578125" customWidth="1"/>
    <col min="24" max="24" width="12.5703125" customWidth="1"/>
    <col min="25" max="25" width="14.7109375" customWidth="1"/>
    <col min="26" max="26" width="17" customWidth="1"/>
    <col min="27" max="27" width="11.42578125" customWidth="1"/>
    <col min="28" max="28" width="10.42578125" customWidth="1"/>
    <col min="29" max="29" width="12.5703125" customWidth="1"/>
    <col min="30" max="30" width="10" customWidth="1"/>
    <col min="31" max="31" width="15.42578125" customWidth="1"/>
    <col min="32" max="32" width="9.42578125" customWidth="1"/>
    <col min="33" max="33" width="12.7109375" customWidth="1"/>
  </cols>
  <sheetData>
    <row r="1" spans="1:33" ht="47.25" x14ac:dyDescent="0.25">
      <c r="A1" s="35" t="s">
        <v>241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</row>
    <row r="2" spans="1:33" x14ac:dyDescent="0.25">
      <c r="A2" t="s">
        <v>242</v>
      </c>
      <c r="B2" t="s">
        <v>243</v>
      </c>
      <c r="C2" t="s">
        <v>244</v>
      </c>
      <c r="D2" s="8"/>
      <c r="F2" t="s">
        <v>244</v>
      </c>
      <c r="H2" t="s">
        <v>244</v>
      </c>
      <c r="I2" t="s">
        <v>244</v>
      </c>
      <c r="J2" t="s">
        <v>243</v>
      </c>
      <c r="L2" s="8" t="s">
        <v>243</v>
      </c>
      <c r="Q2" t="s">
        <v>244</v>
      </c>
      <c r="T2" t="s">
        <v>244</v>
      </c>
      <c r="W2" s="8"/>
      <c r="Z2" s="8" t="s">
        <v>245</v>
      </c>
      <c r="AA2" t="s">
        <v>244</v>
      </c>
      <c r="AB2" t="s">
        <v>244</v>
      </c>
      <c r="AC2" s="8" t="s">
        <v>246</v>
      </c>
      <c r="AD2" t="s">
        <v>244</v>
      </c>
      <c r="AE2" t="s">
        <v>243</v>
      </c>
      <c r="AF2" t="s">
        <v>243</v>
      </c>
    </row>
    <row r="3" spans="1:33" x14ac:dyDescent="0.25">
      <c r="A3" t="s">
        <v>247</v>
      </c>
      <c r="D3" s="8"/>
      <c r="F3" t="s">
        <v>244</v>
      </c>
      <c r="O3" s="40"/>
      <c r="T3" t="s">
        <v>244</v>
      </c>
      <c r="V3" s="8"/>
      <c r="AA3" s="8"/>
      <c r="AB3" t="s">
        <v>243</v>
      </c>
      <c r="AC3" s="8"/>
    </row>
    <row r="4" spans="1:33" x14ac:dyDescent="0.25">
      <c r="A4" s="8" t="s">
        <v>248</v>
      </c>
      <c r="D4" s="8"/>
      <c r="O4" s="40"/>
      <c r="V4" s="8"/>
      <c r="Y4" t="s">
        <v>244</v>
      </c>
      <c r="AA4" s="8"/>
      <c r="AB4" t="s">
        <v>244</v>
      </c>
      <c r="AC4" s="8"/>
    </row>
    <row r="5" spans="1:33" x14ac:dyDescent="0.25">
      <c r="A5" t="s">
        <v>249</v>
      </c>
      <c r="C5" t="s">
        <v>244</v>
      </c>
      <c r="D5" s="8"/>
      <c r="I5" s="8"/>
      <c r="K5" s="8"/>
      <c r="N5" s="8"/>
    </row>
    <row r="6" spans="1:33" x14ac:dyDescent="0.25">
      <c r="A6" t="s">
        <v>250</v>
      </c>
      <c r="D6" s="8"/>
      <c r="L6" t="s">
        <v>244</v>
      </c>
      <c r="O6" s="40"/>
      <c r="AC6" s="8"/>
    </row>
    <row r="7" spans="1:33" x14ac:dyDescent="0.25">
      <c r="A7" t="s">
        <v>251</v>
      </c>
      <c r="AC7" s="8"/>
      <c r="AF7" s="8"/>
    </row>
    <row r="8" spans="1:33" x14ac:dyDescent="0.25">
      <c r="A8" t="s">
        <v>252</v>
      </c>
      <c r="C8" t="s">
        <v>244</v>
      </c>
      <c r="H8" t="s">
        <v>244</v>
      </c>
      <c r="T8" t="s">
        <v>244</v>
      </c>
      <c r="Z8" t="s">
        <v>244</v>
      </c>
      <c r="AA8" t="s">
        <v>244</v>
      </c>
      <c r="AB8" t="s">
        <v>244</v>
      </c>
      <c r="AC8" s="8"/>
      <c r="AF8" s="8"/>
    </row>
    <row r="9" spans="1:33" x14ac:dyDescent="0.25">
      <c r="A9" t="s">
        <v>253</v>
      </c>
      <c r="B9" t="s">
        <v>244</v>
      </c>
      <c r="C9" t="s">
        <v>244</v>
      </c>
      <c r="H9" t="s">
        <v>244</v>
      </c>
      <c r="Q9" t="s">
        <v>244</v>
      </c>
      <c r="T9" t="s">
        <v>244</v>
      </c>
      <c r="AA9" t="s">
        <v>244</v>
      </c>
      <c r="AB9" t="s">
        <v>244</v>
      </c>
      <c r="AC9" s="8" t="s">
        <v>246</v>
      </c>
      <c r="AF9" s="8"/>
    </row>
    <row r="10" spans="1:33" x14ac:dyDescent="0.25">
      <c r="A10" t="s">
        <v>254</v>
      </c>
      <c r="B10" t="s">
        <v>244</v>
      </c>
      <c r="E10" s="8"/>
      <c r="F10" t="s">
        <v>244</v>
      </c>
      <c r="I10" t="s">
        <v>244</v>
      </c>
      <c r="J10" s="8"/>
      <c r="N10" s="8"/>
      <c r="Q10" s="8" t="s">
        <v>244</v>
      </c>
      <c r="Y10" t="s">
        <v>244</v>
      </c>
      <c r="AA10" s="8"/>
      <c r="AC10" s="8"/>
      <c r="AE10" t="s">
        <v>244</v>
      </c>
      <c r="AF10" s="8"/>
    </row>
    <row r="11" spans="1:33" x14ac:dyDescent="0.25">
      <c r="A11" t="s">
        <v>255</v>
      </c>
      <c r="B11" t="s">
        <v>244</v>
      </c>
      <c r="E11" s="8"/>
      <c r="G11" s="8"/>
      <c r="AA11" t="s">
        <v>244</v>
      </c>
      <c r="AC11" s="8"/>
      <c r="AD11" t="s">
        <v>244</v>
      </c>
    </row>
    <row r="12" spans="1:33" ht="15" customHeight="1" x14ac:dyDescent="0.25">
      <c r="A12" s="70" t="s">
        <v>256</v>
      </c>
      <c r="B12" t="s">
        <v>244</v>
      </c>
      <c r="C12" t="s">
        <v>244</v>
      </c>
      <c r="F12" t="s">
        <v>244</v>
      </c>
      <c r="I12" t="s">
        <v>244</v>
      </c>
      <c r="N12" s="8"/>
      <c r="Q12" t="s">
        <v>244</v>
      </c>
      <c r="Y12" t="s">
        <v>244</v>
      </c>
      <c r="AA12" s="8"/>
      <c r="AD12" s="40" t="s">
        <v>244</v>
      </c>
      <c r="AE12" t="s">
        <v>244</v>
      </c>
    </row>
    <row r="13" spans="1:33" x14ac:dyDescent="0.25">
      <c r="A13" t="s">
        <v>257</v>
      </c>
      <c r="L13" s="8"/>
      <c r="T13" t="s">
        <v>244</v>
      </c>
      <c r="AC13" t="s">
        <v>246</v>
      </c>
    </row>
    <row r="14" spans="1:33" x14ac:dyDescent="0.25">
      <c r="A14" s="71" t="s">
        <v>258</v>
      </c>
      <c r="C14" t="s">
        <v>244</v>
      </c>
      <c r="J14" t="s">
        <v>244</v>
      </c>
      <c r="L14" t="s">
        <v>243</v>
      </c>
      <c r="Y14" t="s">
        <v>244</v>
      </c>
      <c r="AB14" t="s">
        <v>244</v>
      </c>
      <c r="AF14" s="8"/>
    </row>
    <row r="15" spans="1:33" ht="14.25" customHeight="1" x14ac:dyDescent="0.25">
      <c r="A15" s="71" t="s">
        <v>259</v>
      </c>
      <c r="B15" t="s">
        <v>243</v>
      </c>
      <c r="C15" t="s">
        <v>244</v>
      </c>
      <c r="F15" t="s">
        <v>244</v>
      </c>
      <c r="J15" t="s">
        <v>244</v>
      </c>
      <c r="T15" s="70" t="s">
        <v>243</v>
      </c>
      <c r="AB15" t="s">
        <v>244</v>
      </c>
      <c r="AD15" t="s">
        <v>244</v>
      </c>
    </row>
    <row r="16" spans="1:33" x14ac:dyDescent="0.25">
      <c r="A16" t="s">
        <v>260</v>
      </c>
      <c r="D16" s="8"/>
      <c r="H16" s="40" t="s">
        <v>244</v>
      </c>
      <c r="I16" t="s">
        <v>244</v>
      </c>
      <c r="L16" s="8"/>
      <c r="Q16" s="8"/>
      <c r="R16" s="8"/>
      <c r="T16" t="s">
        <v>244</v>
      </c>
      <c r="U16" s="8"/>
      <c r="Z16" s="8" t="s">
        <v>244</v>
      </c>
      <c r="AB16" s="8" t="s">
        <v>244</v>
      </c>
      <c r="AE16" t="s">
        <v>243</v>
      </c>
      <c r="AF16" t="s">
        <v>243</v>
      </c>
    </row>
    <row r="17" spans="1:33" x14ac:dyDescent="0.25">
      <c r="A17" t="s">
        <v>261</v>
      </c>
      <c r="C17" t="s">
        <v>244</v>
      </c>
      <c r="W17" s="8"/>
      <c r="AA17" s="8"/>
      <c r="AC17" s="8"/>
    </row>
    <row r="18" spans="1:33" x14ac:dyDescent="0.25">
      <c r="A18" t="s">
        <v>262</v>
      </c>
      <c r="C18" t="s">
        <v>244</v>
      </c>
      <c r="D18" s="8"/>
      <c r="H18" s="8"/>
      <c r="I18" s="8"/>
      <c r="L18" s="8"/>
      <c r="Q18" s="8"/>
      <c r="R18" s="8"/>
      <c r="S18" s="8"/>
      <c r="T18" s="8"/>
      <c r="Y18" s="8"/>
      <c r="Z18" s="8"/>
      <c r="AB18" s="8"/>
      <c r="AC18" s="8"/>
    </row>
    <row r="19" spans="1:33" x14ac:dyDescent="0.25">
      <c r="A19" t="s">
        <v>263</v>
      </c>
      <c r="C19" t="s">
        <v>244</v>
      </c>
      <c r="AC19" s="8"/>
    </row>
    <row r="20" spans="1:33" x14ac:dyDescent="0.25">
      <c r="A20" t="s">
        <v>264</v>
      </c>
      <c r="C20" t="s">
        <v>244</v>
      </c>
      <c r="Z20" s="8"/>
      <c r="AC20" s="8"/>
      <c r="AG20" s="8"/>
    </row>
    <row r="21" spans="1:33" x14ac:dyDescent="0.25">
      <c r="A21" t="s">
        <v>265</v>
      </c>
      <c r="B21" t="s">
        <v>244</v>
      </c>
      <c r="C21" t="s">
        <v>244</v>
      </c>
      <c r="I21" t="s">
        <v>244</v>
      </c>
      <c r="W21" s="8"/>
      <c r="AB21" t="s">
        <v>244</v>
      </c>
      <c r="AC21" s="8"/>
      <c r="AD21" t="s">
        <v>244</v>
      </c>
    </row>
    <row r="22" spans="1:33" x14ac:dyDescent="0.25">
      <c r="A22" s="70" t="s">
        <v>266</v>
      </c>
      <c r="B22" t="s">
        <v>244</v>
      </c>
      <c r="D22" s="8"/>
      <c r="F22" s="8"/>
      <c r="I22" s="8"/>
      <c r="T22" s="8"/>
      <c r="Z22" s="8"/>
      <c r="AA22" s="8" t="s">
        <v>244</v>
      </c>
      <c r="AF22" s="8"/>
      <c r="AG22" s="8"/>
    </row>
    <row r="23" spans="1:33" x14ac:dyDescent="0.25">
      <c r="A23" t="s">
        <v>267</v>
      </c>
      <c r="D23" s="8"/>
      <c r="AA23" s="8" t="s">
        <v>244</v>
      </c>
    </row>
    <row r="24" spans="1:33" ht="30" x14ac:dyDescent="0.25">
      <c r="A24" s="70" t="s">
        <v>268</v>
      </c>
      <c r="B24" t="s">
        <v>244</v>
      </c>
      <c r="AA24" s="8" t="s">
        <v>244</v>
      </c>
    </row>
    <row r="25" spans="1:33" ht="30" x14ac:dyDescent="0.25">
      <c r="A25" s="70" t="s">
        <v>269</v>
      </c>
      <c r="C25" s="8"/>
      <c r="D25" s="8"/>
      <c r="J25" s="40"/>
      <c r="S25" s="8"/>
      <c r="V25" s="8"/>
      <c r="Y25" s="8"/>
      <c r="AA25" s="8" t="s">
        <v>244</v>
      </c>
    </row>
    <row r="26" spans="1:33" x14ac:dyDescent="0.25">
      <c r="A26" s="70" t="s">
        <v>270</v>
      </c>
      <c r="AB26" t="s">
        <v>244</v>
      </c>
      <c r="AC26" s="8"/>
    </row>
    <row r="27" spans="1:33" x14ac:dyDescent="0.25">
      <c r="A27" t="s">
        <v>271</v>
      </c>
      <c r="Q27" s="8"/>
      <c r="AB27" t="s">
        <v>244</v>
      </c>
    </row>
    <row r="28" spans="1:33" x14ac:dyDescent="0.25">
      <c r="A28" t="s">
        <v>272</v>
      </c>
      <c r="AB28" t="s">
        <v>244</v>
      </c>
    </row>
    <row r="29" spans="1:33" ht="15" customHeight="1" x14ac:dyDescent="0.25">
      <c r="A29" t="s">
        <v>273</v>
      </c>
      <c r="C29" s="8"/>
      <c r="E29" s="8"/>
      <c r="G29" s="8"/>
      <c r="H29" s="8"/>
      <c r="I29" t="s">
        <v>244</v>
      </c>
      <c r="Q29" s="8"/>
      <c r="R29" s="8"/>
      <c r="U29" s="8"/>
      <c r="Z29" s="8"/>
      <c r="AA29" s="8"/>
      <c r="AC29" s="8"/>
      <c r="AE29" s="8"/>
    </row>
    <row r="30" spans="1:33" ht="15" customHeight="1" x14ac:dyDescent="0.25">
      <c r="A30" t="s">
        <v>274</v>
      </c>
      <c r="B30" t="s">
        <v>244</v>
      </c>
    </row>
    <row r="31" spans="1:33" ht="15" customHeight="1" x14ac:dyDescent="0.25">
      <c r="A31" t="s">
        <v>275</v>
      </c>
      <c r="B31" t="s">
        <v>244</v>
      </c>
    </row>
    <row r="32" spans="1:33" ht="15" customHeight="1" x14ac:dyDescent="0.25"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08A9-30E0-482A-9560-8A658F0FD298}">
  <dimension ref="A1:P34"/>
  <sheetViews>
    <sheetView tabSelected="1" workbookViewId="0">
      <selection activeCell="G24" sqref="G24"/>
    </sheetView>
  </sheetViews>
  <sheetFormatPr defaultRowHeight="15" x14ac:dyDescent="0.25"/>
  <cols>
    <col min="1" max="1" width="32.28515625" customWidth="1"/>
    <col min="2" max="2" width="23.7109375" customWidth="1"/>
    <col min="6" max="6" width="41.28515625" customWidth="1"/>
    <col min="7" max="7" width="28.42578125" customWidth="1"/>
    <col min="11" max="11" width="20.7109375" bestFit="1" customWidth="1"/>
    <col min="12" max="12" width="19.7109375" customWidth="1"/>
    <col min="13" max="13" width="16.28515625" customWidth="1"/>
  </cols>
  <sheetData>
    <row r="1" spans="1:16" x14ac:dyDescent="0.25">
      <c r="A1" s="49" t="s">
        <v>152</v>
      </c>
      <c r="B1" s="50" t="s">
        <v>188</v>
      </c>
      <c r="F1" s="49" t="s">
        <v>152</v>
      </c>
      <c r="G1" s="50" t="s">
        <v>188</v>
      </c>
      <c r="K1" t="s">
        <v>189</v>
      </c>
    </row>
    <row r="2" spans="1:16" ht="16.5" customHeight="1" x14ac:dyDescent="0.25">
      <c r="A2" s="23" t="s">
        <v>7</v>
      </c>
      <c r="B2" s="48">
        <v>2630</v>
      </c>
      <c r="F2" s="43"/>
      <c r="G2" s="47">
        <v>0</v>
      </c>
      <c r="K2" s="41" t="s">
        <v>152</v>
      </c>
      <c r="L2" s="42" t="s">
        <v>188</v>
      </c>
      <c r="M2" s="42" t="s">
        <v>189</v>
      </c>
      <c r="P2" t="s">
        <v>208</v>
      </c>
    </row>
    <row r="3" spans="1:16" x14ac:dyDescent="0.25">
      <c r="A3" s="43" t="s">
        <v>8</v>
      </c>
      <c r="B3" s="47">
        <v>2600</v>
      </c>
      <c r="F3" s="43" t="s">
        <v>19</v>
      </c>
      <c r="G3" s="47">
        <v>1</v>
      </c>
      <c r="K3" s="43" t="s">
        <v>2</v>
      </c>
      <c r="L3" s="44">
        <v>2000</v>
      </c>
      <c r="M3" s="56">
        <v>1250</v>
      </c>
    </row>
    <row r="4" spans="1:16" x14ac:dyDescent="0.25">
      <c r="A4" s="23" t="s">
        <v>13</v>
      </c>
      <c r="B4" s="48">
        <v>2250</v>
      </c>
      <c r="F4" s="23" t="s">
        <v>23</v>
      </c>
      <c r="G4" s="48">
        <v>400</v>
      </c>
      <c r="K4" s="23" t="s">
        <v>12</v>
      </c>
      <c r="L4" s="45">
        <v>1431</v>
      </c>
      <c r="M4" s="2">
        <v>779</v>
      </c>
    </row>
    <row r="5" spans="1:16" x14ac:dyDescent="0.25">
      <c r="A5" s="23" t="s">
        <v>29</v>
      </c>
      <c r="B5" s="48">
        <v>2250</v>
      </c>
      <c r="F5" s="43" t="s">
        <v>24</v>
      </c>
      <c r="G5" s="47">
        <v>640</v>
      </c>
      <c r="K5" s="46" t="s">
        <v>20</v>
      </c>
      <c r="L5" s="44">
        <v>2000</v>
      </c>
      <c r="M5" s="56">
        <v>2000</v>
      </c>
    </row>
    <row r="6" spans="1:16" x14ac:dyDescent="0.25">
      <c r="A6" s="59" t="s">
        <v>17</v>
      </c>
      <c r="B6" s="60">
        <v>2200</v>
      </c>
      <c r="F6" s="61" t="s">
        <v>14</v>
      </c>
      <c r="G6" s="62">
        <v>700</v>
      </c>
    </row>
    <row r="7" spans="1:16" x14ac:dyDescent="0.25">
      <c r="A7" s="43" t="s">
        <v>30</v>
      </c>
      <c r="B7" s="47">
        <v>2200</v>
      </c>
      <c r="F7" s="43" t="s">
        <v>16</v>
      </c>
      <c r="G7" s="47">
        <v>870</v>
      </c>
    </row>
    <row r="8" spans="1:16" x14ac:dyDescent="0.25">
      <c r="A8" s="39" t="s">
        <v>2</v>
      </c>
      <c r="B8" s="55">
        <v>2000</v>
      </c>
      <c r="F8" s="63" t="s">
        <v>9</v>
      </c>
      <c r="G8" s="64">
        <v>1050</v>
      </c>
    </row>
    <row r="9" spans="1:16" x14ac:dyDescent="0.25">
      <c r="A9" s="43" t="s">
        <v>3</v>
      </c>
      <c r="B9" s="47">
        <v>2000</v>
      </c>
      <c r="F9" s="43" t="s">
        <v>26</v>
      </c>
      <c r="G9" s="47">
        <v>1162</v>
      </c>
      <c r="K9" t="s">
        <v>276</v>
      </c>
      <c r="P9" t="s">
        <v>277</v>
      </c>
    </row>
    <row r="10" spans="1:16" ht="14.25" customHeight="1" x14ac:dyDescent="0.25">
      <c r="A10" s="23" t="s">
        <v>6</v>
      </c>
      <c r="B10" s="48">
        <v>2000</v>
      </c>
      <c r="F10" s="43" t="s">
        <v>12</v>
      </c>
      <c r="G10" s="47">
        <v>1431</v>
      </c>
      <c r="K10" s="41" t="s">
        <v>152</v>
      </c>
      <c r="L10" s="42" t="s">
        <v>188</v>
      </c>
      <c r="M10" s="42" t="s">
        <v>193</v>
      </c>
      <c r="P10" t="s">
        <v>278</v>
      </c>
    </row>
    <row r="11" spans="1:16" x14ac:dyDescent="0.25">
      <c r="A11" s="23" t="s">
        <v>20</v>
      </c>
      <c r="B11" s="48">
        <v>2000</v>
      </c>
      <c r="F11" s="23" t="s">
        <v>11</v>
      </c>
      <c r="G11" s="48">
        <v>1500</v>
      </c>
      <c r="K11" s="43" t="s">
        <v>22</v>
      </c>
      <c r="L11" s="44">
        <v>2000</v>
      </c>
      <c r="M11" s="56">
        <v>2000</v>
      </c>
    </row>
    <row r="12" spans="1:16" x14ac:dyDescent="0.25">
      <c r="A12" s="43" t="s">
        <v>22</v>
      </c>
      <c r="B12" s="47">
        <v>2000</v>
      </c>
      <c r="F12" s="23" t="s">
        <v>1</v>
      </c>
      <c r="G12" s="48">
        <v>1501</v>
      </c>
      <c r="K12" s="23" t="s">
        <v>31</v>
      </c>
      <c r="L12" s="45">
        <v>1800</v>
      </c>
      <c r="M12" s="2">
        <v>500</v>
      </c>
    </row>
    <row r="13" spans="1:16" x14ac:dyDescent="0.25">
      <c r="A13" s="43" t="s">
        <v>10</v>
      </c>
      <c r="B13" s="47">
        <v>1965</v>
      </c>
      <c r="F13" s="23" t="s">
        <v>15</v>
      </c>
      <c r="G13" s="48">
        <v>1550</v>
      </c>
      <c r="K13" s="46" t="s">
        <v>12</v>
      </c>
      <c r="L13" s="44">
        <v>1431</v>
      </c>
      <c r="M13" s="56">
        <v>651</v>
      </c>
    </row>
    <row r="14" spans="1:16" x14ac:dyDescent="0.25">
      <c r="A14" s="43" t="s">
        <v>32</v>
      </c>
      <c r="B14" s="47">
        <v>1950</v>
      </c>
      <c r="F14" s="23" t="s">
        <v>25</v>
      </c>
      <c r="G14" s="48">
        <v>1550</v>
      </c>
    </row>
    <row r="15" spans="1:16" x14ac:dyDescent="0.25">
      <c r="A15" s="23" t="s">
        <v>21</v>
      </c>
      <c r="B15" s="48">
        <v>1800</v>
      </c>
      <c r="F15" s="43" t="s">
        <v>279</v>
      </c>
      <c r="G15" s="47">
        <v>1590</v>
      </c>
    </row>
    <row r="16" spans="1:16" x14ac:dyDescent="0.25">
      <c r="A16" s="23" t="s">
        <v>31</v>
      </c>
      <c r="B16" s="48">
        <v>1800</v>
      </c>
      <c r="F16" s="43" t="s">
        <v>4</v>
      </c>
      <c r="G16" s="47">
        <v>1400</v>
      </c>
    </row>
    <row r="17" spans="1:7" x14ac:dyDescent="0.25">
      <c r="A17" s="23" t="s">
        <v>27</v>
      </c>
      <c r="B17" s="48">
        <v>1700</v>
      </c>
      <c r="F17" s="43" t="s">
        <v>5</v>
      </c>
      <c r="G17" s="47">
        <v>1600</v>
      </c>
    </row>
    <row r="18" spans="1:7" x14ac:dyDescent="0.25">
      <c r="A18" s="43" t="s">
        <v>28</v>
      </c>
      <c r="B18" s="47">
        <v>1651</v>
      </c>
      <c r="F18" s="43" t="s">
        <v>28</v>
      </c>
      <c r="G18" s="47">
        <v>1651</v>
      </c>
    </row>
    <row r="19" spans="1:7" x14ac:dyDescent="0.25">
      <c r="A19" s="43" t="s">
        <v>4</v>
      </c>
      <c r="B19" s="47">
        <v>1600</v>
      </c>
      <c r="F19" s="23" t="s">
        <v>27</v>
      </c>
      <c r="G19" s="48">
        <v>1700</v>
      </c>
    </row>
    <row r="20" spans="1:7" x14ac:dyDescent="0.25">
      <c r="A20" s="43" t="s">
        <v>5</v>
      </c>
      <c r="B20" s="47">
        <v>1600</v>
      </c>
      <c r="F20" s="23" t="s">
        <v>21</v>
      </c>
      <c r="G20" s="48">
        <v>1800</v>
      </c>
    </row>
    <row r="21" spans="1:7" x14ac:dyDescent="0.25">
      <c r="A21" s="43" t="s">
        <v>279</v>
      </c>
      <c r="B21" s="47">
        <v>1590</v>
      </c>
      <c r="F21" s="23" t="s">
        <v>31</v>
      </c>
      <c r="G21" s="48">
        <v>1800</v>
      </c>
    </row>
    <row r="22" spans="1:7" x14ac:dyDescent="0.25">
      <c r="A22" s="23" t="s">
        <v>15</v>
      </c>
      <c r="B22" s="48">
        <v>1550</v>
      </c>
      <c r="F22" s="43" t="s">
        <v>32</v>
      </c>
      <c r="G22" s="47">
        <v>1950</v>
      </c>
    </row>
    <row r="23" spans="1:7" x14ac:dyDescent="0.25">
      <c r="A23" s="23" t="s">
        <v>25</v>
      </c>
      <c r="B23" s="48">
        <v>1550</v>
      </c>
      <c r="F23" s="43" t="s">
        <v>10</v>
      </c>
      <c r="G23" s="47">
        <v>1965</v>
      </c>
    </row>
    <row r="24" spans="1:7" x14ac:dyDescent="0.25">
      <c r="A24" s="23" t="s">
        <v>1</v>
      </c>
      <c r="B24" s="48">
        <v>1501</v>
      </c>
      <c r="F24" s="43" t="s">
        <v>2</v>
      </c>
      <c r="G24" s="47">
        <v>1750</v>
      </c>
    </row>
    <row r="25" spans="1:7" x14ac:dyDescent="0.25">
      <c r="A25" s="23" t="s">
        <v>11</v>
      </c>
      <c r="B25" s="48">
        <v>1500</v>
      </c>
      <c r="F25" s="43" t="s">
        <v>3</v>
      </c>
      <c r="G25" s="47">
        <v>2000</v>
      </c>
    </row>
    <row r="26" spans="1:7" x14ac:dyDescent="0.25">
      <c r="A26" s="43" t="s">
        <v>12</v>
      </c>
      <c r="B26" s="47">
        <v>1431</v>
      </c>
      <c r="F26" s="23" t="s">
        <v>6</v>
      </c>
      <c r="G26" s="48">
        <v>2000</v>
      </c>
    </row>
    <row r="27" spans="1:7" x14ac:dyDescent="0.25">
      <c r="A27" s="43" t="s">
        <v>26</v>
      </c>
      <c r="B27" s="47">
        <v>1162</v>
      </c>
      <c r="F27" s="23" t="s">
        <v>20</v>
      </c>
      <c r="G27" s="48">
        <v>2000</v>
      </c>
    </row>
    <row r="28" spans="1:7" x14ac:dyDescent="0.25">
      <c r="A28" s="23" t="s">
        <v>9</v>
      </c>
      <c r="B28" s="48">
        <v>1050</v>
      </c>
      <c r="F28" s="43" t="s">
        <v>22</v>
      </c>
      <c r="G28" s="47">
        <v>2000</v>
      </c>
    </row>
    <row r="29" spans="1:7" x14ac:dyDescent="0.25">
      <c r="A29" s="43" t="s">
        <v>16</v>
      </c>
      <c r="B29" s="47">
        <v>870</v>
      </c>
      <c r="F29" s="23" t="s">
        <v>17</v>
      </c>
      <c r="G29" s="48">
        <v>2200</v>
      </c>
    </row>
    <row r="30" spans="1:7" x14ac:dyDescent="0.25">
      <c r="A30" s="43" t="s">
        <v>14</v>
      </c>
      <c r="B30" s="47">
        <v>700</v>
      </c>
      <c r="F30" s="43" t="s">
        <v>30</v>
      </c>
      <c r="G30" s="47">
        <v>2200</v>
      </c>
    </row>
    <row r="31" spans="1:7" x14ac:dyDescent="0.25">
      <c r="A31" s="43" t="s">
        <v>24</v>
      </c>
      <c r="B31" s="47">
        <v>640</v>
      </c>
      <c r="F31" s="23" t="s">
        <v>13</v>
      </c>
      <c r="G31" s="48">
        <v>2250</v>
      </c>
    </row>
    <row r="32" spans="1:7" x14ac:dyDescent="0.25">
      <c r="A32" s="23" t="s">
        <v>23</v>
      </c>
      <c r="B32" s="48">
        <v>400</v>
      </c>
      <c r="F32" s="23" t="s">
        <v>29</v>
      </c>
      <c r="G32" s="48">
        <v>2250</v>
      </c>
    </row>
    <row r="33" spans="1:7" x14ac:dyDescent="0.25">
      <c r="A33" s="57" t="s">
        <v>19</v>
      </c>
      <c r="B33" s="58">
        <v>1</v>
      </c>
      <c r="F33" s="43" t="s">
        <v>8</v>
      </c>
      <c r="G33" s="47">
        <v>2600</v>
      </c>
    </row>
    <row r="34" spans="1:7" x14ac:dyDescent="0.25">
      <c r="A34" s="51"/>
      <c r="B34" s="52">
        <v>0</v>
      </c>
      <c r="F34" s="53" t="s">
        <v>7</v>
      </c>
      <c r="G34" s="54">
        <v>2630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064965792114586257F9BA5E05872" ma:contentTypeVersion="7" ma:contentTypeDescription="Create a new document." ma:contentTypeScope="" ma:versionID="effea12d79c2e2032485e93d19d9e0ee">
  <xsd:schema xmlns:xsd="http://www.w3.org/2001/XMLSchema" xmlns:xs="http://www.w3.org/2001/XMLSchema" xmlns:p="http://schemas.microsoft.com/office/2006/metadata/properties" xmlns:ns1="http://schemas.microsoft.com/sharepoint/v3" xmlns:ns2="9e6203c8-fa4a-43ae-91d1-9fe308c27a29" targetNamespace="http://schemas.microsoft.com/office/2006/metadata/properties" ma:root="true" ma:fieldsID="e0088483ea6c2a4a8ed2898f2385a562" ns1:_="" ns2:_="">
    <xsd:import namespace="http://schemas.microsoft.com/sharepoint/v3"/>
    <xsd:import namespace="9e6203c8-fa4a-43ae-91d1-9fe308c27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203c8-fa4a-43ae-91d1-9fe308c27a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F434F0F-A3C3-4836-AE42-A4214C4BBF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D2CAC6-D8EF-494E-B21F-3E42A1C6C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6203c8-fa4a-43ae-91d1-9fe308c27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49A512-324B-4150-A4A6-9687FD24EF3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Accreditations</vt:lpstr>
      <vt:lpstr>Skills</vt:lpstr>
      <vt:lpstr>Utilizations</vt:lpstr>
      <vt:lpstr>Certifications</vt:lpstr>
      <vt:lpstr>LoadBalance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Supatra Siritanabodeekul</dc:creator>
  <cp:keywords/>
  <dc:description/>
  <cp:lastModifiedBy>Sireesha Modumudi</cp:lastModifiedBy>
  <cp:revision/>
  <dcterms:created xsi:type="dcterms:W3CDTF">2024-08-19T20:49:44Z</dcterms:created>
  <dcterms:modified xsi:type="dcterms:W3CDTF">2025-09-20T04:31:02Z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0x0101005DA064965792114586257F9BA5E05872</vt:lpwstr>
  </property>
</Properties>
</file>