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8"/>
  <workbookPr/>
  <mc:AlternateContent xmlns:mc="http://schemas.openxmlformats.org/markup-compatibility/2006">
    <mc:Choice Requires="x15">
      <x15ac:absPath xmlns:x15ac="http://schemas.microsoft.com/office/spreadsheetml/2010/11/ac" url="C:\Users\n_16\Desktop\"/>
    </mc:Choice>
  </mc:AlternateContent>
  <xr:revisionPtr revIDLastSave="0" documentId="13_ncr:1_{091A15FC-0017-4976-B790-3262DF85FBF8}" xr6:coauthVersionLast="47" xr6:coauthVersionMax="47" xr10:uidLastSave="{00000000-0000-0000-0000-000000000000}"/>
  <bookViews>
    <workbookView xWindow="-120" yWindow="12852" windowWidth="23256" windowHeight="12456" firstSheet="1" activeTab="1" xr2:uid="{00000000-000D-0000-FFFF-FFFF00000000}"/>
  </bookViews>
  <sheets>
    <sheet name="4.4" sheetId="3" r:id="rId1"/>
    <sheet name="rajd" sheetId="2" r:id="rId2"/>
    <sheet name="Arkusz1" sheetId="1" r:id="rId3"/>
  </sheets>
  <definedNames>
    <definedName name="ExternalData_1" localSheetId="1" hidden="1">'rajd'!$A$1:$B$61</definedName>
  </definedNames>
  <calcPr calcId="191028"/>
  <pivotCaches>
    <pivotCache cacheId="1580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2" l="1"/>
  <c r="AB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K2" i="2"/>
  <c r="J2" i="2"/>
  <c r="I2" i="2"/>
  <c r="D2" i="2"/>
  <c r="C2" i="2" s="1"/>
  <c r="E2" i="2" s="1"/>
  <c r="F2" i="2" s="1"/>
  <c r="D3" i="2"/>
  <c r="C3" i="2" s="1"/>
  <c r="E3" i="2" s="1"/>
  <c r="F3" i="2" s="1"/>
  <c r="D4" i="2"/>
  <c r="C4" i="2" s="1"/>
  <c r="E4" i="2" s="1"/>
  <c r="F4" i="2" s="1"/>
  <c r="D5" i="2"/>
  <c r="C5" i="2" s="1"/>
  <c r="E5" i="2" s="1"/>
  <c r="F5" i="2" s="1"/>
  <c r="D6" i="2"/>
  <c r="C6" i="2" s="1"/>
  <c r="E6" i="2" s="1"/>
  <c r="F6" i="2" s="1"/>
  <c r="D7" i="2"/>
  <c r="C7" i="2" s="1"/>
  <c r="E7" i="2" s="1"/>
  <c r="F7" i="2" s="1"/>
  <c r="D8" i="2"/>
  <c r="C8" i="2" s="1"/>
  <c r="E8" i="2" s="1"/>
  <c r="F8" i="2" s="1"/>
  <c r="D9" i="2"/>
  <c r="C9" i="2" s="1"/>
  <c r="E9" i="2" s="1"/>
  <c r="F9" i="2" s="1"/>
  <c r="D10" i="2"/>
  <c r="C10" i="2" s="1"/>
  <c r="E10" i="2" s="1"/>
  <c r="F10" i="2" s="1"/>
  <c r="D11" i="2"/>
  <c r="C11" i="2" s="1"/>
  <c r="E11" i="2" s="1"/>
  <c r="F11" i="2" s="1"/>
  <c r="D12" i="2"/>
  <c r="C12" i="2" s="1"/>
  <c r="E12" i="2" s="1"/>
  <c r="F12" i="2" s="1"/>
  <c r="D13" i="2"/>
  <c r="C13" i="2" s="1"/>
  <c r="E13" i="2" s="1"/>
  <c r="F13" i="2" s="1"/>
  <c r="D14" i="2"/>
  <c r="C14" i="2" s="1"/>
  <c r="E14" i="2" s="1"/>
  <c r="F14" i="2" s="1"/>
  <c r="D15" i="2"/>
  <c r="C15" i="2" s="1"/>
  <c r="E15" i="2" s="1"/>
  <c r="F15" i="2" s="1"/>
  <c r="D16" i="2"/>
  <c r="C16" i="2" s="1"/>
  <c r="E16" i="2" s="1"/>
  <c r="F16" i="2" s="1"/>
  <c r="D17" i="2"/>
  <c r="C17" i="2" s="1"/>
  <c r="E17" i="2" s="1"/>
  <c r="F17" i="2" s="1"/>
  <c r="D18" i="2"/>
  <c r="C18" i="2" s="1"/>
  <c r="E18" i="2" s="1"/>
  <c r="F18" i="2" s="1"/>
  <c r="D19" i="2"/>
  <c r="C19" i="2" s="1"/>
  <c r="E19" i="2" s="1"/>
  <c r="F19" i="2" s="1"/>
  <c r="D20" i="2"/>
  <c r="C20" i="2" s="1"/>
  <c r="E20" i="2" s="1"/>
  <c r="F20" i="2" s="1"/>
  <c r="D21" i="2"/>
  <c r="C21" i="2" s="1"/>
  <c r="E21" i="2" s="1"/>
  <c r="F21" i="2" s="1"/>
  <c r="D22" i="2"/>
  <c r="C22" i="2" s="1"/>
  <c r="E22" i="2" s="1"/>
  <c r="F22" i="2" s="1"/>
  <c r="D23" i="2"/>
  <c r="C23" i="2" s="1"/>
  <c r="E23" i="2" s="1"/>
  <c r="F23" i="2" s="1"/>
  <c r="D24" i="2"/>
  <c r="C24" i="2" s="1"/>
  <c r="E24" i="2" s="1"/>
  <c r="F24" i="2" s="1"/>
  <c r="D25" i="2"/>
  <c r="C25" i="2" s="1"/>
  <c r="E25" i="2" s="1"/>
  <c r="F25" i="2" s="1"/>
  <c r="D26" i="2"/>
  <c r="C26" i="2" s="1"/>
  <c r="E26" i="2" s="1"/>
  <c r="F26" i="2" s="1"/>
  <c r="D27" i="2"/>
  <c r="C27" i="2" s="1"/>
  <c r="E27" i="2" s="1"/>
  <c r="F27" i="2" s="1"/>
  <c r="D28" i="2"/>
  <c r="C28" i="2" s="1"/>
  <c r="E28" i="2" s="1"/>
  <c r="F28" i="2" s="1"/>
  <c r="D29" i="2"/>
  <c r="C29" i="2" s="1"/>
  <c r="E29" i="2" s="1"/>
  <c r="F29" i="2" s="1"/>
  <c r="D30" i="2"/>
  <c r="C30" i="2" s="1"/>
  <c r="E30" i="2" s="1"/>
  <c r="F30" i="2" s="1"/>
  <c r="D31" i="2"/>
  <c r="C31" i="2" s="1"/>
  <c r="E31" i="2" s="1"/>
  <c r="F31" i="2" s="1"/>
  <c r="D32" i="2"/>
  <c r="C32" i="2" s="1"/>
  <c r="E32" i="2" s="1"/>
  <c r="F32" i="2" s="1"/>
  <c r="D33" i="2"/>
  <c r="C33" i="2" s="1"/>
  <c r="E33" i="2" s="1"/>
  <c r="F33" i="2" s="1"/>
  <c r="D34" i="2"/>
  <c r="C34" i="2" s="1"/>
  <c r="E34" i="2" s="1"/>
  <c r="F34" i="2" s="1"/>
  <c r="D35" i="2"/>
  <c r="C35" i="2" s="1"/>
  <c r="E35" i="2" s="1"/>
  <c r="F35" i="2" s="1"/>
  <c r="D36" i="2"/>
  <c r="C36" i="2" s="1"/>
  <c r="E36" i="2" s="1"/>
  <c r="F36" i="2" s="1"/>
  <c r="D37" i="2"/>
  <c r="C37" i="2" s="1"/>
  <c r="E37" i="2" s="1"/>
  <c r="F37" i="2" s="1"/>
  <c r="D38" i="2"/>
  <c r="C38" i="2" s="1"/>
  <c r="E38" i="2" s="1"/>
  <c r="F38" i="2" s="1"/>
  <c r="D39" i="2"/>
  <c r="C39" i="2" s="1"/>
  <c r="E39" i="2" s="1"/>
  <c r="F39" i="2" s="1"/>
  <c r="D40" i="2"/>
  <c r="C40" i="2" s="1"/>
  <c r="E40" i="2" s="1"/>
  <c r="F40" i="2" s="1"/>
  <c r="D41" i="2"/>
  <c r="C41" i="2" s="1"/>
  <c r="E41" i="2" s="1"/>
  <c r="F41" i="2" s="1"/>
  <c r="D42" i="2"/>
  <c r="C42" i="2" s="1"/>
  <c r="E42" i="2" s="1"/>
  <c r="F42" i="2" s="1"/>
  <c r="D43" i="2"/>
  <c r="C43" i="2" s="1"/>
  <c r="E43" i="2" s="1"/>
  <c r="F43" i="2" s="1"/>
  <c r="D44" i="2"/>
  <c r="C44" i="2" s="1"/>
  <c r="E44" i="2" s="1"/>
  <c r="F44" i="2" s="1"/>
  <c r="D45" i="2"/>
  <c r="C45" i="2" s="1"/>
  <c r="E45" i="2" s="1"/>
  <c r="F45" i="2" s="1"/>
  <c r="D46" i="2"/>
  <c r="C46" i="2" s="1"/>
  <c r="E46" i="2" s="1"/>
  <c r="F46" i="2" s="1"/>
  <c r="D47" i="2"/>
  <c r="C47" i="2" s="1"/>
  <c r="E47" i="2" s="1"/>
  <c r="F47" i="2" s="1"/>
  <c r="D48" i="2"/>
  <c r="C48" i="2" s="1"/>
  <c r="E48" i="2" s="1"/>
  <c r="F48" i="2" s="1"/>
  <c r="D49" i="2"/>
  <c r="C49" i="2" s="1"/>
  <c r="E49" i="2" s="1"/>
  <c r="F49" i="2" s="1"/>
  <c r="D50" i="2"/>
  <c r="C50" i="2" s="1"/>
  <c r="E50" i="2" s="1"/>
  <c r="F50" i="2" s="1"/>
  <c r="D51" i="2"/>
  <c r="C51" i="2" s="1"/>
  <c r="E51" i="2" s="1"/>
  <c r="F51" i="2" s="1"/>
  <c r="D52" i="2"/>
  <c r="C52" i="2" s="1"/>
  <c r="E52" i="2" s="1"/>
  <c r="F52" i="2" s="1"/>
  <c r="D53" i="2"/>
  <c r="C53" i="2" s="1"/>
  <c r="E53" i="2" s="1"/>
  <c r="F53" i="2" s="1"/>
  <c r="D54" i="2"/>
  <c r="C54" i="2" s="1"/>
  <c r="E54" i="2" s="1"/>
  <c r="F54" i="2" s="1"/>
  <c r="D55" i="2"/>
  <c r="C55" i="2" s="1"/>
  <c r="E55" i="2" s="1"/>
  <c r="F55" i="2" s="1"/>
  <c r="D56" i="2"/>
  <c r="C56" i="2" s="1"/>
  <c r="E56" i="2" s="1"/>
  <c r="F56" i="2" s="1"/>
  <c r="D57" i="2"/>
  <c r="C57" i="2" s="1"/>
  <c r="E57" i="2" s="1"/>
  <c r="F57" i="2" s="1"/>
  <c r="D58" i="2"/>
  <c r="C58" i="2" s="1"/>
  <c r="E58" i="2" s="1"/>
  <c r="F58" i="2" s="1"/>
  <c r="D59" i="2"/>
  <c r="C59" i="2" s="1"/>
  <c r="E59" i="2" s="1"/>
  <c r="F59" i="2" s="1"/>
  <c r="D60" i="2"/>
  <c r="C60" i="2" s="1"/>
  <c r="E60" i="2" s="1"/>
  <c r="F60" i="2" s="1"/>
  <c r="D61" i="2"/>
  <c r="C61" i="2" s="1"/>
  <c r="E61" i="2" s="1"/>
  <c r="F61" i="2" s="1"/>
  <c r="M2" i="2" l="1"/>
  <c r="N2" i="2" s="1"/>
  <c r="L2" i="2"/>
  <c r="H3" i="2"/>
  <c r="K3" i="2" s="1"/>
  <c r="O2" i="2" l="1"/>
  <c r="P2" i="2"/>
  <c r="Q2" i="2" s="1"/>
  <c r="I3" i="2"/>
  <c r="H4" i="2" s="1"/>
  <c r="K4" i="2" s="1"/>
  <c r="J3" i="2"/>
  <c r="L3" i="2" s="1"/>
  <c r="R2" i="2" l="1"/>
  <c r="S2" i="2" s="1"/>
  <c r="M3" i="2"/>
  <c r="N3" i="2" s="1"/>
  <c r="I4" i="2"/>
  <c r="H5" i="2" s="1"/>
  <c r="K5" i="2" s="1"/>
  <c r="J4" i="2"/>
  <c r="L4" i="2" s="1"/>
  <c r="O3" i="2" l="1"/>
  <c r="P3" i="2"/>
  <c r="Q3" i="2" s="1"/>
  <c r="M4" i="2"/>
  <c r="N4" i="2" s="1"/>
  <c r="I5" i="2"/>
  <c r="H6" i="2" s="1"/>
  <c r="K6" i="2" s="1"/>
  <c r="J5" i="2"/>
  <c r="L5" i="2" s="1"/>
  <c r="R3" i="2" l="1"/>
  <c r="S3" i="2" s="1"/>
  <c r="O4" i="2"/>
  <c r="P4" i="2"/>
  <c r="Q4" i="2" s="1"/>
  <c r="M5" i="2"/>
  <c r="N5" i="2" s="1"/>
  <c r="I6" i="2"/>
  <c r="H7" i="2" s="1"/>
  <c r="K7" i="2" s="1"/>
  <c r="J6" i="2"/>
  <c r="L6" i="2" s="1"/>
  <c r="R4" i="2" l="1"/>
  <c r="S4" i="2" s="1"/>
  <c r="O5" i="2"/>
  <c r="P5" i="2"/>
  <c r="Q5" i="2" s="1"/>
  <c r="M6" i="2"/>
  <c r="N6" i="2" s="1"/>
  <c r="I7" i="2"/>
  <c r="H8" i="2" s="1"/>
  <c r="K8" i="2" s="1"/>
  <c r="J7" i="2"/>
  <c r="L7" i="2" s="1"/>
  <c r="R5" i="2" l="1"/>
  <c r="S5" i="2" s="1"/>
  <c r="O6" i="2"/>
  <c r="P6" i="2"/>
  <c r="Q6" i="2" s="1"/>
  <c r="M7" i="2"/>
  <c r="N7" i="2" s="1"/>
  <c r="I8" i="2"/>
  <c r="H9" i="2" s="1"/>
  <c r="K9" i="2" s="1"/>
  <c r="J8" i="2"/>
  <c r="L8" i="2" s="1"/>
  <c r="R6" i="2" l="1"/>
  <c r="S6" i="2" s="1"/>
  <c r="O7" i="2"/>
  <c r="P7" i="2"/>
  <c r="Q7" i="2" s="1"/>
  <c r="M8" i="2"/>
  <c r="N8" i="2" s="1"/>
  <c r="I9" i="2"/>
  <c r="H10" i="2" s="1"/>
  <c r="K10" i="2" s="1"/>
  <c r="J9" i="2"/>
  <c r="L9" i="2" s="1"/>
  <c r="R7" i="2" l="1"/>
  <c r="S7" i="2" s="1"/>
  <c r="O8" i="2"/>
  <c r="P8" i="2"/>
  <c r="Q8" i="2" s="1"/>
  <c r="M9" i="2"/>
  <c r="N9" i="2" s="1"/>
  <c r="I10" i="2"/>
  <c r="H11" i="2" s="1"/>
  <c r="K11" i="2" s="1"/>
  <c r="J10" i="2"/>
  <c r="L10" i="2" s="1"/>
  <c r="R8" i="2" l="1"/>
  <c r="S8" i="2" s="1"/>
  <c r="O9" i="2"/>
  <c r="P9" i="2"/>
  <c r="Q9" i="2" s="1"/>
  <c r="M10" i="2"/>
  <c r="N10" i="2" s="1"/>
  <c r="I11" i="2"/>
  <c r="H12" i="2" s="1"/>
  <c r="K12" i="2" s="1"/>
  <c r="J11" i="2"/>
  <c r="L11" i="2" s="1"/>
  <c r="R9" i="2" l="1"/>
  <c r="S9" i="2" s="1"/>
  <c r="O10" i="2"/>
  <c r="P10" i="2"/>
  <c r="Q10" i="2" s="1"/>
  <c r="M11" i="2"/>
  <c r="N11" i="2" s="1"/>
  <c r="I12" i="2"/>
  <c r="H13" i="2" s="1"/>
  <c r="K13" i="2" s="1"/>
  <c r="J12" i="2"/>
  <c r="L12" i="2" s="1"/>
  <c r="R10" i="2" l="1"/>
  <c r="S10" i="2" s="1"/>
  <c r="O11" i="2"/>
  <c r="P11" i="2"/>
  <c r="Q11" i="2" s="1"/>
  <c r="M12" i="2"/>
  <c r="N12" i="2" s="1"/>
  <c r="I13" i="2"/>
  <c r="H14" i="2" s="1"/>
  <c r="K14" i="2" s="1"/>
  <c r="J13" i="2"/>
  <c r="L13" i="2" s="1"/>
  <c r="R11" i="2" l="1"/>
  <c r="S11" i="2" s="1"/>
  <c r="O12" i="2"/>
  <c r="P12" i="2"/>
  <c r="Q12" i="2" s="1"/>
  <c r="M13" i="2"/>
  <c r="N13" i="2" s="1"/>
  <c r="I14" i="2"/>
  <c r="H15" i="2" s="1"/>
  <c r="K15" i="2" s="1"/>
  <c r="J14" i="2"/>
  <c r="L14" i="2" s="1"/>
  <c r="R12" i="2" l="1"/>
  <c r="S12" i="2" s="1"/>
  <c r="O13" i="2"/>
  <c r="P13" i="2"/>
  <c r="Q13" i="2" s="1"/>
  <c r="M14" i="2"/>
  <c r="N14" i="2" s="1"/>
  <c r="I15" i="2"/>
  <c r="H16" i="2" s="1"/>
  <c r="K16" i="2" s="1"/>
  <c r="J15" i="2"/>
  <c r="L15" i="2" s="1"/>
  <c r="R13" i="2" l="1"/>
  <c r="S13" i="2" s="1"/>
  <c r="O14" i="2"/>
  <c r="P14" i="2"/>
  <c r="Q14" i="2" s="1"/>
  <c r="M15" i="2"/>
  <c r="N15" i="2" s="1"/>
  <c r="I16" i="2"/>
  <c r="H17" i="2" s="1"/>
  <c r="K17" i="2" s="1"/>
  <c r="J16" i="2"/>
  <c r="L16" i="2" s="1"/>
  <c r="R14" i="2" l="1"/>
  <c r="S14" i="2" s="1"/>
  <c r="O15" i="2"/>
  <c r="P15" i="2"/>
  <c r="Q15" i="2" s="1"/>
  <c r="M16" i="2"/>
  <c r="N16" i="2" s="1"/>
  <c r="I17" i="2"/>
  <c r="H18" i="2" s="1"/>
  <c r="K18" i="2" s="1"/>
  <c r="J17" i="2"/>
  <c r="L17" i="2" s="1"/>
  <c r="R15" i="2" l="1"/>
  <c r="S15" i="2" s="1"/>
  <c r="O16" i="2"/>
  <c r="P16" i="2"/>
  <c r="Q16" i="2" s="1"/>
  <c r="M17" i="2"/>
  <c r="N17" i="2" s="1"/>
  <c r="I18" i="2"/>
  <c r="H19" i="2" s="1"/>
  <c r="K19" i="2" s="1"/>
  <c r="J18" i="2"/>
  <c r="L18" i="2" s="1"/>
  <c r="R16" i="2" l="1"/>
  <c r="S16" i="2" s="1"/>
  <c r="O17" i="2"/>
  <c r="P17" i="2"/>
  <c r="Q17" i="2" s="1"/>
  <c r="M18" i="2"/>
  <c r="N18" i="2" s="1"/>
  <c r="I19" i="2"/>
  <c r="H20" i="2" s="1"/>
  <c r="K20" i="2" s="1"/>
  <c r="J19" i="2"/>
  <c r="L19" i="2" s="1"/>
  <c r="R17" i="2" l="1"/>
  <c r="S17" i="2" s="1"/>
  <c r="O18" i="2"/>
  <c r="P18" i="2"/>
  <c r="Q18" i="2" s="1"/>
  <c r="M19" i="2"/>
  <c r="N19" i="2" s="1"/>
  <c r="I20" i="2"/>
  <c r="H21" i="2" s="1"/>
  <c r="K21" i="2" s="1"/>
  <c r="J20" i="2"/>
  <c r="L20" i="2" s="1"/>
  <c r="R18" i="2" l="1"/>
  <c r="S18" i="2" s="1"/>
  <c r="O19" i="2"/>
  <c r="P19" i="2"/>
  <c r="Q19" i="2" s="1"/>
  <c r="M20" i="2"/>
  <c r="N20" i="2" s="1"/>
  <c r="I21" i="2"/>
  <c r="H22" i="2" s="1"/>
  <c r="K22" i="2" s="1"/>
  <c r="J21" i="2"/>
  <c r="L21" i="2" s="1"/>
  <c r="R19" i="2" l="1"/>
  <c r="S19" i="2" s="1"/>
  <c r="O20" i="2"/>
  <c r="P20" i="2"/>
  <c r="Q20" i="2" s="1"/>
  <c r="M21" i="2"/>
  <c r="N21" i="2" s="1"/>
  <c r="I22" i="2"/>
  <c r="H23" i="2" s="1"/>
  <c r="K23" i="2" s="1"/>
  <c r="J22" i="2"/>
  <c r="L22" i="2" s="1"/>
  <c r="R20" i="2" l="1"/>
  <c r="S20" i="2" s="1"/>
  <c r="O21" i="2"/>
  <c r="P21" i="2"/>
  <c r="Q21" i="2" s="1"/>
  <c r="M22" i="2"/>
  <c r="N22" i="2" s="1"/>
  <c r="I23" i="2"/>
  <c r="H24" i="2" s="1"/>
  <c r="K24" i="2" s="1"/>
  <c r="J23" i="2"/>
  <c r="L23" i="2" s="1"/>
  <c r="R21" i="2" l="1"/>
  <c r="S21" i="2" s="1"/>
  <c r="O22" i="2"/>
  <c r="P22" i="2"/>
  <c r="Q22" i="2" s="1"/>
  <c r="M23" i="2"/>
  <c r="N23" i="2" s="1"/>
  <c r="I24" i="2"/>
  <c r="H25" i="2" s="1"/>
  <c r="K25" i="2" s="1"/>
  <c r="J24" i="2"/>
  <c r="L24" i="2" s="1"/>
  <c r="R22" i="2" l="1"/>
  <c r="S22" i="2" s="1"/>
  <c r="O23" i="2"/>
  <c r="P23" i="2"/>
  <c r="Q23" i="2" s="1"/>
  <c r="M24" i="2"/>
  <c r="N24" i="2" s="1"/>
  <c r="I25" i="2"/>
  <c r="H26" i="2" s="1"/>
  <c r="K26" i="2" s="1"/>
  <c r="J25" i="2"/>
  <c r="L25" i="2" s="1"/>
  <c r="R23" i="2" l="1"/>
  <c r="S23" i="2" s="1"/>
  <c r="O24" i="2"/>
  <c r="P24" i="2"/>
  <c r="Q24" i="2" s="1"/>
  <c r="M25" i="2"/>
  <c r="N25" i="2" s="1"/>
  <c r="I26" i="2"/>
  <c r="H27" i="2" s="1"/>
  <c r="K27" i="2" s="1"/>
  <c r="J26" i="2"/>
  <c r="L26" i="2" s="1"/>
  <c r="R24" i="2" l="1"/>
  <c r="S24" i="2" s="1"/>
  <c r="O25" i="2"/>
  <c r="P25" i="2"/>
  <c r="Q25" i="2" s="1"/>
  <c r="M26" i="2"/>
  <c r="N26" i="2" s="1"/>
  <c r="I27" i="2"/>
  <c r="H28" i="2" s="1"/>
  <c r="K28" i="2" s="1"/>
  <c r="J27" i="2"/>
  <c r="L27" i="2" s="1"/>
  <c r="R25" i="2" l="1"/>
  <c r="S25" i="2" s="1"/>
  <c r="O26" i="2"/>
  <c r="P26" i="2"/>
  <c r="Q26" i="2" s="1"/>
  <c r="M27" i="2"/>
  <c r="N27" i="2" s="1"/>
  <c r="I28" i="2"/>
  <c r="H29" i="2" s="1"/>
  <c r="K29" i="2" s="1"/>
  <c r="J28" i="2"/>
  <c r="L28" i="2" s="1"/>
  <c r="R26" i="2" l="1"/>
  <c r="S26" i="2" s="1"/>
  <c r="O27" i="2"/>
  <c r="P27" i="2"/>
  <c r="Q27" i="2" s="1"/>
  <c r="M28" i="2"/>
  <c r="N28" i="2" s="1"/>
  <c r="I29" i="2"/>
  <c r="H30" i="2" s="1"/>
  <c r="K30" i="2" s="1"/>
  <c r="J29" i="2"/>
  <c r="L29" i="2" s="1"/>
  <c r="R27" i="2" l="1"/>
  <c r="S27" i="2" s="1"/>
  <c r="O28" i="2"/>
  <c r="P28" i="2"/>
  <c r="Q28" i="2" s="1"/>
  <c r="M29" i="2"/>
  <c r="N29" i="2" s="1"/>
  <c r="I30" i="2"/>
  <c r="H31" i="2" s="1"/>
  <c r="K31" i="2" s="1"/>
  <c r="J30" i="2"/>
  <c r="L30" i="2" s="1"/>
  <c r="R28" i="2" l="1"/>
  <c r="S28" i="2" s="1"/>
  <c r="O29" i="2"/>
  <c r="P29" i="2"/>
  <c r="Q29" i="2" s="1"/>
  <c r="M30" i="2"/>
  <c r="N30" i="2" s="1"/>
  <c r="I31" i="2"/>
  <c r="H32" i="2" s="1"/>
  <c r="K32" i="2" s="1"/>
  <c r="J31" i="2"/>
  <c r="L31" i="2" s="1"/>
  <c r="R29" i="2" l="1"/>
  <c r="S29" i="2" s="1"/>
  <c r="O30" i="2"/>
  <c r="P30" i="2"/>
  <c r="Q30" i="2" s="1"/>
  <c r="M31" i="2"/>
  <c r="N31" i="2" s="1"/>
  <c r="I32" i="2"/>
  <c r="H33" i="2" s="1"/>
  <c r="K33" i="2" s="1"/>
  <c r="J32" i="2"/>
  <c r="L32" i="2" s="1"/>
  <c r="R30" i="2" l="1"/>
  <c r="S30" i="2" s="1"/>
  <c r="O31" i="2"/>
  <c r="P31" i="2"/>
  <c r="Q31" i="2" s="1"/>
  <c r="M32" i="2"/>
  <c r="N32" i="2" s="1"/>
  <c r="I33" i="2"/>
  <c r="H34" i="2" s="1"/>
  <c r="K34" i="2" s="1"/>
  <c r="J33" i="2"/>
  <c r="L33" i="2" s="1"/>
  <c r="R31" i="2" l="1"/>
  <c r="S31" i="2" s="1"/>
  <c r="O32" i="2"/>
  <c r="P32" i="2"/>
  <c r="Q32" i="2" s="1"/>
  <c r="M33" i="2"/>
  <c r="N33" i="2" s="1"/>
  <c r="I34" i="2"/>
  <c r="H35" i="2" s="1"/>
  <c r="K35" i="2" s="1"/>
  <c r="J34" i="2"/>
  <c r="L34" i="2" s="1"/>
  <c r="R32" i="2" l="1"/>
  <c r="S32" i="2" s="1"/>
  <c r="O33" i="2"/>
  <c r="P33" i="2"/>
  <c r="Q33" i="2" s="1"/>
  <c r="M34" i="2"/>
  <c r="N34" i="2" s="1"/>
  <c r="I35" i="2"/>
  <c r="H36" i="2" s="1"/>
  <c r="K36" i="2" s="1"/>
  <c r="J35" i="2"/>
  <c r="L35" i="2" s="1"/>
  <c r="R33" i="2" l="1"/>
  <c r="S33" i="2" s="1"/>
  <c r="O34" i="2"/>
  <c r="P34" i="2"/>
  <c r="Q34" i="2" s="1"/>
  <c r="M35" i="2"/>
  <c r="N35" i="2" s="1"/>
  <c r="I36" i="2"/>
  <c r="H37" i="2" s="1"/>
  <c r="K37" i="2" s="1"/>
  <c r="J36" i="2"/>
  <c r="L36" i="2" s="1"/>
  <c r="R34" i="2" l="1"/>
  <c r="S34" i="2" s="1"/>
  <c r="O35" i="2"/>
  <c r="P35" i="2"/>
  <c r="Q35" i="2" s="1"/>
  <c r="M36" i="2"/>
  <c r="N36" i="2" s="1"/>
  <c r="I37" i="2"/>
  <c r="H38" i="2" s="1"/>
  <c r="K38" i="2" s="1"/>
  <c r="J37" i="2"/>
  <c r="L37" i="2" s="1"/>
  <c r="R35" i="2" l="1"/>
  <c r="S35" i="2" s="1"/>
  <c r="O36" i="2"/>
  <c r="P36" i="2"/>
  <c r="Q36" i="2" s="1"/>
  <c r="M37" i="2"/>
  <c r="N37" i="2" s="1"/>
  <c r="I38" i="2"/>
  <c r="H39" i="2" s="1"/>
  <c r="K39" i="2" s="1"/>
  <c r="J38" i="2"/>
  <c r="L38" i="2" s="1"/>
  <c r="R36" i="2" l="1"/>
  <c r="S36" i="2" s="1"/>
  <c r="O37" i="2"/>
  <c r="P37" i="2"/>
  <c r="Q37" i="2" s="1"/>
  <c r="M38" i="2"/>
  <c r="N38" i="2" s="1"/>
  <c r="I39" i="2"/>
  <c r="H40" i="2" s="1"/>
  <c r="K40" i="2" s="1"/>
  <c r="J39" i="2"/>
  <c r="L39" i="2" s="1"/>
  <c r="R37" i="2" l="1"/>
  <c r="S37" i="2" s="1"/>
  <c r="O38" i="2"/>
  <c r="P38" i="2"/>
  <c r="Q38" i="2" s="1"/>
  <c r="M39" i="2"/>
  <c r="N39" i="2" s="1"/>
  <c r="I40" i="2"/>
  <c r="H41" i="2" s="1"/>
  <c r="K41" i="2" s="1"/>
  <c r="J40" i="2"/>
  <c r="L40" i="2" s="1"/>
  <c r="R38" i="2" l="1"/>
  <c r="S38" i="2" s="1"/>
  <c r="O39" i="2"/>
  <c r="P39" i="2"/>
  <c r="Q39" i="2" s="1"/>
  <c r="M40" i="2"/>
  <c r="N40" i="2" s="1"/>
  <c r="I41" i="2"/>
  <c r="H42" i="2" s="1"/>
  <c r="K42" i="2" s="1"/>
  <c r="J41" i="2"/>
  <c r="L41" i="2" s="1"/>
  <c r="R39" i="2" l="1"/>
  <c r="S39" i="2" s="1"/>
  <c r="O40" i="2"/>
  <c r="P40" i="2"/>
  <c r="Q40" i="2" s="1"/>
  <c r="M41" i="2"/>
  <c r="N41" i="2" s="1"/>
  <c r="I42" i="2"/>
  <c r="H43" i="2" s="1"/>
  <c r="K43" i="2" s="1"/>
  <c r="J42" i="2"/>
  <c r="L42" i="2" s="1"/>
  <c r="R40" i="2" l="1"/>
  <c r="S40" i="2" s="1"/>
  <c r="O41" i="2"/>
  <c r="P41" i="2"/>
  <c r="Q41" i="2" s="1"/>
  <c r="M42" i="2"/>
  <c r="N42" i="2" s="1"/>
  <c r="I43" i="2"/>
  <c r="H44" i="2" s="1"/>
  <c r="K44" i="2" s="1"/>
  <c r="J43" i="2"/>
  <c r="L43" i="2" s="1"/>
  <c r="R41" i="2" l="1"/>
  <c r="S41" i="2" s="1"/>
  <c r="O42" i="2"/>
  <c r="P42" i="2"/>
  <c r="Q42" i="2" s="1"/>
  <c r="M43" i="2"/>
  <c r="N43" i="2" s="1"/>
  <c r="I44" i="2"/>
  <c r="H45" i="2" s="1"/>
  <c r="K45" i="2" s="1"/>
  <c r="J44" i="2"/>
  <c r="L44" i="2" s="1"/>
  <c r="R42" i="2" l="1"/>
  <c r="S42" i="2" s="1"/>
  <c r="O43" i="2"/>
  <c r="P43" i="2"/>
  <c r="Q43" i="2" s="1"/>
  <c r="M44" i="2"/>
  <c r="N44" i="2" s="1"/>
  <c r="I45" i="2"/>
  <c r="H46" i="2" s="1"/>
  <c r="K46" i="2" s="1"/>
  <c r="J45" i="2"/>
  <c r="L45" i="2" s="1"/>
  <c r="R43" i="2" l="1"/>
  <c r="S43" i="2" s="1"/>
  <c r="O44" i="2"/>
  <c r="P44" i="2"/>
  <c r="Q44" i="2" s="1"/>
  <c r="M45" i="2"/>
  <c r="N45" i="2" s="1"/>
  <c r="I46" i="2"/>
  <c r="H47" i="2" s="1"/>
  <c r="K47" i="2" s="1"/>
  <c r="J46" i="2"/>
  <c r="L46" i="2" s="1"/>
  <c r="R44" i="2" l="1"/>
  <c r="S44" i="2" s="1"/>
  <c r="O45" i="2"/>
  <c r="P45" i="2"/>
  <c r="Q45" i="2" s="1"/>
  <c r="M46" i="2"/>
  <c r="N46" i="2" s="1"/>
  <c r="I47" i="2"/>
  <c r="H48" i="2" s="1"/>
  <c r="K48" i="2" s="1"/>
  <c r="J47" i="2"/>
  <c r="L47" i="2" s="1"/>
  <c r="R45" i="2" l="1"/>
  <c r="S45" i="2" s="1"/>
  <c r="O46" i="2"/>
  <c r="P46" i="2"/>
  <c r="Q46" i="2" s="1"/>
  <c r="M47" i="2"/>
  <c r="N47" i="2" s="1"/>
  <c r="I48" i="2"/>
  <c r="H49" i="2" s="1"/>
  <c r="K49" i="2" s="1"/>
  <c r="J48" i="2"/>
  <c r="L48" i="2" s="1"/>
  <c r="R46" i="2" l="1"/>
  <c r="S46" i="2" s="1"/>
  <c r="O47" i="2"/>
  <c r="P47" i="2"/>
  <c r="Q47" i="2" s="1"/>
  <c r="M48" i="2"/>
  <c r="N48" i="2" s="1"/>
  <c r="I49" i="2"/>
  <c r="H50" i="2" s="1"/>
  <c r="K50" i="2" s="1"/>
  <c r="J49" i="2"/>
  <c r="L49" i="2" s="1"/>
  <c r="R47" i="2" l="1"/>
  <c r="S47" i="2" s="1"/>
  <c r="O48" i="2"/>
  <c r="P48" i="2"/>
  <c r="Q48" i="2" s="1"/>
  <c r="M49" i="2"/>
  <c r="N49" i="2" s="1"/>
  <c r="I50" i="2"/>
  <c r="H51" i="2" s="1"/>
  <c r="K51" i="2" s="1"/>
  <c r="J50" i="2"/>
  <c r="L50" i="2" s="1"/>
  <c r="R48" i="2" l="1"/>
  <c r="S48" i="2" s="1"/>
  <c r="O49" i="2"/>
  <c r="P49" i="2"/>
  <c r="Q49" i="2" s="1"/>
  <c r="M50" i="2"/>
  <c r="N50" i="2" s="1"/>
  <c r="I51" i="2"/>
  <c r="H52" i="2" s="1"/>
  <c r="K52" i="2" s="1"/>
  <c r="J51" i="2"/>
  <c r="L51" i="2" s="1"/>
  <c r="R49" i="2" l="1"/>
  <c r="S49" i="2" s="1"/>
  <c r="O50" i="2"/>
  <c r="P50" i="2"/>
  <c r="Q50" i="2" s="1"/>
  <c r="M51" i="2"/>
  <c r="N51" i="2" s="1"/>
  <c r="I52" i="2"/>
  <c r="H53" i="2" s="1"/>
  <c r="K53" i="2" s="1"/>
  <c r="J52" i="2"/>
  <c r="L52" i="2" s="1"/>
  <c r="R50" i="2" l="1"/>
  <c r="S50" i="2" s="1"/>
  <c r="O51" i="2"/>
  <c r="P51" i="2"/>
  <c r="Q51" i="2" s="1"/>
  <c r="M52" i="2"/>
  <c r="N52" i="2" s="1"/>
  <c r="I53" i="2"/>
  <c r="H54" i="2" s="1"/>
  <c r="K54" i="2" s="1"/>
  <c r="J53" i="2"/>
  <c r="L53" i="2" s="1"/>
  <c r="R51" i="2" l="1"/>
  <c r="S51" i="2" s="1"/>
  <c r="O52" i="2"/>
  <c r="P52" i="2"/>
  <c r="Q52" i="2" s="1"/>
  <c r="M53" i="2"/>
  <c r="N53" i="2" s="1"/>
  <c r="I54" i="2"/>
  <c r="H55" i="2" s="1"/>
  <c r="K55" i="2" s="1"/>
  <c r="J54" i="2"/>
  <c r="L54" i="2" s="1"/>
  <c r="R52" i="2" l="1"/>
  <c r="S52" i="2" s="1"/>
  <c r="O53" i="2"/>
  <c r="P53" i="2"/>
  <c r="Q53" i="2" s="1"/>
  <c r="M54" i="2"/>
  <c r="N54" i="2" s="1"/>
  <c r="I55" i="2"/>
  <c r="H56" i="2" s="1"/>
  <c r="K56" i="2" s="1"/>
  <c r="J55" i="2"/>
  <c r="L55" i="2" s="1"/>
  <c r="R53" i="2" l="1"/>
  <c r="S53" i="2" s="1"/>
  <c r="O54" i="2"/>
  <c r="P54" i="2"/>
  <c r="Q54" i="2" s="1"/>
  <c r="M55" i="2"/>
  <c r="N55" i="2" s="1"/>
  <c r="I56" i="2"/>
  <c r="H57" i="2" s="1"/>
  <c r="K57" i="2" s="1"/>
  <c r="J56" i="2"/>
  <c r="L56" i="2" s="1"/>
  <c r="R54" i="2" l="1"/>
  <c r="S54" i="2" s="1"/>
  <c r="O55" i="2"/>
  <c r="P55" i="2"/>
  <c r="Q55" i="2" s="1"/>
  <c r="M56" i="2"/>
  <c r="N56" i="2" s="1"/>
  <c r="I57" i="2"/>
  <c r="H58" i="2" s="1"/>
  <c r="K58" i="2" s="1"/>
  <c r="J57" i="2"/>
  <c r="L57" i="2" s="1"/>
  <c r="R55" i="2" l="1"/>
  <c r="S55" i="2" s="1"/>
  <c r="O56" i="2"/>
  <c r="P56" i="2"/>
  <c r="Q56" i="2" s="1"/>
  <c r="M57" i="2"/>
  <c r="N57" i="2" s="1"/>
  <c r="I58" i="2"/>
  <c r="H59" i="2" s="1"/>
  <c r="K59" i="2" s="1"/>
  <c r="J58" i="2"/>
  <c r="L58" i="2" s="1"/>
  <c r="R56" i="2" l="1"/>
  <c r="S56" i="2" s="1"/>
  <c r="O57" i="2"/>
  <c r="P57" i="2"/>
  <c r="Q57" i="2" s="1"/>
  <c r="M58" i="2"/>
  <c r="N58" i="2" s="1"/>
  <c r="I59" i="2"/>
  <c r="H60" i="2" s="1"/>
  <c r="K60" i="2" s="1"/>
  <c r="J59" i="2"/>
  <c r="L59" i="2" s="1"/>
  <c r="R57" i="2" l="1"/>
  <c r="S57" i="2" s="1"/>
  <c r="O58" i="2"/>
  <c r="P58" i="2"/>
  <c r="Q58" i="2" s="1"/>
  <c r="M59" i="2"/>
  <c r="N59" i="2" s="1"/>
  <c r="I60" i="2"/>
  <c r="H61" i="2" s="1"/>
  <c r="K61" i="2" s="1"/>
  <c r="J60" i="2"/>
  <c r="L60" i="2" s="1"/>
  <c r="R58" i="2" l="1"/>
  <c r="S58" i="2" s="1"/>
  <c r="O59" i="2"/>
  <c r="P59" i="2"/>
  <c r="Q59" i="2" s="1"/>
  <c r="M60" i="2"/>
  <c r="N60" i="2" s="1"/>
  <c r="I61" i="2"/>
  <c r="J61" i="2"/>
  <c r="L61" i="2" s="1"/>
  <c r="R59" i="2" l="1"/>
  <c r="S59" i="2" s="1"/>
  <c r="O60" i="2"/>
  <c r="P60" i="2"/>
  <c r="Q60" i="2" s="1"/>
  <c r="M61" i="2"/>
  <c r="N61" i="2" s="1"/>
  <c r="R60" i="2" l="1"/>
  <c r="S60" i="2" s="1"/>
  <c r="O61" i="2"/>
  <c r="P61" i="2"/>
  <c r="Q61" i="2" s="1"/>
  <c r="R61" i="2" l="1"/>
  <c r="S61" i="2" s="1"/>
  <c r="AB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5DAE8-B980-4B87-B8AA-ADF2927D8478}" keepAlive="1" name="Zapytanie — rajd" description="Połączenie z zapytaniem „rajd” w skoroszycie." type="5" refreshedVersion="8" background="1" saveData="1">
    <dbPr connection="Provider=Microsoft.Mashup.OleDb.1;Data Source=$Workbook$;Location=rajd;Extended Properties=&quot;&quot;" command="SELECT * FROM [rajd]"/>
  </connection>
</connections>
</file>

<file path=xl/sharedStrings.xml><?xml version="1.0" encoding="utf-8"?>
<sst xmlns="http://schemas.openxmlformats.org/spreadsheetml/2006/main" count="90" uniqueCount="90">
  <si>
    <t>Etykiety wierszy</t>
  </si>
  <si>
    <t>Suma z ile przejechal sam w km</t>
  </si>
  <si>
    <t>Suma z ile na silniku</t>
  </si>
  <si>
    <t>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</si>
  <si>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</si>
  <si>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</si>
  <si>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</si>
  <si>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</si>
  <si>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</si>
  <si>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</si>
  <si>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</si>
  <si>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</si>
  <si>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</si>
  <si>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</si>
  <si>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</si>
  <si>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</si>
  <si>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</si>
  <si>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</si>
  <si>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</si>
  <si>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</si>
  <si>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</si>
  <si>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</si>
  <si>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</si>
  <si>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</si>
  <si>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</si>
  <si>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</si>
  <si>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</si>
  <si>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</si>
  <si>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</si>
  <si>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sie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</si>
  <si>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</si>
  <si>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</si>
  <si>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</si>
  <si>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</si>
  <si>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</si>
  <si>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</si>
  <si>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</si>
  <si>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</si>
  <si>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</si>
  <si>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</si>
  <si>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</si>
  <si>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</si>
  <si>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</si>
  <si>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</si>
  <si>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</si>
  <si>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</si>
  <si>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</si>
  <si>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</si>
  <si>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</si>
  <si>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</si>
  <si>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</si>
  <si>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</si>
  <si>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</si>
  <si>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</si>
  <si>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</si>
  <si>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</si>
  <si>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</si>
  <si>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</si>
  <si>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</si>
  <si>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</si>
  <si>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</si>
  <si>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wrz</t>
  </si>
  <si>
    <t>01.wrz</t>
  </si>
  <si>
    <t>02.wrz</t>
  </si>
  <si>
    <t>03.wrz</t>
  </si>
  <si>
    <t>04.wrz</t>
  </si>
  <si>
    <t>Suma końcowa</t>
  </si>
  <si>
    <t>data</t>
  </si>
  <si>
    <t>ile przerwy</t>
  </si>
  <si>
    <t>ile czasu w terenie (liczba)</t>
  </si>
  <si>
    <t>dzień tygodnia</t>
  </si>
  <si>
    <t>ile czasu w terenie godziny</t>
  </si>
  <si>
    <t>ile czasu jezdził</t>
  </si>
  <si>
    <t>który dzień</t>
  </si>
  <si>
    <t>ile rano zasięg</t>
  </si>
  <si>
    <t>ile zasięg wieczorem</t>
  </si>
  <si>
    <t>ile godzin przejechał na silniku</t>
  </si>
  <si>
    <t>ile minut na silniku</t>
  </si>
  <si>
    <t>ile na silniku</t>
  </si>
  <si>
    <t>ile jechał z silnikiem</t>
  </si>
  <si>
    <t>ile przejechal sam</t>
  </si>
  <si>
    <t>ile godzin  sam</t>
  </si>
  <si>
    <t>iel minut sam</t>
  </si>
  <si>
    <t>jaka czesc minut</t>
  </si>
  <si>
    <t>ile przejechal sam w km</t>
  </si>
  <si>
    <t>ile km łącznie</t>
  </si>
  <si>
    <t>czy wiecej sam</t>
  </si>
  <si>
    <t>4.1</t>
  </si>
  <si>
    <t>4.2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</si>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</sst>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</cellXfs>
  <cellStyles count="1">
    <cellStyle name="Normalny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5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[Nowy Arkusz programu Microsoft Excel.xlsx]4.4!Tabela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'4.4'!$B$3</c:f>
              <c:strCache>
                <c:ptCount val="1"/>
                <c:pt idx="0">
                  <c:v>Suma z ile przejechal sam w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'4.4'!$A$4:$A$67</c:f>
              <c:multiLvlStrCache>
                <c:ptCount val="60"/>
                <c:lvl>
                  <c:pt idx="0">
                    <c:v>07.lip</c:v>
                  </c:pt>
                  <c:pt idx="1">
                    <c:v>08.lip</c:v>
                  </c:pt>
                  <c:pt idx="2">
                    <c:v>09.lip</c:v>
                  </c:pt>
                  <c:pt idx="3">
                    <c:v>10.lip</c:v>
                  </c:pt>
                  <c:pt idx="4">
                    <c:v>11.lip</c:v>
                  </c:pt>
                  <c:pt idx="5">
                    <c:v>12.lip</c:v>
                  </c:pt>
                  <c:pt idx="6">
                    <c:v>13.lip</c:v>
                  </c:pt>
                  <c:pt idx="7">
                    <c:v>14.lip</c:v>
                  </c:pt>
                  <c:pt idx="8">
                    <c:v>15.lip</c:v>
                  </c:pt>
                  <c:pt idx="9">
                    <c:v>16.lip</c:v>
                  </c:pt>
                  <c:pt idx="10">
                    <c:v>17.lip</c:v>
                  </c:pt>
                  <c:pt idx="11">
                    <c:v>18.lip</c:v>
                  </c:pt>
                  <c:pt idx="12">
                    <c:v>19.lip</c:v>
                  </c:pt>
                  <c:pt idx="13">
                    <c:v>20.lip</c:v>
                  </c:pt>
                  <c:pt idx="14">
                    <c:v>21.lip</c:v>
                  </c:pt>
                  <c:pt idx="15">
                    <c:v>22.lip</c:v>
                  </c:pt>
                  <c:pt idx="16">
                    <c:v>23.lip</c:v>
                  </c:pt>
                  <c:pt idx="17">
                    <c:v>24.lip</c:v>
                  </c:pt>
                  <c:pt idx="18">
                    <c:v>25.lip</c:v>
                  </c:pt>
                  <c:pt idx="19">
                    <c:v>26.lip</c:v>
                  </c:pt>
                  <c:pt idx="20">
                    <c:v>27.lip</c:v>
                  </c:pt>
                  <c:pt idx="21">
                    <c:v>28.lip</c:v>
                  </c:pt>
                  <c:pt idx="22">
                    <c:v>29.lip</c:v>
                  </c:pt>
                  <c:pt idx="23">
                    <c:v>30.lip</c:v>
                  </c:pt>
                  <c:pt idx="24">
                    <c:v>31.lip</c:v>
                  </c:pt>
                  <c:pt idx="25">
                    <c:v>01.sie</c:v>
                  </c:pt>
                  <c:pt idx="26">
                    <c:v>02.sie</c:v>
                  </c:pt>
                  <c:pt idx="27">
                    <c:v>03.sie</c:v>
                  </c:pt>
                  <c:pt idx="28">
                    <c:v>04.sie</c:v>
                  </c:pt>
                  <c:pt idx="29">
                    <c:v>05.sie</c:v>
                  </c:pt>
                  <c:pt idx="30">
                    <c:v>06.sie</c:v>
                  </c:pt>
                  <c:pt idx="31">
                    <c:v>07.sie</c:v>
                  </c:pt>
                  <c:pt idx="32">
                    <c:v>08.sie</c:v>
                  </c:pt>
                  <c:pt idx="33">
                    <c:v>09.sie</c:v>
                  </c:pt>
                  <c:pt idx="34">
                    <c:v>10.sie</c:v>
                  </c:pt>
                  <c:pt idx="35">
                    <c:v>11.sie</c:v>
                  </c:pt>
                  <c:pt idx="36">
                    <c:v>12.sie</c:v>
                  </c:pt>
                  <c:pt idx="37">
                    <c:v>13.sie</c:v>
                  </c:pt>
                  <c:pt idx="38">
                    <c:v>14.sie</c:v>
                  </c:pt>
                  <c:pt idx="39">
                    <c:v>15.sie</c:v>
                  </c:pt>
                  <c:pt idx="40">
                    <c:v>16.sie</c:v>
                  </c:pt>
                  <c:pt idx="41">
                    <c:v>17.sie</c:v>
                  </c:pt>
                  <c:pt idx="42">
                    <c:v>18.sie</c:v>
                  </c:pt>
                  <c:pt idx="43">
                    <c:v>19.sie</c:v>
                  </c:pt>
                  <c:pt idx="44">
                    <c:v>20.sie</c:v>
                  </c:pt>
                  <c:pt idx="45">
                    <c:v>21.sie</c:v>
                  </c:pt>
                  <c:pt idx="46">
                    <c:v>22.sie</c:v>
                  </c:pt>
                  <c:pt idx="47">
                    <c:v>23.sie</c:v>
                  </c:pt>
                  <c:pt idx="48">
                    <c:v>24.sie</c:v>
                  </c:pt>
                  <c:pt idx="49">
                    <c:v>25.sie</c:v>
                  </c:pt>
                  <c:pt idx="50">
                    <c:v>26.sie</c:v>
                  </c:pt>
                  <c:pt idx="51">
                    <c:v>27.sie</c:v>
                  </c:pt>
                  <c:pt idx="52">
                    <c:v>28.sie</c:v>
                  </c:pt>
                  <c:pt idx="53">
                    <c:v>29.sie</c:v>
                  </c:pt>
                  <c:pt idx="54">
                    <c:v>30.sie</c:v>
                  </c:pt>
                  <c:pt idx="55">
                    <c:v>31.sie</c:v>
                  </c:pt>
                  <c:pt idx="56">
                    <c:v>01.wrz</c:v>
                  </c:pt>
                  <c:pt idx="57">
                    <c:v>02.wrz</c:v>
                  </c:pt>
                  <c:pt idx="58">
                    <c:v>03.wrz</c:v>
                  </c:pt>
                  <c:pt idx="59">
                    <c:v>04.wrz</c:v>
                  </c:pt>
                </c:lvl>
                <c:lvl>
                  <c:pt idx="0">
                    <c:v>lip</c:v>
                  </c:pt>
                  <c:pt idx="25">
                    <c:v>sie</c:v>
                  </c:pt>
                  <c:pt idx="56">
                    <c:v>wrz</c:v>
                  </c:pt>
                </c:lvl>
              </c:multiLvlStrCache>
            </c:multiLvlStrRef>
          </c:cat>
          <c:val>
            <c:numRef>
              <c:f>'4.4'!$B$4:$B$67</c:f>
              <c:numCache>
                <c:formatCode>General</c:formatCode>
                <c:ptCount val="60"/>
                <c:pt idx="0">
                  <c:v>71.25</c:v>
                </c:pt>
                <c:pt idx="1">
                  <c:v>71.25</c:v>
                </c:pt>
                <c:pt idx="2">
                  <c:v>71.25</c:v>
                </c:pt>
                <c:pt idx="3">
                  <c:v>60.8</c:v>
                </c:pt>
                <c:pt idx="4">
                  <c:v>2.85</c:v>
                </c:pt>
                <c:pt idx="5">
                  <c:v>11.4</c:v>
                </c:pt>
                <c:pt idx="6">
                  <c:v>72.2</c:v>
                </c:pt>
                <c:pt idx="7">
                  <c:v>72.2</c:v>
                </c:pt>
                <c:pt idx="8">
                  <c:v>72.2</c:v>
                </c:pt>
                <c:pt idx="9">
                  <c:v>85.183333333333337</c:v>
                </c:pt>
                <c:pt idx="10">
                  <c:v>85.183333333333337</c:v>
                </c:pt>
                <c:pt idx="11">
                  <c:v>27.233333333333334</c:v>
                </c:pt>
                <c:pt idx="12">
                  <c:v>29.766666666666666</c:v>
                </c:pt>
                <c:pt idx="13">
                  <c:v>80.433333333333337</c:v>
                </c:pt>
                <c:pt idx="14">
                  <c:v>80.433333333333337</c:v>
                </c:pt>
                <c:pt idx="15">
                  <c:v>83.916666666666671</c:v>
                </c:pt>
                <c:pt idx="16">
                  <c:v>83.916666666666671</c:v>
                </c:pt>
                <c:pt idx="17">
                  <c:v>80.75</c:v>
                </c:pt>
                <c:pt idx="18">
                  <c:v>26.283333333333335</c:v>
                </c:pt>
                <c:pt idx="19">
                  <c:v>25.65</c:v>
                </c:pt>
                <c:pt idx="20">
                  <c:v>85.816666666666663</c:v>
                </c:pt>
                <c:pt idx="21">
                  <c:v>88.983333333333334</c:v>
                </c:pt>
                <c:pt idx="22">
                  <c:v>88.983333333333334</c:v>
                </c:pt>
                <c:pt idx="23">
                  <c:v>90.566666666666663</c:v>
                </c:pt>
                <c:pt idx="24">
                  <c:v>93.733333333333334</c:v>
                </c:pt>
                <c:pt idx="25">
                  <c:v>36.1</c:v>
                </c:pt>
                <c:pt idx="26">
                  <c:v>21.216666666666669</c:v>
                </c:pt>
                <c:pt idx="27">
                  <c:v>81.066666666666663</c:v>
                </c:pt>
                <c:pt idx="28">
                  <c:v>81.066666666666663</c:v>
                </c:pt>
                <c:pt idx="29">
                  <c:v>81.066666666666663</c:v>
                </c:pt>
                <c:pt idx="30">
                  <c:v>96.583333333333329</c:v>
                </c:pt>
                <c:pt idx="31">
                  <c:v>96.583333333333329</c:v>
                </c:pt>
                <c:pt idx="32">
                  <c:v>38.950000000000003</c:v>
                </c:pt>
                <c:pt idx="33">
                  <c:v>41.166666666666664</c:v>
                </c:pt>
                <c:pt idx="34">
                  <c:v>95</c:v>
                </c:pt>
                <c:pt idx="35">
                  <c:v>95</c:v>
                </c:pt>
                <c:pt idx="36">
                  <c:v>97.533333333333331</c:v>
                </c:pt>
                <c:pt idx="37">
                  <c:v>97.533333333333331</c:v>
                </c:pt>
                <c:pt idx="38">
                  <c:v>92.783333333333331</c:v>
                </c:pt>
                <c:pt idx="39">
                  <c:v>37.683333333333337</c:v>
                </c:pt>
                <c:pt idx="40">
                  <c:v>37.049999999999997</c:v>
                </c:pt>
                <c:pt idx="41">
                  <c:v>103.55</c:v>
                </c:pt>
                <c:pt idx="42">
                  <c:v>106.08333333333333</c:v>
                </c:pt>
                <c:pt idx="43">
                  <c:v>106.08333333333333</c:v>
                </c:pt>
                <c:pt idx="44">
                  <c:v>106.08333333333333</c:v>
                </c:pt>
                <c:pt idx="45">
                  <c:v>108.61666666666667</c:v>
                </c:pt>
                <c:pt idx="46">
                  <c:v>50.983333333333334</c:v>
                </c:pt>
                <c:pt idx="47">
                  <c:v>50.35</c:v>
                </c:pt>
                <c:pt idx="48">
                  <c:v>90.566666666666663</c:v>
                </c:pt>
                <c:pt idx="49">
                  <c:v>90.566666666666663</c:v>
                </c:pt>
                <c:pt idx="50">
                  <c:v>90.566666666666663</c:v>
                </c:pt>
                <c:pt idx="51">
                  <c:v>107.03333333333333</c:v>
                </c:pt>
                <c:pt idx="52">
                  <c:v>107.03333333333333</c:v>
                </c:pt>
                <c:pt idx="53">
                  <c:v>49.4</c:v>
                </c:pt>
                <c:pt idx="54">
                  <c:v>50.983333333333334</c:v>
                </c:pt>
                <c:pt idx="55">
                  <c:v>107.98333333333333</c:v>
                </c:pt>
                <c:pt idx="56">
                  <c:v>109.56666666666666</c:v>
                </c:pt>
                <c:pt idx="57">
                  <c:v>111.78333333333333</c:v>
                </c:pt>
                <c:pt idx="58">
                  <c:v>111.78333333333333</c:v>
                </c:pt>
                <c:pt idx="59">
                  <c:v>111.78333333333333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87C-9EBF-F559B591427C}"/>
            </c:ext>
          </c:extLst>
        </c:ser>
        <c:ser>
          <c:idx val="1"/>
          <c:order val="1"/>
          <c:tx>
            <c:strRef>
              <c:f>'4.4'!$C$3</c:f>
              <c:strCache>
                <c:ptCount val="1"/>
                <c:pt idx="0">
                  <c:v>Suma z ile na silniku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'4.4'!$A$4:$A$67</c:f>
              <c:multiLvlStrCache>
                <c:ptCount val="60"/>
                <c:lvl>
                  <c:pt idx="0">
                    <c:v>07.lip</c:v>
                  </c:pt>
                  <c:pt idx="1">
                    <c:v>08.lip</c:v>
                  </c:pt>
                  <c:pt idx="2">
                    <c:v>09.lip</c:v>
                  </c:pt>
                  <c:pt idx="3">
                    <c:v>10.lip</c:v>
                  </c:pt>
                  <c:pt idx="4">
                    <c:v>11.lip</c:v>
                  </c:pt>
                  <c:pt idx="5">
                    <c:v>12.lip</c:v>
                  </c:pt>
                  <c:pt idx="6">
                    <c:v>13.lip</c:v>
                  </c:pt>
                  <c:pt idx="7">
                    <c:v>14.lip</c:v>
                  </c:pt>
                  <c:pt idx="8">
                    <c:v>15.lip</c:v>
                  </c:pt>
                  <c:pt idx="9">
                    <c:v>16.lip</c:v>
                  </c:pt>
                  <c:pt idx="10">
                    <c:v>17.lip</c:v>
                  </c:pt>
                  <c:pt idx="11">
                    <c:v>18.lip</c:v>
                  </c:pt>
                  <c:pt idx="12">
                    <c:v>19.lip</c:v>
                  </c:pt>
                  <c:pt idx="13">
                    <c:v>20.lip</c:v>
                  </c:pt>
                  <c:pt idx="14">
                    <c:v>21.lip</c:v>
                  </c:pt>
                  <c:pt idx="15">
                    <c:v>22.lip</c:v>
                  </c:pt>
                  <c:pt idx="16">
                    <c:v>23.lip</c:v>
                  </c:pt>
                  <c:pt idx="17">
                    <c:v>24.lip</c:v>
                  </c:pt>
                  <c:pt idx="18">
                    <c:v>25.lip</c:v>
                  </c:pt>
                  <c:pt idx="19">
                    <c:v>26.lip</c:v>
                  </c:pt>
                  <c:pt idx="20">
                    <c:v>27.lip</c:v>
                  </c:pt>
                  <c:pt idx="21">
                    <c:v>28.lip</c:v>
                  </c:pt>
                  <c:pt idx="22">
                    <c:v>29.lip</c:v>
                  </c:pt>
                  <c:pt idx="23">
                    <c:v>30.lip</c:v>
                  </c:pt>
                  <c:pt idx="24">
                    <c:v>31.lip</c:v>
                  </c:pt>
                  <c:pt idx="25">
                    <c:v>01.sie</c:v>
                  </c:pt>
                  <c:pt idx="26">
                    <c:v>02.sie</c:v>
                  </c:pt>
                  <c:pt idx="27">
                    <c:v>03.sie</c:v>
                  </c:pt>
                  <c:pt idx="28">
                    <c:v>04.sie</c:v>
                  </c:pt>
                  <c:pt idx="29">
                    <c:v>05.sie</c:v>
                  </c:pt>
                  <c:pt idx="30">
                    <c:v>06.sie</c:v>
                  </c:pt>
                  <c:pt idx="31">
                    <c:v>07.sie</c:v>
                  </c:pt>
                  <c:pt idx="32">
                    <c:v>08.sie</c:v>
                  </c:pt>
                  <c:pt idx="33">
                    <c:v>09.sie</c:v>
                  </c:pt>
                  <c:pt idx="34">
                    <c:v>10.sie</c:v>
                  </c:pt>
                  <c:pt idx="35">
                    <c:v>11.sie</c:v>
                  </c:pt>
                  <c:pt idx="36">
                    <c:v>12.sie</c:v>
                  </c:pt>
                  <c:pt idx="37">
                    <c:v>13.sie</c:v>
                  </c:pt>
                  <c:pt idx="38">
                    <c:v>14.sie</c:v>
                  </c:pt>
                  <c:pt idx="39">
                    <c:v>15.sie</c:v>
                  </c:pt>
                  <c:pt idx="40">
                    <c:v>16.sie</c:v>
                  </c:pt>
                  <c:pt idx="41">
                    <c:v>17.sie</c:v>
                  </c:pt>
                  <c:pt idx="42">
                    <c:v>18.sie</c:v>
                  </c:pt>
                  <c:pt idx="43">
                    <c:v>19.sie</c:v>
                  </c:pt>
                  <c:pt idx="44">
                    <c:v>20.sie</c:v>
                  </c:pt>
                  <c:pt idx="45">
                    <c:v>21.sie</c:v>
                  </c:pt>
                  <c:pt idx="46">
                    <c:v>22.sie</c:v>
                  </c:pt>
                  <c:pt idx="47">
                    <c:v>23.sie</c:v>
                  </c:pt>
                  <c:pt idx="48">
                    <c:v>24.sie</c:v>
                  </c:pt>
                  <c:pt idx="49">
                    <c:v>25.sie</c:v>
                  </c:pt>
                  <c:pt idx="50">
                    <c:v>26.sie</c:v>
                  </c:pt>
                  <c:pt idx="51">
                    <c:v>27.sie</c:v>
                  </c:pt>
                  <c:pt idx="52">
                    <c:v>28.sie</c:v>
                  </c:pt>
                  <c:pt idx="53">
                    <c:v>29.sie</c:v>
                  </c:pt>
                  <c:pt idx="54">
                    <c:v>30.sie</c:v>
                  </c:pt>
                  <c:pt idx="55">
                    <c:v>31.sie</c:v>
                  </c:pt>
                  <c:pt idx="56">
                    <c:v>01.wrz</c:v>
                  </c:pt>
                  <c:pt idx="57">
                    <c:v>02.wrz</c:v>
                  </c:pt>
                  <c:pt idx="58">
                    <c:v>03.wrz</c:v>
                  </c:pt>
                  <c:pt idx="59">
                    <c:v>04.wrz</c:v>
                  </c:pt>
                </c:lvl>
                <c:lvl>
                  <c:pt idx="0">
                    <c:v>lip</c:v>
                  </c:pt>
                  <c:pt idx="25">
                    <c:v>sie</c:v>
                  </c:pt>
                  <c:pt idx="56">
                    <c:v>wrz</c:v>
                  </c:pt>
                </c:lvl>
              </c:multiLvlStrCache>
            </c:multiLvlStrRef>
          </c:cat>
          <c:val>
            <c:numRef>
              <c:f>'4.4'!$C$4:$C$67</c:f>
              <c:numCache>
                <c:formatCode>General</c:formatCode>
                <c:ptCount val="6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144</c:v>
                </c:pt>
                <c:pt idx="4">
                  <c:v>145.5</c:v>
                </c:pt>
                <c:pt idx="5">
                  <c:v>147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135.5</c:v>
                </c:pt>
                <c:pt idx="10">
                  <c:v>135.5</c:v>
                </c:pt>
                <c:pt idx="11">
                  <c:v>137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127.5</c:v>
                </c:pt>
                <c:pt idx="16">
                  <c:v>127.5</c:v>
                </c:pt>
                <c:pt idx="17">
                  <c:v>127.5</c:v>
                </c:pt>
                <c:pt idx="18">
                  <c:v>123.5</c:v>
                </c:pt>
                <c:pt idx="19">
                  <c:v>124.5</c:v>
                </c:pt>
                <c:pt idx="20">
                  <c:v>124.5</c:v>
                </c:pt>
                <c:pt idx="21">
                  <c:v>119.5</c:v>
                </c:pt>
                <c:pt idx="22">
                  <c:v>119.5</c:v>
                </c:pt>
                <c:pt idx="23">
                  <c:v>119.5</c:v>
                </c:pt>
                <c:pt idx="24">
                  <c:v>114.5</c:v>
                </c:pt>
                <c:pt idx="25">
                  <c:v>115.5</c:v>
                </c:pt>
                <c:pt idx="26">
                  <c:v>116.5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107.5</c:v>
                </c:pt>
                <c:pt idx="31">
                  <c:v>107.5</c:v>
                </c:pt>
                <c:pt idx="32">
                  <c:v>108.5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89.5</c:v>
                </c:pt>
                <c:pt idx="49">
                  <c:v>89.5</c:v>
                </c:pt>
                <c:pt idx="50">
                  <c:v>89.5</c:v>
                </c:pt>
                <c:pt idx="51">
                  <c:v>86</c:v>
                </c:pt>
                <c:pt idx="52">
                  <c:v>86</c:v>
                </c:pt>
                <c:pt idx="53">
                  <c:v>87</c:v>
                </c:pt>
                <c:pt idx="54">
                  <c:v>84.5</c:v>
                </c:pt>
                <c:pt idx="55">
                  <c:v>84.5</c:v>
                </c:pt>
                <c:pt idx="56">
                  <c:v>84.5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A-487C-9EBF-F559B591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82624"/>
        <c:axId val="990880128"/>
      </c:barChart>
      <c:catAx>
        <c:axId val="9908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80128"/>
        <c:crosses val="autoZero"/>
        <c:auto val="1"/>
        <c:lblAlgn val="ctr"/>
        <c:lblOffset val="100"/>
        <c:noMultiLvlLbl val="0"/>
      </c:catAx>
      <c:valAx>
        <c:axId val="9908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km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6</xdr:row>
      <xdr:rowOff>22860</xdr:rowOff>
    </xdr:from>
    <xdr:to>
      <xdr:col>12</xdr:col>
      <xdr:colOff>419100</xdr:colOff>
      <xdr:row>20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A3354C-3C58-AB3B-386D-AC5B4299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_16" refreshedDate="44988.464346643515" createdVersion="8" refreshedVersion="8" minRefreshableVersion="3" recordCount="60" xr:uid="{8FCC75B3-9087-4C2D-B53A-D5E354C11A5A}">
  <cacheSource type="worksheet">
    <worksheetSource name="rajd"/>
  </cacheSource>
  <cacheFields count="21">
    <cacheField name="data" numFmtId="165">
      <sharedItems containsSemiMixedTypes="0" containsNonDate="0" containsDate="1" containsString="0" minDate="2020-07-07T00:00:00" maxDate="2020-09-05T00:00:00" count="60"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</sharedItems>
      <fieldGroup par="20" base="0">
        <rangePr groupBy="days" startDate="2020-07-07T00:00:00" endDate="2020-09-05T00:00:00"/>
        <groupItems count="368">
          <s v="&lt;07.07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5.09.2020"/>
        </groupItems>
      </fieldGroup>
    </cacheField>
    <cacheField name="ile przerwy" numFmtId="164">
      <sharedItems containsSemiMixedTypes="0" containsNonDate="0" containsDate="1" containsString="0" minDate="1899-12-30T01:00:00" maxDate="1899-12-30T02:15:00"/>
    </cacheField>
    <cacheField name="ile czasu w terenie (liczba)" numFmtId="0">
      <sharedItems containsSemiMixedTypes="0" containsString="0" containsNumber="1" containsInteger="1" minValue="7" maxValue="10"/>
    </cacheField>
    <cacheField name="dzień tygodnia" numFmtId="0">
      <sharedItems containsSemiMixedTypes="0" containsString="0" containsNumber="1" containsInteger="1" minValue="1" maxValue="7"/>
    </cacheField>
    <cacheField name="ile czasu w terenie godziny" numFmtId="0">
      <sharedItems/>
    </cacheField>
    <cacheField name="ile czasu jezdził" numFmtId="164">
      <sharedItems containsSemiMixedTypes="0" containsNonDate="0" containsDate="1" containsString="0" minDate="1899-12-30T05:00:00" maxDate="1899-12-30T09:00:00"/>
    </cacheField>
    <cacheField name="który dzień" numFmtId="0">
      <sharedItems containsSemiMixedTypes="0" containsString="0" containsNumber="1" containsInteger="1" minValue="1" maxValue="60"/>
    </cacheField>
    <cacheField name="ile rano zasięg" numFmtId="0">
      <sharedItems containsSemiMixedTypes="0" containsString="0" containsNumber="1" containsInteger="1" minValue="162" maxValue="300"/>
    </cacheField>
    <cacheField name="ile zasięg wieczorem" numFmtId="0">
      <sharedItems containsSemiMixedTypes="0" containsString="0" containsNumber="1" containsInteger="1" minValue="156" maxValue="300"/>
    </cacheField>
    <cacheField name="ile godzin przejechał na silniku" numFmtId="0">
      <sharedItems containsSemiMixedTypes="0" containsString="0" containsNumber="1" containsInteger="1" minValue="2" maxValue="5"/>
    </cacheField>
    <cacheField name="ile minut na silniku" numFmtId="0">
      <sharedItems containsSemiMixedTypes="0" containsString="0" containsNumber="1" minValue="0" maxValue="0.98333333333333328"/>
    </cacheField>
    <cacheField name="ile na silniku" numFmtId="0">
      <sharedItems containsSemiMixedTypes="0" containsString="0" containsNumber="1" minValue="81" maxValue="150"/>
    </cacheField>
    <cacheField name="ile jechał z silnikiem" numFmtId="0">
      <sharedItems count="31">
        <s v="5:0:00"/>
        <s v="4:48:00"/>
        <s v="4:51:00"/>
        <s v="4:54:00"/>
        <s v="4:42:00"/>
        <s v="4:31:00"/>
        <s v="4:34:00"/>
        <s v="4:26:00"/>
        <s v="4:15:00"/>
        <s v="4:7:00"/>
        <s v="4:9:00"/>
        <s v="3:59:00"/>
        <s v="3:49:00"/>
        <s v="3:51:00"/>
        <s v="3:53:00"/>
        <s v="3:44:00"/>
        <s v="3:35:00"/>
        <s v="3:37:00"/>
        <s v="3:30:00"/>
        <s v="3:22:00"/>
        <s v="3:16:00"/>
        <s v="3:18:00"/>
        <s v="3:10:00"/>
        <s v="3:2:00"/>
        <s v="3:4:00"/>
        <s v="3:6:00"/>
        <s v="2:59:00"/>
        <s v="2:52:00"/>
        <s v="2:54:00"/>
        <s v="2:49:00"/>
        <s v="2:42:00"/>
      </sharedItems>
    </cacheField>
    <cacheField name="ile przejechal sam" numFmtId="164">
      <sharedItems containsSemiMixedTypes="0" containsNonDate="0" containsDate="1" containsString="0" minDate="1899-12-30T00:09:00" maxDate="1899-12-30T05:53:00"/>
    </cacheField>
    <cacheField name="ile godzin  sam" numFmtId="0">
      <sharedItems containsSemiMixedTypes="0" containsString="0" containsNumber="1" containsInteger="1" minValue="0" maxValue="5"/>
    </cacheField>
    <cacheField name="iel minut sam" numFmtId="0">
      <sharedItems containsSemiMixedTypes="0" containsString="0" containsNumber="1" containsInteger="1" minValue="0" maxValue="59"/>
    </cacheField>
    <cacheField name="jaka czesc minut" numFmtId="0">
      <sharedItems containsSemiMixedTypes="0" containsString="0" containsNumber="1" minValue="0" maxValue="0.98333333333333328"/>
    </cacheField>
    <cacheField name="ile przejechal sam w km" numFmtId="0">
      <sharedItems containsSemiMixedTypes="0" containsString="0" containsNumber="1" minValue="2.85" maxValue="111.78333333333333"/>
    </cacheField>
    <cacheField name="ile km łącznie" numFmtId="0">
      <sharedItems containsSemiMixedTypes="0" containsString="0" containsNumber="1" minValue="135.48333333333335" maxValue="221.25"/>
    </cacheField>
    <cacheField name="czy wiecej sam" numFmtId="0">
      <sharedItems containsSemiMixedTypes="0" containsString="0" containsNumber="1" containsInteger="1" minValue="0" maxValue="1"/>
    </cacheField>
    <cacheField name="Miesiące" numFmtId="0" databaseField="0">
      <fieldGroup base="0">
        <rangePr groupBy="months" startDate="2020-07-07T00:00:00" endDate="2020-09-05T00:00:00"/>
        <groupItems count="14">
          <s v="&lt;07.07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5.09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d v="1899-12-30T01:15:00"/>
    <n v="10"/>
    <n v="3"/>
    <s v="10:00:00"/>
    <d v="1899-12-30T08:45:00"/>
    <n v="1"/>
    <n v="300"/>
    <n v="300"/>
    <n v="5"/>
    <n v="0"/>
    <n v="150"/>
    <x v="0"/>
    <d v="1899-12-30T03:45:00"/>
    <n v="3"/>
    <n v="45"/>
    <n v="0.75"/>
    <n v="71.25"/>
    <n v="221.25"/>
    <n v="0"/>
  </r>
  <r>
    <x v="1"/>
    <d v="1899-12-30T01:15:00"/>
    <n v="10"/>
    <n v="4"/>
    <s v="10:00:00"/>
    <d v="1899-12-30T08:45:00"/>
    <n v="2"/>
    <n v="300"/>
    <n v="300"/>
    <n v="5"/>
    <n v="0"/>
    <n v="150"/>
    <x v="0"/>
    <d v="1899-12-30T03:45:00"/>
    <n v="3"/>
    <n v="45"/>
    <n v="0.75"/>
    <n v="71.25"/>
    <n v="221.25"/>
    <n v="0"/>
  </r>
  <r>
    <x v="2"/>
    <d v="1899-12-30T01:15:00"/>
    <n v="10"/>
    <n v="5"/>
    <s v="10:00:00"/>
    <d v="1899-12-30T08:45:00"/>
    <n v="3"/>
    <n v="300"/>
    <n v="288"/>
    <n v="5"/>
    <n v="0"/>
    <n v="150"/>
    <x v="0"/>
    <d v="1899-12-30T03:45:00"/>
    <n v="3"/>
    <n v="45"/>
    <n v="0.75"/>
    <n v="71.25"/>
    <n v="221.25"/>
    <n v="0"/>
  </r>
  <r>
    <x v="3"/>
    <d v="1899-12-30T02:00:00"/>
    <n v="10"/>
    <n v="6"/>
    <s v="10:00:00"/>
    <d v="1899-12-30T08:00:00"/>
    <n v="4"/>
    <n v="288"/>
    <n v="288"/>
    <n v="4"/>
    <n v="0.8"/>
    <n v="144"/>
    <x v="1"/>
    <d v="1899-12-30T03:12:00"/>
    <n v="3"/>
    <n v="12"/>
    <n v="0.2"/>
    <n v="60.8"/>
    <n v="204.8"/>
    <n v="0"/>
  </r>
  <r>
    <x v="4"/>
    <d v="1899-12-30T02:00:00"/>
    <n v="7"/>
    <n v="7"/>
    <s v="7:00:00"/>
    <d v="1899-12-30T05:00:00"/>
    <n v="5"/>
    <n v="291"/>
    <n v="291"/>
    <n v="4"/>
    <n v="0.85"/>
    <n v="145.5"/>
    <x v="2"/>
    <d v="1899-12-30T00:09:00"/>
    <n v="0"/>
    <n v="9"/>
    <n v="0.15"/>
    <n v="2.85"/>
    <n v="148.35"/>
    <n v="0"/>
  </r>
  <r>
    <x v="5"/>
    <d v="1899-12-30T01:30:00"/>
    <n v="7"/>
    <n v="1"/>
    <s v="7:00:00"/>
    <d v="1899-12-30T05:30:00"/>
    <n v="6"/>
    <n v="294"/>
    <n v="282"/>
    <n v="4"/>
    <n v="0.9"/>
    <n v="147"/>
    <x v="3"/>
    <d v="1899-12-30T00:36:00"/>
    <n v="0"/>
    <n v="36"/>
    <n v="0.6"/>
    <n v="11.4"/>
    <n v="158.4"/>
    <n v="0"/>
  </r>
  <r>
    <x v="6"/>
    <d v="1899-12-30T01:30:00"/>
    <n v="10"/>
    <n v="2"/>
    <s v="10:00:00"/>
    <d v="1899-12-30T08:30:00"/>
    <n v="7"/>
    <n v="282"/>
    <n v="282"/>
    <n v="4"/>
    <n v="0.7"/>
    <n v="141"/>
    <x v="4"/>
    <d v="1899-12-30T03:48:00"/>
    <n v="3"/>
    <n v="48"/>
    <n v="0.8"/>
    <n v="72.2"/>
    <n v="213.2"/>
    <n v="0"/>
  </r>
  <r>
    <x v="7"/>
    <d v="1899-12-30T01:30:00"/>
    <n v="10"/>
    <n v="3"/>
    <s v="10:00:00"/>
    <d v="1899-12-30T08:30:00"/>
    <n v="8"/>
    <n v="282"/>
    <n v="282"/>
    <n v="4"/>
    <n v="0.7"/>
    <n v="141"/>
    <x v="4"/>
    <d v="1899-12-30T03:48:00"/>
    <n v="3"/>
    <n v="48"/>
    <n v="0.8"/>
    <n v="72.2"/>
    <n v="213.2"/>
    <n v="0"/>
  </r>
  <r>
    <x v="8"/>
    <d v="1899-12-30T01:30:00"/>
    <n v="10"/>
    <n v="4"/>
    <s v="10:00:00"/>
    <d v="1899-12-30T08:30:00"/>
    <n v="9"/>
    <n v="282"/>
    <n v="271"/>
    <n v="4"/>
    <n v="0.7"/>
    <n v="141"/>
    <x v="4"/>
    <d v="1899-12-30T03:48:00"/>
    <n v="3"/>
    <n v="48"/>
    <n v="0.8"/>
    <n v="72.2"/>
    <n v="213.2"/>
    <n v="0"/>
  </r>
  <r>
    <x v="9"/>
    <d v="1899-12-30T01:00:00"/>
    <n v="10"/>
    <n v="5"/>
    <s v="10:00:00"/>
    <d v="1899-12-30T09:00:00"/>
    <n v="10"/>
    <n v="271"/>
    <n v="271"/>
    <n v="4"/>
    <n v="0.51666666666666672"/>
    <n v="135.5"/>
    <x v="5"/>
    <d v="1899-12-30T04:29:00"/>
    <n v="4"/>
    <n v="29"/>
    <n v="0.48333333333333334"/>
    <n v="85.183333333333337"/>
    <n v="220.68333333333334"/>
    <n v="0"/>
  </r>
  <r>
    <x v="10"/>
    <d v="1899-12-30T01:00:00"/>
    <n v="10"/>
    <n v="6"/>
    <s v="10:00:00"/>
    <d v="1899-12-30T09:00:00"/>
    <n v="11"/>
    <n v="271"/>
    <n v="271"/>
    <n v="4"/>
    <n v="0.51666666666666672"/>
    <n v="135.5"/>
    <x v="5"/>
    <d v="1899-12-30T04:29:00"/>
    <n v="4"/>
    <n v="29"/>
    <n v="0.48333333333333334"/>
    <n v="85.183333333333337"/>
    <n v="220.68333333333334"/>
    <n v="0"/>
  </r>
  <r>
    <x v="11"/>
    <d v="1899-12-30T01:00:00"/>
    <n v="7"/>
    <n v="7"/>
    <s v="7:00:00"/>
    <d v="1899-12-30T06:00:00"/>
    <n v="12"/>
    <n v="274"/>
    <n v="263"/>
    <n v="4"/>
    <n v="0.56666666666666665"/>
    <n v="137"/>
    <x v="6"/>
    <d v="1899-12-30T01:26:00"/>
    <n v="1"/>
    <n v="26"/>
    <n v="0.43333333333333335"/>
    <n v="27.233333333333334"/>
    <n v="164.23333333333335"/>
    <n v="0"/>
  </r>
  <r>
    <x v="12"/>
    <d v="1899-12-30T01:00:00"/>
    <n v="7"/>
    <n v="1"/>
    <s v="7:00:00"/>
    <d v="1899-12-30T06:00:00"/>
    <n v="13"/>
    <n v="266"/>
    <n v="266"/>
    <n v="4"/>
    <n v="0.43333333333333335"/>
    <n v="133"/>
    <x v="7"/>
    <d v="1899-12-30T01:34:00"/>
    <n v="1"/>
    <n v="34"/>
    <n v="0.56666666666666665"/>
    <n v="29.766666666666666"/>
    <n v="162.76666666666665"/>
    <n v="0"/>
  </r>
  <r>
    <x v="13"/>
    <d v="1899-12-30T01:20:00"/>
    <n v="10"/>
    <n v="2"/>
    <s v="10:00:00"/>
    <d v="1899-12-30T08:40:00"/>
    <n v="14"/>
    <n v="266"/>
    <n v="266"/>
    <n v="4"/>
    <n v="0.43333333333333335"/>
    <n v="133"/>
    <x v="7"/>
    <d v="1899-12-30T04:14:00"/>
    <n v="4"/>
    <n v="14"/>
    <n v="0.23333333333333334"/>
    <n v="80.433333333333337"/>
    <n v="213.43333333333334"/>
    <n v="0"/>
  </r>
  <r>
    <x v="14"/>
    <d v="1899-12-30T01:20:00"/>
    <n v="10"/>
    <n v="3"/>
    <s v="10:00:00"/>
    <d v="1899-12-30T08:40:00"/>
    <n v="15"/>
    <n v="266"/>
    <n v="255"/>
    <n v="4"/>
    <n v="0.43333333333333335"/>
    <n v="133"/>
    <x v="7"/>
    <d v="1899-12-30T04:14:00"/>
    <n v="4"/>
    <n v="14"/>
    <n v="0.23333333333333334"/>
    <n v="80.433333333333337"/>
    <n v="213.43333333333334"/>
    <n v="0"/>
  </r>
  <r>
    <x v="15"/>
    <d v="1899-12-30T01:20:00"/>
    <n v="10"/>
    <n v="4"/>
    <s v="10:00:00"/>
    <d v="1899-12-30T08:40:00"/>
    <n v="16"/>
    <n v="255"/>
    <n v="255"/>
    <n v="4"/>
    <n v="0.25"/>
    <n v="127.5"/>
    <x v="8"/>
    <d v="1899-12-30T04:25:00"/>
    <n v="4"/>
    <n v="25"/>
    <n v="0.41666666666666669"/>
    <n v="83.916666666666671"/>
    <n v="211.41666666666669"/>
    <n v="0"/>
  </r>
  <r>
    <x v="16"/>
    <d v="1899-12-30T01:20:00"/>
    <n v="10"/>
    <n v="5"/>
    <s v="10:00:00"/>
    <d v="1899-12-30T08:40:00"/>
    <n v="17"/>
    <n v="255"/>
    <n v="255"/>
    <n v="4"/>
    <n v="0.25"/>
    <n v="127.5"/>
    <x v="8"/>
    <d v="1899-12-30T04:25:00"/>
    <n v="4"/>
    <n v="25"/>
    <n v="0.41666666666666669"/>
    <n v="83.916666666666671"/>
    <n v="211.41666666666669"/>
    <n v="0"/>
  </r>
  <r>
    <x v="17"/>
    <d v="1899-12-30T01:30:00"/>
    <n v="10"/>
    <n v="6"/>
    <s v="10:00:00"/>
    <d v="1899-12-30T08:30:00"/>
    <n v="18"/>
    <n v="255"/>
    <n v="245"/>
    <n v="4"/>
    <n v="0.25"/>
    <n v="127.5"/>
    <x v="8"/>
    <d v="1899-12-30T04:15:00"/>
    <n v="4"/>
    <n v="15"/>
    <n v="0.25"/>
    <n v="80.75"/>
    <n v="208.25"/>
    <n v="0"/>
  </r>
  <r>
    <x v="18"/>
    <d v="1899-12-30T01:30:00"/>
    <n v="7"/>
    <n v="7"/>
    <s v="7:00:00"/>
    <d v="1899-12-30T05:30:00"/>
    <n v="19"/>
    <n v="247"/>
    <n v="247"/>
    <n v="4"/>
    <n v="0.11666666666666667"/>
    <n v="123.5"/>
    <x v="9"/>
    <d v="1899-12-30T01:23:00"/>
    <n v="1"/>
    <n v="23"/>
    <n v="0.38333333333333336"/>
    <n v="26.283333333333335"/>
    <n v="149.78333333333333"/>
    <n v="0"/>
  </r>
  <r>
    <x v="19"/>
    <d v="1899-12-30T01:30:00"/>
    <n v="7"/>
    <n v="1"/>
    <s v="7:00:00"/>
    <d v="1899-12-30T05:30:00"/>
    <n v="20"/>
    <n v="249"/>
    <n v="249"/>
    <n v="4"/>
    <n v="0.15"/>
    <n v="124.5"/>
    <x v="10"/>
    <d v="1899-12-30T01:21:00"/>
    <n v="1"/>
    <n v="21"/>
    <n v="0.35"/>
    <n v="25.65"/>
    <n v="150.15"/>
    <n v="0"/>
  </r>
  <r>
    <x v="20"/>
    <d v="1899-12-30T01:20:00"/>
    <n v="10"/>
    <n v="2"/>
    <s v="10:00:00"/>
    <d v="1899-12-30T08:40:00"/>
    <n v="21"/>
    <n v="249"/>
    <n v="239"/>
    <n v="4"/>
    <n v="0.15"/>
    <n v="124.5"/>
    <x v="10"/>
    <d v="1899-12-30T04:31:00"/>
    <n v="4"/>
    <n v="31"/>
    <n v="0.51666666666666672"/>
    <n v="85.816666666666663"/>
    <n v="210.31666666666666"/>
    <n v="0"/>
  </r>
  <r>
    <x v="21"/>
    <d v="1899-12-30T01:20:00"/>
    <n v="10"/>
    <n v="3"/>
    <s v="10:00:00"/>
    <d v="1899-12-30T08:40:00"/>
    <n v="22"/>
    <n v="239"/>
    <n v="239"/>
    <n v="3"/>
    <n v="0.98333333333333328"/>
    <n v="119.5"/>
    <x v="11"/>
    <d v="1899-12-30T04:41:00"/>
    <n v="4"/>
    <n v="41"/>
    <n v="0.68333333333333335"/>
    <n v="88.983333333333334"/>
    <n v="208.48333333333335"/>
    <n v="0"/>
  </r>
  <r>
    <x v="22"/>
    <d v="1899-12-30T01:20:00"/>
    <n v="10"/>
    <n v="4"/>
    <s v="10:00:00"/>
    <d v="1899-12-30T08:40:00"/>
    <n v="23"/>
    <n v="239"/>
    <n v="239"/>
    <n v="3"/>
    <n v="0.98333333333333328"/>
    <n v="119.5"/>
    <x v="11"/>
    <d v="1899-12-30T04:41:00"/>
    <n v="4"/>
    <n v="41"/>
    <n v="0.68333333333333335"/>
    <n v="88.983333333333334"/>
    <n v="208.48333333333335"/>
    <n v="0"/>
  </r>
  <r>
    <x v="23"/>
    <d v="1899-12-30T01:15:00"/>
    <n v="10"/>
    <n v="5"/>
    <s v="10:00:00"/>
    <d v="1899-12-30T08:45:00"/>
    <n v="24"/>
    <n v="239"/>
    <n v="229"/>
    <n v="3"/>
    <n v="0.98333333333333328"/>
    <n v="119.5"/>
    <x v="11"/>
    <d v="1899-12-30T04:46:00"/>
    <n v="4"/>
    <n v="46"/>
    <n v="0.76666666666666672"/>
    <n v="90.566666666666663"/>
    <n v="210.06666666666666"/>
    <n v="0"/>
  </r>
  <r>
    <x v="24"/>
    <d v="1899-12-30T01:15:00"/>
    <n v="10"/>
    <n v="6"/>
    <s v="10:00:00"/>
    <d v="1899-12-30T08:45:00"/>
    <n v="25"/>
    <n v="229"/>
    <n v="229"/>
    <n v="3"/>
    <n v="0.81666666666666665"/>
    <n v="114.5"/>
    <x v="12"/>
    <d v="1899-12-30T04:56:00"/>
    <n v="4"/>
    <n v="56"/>
    <n v="0.93333333333333335"/>
    <n v="93.733333333333334"/>
    <n v="208.23333333333335"/>
    <n v="0"/>
  </r>
  <r>
    <x v="25"/>
    <d v="1899-12-30T01:15:00"/>
    <n v="7"/>
    <n v="7"/>
    <s v="7:00:00"/>
    <d v="1899-12-30T05:45:00"/>
    <n v="26"/>
    <n v="231"/>
    <n v="231"/>
    <n v="3"/>
    <n v="0.85"/>
    <n v="115.5"/>
    <x v="13"/>
    <d v="1899-12-30T01:54:00"/>
    <n v="1"/>
    <n v="54"/>
    <n v="0.9"/>
    <n v="36.1"/>
    <n v="151.6"/>
    <n v="0"/>
  </r>
  <r>
    <x v="26"/>
    <d v="1899-12-30T02:00:00"/>
    <n v="7"/>
    <n v="1"/>
    <s v="7:00:00"/>
    <d v="1899-12-30T05:00:00"/>
    <n v="27"/>
    <n v="233"/>
    <n v="224"/>
    <n v="3"/>
    <n v="0.8833333333333333"/>
    <n v="116.5"/>
    <x v="14"/>
    <d v="1899-12-30T01:07:00"/>
    <n v="1"/>
    <n v="7"/>
    <n v="0.11666666666666667"/>
    <n v="21.216666666666669"/>
    <n v="137.71666666666667"/>
    <n v="0"/>
  </r>
  <r>
    <x v="27"/>
    <d v="1899-12-30T02:00:00"/>
    <n v="10"/>
    <n v="2"/>
    <s v="10:00:00"/>
    <d v="1899-12-30T08:00:00"/>
    <n v="28"/>
    <n v="224"/>
    <n v="224"/>
    <n v="3"/>
    <n v="0.73333333333333328"/>
    <n v="112"/>
    <x v="15"/>
    <d v="1899-12-30T04:16:00"/>
    <n v="4"/>
    <n v="16"/>
    <n v="0.26666666666666666"/>
    <n v="81.066666666666663"/>
    <n v="193.06666666666666"/>
    <n v="0"/>
  </r>
  <r>
    <x v="28"/>
    <d v="1899-12-30T02:00:00"/>
    <n v="10"/>
    <n v="3"/>
    <s v="10:00:00"/>
    <d v="1899-12-30T08:00:00"/>
    <n v="29"/>
    <n v="224"/>
    <n v="224"/>
    <n v="3"/>
    <n v="0.73333333333333328"/>
    <n v="112"/>
    <x v="15"/>
    <d v="1899-12-30T04:16:00"/>
    <n v="4"/>
    <n v="16"/>
    <n v="0.26666666666666666"/>
    <n v="81.066666666666663"/>
    <n v="193.06666666666666"/>
    <n v="0"/>
  </r>
  <r>
    <x v="29"/>
    <d v="1899-12-30T02:00:00"/>
    <n v="10"/>
    <n v="4"/>
    <s v="10:00:00"/>
    <d v="1899-12-30T08:00:00"/>
    <n v="30"/>
    <n v="224"/>
    <n v="215"/>
    <n v="3"/>
    <n v="0.73333333333333328"/>
    <n v="112"/>
    <x v="15"/>
    <d v="1899-12-30T04:16:00"/>
    <n v="4"/>
    <n v="16"/>
    <n v="0.26666666666666666"/>
    <n v="81.066666666666663"/>
    <n v="193.06666666666666"/>
    <n v="0"/>
  </r>
  <r>
    <x v="30"/>
    <d v="1899-12-30T01:20:00"/>
    <n v="10"/>
    <n v="5"/>
    <s v="10:00:00"/>
    <d v="1899-12-30T08:40:00"/>
    <n v="31"/>
    <n v="215"/>
    <n v="215"/>
    <n v="3"/>
    <n v="0.58333333333333337"/>
    <n v="107.5"/>
    <x v="16"/>
    <d v="1899-12-30T05:05:00"/>
    <n v="5"/>
    <n v="5"/>
    <n v="8.3333333333333329E-2"/>
    <n v="96.583333333333329"/>
    <n v="204.08333333333331"/>
    <n v="0"/>
  </r>
  <r>
    <x v="31"/>
    <d v="1899-12-30T01:20:00"/>
    <n v="10"/>
    <n v="6"/>
    <s v="10:00:00"/>
    <d v="1899-12-30T08:40:00"/>
    <n v="32"/>
    <n v="215"/>
    <n v="215"/>
    <n v="3"/>
    <n v="0.58333333333333337"/>
    <n v="107.5"/>
    <x v="16"/>
    <d v="1899-12-30T05:05:00"/>
    <n v="5"/>
    <n v="5"/>
    <n v="8.3333333333333329E-2"/>
    <n v="96.583333333333329"/>
    <n v="204.08333333333331"/>
    <n v="0"/>
  </r>
  <r>
    <x v="32"/>
    <d v="1899-12-30T01:20:00"/>
    <n v="7"/>
    <n v="7"/>
    <s v="7:00:00"/>
    <d v="1899-12-30T05:40:00"/>
    <n v="33"/>
    <n v="217"/>
    <n v="208"/>
    <n v="3"/>
    <n v="0.6166666666666667"/>
    <n v="108.5"/>
    <x v="17"/>
    <d v="1899-12-30T02:03:00"/>
    <n v="2"/>
    <n v="3"/>
    <n v="0.05"/>
    <n v="38.950000000000003"/>
    <n v="147.44999999999999"/>
    <n v="0"/>
  </r>
  <r>
    <x v="33"/>
    <d v="1899-12-30T01:20:00"/>
    <n v="7"/>
    <n v="1"/>
    <s v="7:00:00"/>
    <d v="1899-12-30T05:40:00"/>
    <n v="34"/>
    <n v="210"/>
    <n v="210"/>
    <n v="3"/>
    <n v="0.5"/>
    <n v="105"/>
    <x v="18"/>
    <d v="1899-12-30T02:10:00"/>
    <n v="2"/>
    <n v="10"/>
    <n v="0.16666666666666666"/>
    <n v="41.166666666666664"/>
    <n v="146.16666666666666"/>
    <n v="0"/>
  </r>
  <r>
    <x v="34"/>
    <d v="1899-12-30T01:30:00"/>
    <n v="10"/>
    <n v="2"/>
    <s v="10:00:00"/>
    <d v="1899-12-30T08:30:00"/>
    <n v="35"/>
    <n v="210"/>
    <n v="210"/>
    <n v="3"/>
    <n v="0.5"/>
    <n v="105"/>
    <x v="18"/>
    <d v="1899-12-30T05:00:00"/>
    <n v="5"/>
    <n v="0"/>
    <n v="0"/>
    <n v="95"/>
    <n v="200"/>
    <n v="0"/>
  </r>
  <r>
    <x v="35"/>
    <d v="1899-12-30T01:30:00"/>
    <n v="10"/>
    <n v="3"/>
    <s v="10:00:00"/>
    <d v="1899-12-30T08:30:00"/>
    <n v="36"/>
    <n v="210"/>
    <n v="202"/>
    <n v="3"/>
    <n v="0.5"/>
    <n v="105"/>
    <x v="18"/>
    <d v="1899-12-30T05:00:00"/>
    <n v="5"/>
    <n v="0"/>
    <n v="0"/>
    <n v="95"/>
    <n v="200"/>
    <n v="0"/>
  </r>
  <r>
    <x v="36"/>
    <d v="1899-12-30T01:30:00"/>
    <n v="10"/>
    <n v="4"/>
    <s v="10:00:00"/>
    <d v="1899-12-30T08:30:00"/>
    <n v="37"/>
    <n v="202"/>
    <n v="202"/>
    <n v="3"/>
    <n v="0.36666666666666664"/>
    <n v="101"/>
    <x v="19"/>
    <d v="1899-12-30T05:08:00"/>
    <n v="5"/>
    <n v="8"/>
    <n v="0.13333333333333333"/>
    <n v="97.533333333333331"/>
    <n v="198.53333333333333"/>
    <n v="0"/>
  </r>
  <r>
    <x v="37"/>
    <d v="1899-12-30T01:30:00"/>
    <n v="10"/>
    <n v="5"/>
    <s v="10:00:00"/>
    <d v="1899-12-30T08:30:00"/>
    <n v="38"/>
    <n v="202"/>
    <n v="202"/>
    <n v="3"/>
    <n v="0.36666666666666664"/>
    <n v="101"/>
    <x v="19"/>
    <d v="1899-12-30T05:08:00"/>
    <n v="5"/>
    <n v="8"/>
    <n v="0.13333333333333333"/>
    <n v="97.533333333333331"/>
    <n v="198.53333333333333"/>
    <n v="0"/>
  </r>
  <r>
    <x v="38"/>
    <d v="1899-12-30T01:45:00"/>
    <n v="10"/>
    <n v="6"/>
    <s v="10:00:00"/>
    <d v="1899-12-30T08:15:00"/>
    <n v="39"/>
    <n v="202"/>
    <n v="194"/>
    <n v="3"/>
    <n v="0.36666666666666664"/>
    <n v="101"/>
    <x v="19"/>
    <d v="1899-12-30T04:53:00"/>
    <n v="4"/>
    <n v="53"/>
    <n v="0.8833333333333333"/>
    <n v="92.783333333333331"/>
    <n v="193.78333333333333"/>
    <n v="0"/>
  </r>
  <r>
    <x v="39"/>
    <d v="1899-12-30T01:45:00"/>
    <n v="7"/>
    <n v="7"/>
    <s v="7:00:00"/>
    <d v="1899-12-30T05:15:00"/>
    <n v="40"/>
    <n v="196"/>
    <n v="196"/>
    <n v="3"/>
    <n v="0.26666666666666666"/>
    <n v="98"/>
    <x v="20"/>
    <d v="1899-12-30T01:59:00"/>
    <n v="1"/>
    <n v="59"/>
    <n v="0.98333333333333328"/>
    <n v="37.683333333333337"/>
    <n v="135.68333333333334"/>
    <n v="0"/>
  </r>
  <r>
    <x v="40"/>
    <d v="1899-12-30T01:45:00"/>
    <n v="7"/>
    <n v="1"/>
    <s v="7:00:00"/>
    <d v="1899-12-30T05:15:00"/>
    <n v="41"/>
    <n v="198"/>
    <n v="198"/>
    <n v="3"/>
    <n v="0.3"/>
    <n v="99"/>
    <x v="21"/>
    <d v="1899-12-30T01:57:00"/>
    <n v="1"/>
    <n v="57"/>
    <n v="0.95"/>
    <n v="37.049999999999997"/>
    <n v="136.05000000000001"/>
    <n v="0"/>
  </r>
  <r>
    <x v="41"/>
    <d v="1899-12-30T01:15:00"/>
    <n v="10"/>
    <n v="2"/>
    <s v="10:00:00"/>
    <d v="1899-12-30T08:45:00"/>
    <n v="42"/>
    <n v="198"/>
    <n v="190"/>
    <n v="3"/>
    <n v="0.3"/>
    <n v="99"/>
    <x v="21"/>
    <d v="1899-12-30T05:27:00"/>
    <n v="5"/>
    <n v="27"/>
    <n v="0.45"/>
    <n v="103.55"/>
    <n v="202.55"/>
    <n v="1"/>
  </r>
  <r>
    <x v="42"/>
    <d v="1899-12-30T01:15:00"/>
    <n v="10"/>
    <n v="3"/>
    <s v="10:00:00"/>
    <d v="1899-12-30T08:45:00"/>
    <n v="43"/>
    <n v="190"/>
    <n v="190"/>
    <n v="3"/>
    <n v="0.16666666666666666"/>
    <n v="95"/>
    <x v="22"/>
    <d v="1899-12-30T05:35:00"/>
    <n v="5"/>
    <n v="35"/>
    <n v="0.58333333333333337"/>
    <n v="106.08333333333333"/>
    <n v="201.08333333333331"/>
    <n v="1"/>
  </r>
  <r>
    <x v="43"/>
    <d v="1899-12-30T01:15:00"/>
    <n v="10"/>
    <n v="4"/>
    <s v="10:00:00"/>
    <d v="1899-12-30T08:45:00"/>
    <n v="44"/>
    <n v="190"/>
    <n v="190"/>
    <n v="3"/>
    <n v="0.16666666666666666"/>
    <n v="95"/>
    <x v="22"/>
    <d v="1899-12-30T05:35:00"/>
    <n v="5"/>
    <n v="35"/>
    <n v="0.58333333333333337"/>
    <n v="106.08333333333333"/>
    <n v="201.08333333333331"/>
    <n v="1"/>
  </r>
  <r>
    <x v="44"/>
    <d v="1899-12-30T01:15:00"/>
    <n v="10"/>
    <n v="5"/>
    <s v="10:00:00"/>
    <d v="1899-12-30T08:45:00"/>
    <n v="45"/>
    <n v="190"/>
    <n v="182"/>
    <n v="3"/>
    <n v="0.16666666666666666"/>
    <n v="95"/>
    <x v="22"/>
    <d v="1899-12-30T05:35:00"/>
    <n v="5"/>
    <n v="35"/>
    <n v="0.58333333333333337"/>
    <n v="106.08333333333333"/>
    <n v="201.08333333333331"/>
    <n v="1"/>
  </r>
  <r>
    <x v="45"/>
    <d v="1899-12-30T01:15:00"/>
    <n v="10"/>
    <n v="6"/>
    <s v="10:00:00"/>
    <d v="1899-12-30T08:45:00"/>
    <n v="46"/>
    <n v="182"/>
    <n v="182"/>
    <n v="3"/>
    <n v="3.3333333333333333E-2"/>
    <n v="91"/>
    <x v="23"/>
    <d v="1899-12-30T05:43:00"/>
    <n v="5"/>
    <n v="43"/>
    <n v="0.71666666666666667"/>
    <n v="108.61666666666667"/>
    <n v="199.61666666666667"/>
    <n v="1"/>
  </r>
  <r>
    <x v="46"/>
    <d v="1899-12-30T01:15:00"/>
    <n v="7"/>
    <n v="7"/>
    <s v="7:00:00"/>
    <d v="1899-12-30T05:45:00"/>
    <n v="47"/>
    <n v="184"/>
    <n v="184"/>
    <n v="3"/>
    <n v="6.6666666666666666E-2"/>
    <n v="92"/>
    <x v="24"/>
    <d v="1899-12-30T02:41:00"/>
    <n v="2"/>
    <n v="41"/>
    <n v="0.68333333333333335"/>
    <n v="50.983333333333334"/>
    <n v="142.98333333333335"/>
    <n v="0"/>
  </r>
  <r>
    <x v="47"/>
    <d v="1899-12-30T01:15:00"/>
    <n v="7"/>
    <n v="1"/>
    <s v="7:00:00"/>
    <d v="1899-12-30T05:45:00"/>
    <n v="48"/>
    <n v="186"/>
    <n v="179"/>
    <n v="3"/>
    <n v="0.1"/>
    <n v="93"/>
    <x v="25"/>
    <d v="1899-12-30T02:39:00"/>
    <n v="2"/>
    <n v="39"/>
    <n v="0.65"/>
    <n v="50.35"/>
    <n v="143.35"/>
    <n v="0"/>
  </r>
  <r>
    <x v="48"/>
    <d v="1899-12-30T02:15:00"/>
    <n v="10"/>
    <n v="2"/>
    <s v="10:00:00"/>
    <d v="1899-12-30T07:45:00"/>
    <n v="49"/>
    <n v="179"/>
    <n v="179"/>
    <n v="2"/>
    <n v="0.98333333333333328"/>
    <n v="89.5"/>
    <x v="26"/>
    <d v="1899-12-30T04:46:00"/>
    <n v="4"/>
    <n v="46"/>
    <n v="0.76666666666666672"/>
    <n v="90.566666666666663"/>
    <n v="180.06666666666666"/>
    <n v="1"/>
  </r>
  <r>
    <x v="49"/>
    <d v="1899-12-30T02:15:00"/>
    <n v="10"/>
    <n v="3"/>
    <s v="10:00:00"/>
    <d v="1899-12-30T07:45:00"/>
    <n v="50"/>
    <n v="179"/>
    <n v="179"/>
    <n v="2"/>
    <n v="0.98333333333333328"/>
    <n v="89.5"/>
    <x v="26"/>
    <d v="1899-12-30T04:46:00"/>
    <n v="4"/>
    <n v="46"/>
    <n v="0.76666666666666672"/>
    <n v="90.566666666666663"/>
    <n v="180.06666666666666"/>
    <n v="1"/>
  </r>
  <r>
    <x v="50"/>
    <d v="1899-12-30T02:15:00"/>
    <n v="10"/>
    <n v="4"/>
    <s v="10:00:00"/>
    <d v="1899-12-30T07:45:00"/>
    <n v="51"/>
    <n v="179"/>
    <n v="172"/>
    <n v="2"/>
    <n v="0.98333333333333328"/>
    <n v="89.5"/>
    <x v="26"/>
    <d v="1899-12-30T04:46:00"/>
    <n v="4"/>
    <n v="46"/>
    <n v="0.76666666666666672"/>
    <n v="90.566666666666663"/>
    <n v="180.06666666666666"/>
    <n v="1"/>
  </r>
  <r>
    <x v="51"/>
    <d v="1899-12-30T01:30:00"/>
    <n v="10"/>
    <n v="5"/>
    <s v="10:00:00"/>
    <d v="1899-12-30T08:30:00"/>
    <n v="52"/>
    <n v="172"/>
    <n v="172"/>
    <n v="2"/>
    <n v="0.8666666666666667"/>
    <n v="86"/>
    <x v="27"/>
    <d v="1899-12-30T05:38:00"/>
    <n v="5"/>
    <n v="38"/>
    <n v="0.6333333333333333"/>
    <n v="107.03333333333333"/>
    <n v="193.03333333333333"/>
    <n v="1"/>
  </r>
  <r>
    <x v="52"/>
    <d v="1899-12-30T01:30:00"/>
    <n v="10"/>
    <n v="6"/>
    <s v="10:00:00"/>
    <d v="1899-12-30T08:30:00"/>
    <n v="53"/>
    <n v="172"/>
    <n v="172"/>
    <n v="2"/>
    <n v="0.8666666666666667"/>
    <n v="86"/>
    <x v="27"/>
    <d v="1899-12-30T05:38:00"/>
    <n v="5"/>
    <n v="38"/>
    <n v="0.6333333333333333"/>
    <n v="107.03333333333333"/>
    <n v="193.03333333333333"/>
    <n v="1"/>
  </r>
  <r>
    <x v="53"/>
    <d v="1899-12-30T01:30:00"/>
    <n v="7"/>
    <n v="7"/>
    <s v="7:00:00"/>
    <d v="1899-12-30T05:30:00"/>
    <n v="54"/>
    <n v="174"/>
    <n v="167"/>
    <n v="2"/>
    <n v="0.9"/>
    <n v="87"/>
    <x v="28"/>
    <d v="1899-12-30T02:36:00"/>
    <n v="2"/>
    <n v="36"/>
    <n v="0.6"/>
    <n v="49.4"/>
    <n v="136.4"/>
    <n v="0"/>
  </r>
  <r>
    <x v="54"/>
    <d v="1899-12-30T01:30:00"/>
    <n v="7"/>
    <n v="1"/>
    <s v="7:00:00"/>
    <d v="1899-12-30T05:30:00"/>
    <n v="55"/>
    <n v="169"/>
    <n v="169"/>
    <n v="2"/>
    <n v="0.81666666666666665"/>
    <n v="84.5"/>
    <x v="29"/>
    <d v="1899-12-30T02:41:00"/>
    <n v="2"/>
    <n v="41"/>
    <n v="0.68333333333333335"/>
    <n v="50.983333333333334"/>
    <n v="135.48333333333335"/>
    <n v="0"/>
  </r>
  <r>
    <x v="55"/>
    <d v="1899-12-30T01:30:00"/>
    <n v="10"/>
    <n v="2"/>
    <s v="10:00:00"/>
    <d v="1899-12-30T08:30:00"/>
    <n v="56"/>
    <n v="169"/>
    <n v="169"/>
    <n v="2"/>
    <n v="0.81666666666666665"/>
    <n v="84.5"/>
    <x v="29"/>
    <d v="1899-12-30T05:41:00"/>
    <n v="5"/>
    <n v="41"/>
    <n v="0.68333333333333335"/>
    <n v="107.98333333333333"/>
    <n v="192.48333333333335"/>
    <n v="1"/>
  </r>
  <r>
    <x v="56"/>
    <d v="1899-12-30T01:25:00"/>
    <n v="10"/>
    <n v="3"/>
    <s v="10:00:00"/>
    <d v="1899-12-30T08:35:00"/>
    <n v="57"/>
    <n v="169"/>
    <n v="162"/>
    <n v="2"/>
    <n v="0.81666666666666665"/>
    <n v="84.5"/>
    <x v="29"/>
    <d v="1899-12-30T05:46:00"/>
    <n v="5"/>
    <n v="46"/>
    <n v="0.76666666666666672"/>
    <n v="109.56666666666666"/>
    <n v="194.06666666666666"/>
    <n v="1"/>
  </r>
  <r>
    <x v="57"/>
    <d v="1899-12-30T01:25:00"/>
    <n v="10"/>
    <n v="4"/>
    <s v="10:00:00"/>
    <d v="1899-12-30T08:35:00"/>
    <n v="58"/>
    <n v="162"/>
    <n v="162"/>
    <n v="2"/>
    <n v="0.7"/>
    <n v="81"/>
    <x v="30"/>
    <d v="1899-12-30T05:53:00"/>
    <n v="5"/>
    <n v="53"/>
    <n v="0.8833333333333333"/>
    <n v="111.78333333333333"/>
    <n v="192.78333333333333"/>
    <n v="1"/>
  </r>
  <r>
    <x v="58"/>
    <d v="1899-12-30T01:25:00"/>
    <n v="10"/>
    <n v="5"/>
    <s v="10:00:00"/>
    <d v="1899-12-30T08:35:00"/>
    <n v="59"/>
    <n v="162"/>
    <n v="162"/>
    <n v="2"/>
    <n v="0.7"/>
    <n v="81"/>
    <x v="30"/>
    <d v="1899-12-30T05:53:00"/>
    <n v="5"/>
    <n v="53"/>
    <n v="0.8833333333333333"/>
    <n v="111.78333333333333"/>
    <n v="192.78333333333333"/>
    <n v="1"/>
  </r>
  <r>
    <x v="59"/>
    <d v="1899-12-30T01:25:00"/>
    <n v="10"/>
    <n v="6"/>
    <s v="10:00:00"/>
    <d v="1899-12-30T08:35:00"/>
    <n v="60"/>
    <n v="162"/>
    <n v="156"/>
    <n v="2"/>
    <n v="0.7"/>
    <n v="81"/>
    <x v="30"/>
    <d v="1899-12-30T05:53:00"/>
    <n v="5"/>
    <n v="53"/>
    <n v="0.8833333333333333"/>
    <n v="111.78333333333333"/>
    <n v="192.783333333333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1388A-AA20-4BF9-9E72-CFFAFB323B96}" name="Tabela przestawna1" cacheId="1580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C67" firstHeaderRow="0" firstDataRow="1" firstDataCol="1"/>
  <pivotFields count="21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>
      <items count="32">
        <item x="30"/>
        <item x="29"/>
        <item x="27"/>
        <item x="28"/>
        <item x="26"/>
        <item x="22"/>
        <item x="20"/>
        <item x="21"/>
        <item x="23"/>
        <item x="19"/>
        <item x="18"/>
        <item x="16"/>
        <item x="17"/>
        <item x="24"/>
        <item x="15"/>
        <item x="12"/>
        <item x="13"/>
        <item x="14"/>
        <item x="11"/>
        <item x="25"/>
        <item x="8"/>
        <item x="7"/>
        <item x="5"/>
        <item x="6"/>
        <item x="4"/>
        <item x="1"/>
        <item x="2"/>
        <item x="3"/>
        <item x="9"/>
        <item x="10"/>
        <item x="0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2">
    <field x="20"/>
    <field x="0"/>
  </rowFields>
  <rowItems count="64">
    <i>
      <x v="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e przejechal sam w km" fld="17" baseField="0" baseItem="0"/>
    <dataField name="Suma z ile na silniku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7C9225-FCC6-4151-B4A4-EEA2DB572EDA}" autoFormatId="16" applyNumberFormats="0" applyBorderFormats="0" applyFontFormats="0" applyPatternFormats="0" applyAlignmentFormats="0" applyWidthHeightFormats="0">
  <queryTableRefresh nextId="21" unboundColumnsRight="18">
    <queryTableFields count="2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B8CAE-4306-465E-AC53-6C3A20E4706B}" name="rajd" displayName="rajd" ref="A1:T61" tableType="queryTable" totalsRowShown="0" headerRowDxfId="21" dataDxfId="20">
  <autoFilter ref="A1:T61" xr:uid="{8EEB8CAE-4306-465E-AC53-6C3A20E4706B}"/>
  <tableColumns count="20">
    <tableColumn id="1" xr3:uid="{2CF2D9F8-D86B-4988-B7B4-1FF3628006D8}" uniqueName="1" name="data" queryTableFieldId="1" dataDxfId="19"/>
    <tableColumn id="2" xr3:uid="{7757F036-556E-4926-B859-C3A74A592A42}" uniqueName="2" name="ile przerwy" queryTableFieldId="2" dataDxfId="18"/>
    <tableColumn id="3" xr3:uid="{DF182DD6-4866-4BC2-9015-E31CDDD38BA6}" uniqueName="3" name="ile czasu w terenie (liczba)" queryTableFieldId="3" dataDxfId="17">
      <calculatedColumnFormula>IF(OR(rajd[[#This Row],[dzień tygodnia]]=1,rajd[[#This Row],[dzień tygodnia]]=7),7,10)</calculatedColumnFormula>
    </tableColumn>
    <tableColumn id="4" xr3:uid="{52914AC7-7C7F-4A3D-B037-50E376CFE3D2}" uniqueName="4" name="dzień tygodnia" queryTableFieldId="4" dataDxfId="16">
      <calculatedColumnFormula>WEEKDAY(rajd[[#This Row],[data]])</calculatedColumnFormula>
    </tableColumn>
    <tableColumn id="5" xr3:uid="{366091C7-425D-498F-B94D-9C18042C91DB}" uniqueName="5" name="ile czasu w terenie godziny" queryTableFieldId="5" dataDxfId="15">
      <calculatedColumnFormula>_xlfn.CONCAT(rajd[[#This Row],[ile czasu w terenie (liczba)]],":00:00")</calculatedColumnFormula>
    </tableColumn>
    <tableColumn id="6" xr3:uid="{7A1A0A1A-AC97-45F6-8699-6B095AF992AC}" uniqueName="6" name="ile czasu jezdził" queryTableFieldId="6" dataDxfId="14">
      <calculatedColumnFormula>rajd[[#This Row],[ile czasu w terenie godziny]]-rajd[[#This Row],[ile przerwy]]</calculatedColumnFormula>
    </tableColumn>
    <tableColumn id="7" xr3:uid="{46E42014-68F6-453E-9D43-3E521288B7A9}" uniqueName="7" name="który dzień" queryTableFieldId="7" dataDxfId="13"/>
    <tableColumn id="8" xr3:uid="{5E55DBC2-E3E0-489A-AD2A-5DA9E4335A5C}" uniqueName="8" name="ile rano zasięg" queryTableFieldId="8" dataDxfId="12">
      <calculatedColumnFormula>IF(OR(rajd[[#This Row],[dzień tygodnia]]=7,rajd[[#This Row],[dzień tygodnia]]=1),I1*1.01,I1)</calculatedColumnFormula>
    </tableColumn>
    <tableColumn id="9" xr3:uid="{BF083663-D9DF-4AA0-91C1-8596B20A9925}" uniqueName="9" name="ile zasięg wieczorem" queryTableFieldId="9" dataDxfId="11">
      <calculatedColumnFormula>ROUND(IF(MOD(rajd[[#This Row],[który dzień]],3)=0,rajd[[#This Row],[ile rano zasięg]]*0.96,rajd[[#This Row],[ile rano zasięg]]),0)</calculatedColumnFormula>
    </tableColumn>
    <tableColumn id="10" xr3:uid="{40075BEF-1DCC-420F-8E16-6DDDD92F48F2}" uniqueName="10" name="ile godzin przejechał na silniku" queryTableFieldId="10" dataDxfId="10">
      <calculatedColumnFormula>ROUNDDOWN(rajd[[#This Row],[ile rano zasięg]]/60,0)</calculatedColumnFormula>
    </tableColumn>
    <tableColumn id="11" xr3:uid="{468BB33A-8CBC-4828-951A-07DFC045E0E2}" uniqueName="11" name="ile minut na silniku" queryTableFieldId="11" dataDxfId="9">
      <calculatedColumnFormula>MOD(rajd[[#This Row],[ile rano zasięg]],60)/60</calculatedColumnFormula>
    </tableColumn>
    <tableColumn id="12" xr3:uid="{78AF4DA8-DD6F-4930-ABE0-C889D8C4F3BC}" uniqueName="12" name="ile na silniku" queryTableFieldId="12" dataDxfId="8">
      <calculatedColumnFormula>rajd[[#This Row],[ile godzin przejechał na silniku]]*30+rajd[[#This Row],[ile minut na silniku]]*30</calculatedColumnFormula>
    </tableColumn>
    <tableColumn id="13" xr3:uid="{2B3DAD6A-4E65-441D-AD7A-437E5C2F1BE3}" uniqueName="13" name="ile jechał z silnikiem" queryTableFieldId="13" dataDxfId="7">
      <calculatedColumnFormula>_xlfn.CONCAT(rajd[[#This Row],[ile godzin przejechał na silniku]],":",rajd[[#This Row],[ile minut na silniku]]*60,":00")</calculatedColumnFormula>
    </tableColumn>
    <tableColumn id="14" xr3:uid="{B8D2FCCF-BBB6-4CCC-83E2-06332F444986}" uniqueName="14" name="ile przejechal sam" queryTableFieldId="14" dataDxfId="6">
      <calculatedColumnFormula>rajd[[#This Row],[ile czasu jezdził]]-rajd[[#This Row],[ile jechał z silnikiem]]</calculatedColumnFormula>
    </tableColumn>
    <tableColumn id="15" xr3:uid="{22280E79-1A58-4549-9C2E-A8E395EEB566}" uniqueName="15" name="ile godzin  sam" queryTableFieldId="15" dataDxfId="5">
      <calculatedColumnFormula>HOUR(rajd[[#This Row],[ile przejechal sam]])</calculatedColumnFormula>
    </tableColumn>
    <tableColumn id="16" xr3:uid="{9671D85A-FD2E-4FD2-B940-6C35FA6BEC1D}" uniqueName="16" name="iel minut sam" queryTableFieldId="16" dataDxfId="4">
      <calculatedColumnFormula>MINUTE(rajd[[#This Row],[ile przejechal sam]])</calculatedColumnFormula>
    </tableColumn>
    <tableColumn id="17" xr3:uid="{C6F23852-AE3A-4294-A100-558BCA230EE6}" uniqueName="17" name="jaka czesc minut" queryTableFieldId="17" dataDxfId="3">
      <calculatedColumnFormula>rajd[[#This Row],[iel minut sam]]/60</calculatedColumnFormula>
    </tableColumn>
    <tableColumn id="18" xr3:uid="{BD6E293E-D37F-4169-957E-EBD0D09DBF3B}" uniqueName="18" name="ile przejechal sam w km" queryTableFieldId="18" dataDxfId="2">
      <calculatedColumnFormula>rajd[[#This Row],[ile godzin  sam]]*19+rajd[[#This Row],[jaka czesc minut]]*19</calculatedColumnFormula>
    </tableColumn>
    <tableColumn id="19" xr3:uid="{C0AD346E-2C17-4E6B-BFEA-8AC0D3F394F6}" uniqueName="19" name="ile km łącznie" queryTableFieldId="19" dataDxfId="1">
      <calculatedColumnFormula>rajd[[#This Row],[ile przejechal sam w km]]+rajd[[#This Row],[ile na silniku]]</calculatedColumnFormula>
    </tableColumn>
    <tableColumn id="20" xr3:uid="{DC111325-7425-4E8D-90A1-2DF409D04C54}" uniqueName="20" name="czy wiecej sam" queryTableFieldId="20" dataDxfId="0">
      <calculatedColumnFormula>IF(rajd[[#This Row],[ile przejechal sam w km]]&gt;rajd[[#This Row],[ile na silniku]],1,0)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69E-5612-4B92-8788-2265CEB20A51}">
  <dimension ref="A3:C67"/>
  <sheetViews>
    <sheetView workbookViewId="0">
      <selection activeCell="B5" sqref="B5"/>
    </sheetView>
  </sheetViews>
  <sheetFormatPr defaultRowHeight="15"/>
  <cols>
    <col min="1" max="1" width="17.7109375" bestFit="1" customWidth="1"/>
    <col min="2" max="2" width="29.140625" bestFit="1" customWidth="1"/>
    <col min="3" max="3" width="19" bestFit="1" customWidth="1"/>
  </cols>
  <sheetData>
    <row r="3" spans="1:3">
      <c r="A3" s="8" t="s">
        <v>0</v>
      </c>
      <c r="B3" t="s">
        <v>1</v>
      </c>
      <c r="C3" t="s">
        <v>2</v>
      </c>
    </row>
    <row r="4" spans="1:3">
      <c r="A4" s="9" t="s">
        <v>3</v>
      </c>
      <c r="B4">
        <v>1642.2333333333333</v>
      </c>
      <c r="C4">
        <v>3344.5</v>
      </c>
    </row>
    <row r="5" spans="1:3">
      <c r="A5" s="10" t="s">
        <v>4</v>
      </c>
      <c r="B5">
        <v>71.25</v>
      </c>
      <c r="C5">
        <v>150</v>
      </c>
    </row>
    <row r="6" spans="1:3">
      <c r="A6" s="10" t="s">
        <v>5</v>
      </c>
      <c r="B6">
        <v>71.25</v>
      </c>
      <c r="C6">
        <v>150</v>
      </c>
    </row>
    <row r="7" spans="1:3">
      <c r="A7" s="10" t="s">
        <v>6</v>
      </c>
      <c r="B7">
        <v>71.25</v>
      </c>
      <c r="C7">
        <v>150</v>
      </c>
    </row>
    <row r="8" spans="1:3">
      <c r="A8" s="10" t="s">
        <v>7</v>
      </c>
      <c r="B8">
        <v>60.8</v>
      </c>
      <c r="C8">
        <v>144</v>
      </c>
    </row>
    <row r="9" spans="1:3">
      <c r="A9" s="10" t="s">
        <v>8</v>
      </c>
      <c r="B9">
        <v>2.85</v>
      </c>
      <c r="C9">
        <v>145.5</v>
      </c>
    </row>
    <row r="10" spans="1:3">
      <c r="A10" s="10" t="s">
        <v>9</v>
      </c>
      <c r="B10">
        <v>11.4</v>
      </c>
      <c r="C10">
        <v>147</v>
      </c>
    </row>
    <row r="11" spans="1:3">
      <c r="A11" s="10" t="s">
        <v>10</v>
      </c>
      <c r="B11">
        <v>72.2</v>
      </c>
      <c r="C11">
        <v>141</v>
      </c>
    </row>
    <row r="12" spans="1:3">
      <c r="A12" s="10" t="s">
        <v>11</v>
      </c>
      <c r="B12">
        <v>72.2</v>
      </c>
      <c r="C12">
        <v>141</v>
      </c>
    </row>
    <row r="13" spans="1:3">
      <c r="A13" s="10" t="s">
        <v>12</v>
      </c>
      <c r="B13">
        <v>72.2</v>
      </c>
      <c r="C13">
        <v>141</v>
      </c>
    </row>
    <row r="14" spans="1:3">
      <c r="A14" s="10" t="s">
        <v>13</v>
      </c>
      <c r="B14">
        <v>85.183333333333337</v>
      </c>
      <c r="C14">
        <v>135.5</v>
      </c>
    </row>
    <row r="15" spans="1:3">
      <c r="A15" s="10" t="s">
        <v>14</v>
      </c>
      <c r="B15">
        <v>85.183333333333337</v>
      </c>
      <c r="C15">
        <v>135.5</v>
      </c>
    </row>
    <row r="16" spans="1:3">
      <c r="A16" s="10" t="s">
        <v>15</v>
      </c>
      <c r="B16">
        <v>27.233333333333334</v>
      </c>
      <c r="C16">
        <v>137</v>
      </c>
    </row>
    <row r="17" spans="1:3">
      <c r="A17" s="10" t="s">
        <v>16</v>
      </c>
      <c r="B17">
        <v>29.766666666666666</v>
      </c>
      <c r="C17">
        <v>133</v>
      </c>
    </row>
    <row r="18" spans="1:3">
      <c r="A18" s="10" t="s">
        <v>17</v>
      </c>
      <c r="B18">
        <v>80.433333333333337</v>
      </c>
      <c r="C18">
        <v>133</v>
      </c>
    </row>
    <row r="19" spans="1:3">
      <c r="A19" s="10" t="s">
        <v>18</v>
      </c>
      <c r="B19">
        <v>80.433333333333337</v>
      </c>
      <c r="C19">
        <v>133</v>
      </c>
    </row>
    <row r="20" spans="1:3">
      <c r="A20" s="10" t="s">
        <v>19</v>
      </c>
      <c r="B20">
        <v>83.916666666666671</v>
      </c>
      <c r="C20">
        <v>127.5</v>
      </c>
    </row>
    <row r="21" spans="1:3">
      <c r="A21" s="10" t="s">
        <v>20</v>
      </c>
      <c r="B21">
        <v>83.916666666666671</v>
      </c>
      <c r="C21">
        <v>127.5</v>
      </c>
    </row>
    <row r="22" spans="1:3">
      <c r="A22" s="10" t="s">
        <v>21</v>
      </c>
      <c r="B22">
        <v>80.75</v>
      </c>
      <c r="C22">
        <v>127.5</v>
      </c>
    </row>
    <row r="23" spans="1:3">
      <c r="A23" s="10" t="s">
        <v>22</v>
      </c>
      <c r="B23">
        <v>26.283333333333335</v>
      </c>
      <c r="C23">
        <v>123.5</v>
      </c>
    </row>
    <row r="24" spans="1:3">
      <c r="A24" s="10" t="s">
        <v>23</v>
      </c>
      <c r="B24">
        <v>25.65</v>
      </c>
      <c r="C24">
        <v>124.5</v>
      </c>
    </row>
    <row r="25" spans="1:3">
      <c r="A25" s="10" t="s">
        <v>24</v>
      </c>
      <c r="B25">
        <v>85.816666666666663</v>
      </c>
      <c r="C25">
        <v>124.5</v>
      </c>
    </row>
    <row r="26" spans="1:3">
      <c r="A26" s="10" t="s">
        <v>25</v>
      </c>
      <c r="B26">
        <v>88.983333333333334</v>
      </c>
      <c r="C26">
        <v>119.5</v>
      </c>
    </row>
    <row r="27" spans="1:3">
      <c r="A27" s="10" t="s">
        <v>26</v>
      </c>
      <c r="B27">
        <v>88.983333333333334</v>
      </c>
      <c r="C27">
        <v>119.5</v>
      </c>
    </row>
    <row r="28" spans="1:3">
      <c r="A28" s="10" t="s">
        <v>27</v>
      </c>
      <c r="B28">
        <v>90.566666666666663</v>
      </c>
      <c r="C28">
        <v>119.5</v>
      </c>
    </row>
    <row r="29" spans="1:3">
      <c r="A29" s="10" t="s">
        <v>28</v>
      </c>
      <c r="B29">
        <v>93.733333333333334</v>
      </c>
      <c r="C29">
        <v>114.5</v>
      </c>
    </row>
    <row r="30" spans="1:3">
      <c r="A30" s="9" t="s">
        <v>29</v>
      </c>
      <c r="B30">
        <v>2452.266666666666</v>
      </c>
      <c r="C30">
        <v>3063</v>
      </c>
    </row>
    <row r="31" spans="1:3">
      <c r="A31" s="10" t="s">
        <v>30</v>
      </c>
      <c r="B31">
        <v>36.1</v>
      </c>
      <c r="C31">
        <v>115.5</v>
      </c>
    </row>
    <row r="32" spans="1:3">
      <c r="A32" s="10" t="s">
        <v>31</v>
      </c>
      <c r="B32">
        <v>21.216666666666669</v>
      </c>
      <c r="C32">
        <v>116.5</v>
      </c>
    </row>
    <row r="33" spans="1:3">
      <c r="A33" s="10" t="s">
        <v>32</v>
      </c>
      <c r="B33">
        <v>81.066666666666663</v>
      </c>
      <c r="C33">
        <v>112</v>
      </c>
    </row>
    <row r="34" spans="1:3">
      <c r="A34" s="10" t="s">
        <v>33</v>
      </c>
      <c r="B34">
        <v>81.066666666666663</v>
      </c>
      <c r="C34">
        <v>112</v>
      </c>
    </row>
    <row r="35" spans="1:3">
      <c r="A35" s="10" t="s">
        <v>34</v>
      </c>
      <c r="B35">
        <v>81.066666666666663</v>
      </c>
      <c r="C35">
        <v>112</v>
      </c>
    </row>
    <row r="36" spans="1:3">
      <c r="A36" s="10" t="s">
        <v>35</v>
      </c>
      <c r="B36">
        <v>96.583333333333329</v>
      </c>
      <c r="C36">
        <v>107.5</v>
      </c>
    </row>
    <row r="37" spans="1:3">
      <c r="A37" s="10" t="s">
        <v>36</v>
      </c>
      <c r="B37">
        <v>96.583333333333329</v>
      </c>
      <c r="C37">
        <v>107.5</v>
      </c>
    </row>
    <row r="38" spans="1:3">
      <c r="A38" s="10" t="s">
        <v>37</v>
      </c>
      <c r="B38">
        <v>38.950000000000003</v>
      </c>
      <c r="C38">
        <v>108.5</v>
      </c>
    </row>
    <row r="39" spans="1:3">
      <c r="A39" s="10" t="s">
        <v>38</v>
      </c>
      <c r="B39">
        <v>41.166666666666664</v>
      </c>
      <c r="C39">
        <v>105</v>
      </c>
    </row>
    <row r="40" spans="1:3">
      <c r="A40" s="10" t="s">
        <v>39</v>
      </c>
      <c r="B40">
        <v>95</v>
      </c>
      <c r="C40">
        <v>105</v>
      </c>
    </row>
    <row r="41" spans="1:3">
      <c r="A41" s="10" t="s">
        <v>40</v>
      </c>
      <c r="B41">
        <v>95</v>
      </c>
      <c r="C41">
        <v>105</v>
      </c>
    </row>
    <row r="42" spans="1:3">
      <c r="A42" s="10" t="s">
        <v>41</v>
      </c>
      <c r="B42">
        <v>97.533333333333331</v>
      </c>
      <c r="C42">
        <v>101</v>
      </c>
    </row>
    <row r="43" spans="1:3">
      <c r="A43" s="10" t="s">
        <v>42</v>
      </c>
      <c r="B43">
        <v>97.533333333333331</v>
      </c>
      <c r="C43">
        <v>101</v>
      </c>
    </row>
    <row r="44" spans="1:3">
      <c r="A44" s="10" t="s">
        <v>43</v>
      </c>
      <c r="B44">
        <v>92.783333333333331</v>
      </c>
      <c r="C44">
        <v>101</v>
      </c>
    </row>
    <row r="45" spans="1:3">
      <c r="A45" s="10" t="s">
        <v>44</v>
      </c>
      <c r="B45">
        <v>37.683333333333337</v>
      </c>
      <c r="C45">
        <v>98</v>
      </c>
    </row>
    <row r="46" spans="1:3">
      <c r="A46" s="10" t="s">
        <v>45</v>
      </c>
      <c r="B46">
        <v>37.049999999999997</v>
      </c>
      <c r="C46">
        <v>99</v>
      </c>
    </row>
    <row r="47" spans="1:3">
      <c r="A47" s="10" t="s">
        <v>46</v>
      </c>
      <c r="B47">
        <v>103.55</v>
      </c>
      <c r="C47">
        <v>99</v>
      </c>
    </row>
    <row r="48" spans="1:3">
      <c r="A48" s="10" t="s">
        <v>47</v>
      </c>
      <c r="B48">
        <v>106.08333333333333</v>
      </c>
      <c r="C48">
        <v>95</v>
      </c>
    </row>
    <row r="49" spans="1:3">
      <c r="A49" s="10" t="s">
        <v>48</v>
      </c>
      <c r="B49">
        <v>106.08333333333333</v>
      </c>
      <c r="C49">
        <v>95</v>
      </c>
    </row>
    <row r="50" spans="1:3">
      <c r="A50" s="10" t="s">
        <v>49</v>
      </c>
      <c r="B50">
        <v>106.08333333333333</v>
      </c>
      <c r="C50">
        <v>95</v>
      </c>
    </row>
    <row r="51" spans="1:3">
      <c r="A51" s="10" t="s">
        <v>50</v>
      </c>
      <c r="B51">
        <v>108.61666666666667</v>
      </c>
      <c r="C51">
        <v>91</v>
      </c>
    </row>
    <row r="52" spans="1:3">
      <c r="A52" s="10" t="s">
        <v>51</v>
      </c>
      <c r="B52">
        <v>50.983333333333334</v>
      </c>
      <c r="C52">
        <v>92</v>
      </c>
    </row>
    <row r="53" spans="1:3">
      <c r="A53" s="10" t="s">
        <v>52</v>
      </c>
      <c r="B53">
        <v>50.35</v>
      </c>
      <c r="C53">
        <v>93</v>
      </c>
    </row>
    <row r="54" spans="1:3">
      <c r="A54" s="10" t="s">
        <v>53</v>
      </c>
      <c r="B54">
        <v>90.566666666666663</v>
      </c>
      <c r="C54">
        <v>89.5</v>
      </c>
    </row>
    <row r="55" spans="1:3">
      <c r="A55" s="10" t="s">
        <v>54</v>
      </c>
      <c r="B55">
        <v>90.566666666666663</v>
      </c>
      <c r="C55">
        <v>89.5</v>
      </c>
    </row>
    <row r="56" spans="1:3">
      <c r="A56" s="10" t="s">
        <v>55</v>
      </c>
      <c r="B56">
        <v>90.566666666666663</v>
      </c>
      <c r="C56">
        <v>89.5</v>
      </c>
    </row>
    <row r="57" spans="1:3">
      <c r="A57" s="10" t="s">
        <v>56</v>
      </c>
      <c r="B57">
        <v>107.03333333333333</v>
      </c>
      <c r="C57">
        <v>86</v>
      </c>
    </row>
    <row r="58" spans="1:3">
      <c r="A58" s="10" t="s">
        <v>57</v>
      </c>
      <c r="B58">
        <v>107.03333333333333</v>
      </c>
      <c r="C58">
        <v>86</v>
      </c>
    </row>
    <row r="59" spans="1:3">
      <c r="A59" s="10" t="s">
        <v>58</v>
      </c>
      <c r="B59">
        <v>49.4</v>
      </c>
      <c r="C59">
        <v>87</v>
      </c>
    </row>
    <row r="60" spans="1:3">
      <c r="A60" s="10" t="s">
        <v>59</v>
      </c>
      <c r="B60">
        <v>50.983333333333334</v>
      </c>
      <c r="C60">
        <v>84.5</v>
      </c>
    </row>
    <row r="61" spans="1:3">
      <c r="A61" s="10" t="s">
        <v>60</v>
      </c>
      <c r="B61">
        <v>107.98333333333333</v>
      </c>
      <c r="C61">
        <v>84.5</v>
      </c>
    </row>
    <row r="62" spans="1:3">
      <c r="A62" s="9" t="s">
        <v>61</v>
      </c>
      <c r="B62">
        <v>444.91666666666663</v>
      </c>
      <c r="C62">
        <v>327.5</v>
      </c>
    </row>
    <row r="63" spans="1:3">
      <c r="A63" s="10" t="s">
        <v>62</v>
      </c>
      <c r="B63">
        <v>109.56666666666666</v>
      </c>
      <c r="C63">
        <v>84.5</v>
      </c>
    </row>
    <row r="64" spans="1:3">
      <c r="A64" s="10" t="s">
        <v>63</v>
      </c>
      <c r="B64">
        <v>111.78333333333333</v>
      </c>
      <c r="C64">
        <v>81</v>
      </c>
    </row>
    <row r="65" spans="1:3">
      <c r="A65" s="10" t="s">
        <v>64</v>
      </c>
      <c r="B65">
        <v>111.78333333333333</v>
      </c>
      <c r="C65">
        <v>81</v>
      </c>
    </row>
    <row r="66" spans="1:3">
      <c r="A66" s="10" t="s">
        <v>65</v>
      </c>
      <c r="B66">
        <v>111.78333333333333</v>
      </c>
      <c r="C66">
        <v>81</v>
      </c>
    </row>
    <row r="67" spans="1:3">
      <c r="A67" s="9" t="s">
        <v>66</v>
      </c>
      <c r="B67">
        <v>4539.4166666666679</v>
      </c>
      <c r="C67">
        <v>6735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C2DB-1920-4E61-8B52-A73D7E07C353}">
  <dimension ref="A1:AB61"/>
  <sheetViews>
    <sheetView tabSelected="1" topLeftCell="N1" workbookViewId="0">
      <selection activeCell="U2" sqref="U2"/>
    </sheetView>
  </sheetViews>
  <sheetFormatPr defaultRowHeight="15"/>
  <cols>
    <col min="1" max="1" width="34" style="1" customWidth="1"/>
    <col min="2" max="2" width="14.140625" style="1" customWidth="1"/>
    <col min="3" max="3" width="25.42578125" style="1" customWidth="1"/>
    <col min="4" max="4" width="16.28515625" style="1" customWidth="1"/>
    <col min="5" max="5" width="29.28515625" style="1" customWidth="1"/>
    <col min="6" max="6" width="26.85546875" style="1" customWidth="1"/>
    <col min="7" max="7" width="15.140625" style="1" customWidth="1"/>
    <col min="8" max="8" width="19.7109375" style="1" customWidth="1"/>
    <col min="9" max="9" width="20.5703125" style="1" customWidth="1"/>
    <col min="10" max="10" width="32.42578125" style="1" customWidth="1"/>
    <col min="11" max="11" width="22.28515625" style="1" customWidth="1"/>
    <col min="12" max="12" width="16.42578125" style="1" customWidth="1"/>
    <col min="13" max="13" width="28" style="1" customWidth="1"/>
    <col min="14" max="14" width="21" style="1" customWidth="1"/>
    <col min="15" max="15" width="19.140625" style="1" customWidth="1"/>
    <col min="16" max="16" width="17.5703125" style="1" customWidth="1"/>
    <col min="17" max="17" width="19.5703125" style="1" customWidth="1"/>
    <col min="18" max="18" width="29" style="1" customWidth="1"/>
    <col min="19" max="19" width="15.7109375" style="1" customWidth="1"/>
    <col min="20" max="20" width="19.7109375" style="1" customWidth="1"/>
    <col min="21" max="27" width="9.140625" style="1"/>
    <col min="28" max="28" width="28.42578125" style="1" customWidth="1"/>
    <col min="29" max="16384" width="9.140625" style="1"/>
  </cols>
  <sheetData>
    <row r="1" spans="1:28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AA1" s="4"/>
    </row>
    <row r="2" spans="1:28">
      <c r="A2" s="2">
        <v>44019</v>
      </c>
      <c r="B2" s="3">
        <v>5.2083333333333336E-2</v>
      </c>
      <c r="C2" s="1">
        <f>IF(OR(rajd[[#This Row],[dzień tygodnia]]=1,rajd[[#This Row],[dzień tygodnia]]=7),7,10)</f>
        <v>10</v>
      </c>
      <c r="D2" s="1">
        <f>WEEKDAY(rajd[[#This Row],[data]])</f>
        <v>3</v>
      </c>
      <c r="E2" s="1" t="str">
        <f>_xlfn.CONCAT(rajd[[#This Row],[ile czasu w terenie (liczba)]],":00:00")</f>
        <v>10:00:00</v>
      </c>
      <c r="F2" s="3">
        <f>rajd[[#This Row],[ile czasu w terenie godziny]]-rajd[[#This Row],[ile przerwy]]</f>
        <v>0.36458333333333337</v>
      </c>
      <c r="G2" s="1">
        <v>1</v>
      </c>
      <c r="H2" s="1">
        <v>300</v>
      </c>
      <c r="I2" s="1">
        <f>ROUND(IF(MOD(rajd[[#This Row],[który dzień]],3)=0,rajd[[#This Row],[ile rano zasięg]]*0.96,rajd[[#This Row],[ile rano zasięg]]),0)</f>
        <v>300</v>
      </c>
      <c r="J2" s="1">
        <f>ROUNDDOWN(rajd[[#This Row],[ile rano zasięg]]/60,0)</f>
        <v>5</v>
      </c>
      <c r="K2" s="1">
        <f>MOD(rajd[[#This Row],[ile rano zasięg]],60)/60</f>
        <v>0</v>
      </c>
      <c r="L2" s="1">
        <f>rajd[[#This Row],[ile godzin przejechał na silniku]]*30+rajd[[#This Row],[ile minut na silniku]]*30</f>
        <v>150</v>
      </c>
      <c r="M2" s="1" t="str">
        <f>_xlfn.CONCAT(rajd[[#This Row],[ile godzin przejechał na silniku]],":",rajd[[#This Row],[ile minut na silniku]]*60,":00")</f>
        <v>5:0:00</v>
      </c>
      <c r="N2" s="3">
        <f>rajd[[#This Row],[ile czasu jezdził]]-rajd[[#This Row],[ile jechał z silnikiem]]</f>
        <v>0.15625000000000003</v>
      </c>
      <c r="O2" s="1">
        <f>HOUR(rajd[[#This Row],[ile przejechal sam]])</f>
        <v>3</v>
      </c>
      <c r="P2" s="1">
        <f>MINUTE(rajd[[#This Row],[ile przejechal sam]])</f>
        <v>45</v>
      </c>
      <c r="Q2" s="1">
        <f>rajd[[#This Row],[iel minut sam]]/60</f>
        <v>0.75</v>
      </c>
      <c r="R2" s="1">
        <f>rajd[[#This Row],[ile godzin  sam]]*19+rajd[[#This Row],[jaka czesc minut]]*19</f>
        <v>71.25</v>
      </c>
      <c r="S2" s="1">
        <f>rajd[[#This Row],[ile przejechal sam w km]]+rajd[[#This Row],[ile na silniku]]</f>
        <v>221.25</v>
      </c>
      <c r="T2" s="1">
        <f>IF(rajd[[#This Row],[ile przejechal sam w km]]&gt;rajd[[#This Row],[ile na silniku]],1,0)</f>
        <v>0</v>
      </c>
      <c r="AA2" s="4"/>
    </row>
    <row r="3" spans="1:28">
      <c r="A3" s="2">
        <v>44020</v>
      </c>
      <c r="B3" s="3">
        <v>5.2083333333333336E-2</v>
      </c>
      <c r="C3" s="1">
        <f>IF(OR(rajd[[#This Row],[dzień tygodnia]]=1,rajd[[#This Row],[dzień tygodnia]]=7),7,10)</f>
        <v>10</v>
      </c>
      <c r="D3" s="1">
        <f>WEEKDAY(rajd[[#This Row],[data]])</f>
        <v>4</v>
      </c>
      <c r="E3" s="1" t="str">
        <f>_xlfn.CONCAT(rajd[[#This Row],[ile czasu w terenie (liczba)]],":00:00")</f>
        <v>10:00:00</v>
      </c>
      <c r="F3" s="3">
        <f>rajd[[#This Row],[ile czasu w terenie godziny]]-rajd[[#This Row],[ile przerwy]]</f>
        <v>0.36458333333333337</v>
      </c>
      <c r="G3" s="1">
        <v>2</v>
      </c>
      <c r="H3" s="1">
        <f>ROUND(IF(OR(rajd[[#This Row],[dzień tygodnia]]=7,rajd[[#This Row],[dzień tygodnia]]=1),I2*1.01,I2),0)</f>
        <v>300</v>
      </c>
      <c r="I3" s="1">
        <f>ROUND(IF(MOD(rajd[[#This Row],[który dzień]],3)=0,rajd[[#This Row],[ile rano zasięg]]*0.96,rajd[[#This Row],[ile rano zasięg]]),0)</f>
        <v>300</v>
      </c>
      <c r="J3" s="1">
        <f>ROUNDDOWN(rajd[[#This Row],[ile rano zasięg]]/60,0)</f>
        <v>5</v>
      </c>
      <c r="K3" s="1">
        <f>MOD(rajd[[#This Row],[ile rano zasięg]],60)/60</f>
        <v>0</v>
      </c>
      <c r="L3" s="1">
        <f>rajd[[#This Row],[ile godzin przejechał na silniku]]*30+rajd[[#This Row],[ile minut na silniku]]*30</f>
        <v>150</v>
      </c>
      <c r="M3" s="1" t="str">
        <f>_xlfn.CONCAT(rajd[[#This Row],[ile godzin przejechał na silniku]],":",rajd[[#This Row],[ile minut na silniku]]*60,":00")</f>
        <v>5:0:00</v>
      </c>
      <c r="N3" s="3">
        <f>rajd[[#This Row],[ile czasu jezdził]]-rajd[[#This Row],[ile jechał z silnikiem]]</f>
        <v>0.15625000000000003</v>
      </c>
      <c r="O3" s="1">
        <f>HOUR(rajd[[#This Row],[ile przejechal sam]])</f>
        <v>3</v>
      </c>
      <c r="P3" s="1">
        <f>MINUTE(rajd[[#This Row],[ile przejechal sam]])</f>
        <v>45</v>
      </c>
      <c r="Q3" s="1">
        <f>rajd[[#This Row],[iel minut sam]]/60</f>
        <v>0.75</v>
      </c>
      <c r="R3" s="1">
        <f>rajd[[#This Row],[ile godzin  sam]]*19+rajd[[#This Row],[jaka czesc minut]]*19</f>
        <v>71.25</v>
      </c>
      <c r="S3" s="1">
        <f>rajd[[#This Row],[ile przejechal sam w km]]+rajd[[#This Row],[ile na silniku]]</f>
        <v>221.25</v>
      </c>
      <c r="T3" s="1">
        <f>IF(rajd[[#This Row],[ile przejechal sam w km]]&gt;rajd[[#This Row],[ile na silniku]],1,0)</f>
        <v>0</v>
      </c>
      <c r="AA3" s="4" t="s">
        <v>87</v>
      </c>
      <c r="AB3" s="1">
        <f>ROUND(SUM(rajd[ile km łącznie])*1000,0)</f>
        <v>11274417</v>
      </c>
    </row>
    <row r="4" spans="1:28">
      <c r="A4" s="2">
        <v>44021</v>
      </c>
      <c r="B4" s="3">
        <v>5.2083333333333336E-2</v>
      </c>
      <c r="C4" s="1">
        <f>IF(OR(rajd[[#This Row],[dzień tygodnia]]=1,rajd[[#This Row],[dzień tygodnia]]=7),7,10)</f>
        <v>10</v>
      </c>
      <c r="D4" s="1">
        <f>WEEKDAY(rajd[[#This Row],[data]])</f>
        <v>5</v>
      </c>
      <c r="E4" s="1" t="str">
        <f>_xlfn.CONCAT(rajd[[#This Row],[ile czasu w terenie (liczba)]],":00:00")</f>
        <v>10:00:00</v>
      </c>
      <c r="F4" s="3">
        <f>rajd[[#This Row],[ile czasu w terenie godziny]]-rajd[[#This Row],[ile przerwy]]</f>
        <v>0.36458333333333337</v>
      </c>
      <c r="G4" s="1">
        <v>3</v>
      </c>
      <c r="H4" s="1">
        <f>ROUND(IF(OR(rajd[[#This Row],[dzień tygodnia]]=7,rajd[[#This Row],[dzień tygodnia]]=1),I3*1.01,I3),0)</f>
        <v>300</v>
      </c>
      <c r="I4" s="1">
        <f>ROUND(IF(MOD(rajd[[#This Row],[który dzień]],3)=0,rajd[[#This Row],[ile rano zasięg]]*0.96,rajd[[#This Row],[ile rano zasięg]]),0)</f>
        <v>288</v>
      </c>
      <c r="J4" s="1">
        <f>ROUNDDOWN(rajd[[#This Row],[ile rano zasięg]]/60,0)</f>
        <v>5</v>
      </c>
      <c r="K4" s="1">
        <f>MOD(rajd[[#This Row],[ile rano zasięg]],60)/60</f>
        <v>0</v>
      </c>
      <c r="L4" s="1">
        <f>rajd[[#This Row],[ile godzin przejechał na silniku]]*30+rajd[[#This Row],[ile minut na silniku]]*30</f>
        <v>150</v>
      </c>
      <c r="M4" s="1" t="str">
        <f>_xlfn.CONCAT(rajd[[#This Row],[ile godzin przejechał na silniku]],":",rajd[[#This Row],[ile minut na silniku]]*60,":00")</f>
        <v>5:0:00</v>
      </c>
      <c r="N4" s="3">
        <f>rajd[[#This Row],[ile czasu jezdził]]-rajd[[#This Row],[ile jechał z silnikiem]]</f>
        <v>0.15625000000000003</v>
      </c>
      <c r="O4" s="1">
        <f>HOUR(rajd[[#This Row],[ile przejechal sam]])</f>
        <v>3</v>
      </c>
      <c r="P4" s="1">
        <f>MINUTE(rajd[[#This Row],[ile przejechal sam]])</f>
        <v>45</v>
      </c>
      <c r="Q4" s="1">
        <f>rajd[[#This Row],[iel minut sam]]/60</f>
        <v>0.75</v>
      </c>
      <c r="R4" s="1">
        <f>rajd[[#This Row],[ile godzin  sam]]*19+rajd[[#This Row],[jaka czesc minut]]*19</f>
        <v>71.25</v>
      </c>
      <c r="S4" s="1">
        <f>rajd[[#This Row],[ile przejechal sam w km]]+rajd[[#This Row],[ile na silniku]]</f>
        <v>221.25</v>
      </c>
      <c r="T4" s="1">
        <f>IF(rajd[[#This Row],[ile przejechal sam w km]]&gt;rajd[[#This Row],[ile na silniku]],1,0)</f>
        <v>0</v>
      </c>
      <c r="AA4" s="4" t="s">
        <v>88</v>
      </c>
      <c r="AB4" s="2">
        <f>A43</f>
        <v>44060</v>
      </c>
    </row>
    <row r="5" spans="1:28">
      <c r="A5" s="2">
        <v>44022</v>
      </c>
      <c r="B5" s="3">
        <v>8.3333333333333329E-2</v>
      </c>
      <c r="C5" s="1">
        <f>IF(OR(rajd[[#This Row],[dzień tygodnia]]=1,rajd[[#This Row],[dzień tygodnia]]=7),7,10)</f>
        <v>10</v>
      </c>
      <c r="D5" s="1">
        <f>WEEKDAY(rajd[[#This Row],[data]])</f>
        <v>6</v>
      </c>
      <c r="E5" s="1" t="str">
        <f>_xlfn.CONCAT(rajd[[#This Row],[ile czasu w terenie (liczba)]],":00:00")</f>
        <v>10:00:00</v>
      </c>
      <c r="F5" s="3">
        <f>rajd[[#This Row],[ile czasu w terenie godziny]]-rajd[[#This Row],[ile przerwy]]</f>
        <v>0.33333333333333337</v>
      </c>
      <c r="G5" s="1">
        <v>4</v>
      </c>
      <c r="H5" s="1">
        <f>ROUND(IF(OR(rajd[[#This Row],[dzień tygodnia]]=7,rajd[[#This Row],[dzień tygodnia]]=1),I4*1.01,I4),0)</f>
        <v>288</v>
      </c>
      <c r="I5" s="1">
        <f>ROUND(IF(MOD(rajd[[#This Row],[który dzień]],3)=0,rajd[[#This Row],[ile rano zasięg]]*0.96,rajd[[#This Row],[ile rano zasięg]]),0)</f>
        <v>288</v>
      </c>
      <c r="J5" s="1">
        <f>ROUNDDOWN(rajd[[#This Row],[ile rano zasięg]]/60,0)</f>
        <v>4</v>
      </c>
      <c r="K5" s="1">
        <f>MOD(rajd[[#This Row],[ile rano zasięg]],60)/60</f>
        <v>0.8</v>
      </c>
      <c r="L5" s="1">
        <f>rajd[[#This Row],[ile godzin przejechał na silniku]]*30+rajd[[#This Row],[ile minut na silniku]]*30</f>
        <v>144</v>
      </c>
      <c r="M5" s="1" t="str">
        <f>_xlfn.CONCAT(rajd[[#This Row],[ile godzin przejechał na silniku]],":",rajd[[#This Row],[ile minut na silniku]]*60,":00")</f>
        <v>4:48:00</v>
      </c>
      <c r="N5" s="3">
        <f>rajd[[#This Row],[ile czasu jezdził]]-rajd[[#This Row],[ile jechał z silnikiem]]</f>
        <v>0.13333333333333339</v>
      </c>
      <c r="O5" s="1">
        <f>HOUR(rajd[[#This Row],[ile przejechal sam]])</f>
        <v>3</v>
      </c>
      <c r="P5" s="1">
        <f>MINUTE(rajd[[#This Row],[ile przejechal sam]])</f>
        <v>12</v>
      </c>
      <c r="Q5" s="1">
        <f>rajd[[#This Row],[iel minut sam]]/60</f>
        <v>0.2</v>
      </c>
      <c r="R5" s="1">
        <f>rajd[[#This Row],[ile godzin  sam]]*19+rajd[[#This Row],[jaka czesc minut]]*19</f>
        <v>60.8</v>
      </c>
      <c r="S5" s="1">
        <f>rajd[[#This Row],[ile przejechal sam w km]]+rajd[[#This Row],[ile na silniku]]</f>
        <v>204.8</v>
      </c>
      <c r="T5" s="1">
        <f>IF(rajd[[#This Row],[ile przejechal sam w km]]&gt;rajd[[#This Row],[ile na silniku]],1,0)</f>
        <v>0</v>
      </c>
      <c r="AA5" s="4" t="s">
        <v>89</v>
      </c>
      <c r="AB5" s="1">
        <f>100-H61/H2*100</f>
        <v>46</v>
      </c>
    </row>
    <row r="6" spans="1:28">
      <c r="A6" s="2">
        <v>44023</v>
      </c>
      <c r="B6" s="3">
        <v>8.3333333333333329E-2</v>
      </c>
      <c r="C6" s="1">
        <f>IF(OR(rajd[[#This Row],[dzień tygodnia]]=1,rajd[[#This Row],[dzień tygodnia]]=7),7,10)</f>
        <v>7</v>
      </c>
      <c r="D6" s="1">
        <f>WEEKDAY(rajd[[#This Row],[data]])</f>
        <v>7</v>
      </c>
      <c r="E6" s="1" t="str">
        <f>_xlfn.CONCAT(rajd[[#This Row],[ile czasu w terenie (liczba)]],":00:00")</f>
        <v>7:00:00</v>
      </c>
      <c r="F6" s="3">
        <f>rajd[[#This Row],[ile czasu w terenie godziny]]-rajd[[#This Row],[ile przerwy]]</f>
        <v>0.20833333333333337</v>
      </c>
      <c r="G6" s="1">
        <v>5</v>
      </c>
      <c r="H6" s="1">
        <f>ROUND(IF(OR(rajd[[#This Row],[dzień tygodnia]]=7,rajd[[#This Row],[dzień tygodnia]]=1),I5*1.01,I5),0)</f>
        <v>291</v>
      </c>
      <c r="I6" s="1">
        <f>ROUND(IF(MOD(rajd[[#This Row],[który dzień]],3)=0,rajd[[#This Row],[ile rano zasięg]]*0.96,rajd[[#This Row],[ile rano zasięg]]),0)</f>
        <v>291</v>
      </c>
      <c r="J6" s="1">
        <f>ROUNDDOWN(rajd[[#This Row],[ile rano zasięg]]/60,0)</f>
        <v>4</v>
      </c>
      <c r="K6" s="1">
        <f>MOD(rajd[[#This Row],[ile rano zasięg]],60)/60</f>
        <v>0.85</v>
      </c>
      <c r="L6" s="1">
        <f>rajd[[#This Row],[ile godzin przejechał na silniku]]*30+rajd[[#This Row],[ile minut na silniku]]*30</f>
        <v>145.5</v>
      </c>
      <c r="M6" s="1" t="str">
        <f>_xlfn.CONCAT(rajd[[#This Row],[ile godzin przejechał na silniku]],":",rajd[[#This Row],[ile minut na silniku]]*60,":00")</f>
        <v>4:51:00</v>
      </c>
      <c r="N6" s="3">
        <f>rajd[[#This Row],[ile czasu jezdził]]-rajd[[#This Row],[ile jechał z silnikiem]]</f>
        <v>6.2500000000000611E-3</v>
      </c>
      <c r="O6" s="1">
        <f>HOUR(rajd[[#This Row],[ile przejechal sam]])</f>
        <v>0</v>
      </c>
      <c r="P6" s="1">
        <f>MINUTE(rajd[[#This Row],[ile przejechal sam]])</f>
        <v>9</v>
      </c>
      <c r="Q6" s="1">
        <f>rajd[[#This Row],[iel minut sam]]/60</f>
        <v>0.15</v>
      </c>
      <c r="R6" s="1">
        <f>rajd[[#This Row],[ile godzin  sam]]*19+rajd[[#This Row],[jaka czesc minut]]*19</f>
        <v>2.85</v>
      </c>
      <c r="S6" s="1">
        <f>rajd[[#This Row],[ile przejechal sam w km]]+rajd[[#This Row],[ile na silniku]]</f>
        <v>148.35</v>
      </c>
      <c r="T6" s="1">
        <f>IF(rajd[[#This Row],[ile przejechal sam w km]]&gt;rajd[[#This Row],[ile na silniku]],1,0)</f>
        <v>0</v>
      </c>
      <c r="AA6" s="4"/>
    </row>
    <row r="7" spans="1:28">
      <c r="A7" s="2">
        <v>44024</v>
      </c>
      <c r="B7" s="3">
        <v>6.25E-2</v>
      </c>
      <c r="C7" s="1">
        <f>IF(OR(rajd[[#This Row],[dzień tygodnia]]=1,rajd[[#This Row],[dzień tygodnia]]=7),7,10)</f>
        <v>7</v>
      </c>
      <c r="D7" s="1">
        <f>WEEKDAY(rajd[[#This Row],[data]])</f>
        <v>1</v>
      </c>
      <c r="E7" s="1" t="str">
        <f>_xlfn.CONCAT(rajd[[#This Row],[ile czasu w terenie (liczba)]],":00:00")</f>
        <v>7:00:00</v>
      </c>
      <c r="F7" s="3">
        <f>rajd[[#This Row],[ile czasu w terenie godziny]]-rajd[[#This Row],[ile przerwy]]</f>
        <v>0.22916666666666669</v>
      </c>
      <c r="G7" s="1">
        <v>6</v>
      </c>
      <c r="H7" s="1">
        <f>ROUND(IF(OR(rajd[[#This Row],[dzień tygodnia]]=7,rajd[[#This Row],[dzień tygodnia]]=1),I6*1.01,I6),0)</f>
        <v>294</v>
      </c>
      <c r="I7" s="1">
        <f>ROUND(IF(MOD(rajd[[#This Row],[który dzień]],3)=0,rajd[[#This Row],[ile rano zasięg]]*0.96,rajd[[#This Row],[ile rano zasięg]]),0)</f>
        <v>282</v>
      </c>
      <c r="J7" s="1">
        <f>ROUNDDOWN(rajd[[#This Row],[ile rano zasięg]]/60,0)</f>
        <v>4</v>
      </c>
      <c r="K7" s="1">
        <f>MOD(rajd[[#This Row],[ile rano zasięg]],60)/60</f>
        <v>0.9</v>
      </c>
      <c r="L7" s="1">
        <f>rajd[[#This Row],[ile godzin przejechał na silniku]]*30+rajd[[#This Row],[ile minut na silniku]]*30</f>
        <v>147</v>
      </c>
      <c r="M7" s="1" t="str">
        <f>_xlfn.CONCAT(rajd[[#This Row],[ile godzin przejechał na silniku]],":",rajd[[#This Row],[ile minut na silniku]]*60,":00")</f>
        <v>4:54:00</v>
      </c>
      <c r="N7" s="3">
        <f>rajd[[#This Row],[ile czasu jezdził]]-rajd[[#This Row],[ile jechał z silnikiem]]</f>
        <v>2.4999999999999994E-2</v>
      </c>
      <c r="O7" s="1">
        <f>HOUR(rajd[[#This Row],[ile przejechal sam]])</f>
        <v>0</v>
      </c>
      <c r="P7" s="1">
        <f>MINUTE(rajd[[#This Row],[ile przejechal sam]])</f>
        <v>36</v>
      </c>
      <c r="Q7" s="1">
        <f>rajd[[#This Row],[iel minut sam]]/60</f>
        <v>0.6</v>
      </c>
      <c r="R7" s="1">
        <f>rajd[[#This Row],[ile godzin  sam]]*19+rajd[[#This Row],[jaka czesc minut]]*19</f>
        <v>11.4</v>
      </c>
      <c r="S7" s="1">
        <f>rajd[[#This Row],[ile przejechal sam w km]]+rajd[[#This Row],[ile na silniku]]</f>
        <v>158.4</v>
      </c>
      <c r="T7" s="1">
        <f>IF(rajd[[#This Row],[ile przejechal sam w km]]&gt;rajd[[#This Row],[ile na silniku]],1,0)</f>
        <v>0</v>
      </c>
      <c r="AA7" s="4"/>
    </row>
    <row r="8" spans="1:28">
      <c r="A8" s="2">
        <v>44025</v>
      </c>
      <c r="B8" s="3">
        <v>6.25E-2</v>
      </c>
      <c r="C8" s="1">
        <f>IF(OR(rajd[[#This Row],[dzień tygodnia]]=1,rajd[[#This Row],[dzień tygodnia]]=7),7,10)</f>
        <v>10</v>
      </c>
      <c r="D8" s="1">
        <f>WEEKDAY(rajd[[#This Row],[data]])</f>
        <v>2</v>
      </c>
      <c r="E8" s="1" t="str">
        <f>_xlfn.CONCAT(rajd[[#This Row],[ile czasu w terenie (liczba)]],":00:00")</f>
        <v>10:00:00</v>
      </c>
      <c r="F8" s="3">
        <f>rajd[[#This Row],[ile czasu w terenie godziny]]-rajd[[#This Row],[ile przerwy]]</f>
        <v>0.35416666666666669</v>
      </c>
      <c r="G8" s="1">
        <v>7</v>
      </c>
      <c r="H8" s="1">
        <f>ROUND(IF(OR(rajd[[#This Row],[dzień tygodnia]]=7,rajd[[#This Row],[dzień tygodnia]]=1),I7*1.01,I7),0)</f>
        <v>282</v>
      </c>
      <c r="I8" s="1">
        <f>ROUND(IF(MOD(rajd[[#This Row],[który dzień]],3)=0,rajd[[#This Row],[ile rano zasięg]]*0.96,rajd[[#This Row],[ile rano zasięg]]),0)</f>
        <v>282</v>
      </c>
      <c r="J8" s="1">
        <f>ROUNDDOWN(rajd[[#This Row],[ile rano zasięg]]/60,0)</f>
        <v>4</v>
      </c>
      <c r="K8" s="1">
        <f>MOD(rajd[[#This Row],[ile rano zasięg]],60)/60</f>
        <v>0.7</v>
      </c>
      <c r="L8" s="1">
        <f>rajd[[#This Row],[ile godzin przejechał na silniku]]*30+rajd[[#This Row],[ile minut na silniku]]*30</f>
        <v>141</v>
      </c>
      <c r="M8" s="1" t="str">
        <f>_xlfn.CONCAT(rajd[[#This Row],[ile godzin przejechał na silniku]],":",rajd[[#This Row],[ile minut na silniku]]*60,":00")</f>
        <v>4:42:00</v>
      </c>
      <c r="N8" s="3">
        <f>rajd[[#This Row],[ile czasu jezdził]]-rajd[[#This Row],[ile jechał z silnikiem]]</f>
        <v>0.15833333333333335</v>
      </c>
      <c r="O8" s="1">
        <f>HOUR(rajd[[#This Row],[ile przejechal sam]])</f>
        <v>3</v>
      </c>
      <c r="P8" s="1">
        <f>MINUTE(rajd[[#This Row],[ile przejechal sam]])</f>
        <v>48</v>
      </c>
      <c r="Q8" s="1">
        <f>rajd[[#This Row],[iel minut sam]]/60</f>
        <v>0.8</v>
      </c>
      <c r="R8" s="1">
        <f>rajd[[#This Row],[ile godzin  sam]]*19+rajd[[#This Row],[jaka czesc minut]]*19</f>
        <v>72.2</v>
      </c>
      <c r="S8" s="1">
        <f>rajd[[#This Row],[ile przejechal sam w km]]+rajd[[#This Row],[ile na silniku]]</f>
        <v>213.2</v>
      </c>
      <c r="T8" s="1">
        <f>IF(rajd[[#This Row],[ile przejechal sam w km]]&gt;rajd[[#This Row],[ile na silniku]],1,0)</f>
        <v>0</v>
      </c>
      <c r="AA8" s="4"/>
    </row>
    <row r="9" spans="1:28">
      <c r="A9" s="2">
        <v>44026</v>
      </c>
      <c r="B9" s="3">
        <v>6.25E-2</v>
      </c>
      <c r="C9" s="1">
        <f>IF(OR(rajd[[#This Row],[dzień tygodnia]]=1,rajd[[#This Row],[dzień tygodnia]]=7),7,10)</f>
        <v>10</v>
      </c>
      <c r="D9" s="1">
        <f>WEEKDAY(rajd[[#This Row],[data]])</f>
        <v>3</v>
      </c>
      <c r="E9" s="1" t="str">
        <f>_xlfn.CONCAT(rajd[[#This Row],[ile czasu w terenie (liczba)]],":00:00")</f>
        <v>10:00:00</v>
      </c>
      <c r="F9" s="3">
        <f>rajd[[#This Row],[ile czasu w terenie godziny]]-rajd[[#This Row],[ile przerwy]]</f>
        <v>0.35416666666666669</v>
      </c>
      <c r="G9" s="1">
        <v>8</v>
      </c>
      <c r="H9" s="1">
        <f>ROUND(IF(OR(rajd[[#This Row],[dzień tygodnia]]=7,rajd[[#This Row],[dzień tygodnia]]=1),I8*1.01,I8),0)</f>
        <v>282</v>
      </c>
      <c r="I9" s="1">
        <f>ROUND(IF(MOD(rajd[[#This Row],[który dzień]],3)=0,rajd[[#This Row],[ile rano zasięg]]*0.96,rajd[[#This Row],[ile rano zasięg]]),0)</f>
        <v>282</v>
      </c>
      <c r="J9" s="1">
        <f>ROUNDDOWN(rajd[[#This Row],[ile rano zasięg]]/60,0)</f>
        <v>4</v>
      </c>
      <c r="K9" s="1">
        <f>MOD(rajd[[#This Row],[ile rano zasięg]],60)/60</f>
        <v>0.7</v>
      </c>
      <c r="L9" s="1">
        <f>rajd[[#This Row],[ile godzin przejechał na silniku]]*30+rajd[[#This Row],[ile minut na silniku]]*30</f>
        <v>141</v>
      </c>
      <c r="M9" s="1" t="str">
        <f>_xlfn.CONCAT(rajd[[#This Row],[ile godzin przejechał na silniku]],":",rajd[[#This Row],[ile minut na silniku]]*60,":00")</f>
        <v>4:42:00</v>
      </c>
      <c r="N9" s="3">
        <f>rajd[[#This Row],[ile czasu jezdził]]-rajd[[#This Row],[ile jechał z silnikiem]]</f>
        <v>0.15833333333333335</v>
      </c>
      <c r="O9" s="1">
        <f>HOUR(rajd[[#This Row],[ile przejechal sam]])</f>
        <v>3</v>
      </c>
      <c r="P9" s="1">
        <f>MINUTE(rajd[[#This Row],[ile przejechal sam]])</f>
        <v>48</v>
      </c>
      <c r="Q9" s="1">
        <f>rajd[[#This Row],[iel minut sam]]/60</f>
        <v>0.8</v>
      </c>
      <c r="R9" s="1">
        <f>rajd[[#This Row],[ile godzin  sam]]*19+rajd[[#This Row],[jaka czesc minut]]*19</f>
        <v>72.2</v>
      </c>
      <c r="S9" s="1">
        <f>rajd[[#This Row],[ile przejechal sam w km]]+rajd[[#This Row],[ile na silniku]]</f>
        <v>213.2</v>
      </c>
      <c r="T9" s="1">
        <f>IF(rajd[[#This Row],[ile przejechal sam w km]]&gt;rajd[[#This Row],[ile na silniku]],1,0)</f>
        <v>0</v>
      </c>
      <c r="AA9" s="4"/>
    </row>
    <row r="10" spans="1:28">
      <c r="A10" s="2">
        <v>44027</v>
      </c>
      <c r="B10" s="3">
        <v>6.25E-2</v>
      </c>
      <c r="C10" s="1">
        <f>IF(OR(rajd[[#This Row],[dzień tygodnia]]=1,rajd[[#This Row],[dzień tygodnia]]=7),7,10)</f>
        <v>10</v>
      </c>
      <c r="D10" s="1">
        <f>WEEKDAY(rajd[[#This Row],[data]])</f>
        <v>4</v>
      </c>
      <c r="E10" s="1" t="str">
        <f>_xlfn.CONCAT(rajd[[#This Row],[ile czasu w terenie (liczba)]],":00:00")</f>
        <v>10:00:00</v>
      </c>
      <c r="F10" s="3">
        <f>rajd[[#This Row],[ile czasu w terenie godziny]]-rajd[[#This Row],[ile przerwy]]</f>
        <v>0.35416666666666669</v>
      </c>
      <c r="G10" s="1">
        <v>9</v>
      </c>
      <c r="H10" s="1">
        <f>ROUND(IF(OR(rajd[[#This Row],[dzień tygodnia]]=7,rajd[[#This Row],[dzień tygodnia]]=1),I9*1.01,I9),0)</f>
        <v>282</v>
      </c>
      <c r="I10" s="1">
        <f>ROUND(IF(MOD(rajd[[#This Row],[który dzień]],3)=0,rajd[[#This Row],[ile rano zasięg]]*0.96,rajd[[#This Row],[ile rano zasięg]]),0)</f>
        <v>271</v>
      </c>
      <c r="J10" s="1">
        <f>ROUNDDOWN(rajd[[#This Row],[ile rano zasięg]]/60,0)</f>
        <v>4</v>
      </c>
      <c r="K10" s="1">
        <f>MOD(rajd[[#This Row],[ile rano zasięg]],60)/60</f>
        <v>0.7</v>
      </c>
      <c r="L10" s="1">
        <f>rajd[[#This Row],[ile godzin przejechał na silniku]]*30+rajd[[#This Row],[ile minut na silniku]]*30</f>
        <v>141</v>
      </c>
      <c r="M10" s="1" t="str">
        <f>_xlfn.CONCAT(rajd[[#This Row],[ile godzin przejechał na silniku]],":",rajd[[#This Row],[ile minut na silniku]]*60,":00")</f>
        <v>4:42:00</v>
      </c>
      <c r="N10" s="3">
        <f>rajd[[#This Row],[ile czasu jezdził]]-rajd[[#This Row],[ile jechał z silnikiem]]</f>
        <v>0.15833333333333335</v>
      </c>
      <c r="O10" s="1">
        <f>HOUR(rajd[[#This Row],[ile przejechal sam]])</f>
        <v>3</v>
      </c>
      <c r="P10" s="1">
        <f>MINUTE(rajd[[#This Row],[ile przejechal sam]])</f>
        <v>48</v>
      </c>
      <c r="Q10" s="1">
        <f>rajd[[#This Row],[iel minut sam]]/60</f>
        <v>0.8</v>
      </c>
      <c r="R10" s="1">
        <f>rajd[[#This Row],[ile godzin  sam]]*19+rajd[[#This Row],[jaka czesc minut]]*19</f>
        <v>72.2</v>
      </c>
      <c r="S10" s="1">
        <f>rajd[[#This Row],[ile przejechal sam w km]]+rajd[[#This Row],[ile na silniku]]</f>
        <v>213.2</v>
      </c>
      <c r="T10" s="1">
        <f>IF(rajd[[#This Row],[ile przejechal sam w km]]&gt;rajd[[#This Row],[ile na silniku]],1,0)</f>
        <v>0</v>
      </c>
      <c r="AA10" s="4"/>
    </row>
    <row r="11" spans="1:28">
      <c r="A11" s="2">
        <v>44028</v>
      </c>
      <c r="B11" s="3">
        <v>4.1666666666666664E-2</v>
      </c>
      <c r="C11" s="1">
        <f>IF(OR(rajd[[#This Row],[dzień tygodnia]]=1,rajd[[#This Row],[dzień tygodnia]]=7),7,10)</f>
        <v>10</v>
      </c>
      <c r="D11" s="1">
        <f>WEEKDAY(rajd[[#This Row],[data]])</f>
        <v>5</v>
      </c>
      <c r="E11" s="1" t="str">
        <f>_xlfn.CONCAT(rajd[[#This Row],[ile czasu w terenie (liczba)]],":00:00")</f>
        <v>10:00:00</v>
      </c>
      <c r="F11" s="3">
        <f>rajd[[#This Row],[ile czasu w terenie godziny]]-rajd[[#This Row],[ile przerwy]]</f>
        <v>0.375</v>
      </c>
      <c r="G11" s="1">
        <v>10</v>
      </c>
      <c r="H11" s="1">
        <f>ROUND(IF(OR(rajd[[#This Row],[dzień tygodnia]]=7,rajd[[#This Row],[dzień tygodnia]]=1),I10*1.01,I10),0)</f>
        <v>271</v>
      </c>
      <c r="I11" s="1">
        <f>ROUND(IF(MOD(rajd[[#This Row],[który dzień]],3)=0,rajd[[#This Row],[ile rano zasięg]]*0.96,rajd[[#This Row],[ile rano zasięg]]),0)</f>
        <v>271</v>
      </c>
      <c r="J11" s="1">
        <f>ROUNDDOWN(rajd[[#This Row],[ile rano zasięg]]/60,0)</f>
        <v>4</v>
      </c>
      <c r="K11" s="1">
        <f>MOD(rajd[[#This Row],[ile rano zasięg]],60)/60</f>
        <v>0.51666666666666672</v>
      </c>
      <c r="L11" s="1">
        <f>rajd[[#This Row],[ile godzin przejechał na silniku]]*30+rajd[[#This Row],[ile minut na silniku]]*30</f>
        <v>135.5</v>
      </c>
      <c r="M11" s="1" t="str">
        <f>_xlfn.CONCAT(rajd[[#This Row],[ile godzin przejechał na silniku]],":",rajd[[#This Row],[ile minut na silniku]]*60,":00")</f>
        <v>4:31:00</v>
      </c>
      <c r="N11" s="3">
        <f>rajd[[#This Row],[ile czasu jezdził]]-rajd[[#This Row],[ile jechał z silnikiem]]</f>
        <v>0.18680555555555556</v>
      </c>
      <c r="O11" s="1">
        <f>HOUR(rajd[[#This Row],[ile przejechal sam]])</f>
        <v>4</v>
      </c>
      <c r="P11" s="1">
        <f>MINUTE(rajd[[#This Row],[ile przejechal sam]])</f>
        <v>29</v>
      </c>
      <c r="Q11" s="1">
        <f>rajd[[#This Row],[iel minut sam]]/60</f>
        <v>0.48333333333333334</v>
      </c>
      <c r="R11" s="1">
        <f>rajd[[#This Row],[ile godzin  sam]]*19+rajd[[#This Row],[jaka czesc minut]]*19</f>
        <v>85.183333333333337</v>
      </c>
      <c r="S11" s="1">
        <f>rajd[[#This Row],[ile przejechal sam w km]]+rajd[[#This Row],[ile na silniku]]</f>
        <v>220.68333333333334</v>
      </c>
      <c r="T11" s="1">
        <f>IF(rajd[[#This Row],[ile przejechal sam w km]]&gt;rajd[[#This Row],[ile na silniku]],1,0)</f>
        <v>0</v>
      </c>
      <c r="AA11" s="4"/>
    </row>
    <row r="12" spans="1:28">
      <c r="A12" s="2">
        <v>44029</v>
      </c>
      <c r="B12" s="3">
        <v>4.1666666666666664E-2</v>
      </c>
      <c r="C12" s="1">
        <f>IF(OR(rajd[[#This Row],[dzień tygodnia]]=1,rajd[[#This Row],[dzień tygodnia]]=7),7,10)</f>
        <v>10</v>
      </c>
      <c r="D12" s="1">
        <f>WEEKDAY(rajd[[#This Row],[data]])</f>
        <v>6</v>
      </c>
      <c r="E12" s="1" t="str">
        <f>_xlfn.CONCAT(rajd[[#This Row],[ile czasu w terenie (liczba)]],":00:00")</f>
        <v>10:00:00</v>
      </c>
      <c r="F12" s="3">
        <f>rajd[[#This Row],[ile czasu w terenie godziny]]-rajd[[#This Row],[ile przerwy]]</f>
        <v>0.375</v>
      </c>
      <c r="G12" s="1">
        <v>11</v>
      </c>
      <c r="H12" s="1">
        <f>ROUND(IF(OR(rajd[[#This Row],[dzień tygodnia]]=7,rajd[[#This Row],[dzień tygodnia]]=1),I11*1.01,I11),0)</f>
        <v>271</v>
      </c>
      <c r="I12" s="1">
        <f>ROUND(IF(MOD(rajd[[#This Row],[który dzień]],3)=0,rajd[[#This Row],[ile rano zasięg]]*0.96,rajd[[#This Row],[ile rano zasięg]]),0)</f>
        <v>271</v>
      </c>
      <c r="J12" s="1">
        <f>ROUNDDOWN(rajd[[#This Row],[ile rano zasięg]]/60,0)</f>
        <v>4</v>
      </c>
      <c r="K12" s="1">
        <f>MOD(rajd[[#This Row],[ile rano zasięg]],60)/60</f>
        <v>0.51666666666666672</v>
      </c>
      <c r="L12" s="1">
        <f>rajd[[#This Row],[ile godzin przejechał na silniku]]*30+rajd[[#This Row],[ile minut na silniku]]*30</f>
        <v>135.5</v>
      </c>
      <c r="M12" s="1" t="str">
        <f>_xlfn.CONCAT(rajd[[#This Row],[ile godzin przejechał na silniku]],":",rajd[[#This Row],[ile minut na silniku]]*60,":00")</f>
        <v>4:31:00</v>
      </c>
      <c r="N12" s="3">
        <f>rajd[[#This Row],[ile czasu jezdził]]-rajd[[#This Row],[ile jechał z silnikiem]]</f>
        <v>0.18680555555555556</v>
      </c>
      <c r="O12" s="1">
        <f>HOUR(rajd[[#This Row],[ile przejechal sam]])</f>
        <v>4</v>
      </c>
      <c r="P12" s="1">
        <f>MINUTE(rajd[[#This Row],[ile przejechal sam]])</f>
        <v>29</v>
      </c>
      <c r="Q12" s="1">
        <f>rajd[[#This Row],[iel minut sam]]/60</f>
        <v>0.48333333333333334</v>
      </c>
      <c r="R12" s="1">
        <f>rajd[[#This Row],[ile godzin  sam]]*19+rajd[[#This Row],[jaka czesc minut]]*19</f>
        <v>85.183333333333337</v>
      </c>
      <c r="S12" s="1">
        <f>rajd[[#This Row],[ile przejechal sam w km]]+rajd[[#This Row],[ile na silniku]]</f>
        <v>220.68333333333334</v>
      </c>
      <c r="T12" s="1">
        <f>IF(rajd[[#This Row],[ile przejechal sam w km]]&gt;rajd[[#This Row],[ile na silniku]],1,0)</f>
        <v>0</v>
      </c>
      <c r="AA12" s="4"/>
    </row>
    <row r="13" spans="1:28">
      <c r="A13" s="2">
        <v>44030</v>
      </c>
      <c r="B13" s="3">
        <v>4.1666666666666664E-2</v>
      </c>
      <c r="C13" s="1">
        <f>IF(OR(rajd[[#This Row],[dzień tygodnia]]=1,rajd[[#This Row],[dzień tygodnia]]=7),7,10)</f>
        <v>7</v>
      </c>
      <c r="D13" s="1">
        <f>WEEKDAY(rajd[[#This Row],[data]])</f>
        <v>7</v>
      </c>
      <c r="E13" s="1" t="str">
        <f>_xlfn.CONCAT(rajd[[#This Row],[ile czasu w terenie (liczba)]],":00:00")</f>
        <v>7:00:00</v>
      </c>
      <c r="F13" s="3">
        <f>rajd[[#This Row],[ile czasu w terenie godziny]]-rajd[[#This Row],[ile przerwy]]</f>
        <v>0.25</v>
      </c>
      <c r="G13" s="1">
        <v>12</v>
      </c>
      <c r="H13" s="1">
        <f>ROUND(IF(OR(rajd[[#This Row],[dzień tygodnia]]=7,rajd[[#This Row],[dzień tygodnia]]=1),I12*1.01,I12),0)</f>
        <v>274</v>
      </c>
      <c r="I13" s="1">
        <f>ROUND(IF(MOD(rajd[[#This Row],[który dzień]],3)=0,rajd[[#This Row],[ile rano zasięg]]*0.96,rajd[[#This Row],[ile rano zasięg]]),0)</f>
        <v>263</v>
      </c>
      <c r="J13" s="1">
        <f>ROUNDDOWN(rajd[[#This Row],[ile rano zasięg]]/60,0)</f>
        <v>4</v>
      </c>
      <c r="K13" s="1">
        <f>MOD(rajd[[#This Row],[ile rano zasięg]],60)/60</f>
        <v>0.56666666666666665</v>
      </c>
      <c r="L13" s="1">
        <f>rajd[[#This Row],[ile godzin przejechał na silniku]]*30+rajd[[#This Row],[ile minut na silniku]]*30</f>
        <v>137</v>
      </c>
      <c r="M13" s="1" t="str">
        <f>_xlfn.CONCAT(rajd[[#This Row],[ile godzin przejechał na silniku]],":",rajd[[#This Row],[ile minut na silniku]]*60,":00")</f>
        <v>4:34:00</v>
      </c>
      <c r="N13" s="3">
        <f>rajd[[#This Row],[ile czasu jezdził]]-rajd[[#This Row],[ile jechał z silnikiem]]</f>
        <v>5.9722222222222232E-2</v>
      </c>
      <c r="O13" s="1">
        <f>HOUR(rajd[[#This Row],[ile przejechal sam]])</f>
        <v>1</v>
      </c>
      <c r="P13" s="1">
        <f>MINUTE(rajd[[#This Row],[ile przejechal sam]])</f>
        <v>26</v>
      </c>
      <c r="Q13" s="1">
        <f>rajd[[#This Row],[iel minut sam]]/60</f>
        <v>0.43333333333333335</v>
      </c>
      <c r="R13" s="1">
        <f>rajd[[#This Row],[ile godzin  sam]]*19+rajd[[#This Row],[jaka czesc minut]]*19</f>
        <v>27.233333333333334</v>
      </c>
      <c r="S13" s="1">
        <f>rajd[[#This Row],[ile przejechal sam w km]]+rajd[[#This Row],[ile na silniku]]</f>
        <v>164.23333333333335</v>
      </c>
      <c r="T13" s="1">
        <f>IF(rajd[[#This Row],[ile przejechal sam w km]]&gt;rajd[[#This Row],[ile na silniku]],1,0)</f>
        <v>0</v>
      </c>
      <c r="AA13" s="4"/>
    </row>
    <row r="14" spans="1:28">
      <c r="A14" s="2">
        <v>44031</v>
      </c>
      <c r="B14" s="3">
        <v>4.1666666666666664E-2</v>
      </c>
      <c r="C14" s="1">
        <f>IF(OR(rajd[[#This Row],[dzień tygodnia]]=1,rajd[[#This Row],[dzień tygodnia]]=7),7,10)</f>
        <v>7</v>
      </c>
      <c r="D14" s="1">
        <f>WEEKDAY(rajd[[#This Row],[data]])</f>
        <v>1</v>
      </c>
      <c r="E14" s="1" t="str">
        <f>_xlfn.CONCAT(rajd[[#This Row],[ile czasu w terenie (liczba)]],":00:00")</f>
        <v>7:00:00</v>
      </c>
      <c r="F14" s="3">
        <f>rajd[[#This Row],[ile czasu w terenie godziny]]-rajd[[#This Row],[ile przerwy]]</f>
        <v>0.25</v>
      </c>
      <c r="G14" s="1">
        <v>13</v>
      </c>
      <c r="H14" s="1">
        <f>ROUND(IF(OR(rajd[[#This Row],[dzień tygodnia]]=7,rajd[[#This Row],[dzień tygodnia]]=1),I13*1.01,I13),0)</f>
        <v>266</v>
      </c>
      <c r="I14" s="1">
        <f>ROUND(IF(MOD(rajd[[#This Row],[który dzień]],3)=0,rajd[[#This Row],[ile rano zasięg]]*0.96,rajd[[#This Row],[ile rano zasięg]]),0)</f>
        <v>266</v>
      </c>
      <c r="J14" s="1">
        <f>ROUNDDOWN(rajd[[#This Row],[ile rano zasięg]]/60,0)</f>
        <v>4</v>
      </c>
      <c r="K14" s="1">
        <f>MOD(rajd[[#This Row],[ile rano zasięg]],60)/60</f>
        <v>0.43333333333333335</v>
      </c>
      <c r="L14" s="1">
        <f>rajd[[#This Row],[ile godzin przejechał na silniku]]*30+rajd[[#This Row],[ile minut na silniku]]*30</f>
        <v>133</v>
      </c>
      <c r="M14" s="1" t="str">
        <f>_xlfn.CONCAT(rajd[[#This Row],[ile godzin przejechał na silniku]],":",rajd[[#This Row],[ile minut na silniku]]*60,":00")</f>
        <v>4:26:00</v>
      </c>
      <c r="N14" s="3">
        <f>rajd[[#This Row],[ile czasu jezdził]]-rajd[[#This Row],[ile jechał z silnikiem]]</f>
        <v>6.5277777777777768E-2</v>
      </c>
      <c r="O14" s="1">
        <f>HOUR(rajd[[#This Row],[ile przejechal sam]])</f>
        <v>1</v>
      </c>
      <c r="P14" s="1">
        <f>MINUTE(rajd[[#This Row],[ile przejechal sam]])</f>
        <v>34</v>
      </c>
      <c r="Q14" s="1">
        <f>rajd[[#This Row],[iel minut sam]]/60</f>
        <v>0.56666666666666665</v>
      </c>
      <c r="R14" s="1">
        <f>rajd[[#This Row],[ile godzin  sam]]*19+rajd[[#This Row],[jaka czesc minut]]*19</f>
        <v>29.766666666666666</v>
      </c>
      <c r="S14" s="1">
        <f>rajd[[#This Row],[ile przejechal sam w km]]+rajd[[#This Row],[ile na silniku]]</f>
        <v>162.76666666666665</v>
      </c>
      <c r="T14" s="1">
        <f>IF(rajd[[#This Row],[ile przejechal sam w km]]&gt;rajd[[#This Row],[ile na silniku]],1,0)</f>
        <v>0</v>
      </c>
      <c r="AA14" s="4"/>
    </row>
    <row r="15" spans="1:28">
      <c r="A15" s="2">
        <v>44032</v>
      </c>
      <c r="B15" s="3">
        <v>5.5555555555555552E-2</v>
      </c>
      <c r="C15" s="1">
        <f>IF(OR(rajd[[#This Row],[dzień tygodnia]]=1,rajd[[#This Row],[dzień tygodnia]]=7),7,10)</f>
        <v>10</v>
      </c>
      <c r="D15" s="1">
        <f>WEEKDAY(rajd[[#This Row],[data]])</f>
        <v>2</v>
      </c>
      <c r="E15" s="1" t="str">
        <f>_xlfn.CONCAT(rajd[[#This Row],[ile czasu w terenie (liczba)]],":00:00")</f>
        <v>10:00:00</v>
      </c>
      <c r="F15" s="3">
        <f>rajd[[#This Row],[ile czasu w terenie godziny]]-rajd[[#This Row],[ile przerwy]]</f>
        <v>0.36111111111111116</v>
      </c>
      <c r="G15" s="1">
        <v>14</v>
      </c>
      <c r="H15" s="1">
        <f>ROUND(IF(OR(rajd[[#This Row],[dzień tygodnia]]=7,rajd[[#This Row],[dzień tygodnia]]=1),I14*1.01,I14),0)</f>
        <v>266</v>
      </c>
      <c r="I15" s="1">
        <f>ROUND(IF(MOD(rajd[[#This Row],[który dzień]],3)=0,rajd[[#This Row],[ile rano zasięg]]*0.96,rajd[[#This Row],[ile rano zasięg]]),0)</f>
        <v>266</v>
      </c>
      <c r="J15" s="1">
        <f>ROUNDDOWN(rajd[[#This Row],[ile rano zasięg]]/60,0)</f>
        <v>4</v>
      </c>
      <c r="K15" s="1">
        <f>MOD(rajd[[#This Row],[ile rano zasięg]],60)/60</f>
        <v>0.43333333333333335</v>
      </c>
      <c r="L15" s="1">
        <f>rajd[[#This Row],[ile godzin przejechał na silniku]]*30+rajd[[#This Row],[ile minut na silniku]]*30</f>
        <v>133</v>
      </c>
      <c r="M15" s="1" t="str">
        <f>_xlfn.CONCAT(rajd[[#This Row],[ile godzin przejechał na silniku]],":",rajd[[#This Row],[ile minut na silniku]]*60,":00")</f>
        <v>4:26:00</v>
      </c>
      <c r="N15" s="3">
        <f>rajd[[#This Row],[ile czasu jezdził]]-rajd[[#This Row],[ile jechał z silnikiem]]</f>
        <v>0.17638888888888893</v>
      </c>
      <c r="O15" s="1">
        <f>HOUR(rajd[[#This Row],[ile przejechal sam]])</f>
        <v>4</v>
      </c>
      <c r="P15" s="1">
        <f>MINUTE(rajd[[#This Row],[ile przejechal sam]])</f>
        <v>14</v>
      </c>
      <c r="Q15" s="1">
        <f>rajd[[#This Row],[iel minut sam]]/60</f>
        <v>0.23333333333333334</v>
      </c>
      <c r="R15" s="1">
        <f>rajd[[#This Row],[ile godzin  sam]]*19+rajd[[#This Row],[jaka czesc minut]]*19</f>
        <v>80.433333333333337</v>
      </c>
      <c r="S15" s="1">
        <f>rajd[[#This Row],[ile przejechal sam w km]]+rajd[[#This Row],[ile na silniku]]</f>
        <v>213.43333333333334</v>
      </c>
      <c r="T15" s="1">
        <f>IF(rajd[[#This Row],[ile przejechal sam w km]]&gt;rajd[[#This Row],[ile na silniku]],1,0)</f>
        <v>0</v>
      </c>
      <c r="AA15" s="4"/>
    </row>
    <row r="16" spans="1:28">
      <c r="A16" s="2">
        <v>44033</v>
      </c>
      <c r="B16" s="3">
        <v>5.5555555555555552E-2</v>
      </c>
      <c r="C16" s="1">
        <f>IF(OR(rajd[[#This Row],[dzień tygodnia]]=1,rajd[[#This Row],[dzień tygodnia]]=7),7,10)</f>
        <v>10</v>
      </c>
      <c r="D16" s="1">
        <f>WEEKDAY(rajd[[#This Row],[data]])</f>
        <v>3</v>
      </c>
      <c r="E16" s="1" t="str">
        <f>_xlfn.CONCAT(rajd[[#This Row],[ile czasu w terenie (liczba)]],":00:00")</f>
        <v>10:00:00</v>
      </c>
      <c r="F16" s="3">
        <f>rajd[[#This Row],[ile czasu w terenie godziny]]-rajd[[#This Row],[ile przerwy]]</f>
        <v>0.36111111111111116</v>
      </c>
      <c r="G16" s="1">
        <v>15</v>
      </c>
      <c r="H16" s="1">
        <f>ROUND(IF(OR(rajd[[#This Row],[dzień tygodnia]]=7,rajd[[#This Row],[dzień tygodnia]]=1),I15*1.01,I15),0)</f>
        <v>266</v>
      </c>
      <c r="I16" s="1">
        <f>ROUND(IF(MOD(rajd[[#This Row],[który dzień]],3)=0,rajd[[#This Row],[ile rano zasięg]]*0.96,rajd[[#This Row],[ile rano zasięg]]),0)</f>
        <v>255</v>
      </c>
      <c r="J16" s="1">
        <f>ROUNDDOWN(rajd[[#This Row],[ile rano zasięg]]/60,0)</f>
        <v>4</v>
      </c>
      <c r="K16" s="1">
        <f>MOD(rajd[[#This Row],[ile rano zasięg]],60)/60</f>
        <v>0.43333333333333335</v>
      </c>
      <c r="L16" s="1">
        <f>rajd[[#This Row],[ile godzin przejechał na silniku]]*30+rajd[[#This Row],[ile minut na silniku]]*30</f>
        <v>133</v>
      </c>
      <c r="M16" s="1" t="str">
        <f>_xlfn.CONCAT(rajd[[#This Row],[ile godzin przejechał na silniku]],":",rajd[[#This Row],[ile minut na silniku]]*60,":00")</f>
        <v>4:26:00</v>
      </c>
      <c r="N16" s="3">
        <f>rajd[[#This Row],[ile czasu jezdził]]-rajd[[#This Row],[ile jechał z silnikiem]]</f>
        <v>0.17638888888888893</v>
      </c>
      <c r="O16" s="1">
        <f>HOUR(rajd[[#This Row],[ile przejechal sam]])</f>
        <v>4</v>
      </c>
      <c r="P16" s="1">
        <f>MINUTE(rajd[[#This Row],[ile przejechal sam]])</f>
        <v>14</v>
      </c>
      <c r="Q16" s="1">
        <f>rajd[[#This Row],[iel minut sam]]/60</f>
        <v>0.23333333333333334</v>
      </c>
      <c r="R16" s="1">
        <f>rajd[[#This Row],[ile godzin  sam]]*19+rajd[[#This Row],[jaka czesc minut]]*19</f>
        <v>80.433333333333337</v>
      </c>
      <c r="S16" s="1">
        <f>rajd[[#This Row],[ile przejechal sam w km]]+rajd[[#This Row],[ile na silniku]]</f>
        <v>213.43333333333334</v>
      </c>
      <c r="T16" s="1">
        <f>IF(rajd[[#This Row],[ile przejechal sam w km]]&gt;rajd[[#This Row],[ile na silniku]],1,0)</f>
        <v>0</v>
      </c>
      <c r="AA16" s="4"/>
    </row>
    <row r="17" spans="1:27">
      <c r="A17" s="2">
        <v>44034</v>
      </c>
      <c r="B17" s="3">
        <v>5.5555555555555552E-2</v>
      </c>
      <c r="C17" s="1">
        <f>IF(OR(rajd[[#This Row],[dzień tygodnia]]=1,rajd[[#This Row],[dzień tygodnia]]=7),7,10)</f>
        <v>10</v>
      </c>
      <c r="D17" s="1">
        <f>WEEKDAY(rajd[[#This Row],[data]])</f>
        <v>4</v>
      </c>
      <c r="E17" s="1" t="str">
        <f>_xlfn.CONCAT(rajd[[#This Row],[ile czasu w terenie (liczba)]],":00:00")</f>
        <v>10:00:00</v>
      </c>
      <c r="F17" s="3">
        <f>rajd[[#This Row],[ile czasu w terenie godziny]]-rajd[[#This Row],[ile przerwy]]</f>
        <v>0.36111111111111116</v>
      </c>
      <c r="G17" s="1">
        <v>16</v>
      </c>
      <c r="H17" s="1">
        <f>ROUND(IF(OR(rajd[[#This Row],[dzień tygodnia]]=7,rajd[[#This Row],[dzień tygodnia]]=1),I16*1.01,I16),0)</f>
        <v>255</v>
      </c>
      <c r="I17" s="1">
        <f>ROUND(IF(MOD(rajd[[#This Row],[który dzień]],3)=0,rajd[[#This Row],[ile rano zasięg]]*0.96,rajd[[#This Row],[ile rano zasięg]]),0)</f>
        <v>255</v>
      </c>
      <c r="J17" s="1">
        <f>ROUNDDOWN(rajd[[#This Row],[ile rano zasięg]]/60,0)</f>
        <v>4</v>
      </c>
      <c r="K17" s="1">
        <f>MOD(rajd[[#This Row],[ile rano zasięg]],60)/60</f>
        <v>0.25</v>
      </c>
      <c r="L17" s="1">
        <f>rajd[[#This Row],[ile godzin przejechał na silniku]]*30+rajd[[#This Row],[ile minut na silniku]]*30</f>
        <v>127.5</v>
      </c>
      <c r="M17" s="1" t="str">
        <f>_xlfn.CONCAT(rajd[[#This Row],[ile godzin przejechał na silniku]],":",rajd[[#This Row],[ile minut na silniku]]*60,":00")</f>
        <v>4:15:00</v>
      </c>
      <c r="N17" s="3">
        <f>rajd[[#This Row],[ile czasu jezdził]]-rajd[[#This Row],[ile jechał z silnikiem]]</f>
        <v>0.18402777777777782</v>
      </c>
      <c r="O17" s="1">
        <f>HOUR(rajd[[#This Row],[ile przejechal sam]])</f>
        <v>4</v>
      </c>
      <c r="P17" s="1">
        <f>MINUTE(rajd[[#This Row],[ile przejechal sam]])</f>
        <v>25</v>
      </c>
      <c r="Q17" s="1">
        <f>rajd[[#This Row],[iel minut sam]]/60</f>
        <v>0.41666666666666669</v>
      </c>
      <c r="R17" s="1">
        <f>rajd[[#This Row],[ile godzin  sam]]*19+rajd[[#This Row],[jaka czesc minut]]*19</f>
        <v>83.916666666666671</v>
      </c>
      <c r="S17" s="1">
        <f>rajd[[#This Row],[ile przejechal sam w km]]+rajd[[#This Row],[ile na silniku]]</f>
        <v>211.41666666666669</v>
      </c>
      <c r="T17" s="1">
        <f>IF(rajd[[#This Row],[ile przejechal sam w km]]&gt;rajd[[#This Row],[ile na silniku]],1,0)</f>
        <v>0</v>
      </c>
      <c r="AA17" s="4"/>
    </row>
    <row r="18" spans="1:27">
      <c r="A18" s="2">
        <v>44035</v>
      </c>
      <c r="B18" s="3">
        <v>5.5555555555555552E-2</v>
      </c>
      <c r="C18" s="1">
        <f>IF(OR(rajd[[#This Row],[dzień tygodnia]]=1,rajd[[#This Row],[dzień tygodnia]]=7),7,10)</f>
        <v>10</v>
      </c>
      <c r="D18" s="1">
        <f>WEEKDAY(rajd[[#This Row],[data]])</f>
        <v>5</v>
      </c>
      <c r="E18" s="1" t="str">
        <f>_xlfn.CONCAT(rajd[[#This Row],[ile czasu w terenie (liczba)]],":00:00")</f>
        <v>10:00:00</v>
      </c>
      <c r="F18" s="3">
        <f>rajd[[#This Row],[ile czasu w terenie godziny]]-rajd[[#This Row],[ile przerwy]]</f>
        <v>0.36111111111111116</v>
      </c>
      <c r="G18" s="1">
        <v>17</v>
      </c>
      <c r="H18" s="1">
        <f>ROUND(IF(OR(rajd[[#This Row],[dzień tygodnia]]=7,rajd[[#This Row],[dzień tygodnia]]=1),I17*1.01,I17),0)</f>
        <v>255</v>
      </c>
      <c r="I18" s="1">
        <f>ROUND(IF(MOD(rajd[[#This Row],[który dzień]],3)=0,rajd[[#This Row],[ile rano zasięg]]*0.96,rajd[[#This Row],[ile rano zasięg]]),0)</f>
        <v>255</v>
      </c>
      <c r="J18" s="1">
        <f>ROUNDDOWN(rajd[[#This Row],[ile rano zasięg]]/60,0)</f>
        <v>4</v>
      </c>
      <c r="K18" s="1">
        <f>MOD(rajd[[#This Row],[ile rano zasięg]],60)/60</f>
        <v>0.25</v>
      </c>
      <c r="L18" s="1">
        <f>rajd[[#This Row],[ile godzin przejechał na silniku]]*30+rajd[[#This Row],[ile minut na silniku]]*30</f>
        <v>127.5</v>
      </c>
      <c r="M18" s="1" t="str">
        <f>_xlfn.CONCAT(rajd[[#This Row],[ile godzin przejechał na silniku]],":",rajd[[#This Row],[ile minut na silniku]]*60,":00")</f>
        <v>4:15:00</v>
      </c>
      <c r="N18" s="3">
        <f>rajd[[#This Row],[ile czasu jezdził]]-rajd[[#This Row],[ile jechał z silnikiem]]</f>
        <v>0.18402777777777782</v>
      </c>
      <c r="O18" s="1">
        <f>HOUR(rajd[[#This Row],[ile przejechal sam]])</f>
        <v>4</v>
      </c>
      <c r="P18" s="1">
        <f>MINUTE(rajd[[#This Row],[ile przejechal sam]])</f>
        <v>25</v>
      </c>
      <c r="Q18" s="1">
        <f>rajd[[#This Row],[iel minut sam]]/60</f>
        <v>0.41666666666666669</v>
      </c>
      <c r="R18" s="1">
        <f>rajd[[#This Row],[ile godzin  sam]]*19+rajd[[#This Row],[jaka czesc minut]]*19</f>
        <v>83.916666666666671</v>
      </c>
      <c r="S18" s="1">
        <f>rajd[[#This Row],[ile przejechal sam w km]]+rajd[[#This Row],[ile na silniku]]</f>
        <v>211.41666666666669</v>
      </c>
      <c r="T18" s="1">
        <f>IF(rajd[[#This Row],[ile przejechal sam w km]]&gt;rajd[[#This Row],[ile na silniku]],1,0)</f>
        <v>0</v>
      </c>
      <c r="AA18" s="4"/>
    </row>
    <row r="19" spans="1:27">
      <c r="A19" s="2">
        <v>44036</v>
      </c>
      <c r="B19" s="3">
        <v>6.25E-2</v>
      </c>
      <c r="C19" s="1">
        <f>IF(OR(rajd[[#This Row],[dzień tygodnia]]=1,rajd[[#This Row],[dzień tygodnia]]=7),7,10)</f>
        <v>10</v>
      </c>
      <c r="D19" s="1">
        <f>WEEKDAY(rajd[[#This Row],[data]])</f>
        <v>6</v>
      </c>
      <c r="E19" s="1" t="str">
        <f>_xlfn.CONCAT(rajd[[#This Row],[ile czasu w terenie (liczba)]],":00:00")</f>
        <v>10:00:00</v>
      </c>
      <c r="F19" s="3">
        <f>rajd[[#This Row],[ile czasu w terenie godziny]]-rajd[[#This Row],[ile przerwy]]</f>
        <v>0.35416666666666669</v>
      </c>
      <c r="G19" s="1">
        <v>18</v>
      </c>
      <c r="H19" s="1">
        <f>ROUND(IF(OR(rajd[[#This Row],[dzień tygodnia]]=7,rajd[[#This Row],[dzień tygodnia]]=1),I18*1.01,I18),0)</f>
        <v>255</v>
      </c>
      <c r="I19" s="1">
        <f>ROUND(IF(MOD(rajd[[#This Row],[który dzień]],3)=0,rajd[[#This Row],[ile rano zasięg]]*0.96,rajd[[#This Row],[ile rano zasięg]]),0)</f>
        <v>245</v>
      </c>
      <c r="J19" s="1">
        <f>ROUNDDOWN(rajd[[#This Row],[ile rano zasięg]]/60,0)</f>
        <v>4</v>
      </c>
      <c r="K19" s="1">
        <f>MOD(rajd[[#This Row],[ile rano zasięg]],60)/60</f>
        <v>0.25</v>
      </c>
      <c r="L19" s="1">
        <f>rajd[[#This Row],[ile godzin przejechał na silniku]]*30+rajd[[#This Row],[ile minut na silniku]]*30</f>
        <v>127.5</v>
      </c>
      <c r="M19" s="1" t="str">
        <f>_xlfn.CONCAT(rajd[[#This Row],[ile godzin przejechał na silniku]],":",rajd[[#This Row],[ile minut na silniku]]*60,":00")</f>
        <v>4:15:00</v>
      </c>
      <c r="N19" s="3">
        <f>rajd[[#This Row],[ile czasu jezdził]]-rajd[[#This Row],[ile jechał z silnikiem]]</f>
        <v>0.17708333333333334</v>
      </c>
      <c r="O19" s="1">
        <f>HOUR(rajd[[#This Row],[ile przejechal sam]])</f>
        <v>4</v>
      </c>
      <c r="P19" s="1">
        <f>MINUTE(rajd[[#This Row],[ile przejechal sam]])</f>
        <v>15</v>
      </c>
      <c r="Q19" s="1">
        <f>rajd[[#This Row],[iel minut sam]]/60</f>
        <v>0.25</v>
      </c>
      <c r="R19" s="1">
        <f>rajd[[#This Row],[ile godzin  sam]]*19+rajd[[#This Row],[jaka czesc minut]]*19</f>
        <v>80.75</v>
      </c>
      <c r="S19" s="1">
        <f>rajd[[#This Row],[ile przejechal sam w km]]+rajd[[#This Row],[ile na silniku]]</f>
        <v>208.25</v>
      </c>
      <c r="T19" s="1">
        <f>IF(rajd[[#This Row],[ile przejechal sam w km]]&gt;rajd[[#This Row],[ile na silniku]],1,0)</f>
        <v>0</v>
      </c>
      <c r="AA19" s="4"/>
    </row>
    <row r="20" spans="1:27">
      <c r="A20" s="2">
        <v>44037</v>
      </c>
      <c r="B20" s="3">
        <v>6.25E-2</v>
      </c>
      <c r="C20" s="1">
        <f>IF(OR(rajd[[#This Row],[dzień tygodnia]]=1,rajd[[#This Row],[dzień tygodnia]]=7),7,10)</f>
        <v>7</v>
      </c>
      <c r="D20" s="1">
        <f>WEEKDAY(rajd[[#This Row],[data]])</f>
        <v>7</v>
      </c>
      <c r="E20" s="1" t="str">
        <f>_xlfn.CONCAT(rajd[[#This Row],[ile czasu w terenie (liczba)]],":00:00")</f>
        <v>7:00:00</v>
      </c>
      <c r="F20" s="3">
        <f>rajd[[#This Row],[ile czasu w terenie godziny]]-rajd[[#This Row],[ile przerwy]]</f>
        <v>0.22916666666666669</v>
      </c>
      <c r="G20" s="1">
        <v>19</v>
      </c>
      <c r="H20" s="1">
        <f>ROUND(IF(OR(rajd[[#This Row],[dzień tygodnia]]=7,rajd[[#This Row],[dzień tygodnia]]=1),I19*1.01,I19),0)</f>
        <v>247</v>
      </c>
      <c r="I20" s="1">
        <f>ROUND(IF(MOD(rajd[[#This Row],[który dzień]],3)=0,rajd[[#This Row],[ile rano zasięg]]*0.96,rajd[[#This Row],[ile rano zasięg]]),0)</f>
        <v>247</v>
      </c>
      <c r="J20" s="1">
        <f>ROUNDDOWN(rajd[[#This Row],[ile rano zasięg]]/60,0)</f>
        <v>4</v>
      </c>
      <c r="K20" s="1">
        <f>MOD(rajd[[#This Row],[ile rano zasięg]],60)/60</f>
        <v>0.11666666666666667</v>
      </c>
      <c r="L20" s="1">
        <f>rajd[[#This Row],[ile godzin przejechał na silniku]]*30+rajd[[#This Row],[ile minut na silniku]]*30</f>
        <v>123.5</v>
      </c>
      <c r="M20" s="1" t="str">
        <f>_xlfn.CONCAT(rajd[[#This Row],[ile godzin przejechał na silniku]],":",rajd[[#This Row],[ile minut na silniku]]*60,":00")</f>
        <v>4:7:00</v>
      </c>
      <c r="N20" s="3">
        <f>rajd[[#This Row],[ile czasu jezdził]]-rajd[[#This Row],[ile jechał z silnikiem]]</f>
        <v>5.7638888888888934E-2</v>
      </c>
      <c r="O20" s="1">
        <f>HOUR(rajd[[#This Row],[ile przejechal sam]])</f>
        <v>1</v>
      </c>
      <c r="P20" s="1">
        <f>MINUTE(rajd[[#This Row],[ile przejechal sam]])</f>
        <v>23</v>
      </c>
      <c r="Q20" s="1">
        <f>rajd[[#This Row],[iel minut sam]]/60</f>
        <v>0.38333333333333336</v>
      </c>
      <c r="R20" s="1">
        <f>rajd[[#This Row],[ile godzin  sam]]*19+rajd[[#This Row],[jaka czesc minut]]*19</f>
        <v>26.283333333333335</v>
      </c>
      <c r="S20" s="1">
        <f>rajd[[#This Row],[ile przejechal sam w km]]+rajd[[#This Row],[ile na silniku]]</f>
        <v>149.78333333333333</v>
      </c>
      <c r="T20" s="1">
        <f>IF(rajd[[#This Row],[ile przejechal sam w km]]&gt;rajd[[#This Row],[ile na silniku]],1,0)</f>
        <v>0</v>
      </c>
      <c r="AA20" s="4"/>
    </row>
    <row r="21" spans="1:27">
      <c r="A21" s="2">
        <v>44038</v>
      </c>
      <c r="B21" s="3">
        <v>6.25E-2</v>
      </c>
      <c r="C21" s="1">
        <f>IF(OR(rajd[[#This Row],[dzień tygodnia]]=1,rajd[[#This Row],[dzień tygodnia]]=7),7,10)</f>
        <v>7</v>
      </c>
      <c r="D21" s="1">
        <f>WEEKDAY(rajd[[#This Row],[data]])</f>
        <v>1</v>
      </c>
      <c r="E21" s="1" t="str">
        <f>_xlfn.CONCAT(rajd[[#This Row],[ile czasu w terenie (liczba)]],":00:00")</f>
        <v>7:00:00</v>
      </c>
      <c r="F21" s="3">
        <f>rajd[[#This Row],[ile czasu w terenie godziny]]-rajd[[#This Row],[ile przerwy]]</f>
        <v>0.22916666666666669</v>
      </c>
      <c r="G21" s="1">
        <v>20</v>
      </c>
      <c r="H21" s="1">
        <f>ROUND(IF(OR(rajd[[#This Row],[dzień tygodnia]]=7,rajd[[#This Row],[dzień tygodnia]]=1),I20*1.01,I20),0)</f>
        <v>249</v>
      </c>
      <c r="I21" s="1">
        <f>ROUND(IF(MOD(rajd[[#This Row],[który dzień]],3)=0,rajd[[#This Row],[ile rano zasięg]]*0.96,rajd[[#This Row],[ile rano zasięg]]),0)</f>
        <v>249</v>
      </c>
      <c r="J21" s="1">
        <f>ROUNDDOWN(rajd[[#This Row],[ile rano zasięg]]/60,0)</f>
        <v>4</v>
      </c>
      <c r="K21" s="1">
        <f>MOD(rajd[[#This Row],[ile rano zasięg]],60)/60</f>
        <v>0.15</v>
      </c>
      <c r="L21" s="1">
        <f>rajd[[#This Row],[ile godzin przejechał na silniku]]*30+rajd[[#This Row],[ile minut na silniku]]*30</f>
        <v>124.5</v>
      </c>
      <c r="M21" s="1" t="str">
        <f>_xlfn.CONCAT(rajd[[#This Row],[ile godzin przejechał na silniku]],":",rajd[[#This Row],[ile minut na silniku]]*60,":00")</f>
        <v>4:9:00</v>
      </c>
      <c r="N21" s="3">
        <f>rajd[[#This Row],[ile czasu jezdził]]-rajd[[#This Row],[ile jechał z silnikiem]]</f>
        <v>5.6249999999999994E-2</v>
      </c>
      <c r="O21" s="1">
        <f>HOUR(rajd[[#This Row],[ile przejechal sam]])</f>
        <v>1</v>
      </c>
      <c r="P21" s="1">
        <f>MINUTE(rajd[[#This Row],[ile przejechal sam]])</f>
        <v>21</v>
      </c>
      <c r="Q21" s="1">
        <f>rajd[[#This Row],[iel minut sam]]/60</f>
        <v>0.35</v>
      </c>
      <c r="R21" s="1">
        <f>rajd[[#This Row],[ile godzin  sam]]*19+rajd[[#This Row],[jaka czesc minut]]*19</f>
        <v>25.65</v>
      </c>
      <c r="S21" s="1">
        <f>rajd[[#This Row],[ile przejechal sam w km]]+rajd[[#This Row],[ile na silniku]]</f>
        <v>150.15</v>
      </c>
      <c r="T21" s="1">
        <f>IF(rajd[[#This Row],[ile przejechal sam w km]]&gt;rajd[[#This Row],[ile na silniku]],1,0)</f>
        <v>0</v>
      </c>
      <c r="AA21" s="4"/>
    </row>
    <row r="22" spans="1:27">
      <c r="A22" s="2">
        <v>44039</v>
      </c>
      <c r="B22" s="3">
        <v>5.5555555555555552E-2</v>
      </c>
      <c r="C22" s="1">
        <f>IF(OR(rajd[[#This Row],[dzień tygodnia]]=1,rajd[[#This Row],[dzień tygodnia]]=7),7,10)</f>
        <v>10</v>
      </c>
      <c r="D22" s="1">
        <f>WEEKDAY(rajd[[#This Row],[data]])</f>
        <v>2</v>
      </c>
      <c r="E22" s="1" t="str">
        <f>_xlfn.CONCAT(rajd[[#This Row],[ile czasu w terenie (liczba)]],":00:00")</f>
        <v>10:00:00</v>
      </c>
      <c r="F22" s="3">
        <f>rajd[[#This Row],[ile czasu w terenie godziny]]-rajd[[#This Row],[ile przerwy]]</f>
        <v>0.36111111111111116</v>
      </c>
      <c r="G22" s="1">
        <v>21</v>
      </c>
      <c r="H22" s="1">
        <f>ROUND(IF(OR(rajd[[#This Row],[dzień tygodnia]]=7,rajd[[#This Row],[dzień tygodnia]]=1),I21*1.01,I21),0)</f>
        <v>249</v>
      </c>
      <c r="I22" s="1">
        <f>ROUND(IF(MOD(rajd[[#This Row],[który dzień]],3)=0,rajd[[#This Row],[ile rano zasięg]]*0.96,rajd[[#This Row],[ile rano zasięg]]),0)</f>
        <v>239</v>
      </c>
      <c r="J22" s="1">
        <f>ROUNDDOWN(rajd[[#This Row],[ile rano zasięg]]/60,0)</f>
        <v>4</v>
      </c>
      <c r="K22" s="1">
        <f>MOD(rajd[[#This Row],[ile rano zasięg]],60)/60</f>
        <v>0.15</v>
      </c>
      <c r="L22" s="1">
        <f>rajd[[#This Row],[ile godzin przejechał na silniku]]*30+rajd[[#This Row],[ile minut na silniku]]*30</f>
        <v>124.5</v>
      </c>
      <c r="M22" s="1" t="str">
        <f>_xlfn.CONCAT(rajd[[#This Row],[ile godzin przejechał na silniku]],":",rajd[[#This Row],[ile minut na silniku]]*60,":00")</f>
        <v>4:9:00</v>
      </c>
      <c r="N22" s="3">
        <f>rajd[[#This Row],[ile czasu jezdził]]-rajd[[#This Row],[ile jechał z silnikiem]]</f>
        <v>0.18819444444444447</v>
      </c>
      <c r="O22" s="1">
        <f>HOUR(rajd[[#This Row],[ile przejechal sam]])</f>
        <v>4</v>
      </c>
      <c r="P22" s="1">
        <f>MINUTE(rajd[[#This Row],[ile przejechal sam]])</f>
        <v>31</v>
      </c>
      <c r="Q22" s="1">
        <f>rajd[[#This Row],[iel minut sam]]/60</f>
        <v>0.51666666666666672</v>
      </c>
      <c r="R22" s="1">
        <f>rajd[[#This Row],[ile godzin  sam]]*19+rajd[[#This Row],[jaka czesc minut]]*19</f>
        <v>85.816666666666663</v>
      </c>
      <c r="S22" s="1">
        <f>rajd[[#This Row],[ile przejechal sam w km]]+rajd[[#This Row],[ile na silniku]]</f>
        <v>210.31666666666666</v>
      </c>
      <c r="T22" s="1">
        <f>IF(rajd[[#This Row],[ile przejechal sam w km]]&gt;rajd[[#This Row],[ile na silniku]],1,0)</f>
        <v>0</v>
      </c>
      <c r="AA22" s="4"/>
    </row>
    <row r="23" spans="1:27">
      <c r="A23" s="2">
        <v>44040</v>
      </c>
      <c r="B23" s="3">
        <v>5.5555555555555552E-2</v>
      </c>
      <c r="C23" s="1">
        <f>IF(OR(rajd[[#This Row],[dzień tygodnia]]=1,rajd[[#This Row],[dzień tygodnia]]=7),7,10)</f>
        <v>10</v>
      </c>
      <c r="D23" s="1">
        <f>WEEKDAY(rajd[[#This Row],[data]])</f>
        <v>3</v>
      </c>
      <c r="E23" s="1" t="str">
        <f>_xlfn.CONCAT(rajd[[#This Row],[ile czasu w terenie (liczba)]],":00:00")</f>
        <v>10:00:00</v>
      </c>
      <c r="F23" s="3">
        <f>rajd[[#This Row],[ile czasu w terenie godziny]]-rajd[[#This Row],[ile przerwy]]</f>
        <v>0.36111111111111116</v>
      </c>
      <c r="G23" s="1">
        <v>22</v>
      </c>
      <c r="H23" s="1">
        <f>ROUND(IF(OR(rajd[[#This Row],[dzień tygodnia]]=7,rajd[[#This Row],[dzień tygodnia]]=1),I22*1.01,I22),0)</f>
        <v>239</v>
      </c>
      <c r="I23" s="1">
        <f>ROUND(IF(MOD(rajd[[#This Row],[który dzień]],3)=0,rajd[[#This Row],[ile rano zasięg]]*0.96,rajd[[#This Row],[ile rano zasięg]]),0)</f>
        <v>239</v>
      </c>
      <c r="J23" s="1">
        <f>ROUNDDOWN(rajd[[#This Row],[ile rano zasięg]]/60,0)</f>
        <v>3</v>
      </c>
      <c r="K23" s="1">
        <f>MOD(rajd[[#This Row],[ile rano zasięg]],60)/60</f>
        <v>0.98333333333333328</v>
      </c>
      <c r="L23" s="1">
        <f>rajd[[#This Row],[ile godzin przejechał na silniku]]*30+rajd[[#This Row],[ile minut na silniku]]*30</f>
        <v>119.5</v>
      </c>
      <c r="M23" s="1" t="str">
        <f>_xlfn.CONCAT(rajd[[#This Row],[ile godzin przejechał na silniku]],":",rajd[[#This Row],[ile minut na silniku]]*60,":00")</f>
        <v>3:59:00</v>
      </c>
      <c r="N23" s="3">
        <f>rajd[[#This Row],[ile czasu jezdził]]-rajd[[#This Row],[ile jechał z silnikiem]]</f>
        <v>0.19513888888888895</v>
      </c>
      <c r="O23" s="1">
        <f>HOUR(rajd[[#This Row],[ile przejechal sam]])</f>
        <v>4</v>
      </c>
      <c r="P23" s="1">
        <f>MINUTE(rajd[[#This Row],[ile przejechal sam]])</f>
        <v>41</v>
      </c>
      <c r="Q23" s="1">
        <f>rajd[[#This Row],[iel minut sam]]/60</f>
        <v>0.68333333333333335</v>
      </c>
      <c r="R23" s="1">
        <f>rajd[[#This Row],[ile godzin  sam]]*19+rajd[[#This Row],[jaka czesc minut]]*19</f>
        <v>88.983333333333334</v>
      </c>
      <c r="S23" s="1">
        <f>rajd[[#This Row],[ile przejechal sam w km]]+rajd[[#This Row],[ile na silniku]]</f>
        <v>208.48333333333335</v>
      </c>
      <c r="T23" s="1">
        <f>IF(rajd[[#This Row],[ile przejechal sam w km]]&gt;rajd[[#This Row],[ile na silniku]],1,0)</f>
        <v>0</v>
      </c>
      <c r="AA23" s="4"/>
    </row>
    <row r="24" spans="1:27">
      <c r="A24" s="2">
        <v>44041</v>
      </c>
      <c r="B24" s="3">
        <v>5.5555555555555552E-2</v>
      </c>
      <c r="C24" s="1">
        <f>IF(OR(rajd[[#This Row],[dzień tygodnia]]=1,rajd[[#This Row],[dzień tygodnia]]=7),7,10)</f>
        <v>10</v>
      </c>
      <c r="D24" s="1">
        <f>WEEKDAY(rajd[[#This Row],[data]])</f>
        <v>4</v>
      </c>
      <c r="E24" s="1" t="str">
        <f>_xlfn.CONCAT(rajd[[#This Row],[ile czasu w terenie (liczba)]],":00:00")</f>
        <v>10:00:00</v>
      </c>
      <c r="F24" s="3">
        <f>rajd[[#This Row],[ile czasu w terenie godziny]]-rajd[[#This Row],[ile przerwy]]</f>
        <v>0.36111111111111116</v>
      </c>
      <c r="G24" s="1">
        <v>23</v>
      </c>
      <c r="H24" s="1">
        <f>ROUND(IF(OR(rajd[[#This Row],[dzień tygodnia]]=7,rajd[[#This Row],[dzień tygodnia]]=1),I23*1.01,I23),0)</f>
        <v>239</v>
      </c>
      <c r="I24" s="1">
        <f>ROUND(IF(MOD(rajd[[#This Row],[który dzień]],3)=0,rajd[[#This Row],[ile rano zasięg]]*0.96,rajd[[#This Row],[ile rano zasięg]]),0)</f>
        <v>239</v>
      </c>
      <c r="J24" s="1">
        <f>ROUNDDOWN(rajd[[#This Row],[ile rano zasięg]]/60,0)</f>
        <v>3</v>
      </c>
      <c r="K24" s="1">
        <f>MOD(rajd[[#This Row],[ile rano zasięg]],60)/60</f>
        <v>0.98333333333333328</v>
      </c>
      <c r="L24" s="1">
        <f>rajd[[#This Row],[ile godzin przejechał na silniku]]*30+rajd[[#This Row],[ile minut na silniku]]*30</f>
        <v>119.5</v>
      </c>
      <c r="M24" s="1" t="str">
        <f>_xlfn.CONCAT(rajd[[#This Row],[ile godzin przejechał na silniku]],":",rajd[[#This Row],[ile minut na silniku]]*60,":00")</f>
        <v>3:59:00</v>
      </c>
      <c r="N24" s="3">
        <f>rajd[[#This Row],[ile czasu jezdził]]-rajd[[#This Row],[ile jechał z silnikiem]]</f>
        <v>0.19513888888888895</v>
      </c>
      <c r="O24" s="1">
        <f>HOUR(rajd[[#This Row],[ile przejechal sam]])</f>
        <v>4</v>
      </c>
      <c r="P24" s="1">
        <f>MINUTE(rajd[[#This Row],[ile przejechal sam]])</f>
        <v>41</v>
      </c>
      <c r="Q24" s="1">
        <f>rajd[[#This Row],[iel minut sam]]/60</f>
        <v>0.68333333333333335</v>
      </c>
      <c r="R24" s="1">
        <f>rajd[[#This Row],[ile godzin  sam]]*19+rajd[[#This Row],[jaka czesc minut]]*19</f>
        <v>88.983333333333334</v>
      </c>
      <c r="S24" s="1">
        <f>rajd[[#This Row],[ile przejechal sam w km]]+rajd[[#This Row],[ile na silniku]]</f>
        <v>208.48333333333335</v>
      </c>
      <c r="T24" s="1">
        <f>IF(rajd[[#This Row],[ile przejechal sam w km]]&gt;rajd[[#This Row],[ile na silniku]],1,0)</f>
        <v>0</v>
      </c>
      <c r="AA24" s="4"/>
    </row>
    <row r="25" spans="1:27">
      <c r="A25" s="2">
        <v>44042</v>
      </c>
      <c r="B25" s="3">
        <v>5.2083333333333336E-2</v>
      </c>
      <c r="C25" s="1">
        <f>IF(OR(rajd[[#This Row],[dzień tygodnia]]=1,rajd[[#This Row],[dzień tygodnia]]=7),7,10)</f>
        <v>10</v>
      </c>
      <c r="D25" s="1">
        <f>WEEKDAY(rajd[[#This Row],[data]])</f>
        <v>5</v>
      </c>
      <c r="E25" s="1" t="str">
        <f>_xlfn.CONCAT(rajd[[#This Row],[ile czasu w terenie (liczba)]],":00:00")</f>
        <v>10:00:00</v>
      </c>
      <c r="F25" s="3">
        <f>rajd[[#This Row],[ile czasu w terenie godziny]]-rajd[[#This Row],[ile przerwy]]</f>
        <v>0.36458333333333337</v>
      </c>
      <c r="G25" s="1">
        <v>24</v>
      </c>
      <c r="H25" s="1">
        <f>ROUND(IF(OR(rajd[[#This Row],[dzień tygodnia]]=7,rajd[[#This Row],[dzień tygodnia]]=1),I24*1.01,I24),0)</f>
        <v>239</v>
      </c>
      <c r="I25" s="1">
        <f>ROUND(IF(MOD(rajd[[#This Row],[który dzień]],3)=0,rajd[[#This Row],[ile rano zasięg]]*0.96,rajd[[#This Row],[ile rano zasięg]]),0)</f>
        <v>229</v>
      </c>
      <c r="J25" s="1">
        <f>ROUNDDOWN(rajd[[#This Row],[ile rano zasięg]]/60,0)</f>
        <v>3</v>
      </c>
      <c r="K25" s="1">
        <f>MOD(rajd[[#This Row],[ile rano zasięg]],60)/60</f>
        <v>0.98333333333333328</v>
      </c>
      <c r="L25" s="1">
        <f>rajd[[#This Row],[ile godzin przejechał na silniku]]*30+rajd[[#This Row],[ile minut na silniku]]*30</f>
        <v>119.5</v>
      </c>
      <c r="M25" s="1" t="str">
        <f>_xlfn.CONCAT(rajd[[#This Row],[ile godzin przejechał na silniku]],":",rajd[[#This Row],[ile minut na silniku]]*60,":00")</f>
        <v>3:59:00</v>
      </c>
      <c r="N25" s="3">
        <f>rajd[[#This Row],[ile czasu jezdził]]-rajd[[#This Row],[ile jechał z silnikiem]]</f>
        <v>0.19861111111111115</v>
      </c>
      <c r="O25" s="1">
        <f>HOUR(rajd[[#This Row],[ile przejechal sam]])</f>
        <v>4</v>
      </c>
      <c r="P25" s="1">
        <f>MINUTE(rajd[[#This Row],[ile przejechal sam]])</f>
        <v>46</v>
      </c>
      <c r="Q25" s="1">
        <f>rajd[[#This Row],[iel minut sam]]/60</f>
        <v>0.76666666666666672</v>
      </c>
      <c r="R25" s="1">
        <f>rajd[[#This Row],[ile godzin  sam]]*19+rajd[[#This Row],[jaka czesc minut]]*19</f>
        <v>90.566666666666663</v>
      </c>
      <c r="S25" s="1">
        <f>rajd[[#This Row],[ile przejechal sam w km]]+rajd[[#This Row],[ile na silniku]]</f>
        <v>210.06666666666666</v>
      </c>
      <c r="T25" s="1">
        <f>IF(rajd[[#This Row],[ile przejechal sam w km]]&gt;rajd[[#This Row],[ile na silniku]],1,0)</f>
        <v>0</v>
      </c>
      <c r="AA25" s="4"/>
    </row>
    <row r="26" spans="1:27">
      <c r="A26" s="2">
        <v>44043</v>
      </c>
      <c r="B26" s="3">
        <v>5.2083333333333336E-2</v>
      </c>
      <c r="C26" s="1">
        <f>IF(OR(rajd[[#This Row],[dzień tygodnia]]=1,rajd[[#This Row],[dzień tygodnia]]=7),7,10)</f>
        <v>10</v>
      </c>
      <c r="D26" s="1">
        <f>WEEKDAY(rajd[[#This Row],[data]])</f>
        <v>6</v>
      </c>
      <c r="E26" s="1" t="str">
        <f>_xlfn.CONCAT(rajd[[#This Row],[ile czasu w terenie (liczba)]],":00:00")</f>
        <v>10:00:00</v>
      </c>
      <c r="F26" s="3">
        <f>rajd[[#This Row],[ile czasu w terenie godziny]]-rajd[[#This Row],[ile przerwy]]</f>
        <v>0.36458333333333337</v>
      </c>
      <c r="G26" s="1">
        <v>25</v>
      </c>
      <c r="H26" s="1">
        <f>ROUND(IF(OR(rajd[[#This Row],[dzień tygodnia]]=7,rajd[[#This Row],[dzień tygodnia]]=1),I25*1.01,I25),0)</f>
        <v>229</v>
      </c>
      <c r="I26" s="1">
        <f>ROUND(IF(MOD(rajd[[#This Row],[który dzień]],3)=0,rajd[[#This Row],[ile rano zasięg]]*0.96,rajd[[#This Row],[ile rano zasięg]]),0)</f>
        <v>229</v>
      </c>
      <c r="J26" s="1">
        <f>ROUNDDOWN(rajd[[#This Row],[ile rano zasięg]]/60,0)</f>
        <v>3</v>
      </c>
      <c r="K26" s="1">
        <f>MOD(rajd[[#This Row],[ile rano zasięg]],60)/60</f>
        <v>0.81666666666666665</v>
      </c>
      <c r="L26" s="1">
        <f>rajd[[#This Row],[ile godzin przejechał na silniku]]*30+rajd[[#This Row],[ile minut na silniku]]*30</f>
        <v>114.5</v>
      </c>
      <c r="M26" s="1" t="str">
        <f>_xlfn.CONCAT(rajd[[#This Row],[ile godzin przejechał na silniku]],":",rajd[[#This Row],[ile minut na silniku]]*60,":00")</f>
        <v>3:49:00</v>
      </c>
      <c r="N26" s="3">
        <f>rajd[[#This Row],[ile czasu jezdził]]-rajd[[#This Row],[ile jechał z silnikiem]]</f>
        <v>0.2055555555555556</v>
      </c>
      <c r="O26" s="1">
        <f>HOUR(rajd[[#This Row],[ile przejechal sam]])</f>
        <v>4</v>
      </c>
      <c r="P26" s="1">
        <f>MINUTE(rajd[[#This Row],[ile przejechal sam]])</f>
        <v>56</v>
      </c>
      <c r="Q26" s="1">
        <f>rajd[[#This Row],[iel minut sam]]/60</f>
        <v>0.93333333333333335</v>
      </c>
      <c r="R26" s="1">
        <f>rajd[[#This Row],[ile godzin  sam]]*19+rajd[[#This Row],[jaka czesc minut]]*19</f>
        <v>93.733333333333334</v>
      </c>
      <c r="S26" s="1">
        <f>rajd[[#This Row],[ile przejechal sam w km]]+rajd[[#This Row],[ile na silniku]]</f>
        <v>208.23333333333335</v>
      </c>
      <c r="T26" s="1">
        <f>IF(rajd[[#This Row],[ile przejechal sam w km]]&gt;rajd[[#This Row],[ile na silniku]],1,0)</f>
        <v>0</v>
      </c>
      <c r="AA26" s="4"/>
    </row>
    <row r="27" spans="1:27">
      <c r="A27" s="2">
        <v>44044</v>
      </c>
      <c r="B27" s="3">
        <v>5.2083333333333336E-2</v>
      </c>
      <c r="C27" s="1">
        <f>IF(OR(rajd[[#This Row],[dzień tygodnia]]=1,rajd[[#This Row],[dzień tygodnia]]=7),7,10)</f>
        <v>7</v>
      </c>
      <c r="D27" s="1">
        <f>WEEKDAY(rajd[[#This Row],[data]])</f>
        <v>7</v>
      </c>
      <c r="E27" s="1" t="str">
        <f>_xlfn.CONCAT(rajd[[#This Row],[ile czasu w terenie (liczba)]],":00:00")</f>
        <v>7:00:00</v>
      </c>
      <c r="F27" s="3">
        <f>rajd[[#This Row],[ile czasu w terenie godziny]]-rajd[[#This Row],[ile przerwy]]</f>
        <v>0.23958333333333334</v>
      </c>
      <c r="G27" s="1">
        <v>26</v>
      </c>
      <c r="H27" s="1">
        <f>ROUND(IF(OR(rajd[[#This Row],[dzień tygodnia]]=7,rajd[[#This Row],[dzień tygodnia]]=1),I26*1.01,I26),0)</f>
        <v>231</v>
      </c>
      <c r="I27" s="1">
        <f>ROUND(IF(MOD(rajd[[#This Row],[który dzień]],3)=0,rajd[[#This Row],[ile rano zasięg]]*0.96,rajd[[#This Row],[ile rano zasięg]]),0)</f>
        <v>231</v>
      </c>
      <c r="J27" s="1">
        <f>ROUNDDOWN(rajd[[#This Row],[ile rano zasięg]]/60,0)</f>
        <v>3</v>
      </c>
      <c r="K27" s="1">
        <f>MOD(rajd[[#This Row],[ile rano zasięg]],60)/60</f>
        <v>0.85</v>
      </c>
      <c r="L27" s="1">
        <f>rajd[[#This Row],[ile godzin przejechał na silniku]]*30+rajd[[#This Row],[ile minut na silniku]]*30</f>
        <v>115.5</v>
      </c>
      <c r="M27" s="1" t="str">
        <f>_xlfn.CONCAT(rajd[[#This Row],[ile godzin przejechał na silniku]],":",rajd[[#This Row],[ile minut na silniku]]*60,":00")</f>
        <v>3:51:00</v>
      </c>
      <c r="N27" s="3">
        <f>rajd[[#This Row],[ile czasu jezdził]]-rajd[[#This Row],[ile jechał z silnikiem]]</f>
        <v>7.9166666666666663E-2</v>
      </c>
      <c r="O27" s="1">
        <f>HOUR(rajd[[#This Row],[ile przejechal sam]])</f>
        <v>1</v>
      </c>
      <c r="P27" s="1">
        <f>MINUTE(rajd[[#This Row],[ile przejechal sam]])</f>
        <v>54</v>
      </c>
      <c r="Q27" s="1">
        <f>rajd[[#This Row],[iel minut sam]]/60</f>
        <v>0.9</v>
      </c>
      <c r="R27" s="1">
        <f>rajd[[#This Row],[ile godzin  sam]]*19+rajd[[#This Row],[jaka czesc minut]]*19</f>
        <v>36.1</v>
      </c>
      <c r="S27" s="1">
        <f>rajd[[#This Row],[ile przejechal sam w km]]+rajd[[#This Row],[ile na silniku]]</f>
        <v>151.6</v>
      </c>
      <c r="T27" s="1">
        <f>IF(rajd[[#This Row],[ile przejechal sam w km]]&gt;rajd[[#This Row],[ile na silniku]],1,0)</f>
        <v>0</v>
      </c>
    </row>
    <row r="28" spans="1:27">
      <c r="A28" s="2">
        <v>44045</v>
      </c>
      <c r="B28" s="3">
        <v>8.3333333333333329E-2</v>
      </c>
      <c r="C28" s="1">
        <f>IF(OR(rajd[[#This Row],[dzień tygodnia]]=1,rajd[[#This Row],[dzień tygodnia]]=7),7,10)</f>
        <v>7</v>
      </c>
      <c r="D28" s="1">
        <f>WEEKDAY(rajd[[#This Row],[data]])</f>
        <v>1</v>
      </c>
      <c r="E28" s="1" t="str">
        <f>_xlfn.CONCAT(rajd[[#This Row],[ile czasu w terenie (liczba)]],":00:00")</f>
        <v>7:00:00</v>
      </c>
      <c r="F28" s="3">
        <f>rajd[[#This Row],[ile czasu w terenie godziny]]-rajd[[#This Row],[ile przerwy]]</f>
        <v>0.20833333333333337</v>
      </c>
      <c r="G28" s="1">
        <v>27</v>
      </c>
      <c r="H28" s="1">
        <f>ROUND(IF(OR(rajd[[#This Row],[dzień tygodnia]]=7,rajd[[#This Row],[dzień tygodnia]]=1),I27*1.01,I27),0)</f>
        <v>233</v>
      </c>
      <c r="I28" s="1">
        <f>ROUND(IF(MOD(rajd[[#This Row],[który dzień]],3)=0,rajd[[#This Row],[ile rano zasięg]]*0.96,rajd[[#This Row],[ile rano zasięg]]),0)</f>
        <v>224</v>
      </c>
      <c r="J28" s="1">
        <f>ROUNDDOWN(rajd[[#This Row],[ile rano zasięg]]/60,0)</f>
        <v>3</v>
      </c>
      <c r="K28" s="1">
        <f>MOD(rajd[[#This Row],[ile rano zasięg]],60)/60</f>
        <v>0.8833333333333333</v>
      </c>
      <c r="L28" s="1">
        <f>rajd[[#This Row],[ile godzin przejechał na silniku]]*30+rajd[[#This Row],[ile minut na silniku]]*30</f>
        <v>116.5</v>
      </c>
      <c r="M28" s="1" t="str">
        <f>_xlfn.CONCAT(rajd[[#This Row],[ile godzin przejechał na silniku]],":",rajd[[#This Row],[ile minut na silniku]]*60,":00")</f>
        <v>3:53:00</v>
      </c>
      <c r="N28" s="3">
        <f>rajd[[#This Row],[ile czasu jezdził]]-rajd[[#This Row],[ile jechał z silnikiem]]</f>
        <v>4.6527777777777807E-2</v>
      </c>
      <c r="O28" s="1">
        <f>HOUR(rajd[[#This Row],[ile przejechal sam]])</f>
        <v>1</v>
      </c>
      <c r="P28" s="1">
        <f>MINUTE(rajd[[#This Row],[ile przejechal sam]])</f>
        <v>7</v>
      </c>
      <c r="Q28" s="1">
        <f>rajd[[#This Row],[iel minut sam]]/60</f>
        <v>0.11666666666666667</v>
      </c>
      <c r="R28" s="1">
        <f>rajd[[#This Row],[ile godzin  sam]]*19+rajd[[#This Row],[jaka czesc minut]]*19</f>
        <v>21.216666666666669</v>
      </c>
      <c r="S28" s="1">
        <f>rajd[[#This Row],[ile przejechal sam w km]]+rajd[[#This Row],[ile na silniku]]</f>
        <v>137.71666666666667</v>
      </c>
      <c r="T28" s="1">
        <f>IF(rajd[[#This Row],[ile przejechal sam w km]]&gt;rajd[[#This Row],[ile na silniku]],1,0)</f>
        <v>0</v>
      </c>
    </row>
    <row r="29" spans="1:27">
      <c r="A29" s="2">
        <v>44046</v>
      </c>
      <c r="B29" s="3">
        <v>8.3333333333333329E-2</v>
      </c>
      <c r="C29" s="1">
        <f>IF(OR(rajd[[#This Row],[dzień tygodnia]]=1,rajd[[#This Row],[dzień tygodnia]]=7),7,10)</f>
        <v>10</v>
      </c>
      <c r="D29" s="1">
        <f>WEEKDAY(rajd[[#This Row],[data]])</f>
        <v>2</v>
      </c>
      <c r="E29" s="1" t="str">
        <f>_xlfn.CONCAT(rajd[[#This Row],[ile czasu w terenie (liczba)]],":00:00")</f>
        <v>10:00:00</v>
      </c>
      <c r="F29" s="3">
        <f>rajd[[#This Row],[ile czasu w terenie godziny]]-rajd[[#This Row],[ile przerwy]]</f>
        <v>0.33333333333333337</v>
      </c>
      <c r="G29" s="1">
        <v>28</v>
      </c>
      <c r="H29" s="1">
        <f>ROUND(IF(OR(rajd[[#This Row],[dzień tygodnia]]=7,rajd[[#This Row],[dzień tygodnia]]=1),I28*1.01,I28),0)</f>
        <v>224</v>
      </c>
      <c r="I29" s="1">
        <f>ROUND(IF(MOD(rajd[[#This Row],[który dzień]],3)=0,rajd[[#This Row],[ile rano zasięg]]*0.96,rajd[[#This Row],[ile rano zasięg]]),0)</f>
        <v>224</v>
      </c>
      <c r="J29" s="1">
        <f>ROUNDDOWN(rajd[[#This Row],[ile rano zasięg]]/60,0)</f>
        <v>3</v>
      </c>
      <c r="K29" s="1">
        <f>MOD(rajd[[#This Row],[ile rano zasięg]],60)/60</f>
        <v>0.73333333333333328</v>
      </c>
      <c r="L29" s="1">
        <f>rajd[[#This Row],[ile godzin przejechał na silniku]]*30+rajd[[#This Row],[ile minut na silniku]]*30</f>
        <v>112</v>
      </c>
      <c r="M29" s="1" t="str">
        <f>_xlfn.CONCAT(rajd[[#This Row],[ile godzin przejechał na silniku]],":",rajd[[#This Row],[ile minut na silniku]]*60,":00")</f>
        <v>3:44:00</v>
      </c>
      <c r="N29" s="3">
        <f>rajd[[#This Row],[ile czasu jezdził]]-rajd[[#This Row],[ile jechał z silnikiem]]</f>
        <v>0.17777777777777781</v>
      </c>
      <c r="O29" s="1">
        <f>HOUR(rajd[[#This Row],[ile przejechal sam]])</f>
        <v>4</v>
      </c>
      <c r="P29" s="1">
        <f>MINUTE(rajd[[#This Row],[ile przejechal sam]])</f>
        <v>16</v>
      </c>
      <c r="Q29" s="1">
        <f>rajd[[#This Row],[iel minut sam]]/60</f>
        <v>0.26666666666666666</v>
      </c>
      <c r="R29" s="1">
        <f>rajd[[#This Row],[ile godzin  sam]]*19+rajd[[#This Row],[jaka czesc minut]]*19</f>
        <v>81.066666666666663</v>
      </c>
      <c r="S29" s="1">
        <f>rajd[[#This Row],[ile przejechal sam w km]]+rajd[[#This Row],[ile na silniku]]</f>
        <v>193.06666666666666</v>
      </c>
      <c r="T29" s="1">
        <f>IF(rajd[[#This Row],[ile przejechal sam w km]]&gt;rajd[[#This Row],[ile na silniku]],1,0)</f>
        <v>0</v>
      </c>
    </row>
    <row r="30" spans="1:27">
      <c r="A30" s="2">
        <v>44047</v>
      </c>
      <c r="B30" s="3">
        <v>8.3333333333333329E-2</v>
      </c>
      <c r="C30" s="1">
        <f>IF(OR(rajd[[#This Row],[dzień tygodnia]]=1,rajd[[#This Row],[dzień tygodnia]]=7),7,10)</f>
        <v>10</v>
      </c>
      <c r="D30" s="1">
        <f>WEEKDAY(rajd[[#This Row],[data]])</f>
        <v>3</v>
      </c>
      <c r="E30" s="1" t="str">
        <f>_xlfn.CONCAT(rajd[[#This Row],[ile czasu w terenie (liczba)]],":00:00")</f>
        <v>10:00:00</v>
      </c>
      <c r="F30" s="3">
        <f>rajd[[#This Row],[ile czasu w terenie godziny]]-rajd[[#This Row],[ile przerwy]]</f>
        <v>0.33333333333333337</v>
      </c>
      <c r="G30" s="1">
        <v>29</v>
      </c>
      <c r="H30" s="1">
        <f>ROUND(IF(OR(rajd[[#This Row],[dzień tygodnia]]=7,rajd[[#This Row],[dzień tygodnia]]=1),I29*1.01,I29),0)</f>
        <v>224</v>
      </c>
      <c r="I30" s="1">
        <f>ROUND(IF(MOD(rajd[[#This Row],[który dzień]],3)=0,rajd[[#This Row],[ile rano zasięg]]*0.96,rajd[[#This Row],[ile rano zasięg]]),0)</f>
        <v>224</v>
      </c>
      <c r="J30" s="1">
        <f>ROUNDDOWN(rajd[[#This Row],[ile rano zasięg]]/60,0)</f>
        <v>3</v>
      </c>
      <c r="K30" s="1">
        <f>MOD(rajd[[#This Row],[ile rano zasięg]],60)/60</f>
        <v>0.73333333333333328</v>
      </c>
      <c r="L30" s="1">
        <f>rajd[[#This Row],[ile godzin przejechał na silniku]]*30+rajd[[#This Row],[ile minut na silniku]]*30</f>
        <v>112</v>
      </c>
      <c r="M30" s="1" t="str">
        <f>_xlfn.CONCAT(rajd[[#This Row],[ile godzin przejechał na silniku]],":",rajd[[#This Row],[ile minut na silniku]]*60,":00")</f>
        <v>3:44:00</v>
      </c>
      <c r="N30" s="3">
        <f>rajd[[#This Row],[ile czasu jezdził]]-rajd[[#This Row],[ile jechał z silnikiem]]</f>
        <v>0.17777777777777781</v>
      </c>
      <c r="O30" s="1">
        <f>HOUR(rajd[[#This Row],[ile przejechal sam]])</f>
        <v>4</v>
      </c>
      <c r="P30" s="1">
        <f>MINUTE(rajd[[#This Row],[ile przejechal sam]])</f>
        <v>16</v>
      </c>
      <c r="Q30" s="1">
        <f>rajd[[#This Row],[iel minut sam]]/60</f>
        <v>0.26666666666666666</v>
      </c>
      <c r="R30" s="1">
        <f>rajd[[#This Row],[ile godzin  sam]]*19+rajd[[#This Row],[jaka czesc minut]]*19</f>
        <v>81.066666666666663</v>
      </c>
      <c r="S30" s="1">
        <f>rajd[[#This Row],[ile przejechal sam w km]]+rajd[[#This Row],[ile na silniku]]</f>
        <v>193.06666666666666</v>
      </c>
      <c r="T30" s="1">
        <f>IF(rajd[[#This Row],[ile przejechal sam w km]]&gt;rajd[[#This Row],[ile na silniku]],1,0)</f>
        <v>0</v>
      </c>
    </row>
    <row r="31" spans="1:27">
      <c r="A31" s="2">
        <v>44048</v>
      </c>
      <c r="B31" s="3">
        <v>8.3333333333333329E-2</v>
      </c>
      <c r="C31" s="1">
        <f>IF(OR(rajd[[#This Row],[dzień tygodnia]]=1,rajd[[#This Row],[dzień tygodnia]]=7),7,10)</f>
        <v>10</v>
      </c>
      <c r="D31" s="1">
        <f>WEEKDAY(rajd[[#This Row],[data]])</f>
        <v>4</v>
      </c>
      <c r="E31" s="1" t="str">
        <f>_xlfn.CONCAT(rajd[[#This Row],[ile czasu w terenie (liczba)]],":00:00")</f>
        <v>10:00:00</v>
      </c>
      <c r="F31" s="3">
        <f>rajd[[#This Row],[ile czasu w terenie godziny]]-rajd[[#This Row],[ile przerwy]]</f>
        <v>0.33333333333333337</v>
      </c>
      <c r="G31" s="1">
        <v>30</v>
      </c>
      <c r="H31" s="1">
        <f>ROUND(IF(OR(rajd[[#This Row],[dzień tygodnia]]=7,rajd[[#This Row],[dzień tygodnia]]=1),I30*1.01,I30),0)</f>
        <v>224</v>
      </c>
      <c r="I31" s="1">
        <f>ROUND(IF(MOD(rajd[[#This Row],[który dzień]],3)=0,rajd[[#This Row],[ile rano zasięg]]*0.96,rajd[[#This Row],[ile rano zasięg]]),0)</f>
        <v>215</v>
      </c>
      <c r="J31" s="1">
        <f>ROUNDDOWN(rajd[[#This Row],[ile rano zasięg]]/60,0)</f>
        <v>3</v>
      </c>
      <c r="K31" s="1">
        <f>MOD(rajd[[#This Row],[ile rano zasięg]],60)/60</f>
        <v>0.73333333333333328</v>
      </c>
      <c r="L31" s="1">
        <f>rajd[[#This Row],[ile godzin przejechał na silniku]]*30+rajd[[#This Row],[ile minut na silniku]]*30</f>
        <v>112</v>
      </c>
      <c r="M31" s="1" t="str">
        <f>_xlfn.CONCAT(rajd[[#This Row],[ile godzin przejechał na silniku]],":",rajd[[#This Row],[ile minut na silniku]]*60,":00")</f>
        <v>3:44:00</v>
      </c>
      <c r="N31" s="3">
        <f>rajd[[#This Row],[ile czasu jezdził]]-rajd[[#This Row],[ile jechał z silnikiem]]</f>
        <v>0.17777777777777781</v>
      </c>
      <c r="O31" s="1">
        <f>HOUR(rajd[[#This Row],[ile przejechal sam]])</f>
        <v>4</v>
      </c>
      <c r="P31" s="1">
        <f>MINUTE(rajd[[#This Row],[ile przejechal sam]])</f>
        <v>16</v>
      </c>
      <c r="Q31" s="1">
        <f>rajd[[#This Row],[iel minut sam]]/60</f>
        <v>0.26666666666666666</v>
      </c>
      <c r="R31" s="1">
        <f>rajd[[#This Row],[ile godzin  sam]]*19+rajd[[#This Row],[jaka czesc minut]]*19</f>
        <v>81.066666666666663</v>
      </c>
      <c r="S31" s="1">
        <f>rajd[[#This Row],[ile przejechal sam w km]]+rajd[[#This Row],[ile na silniku]]</f>
        <v>193.06666666666666</v>
      </c>
      <c r="T31" s="1">
        <f>IF(rajd[[#This Row],[ile przejechal sam w km]]&gt;rajd[[#This Row],[ile na silniku]],1,0)</f>
        <v>0</v>
      </c>
    </row>
    <row r="32" spans="1:27">
      <c r="A32" s="2">
        <v>44049</v>
      </c>
      <c r="B32" s="3">
        <v>5.5555555555555552E-2</v>
      </c>
      <c r="C32" s="1">
        <f>IF(OR(rajd[[#This Row],[dzień tygodnia]]=1,rajd[[#This Row],[dzień tygodnia]]=7),7,10)</f>
        <v>10</v>
      </c>
      <c r="D32" s="1">
        <f>WEEKDAY(rajd[[#This Row],[data]])</f>
        <v>5</v>
      </c>
      <c r="E32" s="1" t="str">
        <f>_xlfn.CONCAT(rajd[[#This Row],[ile czasu w terenie (liczba)]],":00:00")</f>
        <v>10:00:00</v>
      </c>
      <c r="F32" s="3">
        <f>rajd[[#This Row],[ile czasu w terenie godziny]]-rajd[[#This Row],[ile przerwy]]</f>
        <v>0.36111111111111116</v>
      </c>
      <c r="G32" s="1">
        <v>31</v>
      </c>
      <c r="H32" s="1">
        <f>ROUND(IF(OR(rajd[[#This Row],[dzień tygodnia]]=7,rajd[[#This Row],[dzień tygodnia]]=1),I31*1.01,I31),0)</f>
        <v>215</v>
      </c>
      <c r="I32" s="1">
        <f>ROUND(IF(MOD(rajd[[#This Row],[który dzień]],3)=0,rajd[[#This Row],[ile rano zasięg]]*0.96,rajd[[#This Row],[ile rano zasięg]]),0)</f>
        <v>215</v>
      </c>
      <c r="J32" s="1">
        <f>ROUNDDOWN(rajd[[#This Row],[ile rano zasięg]]/60,0)</f>
        <v>3</v>
      </c>
      <c r="K32" s="1">
        <f>MOD(rajd[[#This Row],[ile rano zasięg]],60)/60</f>
        <v>0.58333333333333337</v>
      </c>
      <c r="L32" s="1">
        <f>rajd[[#This Row],[ile godzin przejechał na silniku]]*30+rajd[[#This Row],[ile minut na silniku]]*30</f>
        <v>107.5</v>
      </c>
      <c r="M32" s="1" t="str">
        <f>_xlfn.CONCAT(rajd[[#This Row],[ile godzin przejechał na silniku]],":",rajd[[#This Row],[ile minut na silniku]]*60,":00")</f>
        <v>3:35:00</v>
      </c>
      <c r="N32" s="3">
        <f>rajd[[#This Row],[ile czasu jezdził]]-rajd[[#This Row],[ile jechał z silnikiem]]</f>
        <v>0.21180555555555561</v>
      </c>
      <c r="O32" s="1">
        <f>HOUR(rajd[[#This Row],[ile przejechal sam]])</f>
        <v>5</v>
      </c>
      <c r="P32" s="1">
        <f>MINUTE(rajd[[#This Row],[ile przejechal sam]])</f>
        <v>5</v>
      </c>
      <c r="Q32" s="1">
        <f>rajd[[#This Row],[iel minut sam]]/60</f>
        <v>8.3333333333333329E-2</v>
      </c>
      <c r="R32" s="1">
        <f>rajd[[#This Row],[ile godzin  sam]]*19+rajd[[#This Row],[jaka czesc minut]]*19</f>
        <v>96.583333333333329</v>
      </c>
      <c r="S32" s="1">
        <f>rajd[[#This Row],[ile przejechal sam w km]]+rajd[[#This Row],[ile na silniku]]</f>
        <v>204.08333333333331</v>
      </c>
      <c r="T32" s="1">
        <f>IF(rajd[[#This Row],[ile przejechal sam w km]]&gt;rajd[[#This Row],[ile na silniku]],1,0)</f>
        <v>0</v>
      </c>
    </row>
    <row r="33" spans="1:20">
      <c r="A33" s="2">
        <v>44050</v>
      </c>
      <c r="B33" s="3">
        <v>5.5555555555555552E-2</v>
      </c>
      <c r="C33" s="1">
        <f>IF(OR(rajd[[#This Row],[dzień tygodnia]]=1,rajd[[#This Row],[dzień tygodnia]]=7),7,10)</f>
        <v>10</v>
      </c>
      <c r="D33" s="1">
        <f>WEEKDAY(rajd[[#This Row],[data]])</f>
        <v>6</v>
      </c>
      <c r="E33" s="1" t="str">
        <f>_xlfn.CONCAT(rajd[[#This Row],[ile czasu w terenie (liczba)]],":00:00")</f>
        <v>10:00:00</v>
      </c>
      <c r="F33" s="3">
        <f>rajd[[#This Row],[ile czasu w terenie godziny]]-rajd[[#This Row],[ile przerwy]]</f>
        <v>0.36111111111111116</v>
      </c>
      <c r="G33" s="1">
        <v>32</v>
      </c>
      <c r="H33" s="1">
        <f>ROUND(IF(OR(rajd[[#This Row],[dzień tygodnia]]=7,rajd[[#This Row],[dzień tygodnia]]=1),I32*1.01,I32),0)</f>
        <v>215</v>
      </c>
      <c r="I33" s="1">
        <f>ROUND(IF(MOD(rajd[[#This Row],[który dzień]],3)=0,rajd[[#This Row],[ile rano zasięg]]*0.96,rajd[[#This Row],[ile rano zasięg]]),0)</f>
        <v>215</v>
      </c>
      <c r="J33" s="1">
        <f>ROUNDDOWN(rajd[[#This Row],[ile rano zasięg]]/60,0)</f>
        <v>3</v>
      </c>
      <c r="K33" s="1">
        <f>MOD(rajd[[#This Row],[ile rano zasięg]],60)/60</f>
        <v>0.58333333333333337</v>
      </c>
      <c r="L33" s="1">
        <f>rajd[[#This Row],[ile godzin przejechał na silniku]]*30+rajd[[#This Row],[ile minut na silniku]]*30</f>
        <v>107.5</v>
      </c>
      <c r="M33" s="1" t="str">
        <f>_xlfn.CONCAT(rajd[[#This Row],[ile godzin przejechał na silniku]],":",rajd[[#This Row],[ile minut na silniku]]*60,":00")</f>
        <v>3:35:00</v>
      </c>
      <c r="N33" s="3">
        <f>rajd[[#This Row],[ile czasu jezdził]]-rajd[[#This Row],[ile jechał z silnikiem]]</f>
        <v>0.21180555555555561</v>
      </c>
      <c r="O33" s="1">
        <f>HOUR(rajd[[#This Row],[ile przejechal sam]])</f>
        <v>5</v>
      </c>
      <c r="P33" s="1">
        <f>MINUTE(rajd[[#This Row],[ile przejechal sam]])</f>
        <v>5</v>
      </c>
      <c r="Q33" s="1">
        <f>rajd[[#This Row],[iel minut sam]]/60</f>
        <v>8.3333333333333329E-2</v>
      </c>
      <c r="R33" s="1">
        <f>rajd[[#This Row],[ile godzin  sam]]*19+rajd[[#This Row],[jaka czesc minut]]*19</f>
        <v>96.583333333333329</v>
      </c>
      <c r="S33" s="1">
        <f>rajd[[#This Row],[ile przejechal sam w km]]+rajd[[#This Row],[ile na silniku]]</f>
        <v>204.08333333333331</v>
      </c>
      <c r="T33" s="1">
        <f>IF(rajd[[#This Row],[ile przejechal sam w km]]&gt;rajd[[#This Row],[ile na silniku]],1,0)</f>
        <v>0</v>
      </c>
    </row>
    <row r="34" spans="1:20">
      <c r="A34" s="2">
        <v>44051</v>
      </c>
      <c r="B34" s="3">
        <v>5.5555555555555552E-2</v>
      </c>
      <c r="C34" s="1">
        <f>IF(OR(rajd[[#This Row],[dzień tygodnia]]=1,rajd[[#This Row],[dzień tygodnia]]=7),7,10)</f>
        <v>7</v>
      </c>
      <c r="D34" s="1">
        <f>WEEKDAY(rajd[[#This Row],[data]])</f>
        <v>7</v>
      </c>
      <c r="E34" s="1" t="str">
        <f>_xlfn.CONCAT(rajd[[#This Row],[ile czasu w terenie (liczba)]],":00:00")</f>
        <v>7:00:00</v>
      </c>
      <c r="F34" s="3">
        <f>rajd[[#This Row],[ile czasu w terenie godziny]]-rajd[[#This Row],[ile przerwy]]</f>
        <v>0.23611111111111113</v>
      </c>
      <c r="G34" s="1">
        <v>33</v>
      </c>
      <c r="H34" s="1">
        <f>ROUND(IF(OR(rajd[[#This Row],[dzień tygodnia]]=7,rajd[[#This Row],[dzień tygodnia]]=1),I33*1.01,I33),0)</f>
        <v>217</v>
      </c>
      <c r="I34" s="1">
        <f>ROUND(IF(MOD(rajd[[#This Row],[który dzień]],3)=0,rajd[[#This Row],[ile rano zasięg]]*0.96,rajd[[#This Row],[ile rano zasięg]]),0)</f>
        <v>208</v>
      </c>
      <c r="J34" s="1">
        <f>ROUNDDOWN(rajd[[#This Row],[ile rano zasięg]]/60,0)</f>
        <v>3</v>
      </c>
      <c r="K34" s="1">
        <f>MOD(rajd[[#This Row],[ile rano zasięg]],60)/60</f>
        <v>0.6166666666666667</v>
      </c>
      <c r="L34" s="1">
        <f>rajd[[#This Row],[ile godzin przejechał na silniku]]*30+rajd[[#This Row],[ile minut na silniku]]*30</f>
        <v>108.5</v>
      </c>
      <c r="M34" s="1" t="str">
        <f>_xlfn.CONCAT(rajd[[#This Row],[ile godzin przejechał na silniku]],":",rajd[[#This Row],[ile minut na silniku]]*60,":00")</f>
        <v>3:37:00</v>
      </c>
      <c r="N34" s="3">
        <f>rajd[[#This Row],[ile czasu jezdził]]-rajd[[#This Row],[ile jechał z silnikiem]]</f>
        <v>8.5416666666666696E-2</v>
      </c>
      <c r="O34" s="1">
        <f>HOUR(rajd[[#This Row],[ile przejechal sam]])</f>
        <v>2</v>
      </c>
      <c r="P34" s="1">
        <f>MINUTE(rajd[[#This Row],[ile przejechal sam]])</f>
        <v>3</v>
      </c>
      <c r="Q34" s="1">
        <f>rajd[[#This Row],[iel minut sam]]/60</f>
        <v>0.05</v>
      </c>
      <c r="R34" s="1">
        <f>rajd[[#This Row],[ile godzin  sam]]*19+rajd[[#This Row],[jaka czesc minut]]*19</f>
        <v>38.950000000000003</v>
      </c>
      <c r="S34" s="1">
        <f>rajd[[#This Row],[ile przejechal sam w km]]+rajd[[#This Row],[ile na silniku]]</f>
        <v>147.44999999999999</v>
      </c>
      <c r="T34" s="1">
        <f>IF(rajd[[#This Row],[ile przejechal sam w km]]&gt;rajd[[#This Row],[ile na silniku]],1,0)</f>
        <v>0</v>
      </c>
    </row>
    <row r="35" spans="1:20">
      <c r="A35" s="2">
        <v>44052</v>
      </c>
      <c r="B35" s="3">
        <v>5.5555555555555552E-2</v>
      </c>
      <c r="C35" s="1">
        <f>IF(OR(rajd[[#This Row],[dzień tygodnia]]=1,rajd[[#This Row],[dzień tygodnia]]=7),7,10)</f>
        <v>7</v>
      </c>
      <c r="D35" s="1">
        <f>WEEKDAY(rajd[[#This Row],[data]])</f>
        <v>1</v>
      </c>
      <c r="E35" s="1" t="str">
        <f>_xlfn.CONCAT(rajd[[#This Row],[ile czasu w terenie (liczba)]],":00:00")</f>
        <v>7:00:00</v>
      </c>
      <c r="F35" s="3">
        <f>rajd[[#This Row],[ile czasu w terenie godziny]]-rajd[[#This Row],[ile przerwy]]</f>
        <v>0.23611111111111113</v>
      </c>
      <c r="G35" s="1">
        <v>34</v>
      </c>
      <c r="H35" s="1">
        <f>ROUND(IF(OR(rajd[[#This Row],[dzień tygodnia]]=7,rajd[[#This Row],[dzień tygodnia]]=1),I34*1.01,I34),0)</f>
        <v>210</v>
      </c>
      <c r="I35" s="1">
        <f>ROUND(IF(MOD(rajd[[#This Row],[który dzień]],3)=0,rajd[[#This Row],[ile rano zasięg]]*0.96,rajd[[#This Row],[ile rano zasięg]]),0)</f>
        <v>210</v>
      </c>
      <c r="J35" s="1">
        <f>ROUNDDOWN(rajd[[#This Row],[ile rano zasięg]]/60,0)</f>
        <v>3</v>
      </c>
      <c r="K35" s="1">
        <f>MOD(rajd[[#This Row],[ile rano zasięg]],60)/60</f>
        <v>0.5</v>
      </c>
      <c r="L35" s="1">
        <f>rajd[[#This Row],[ile godzin przejechał na silniku]]*30+rajd[[#This Row],[ile minut na silniku]]*30</f>
        <v>105</v>
      </c>
      <c r="M35" s="1" t="str">
        <f>_xlfn.CONCAT(rajd[[#This Row],[ile godzin przejechał na silniku]],":",rajd[[#This Row],[ile minut na silniku]]*60,":00")</f>
        <v>3:30:00</v>
      </c>
      <c r="N35" s="3">
        <f>rajd[[#This Row],[ile czasu jezdził]]-rajd[[#This Row],[ile jechał z silnikiem]]</f>
        <v>9.027777777777779E-2</v>
      </c>
      <c r="O35" s="1">
        <f>HOUR(rajd[[#This Row],[ile przejechal sam]])</f>
        <v>2</v>
      </c>
      <c r="P35" s="1">
        <f>MINUTE(rajd[[#This Row],[ile przejechal sam]])</f>
        <v>10</v>
      </c>
      <c r="Q35" s="1">
        <f>rajd[[#This Row],[iel minut sam]]/60</f>
        <v>0.16666666666666666</v>
      </c>
      <c r="R35" s="1">
        <f>rajd[[#This Row],[ile godzin  sam]]*19+rajd[[#This Row],[jaka czesc minut]]*19</f>
        <v>41.166666666666664</v>
      </c>
      <c r="S35" s="1">
        <f>rajd[[#This Row],[ile przejechal sam w km]]+rajd[[#This Row],[ile na silniku]]</f>
        <v>146.16666666666666</v>
      </c>
      <c r="T35" s="1">
        <f>IF(rajd[[#This Row],[ile przejechal sam w km]]&gt;rajd[[#This Row],[ile na silniku]],1,0)</f>
        <v>0</v>
      </c>
    </row>
    <row r="36" spans="1:20">
      <c r="A36" s="2">
        <v>44053</v>
      </c>
      <c r="B36" s="3">
        <v>6.25E-2</v>
      </c>
      <c r="C36" s="1">
        <f>IF(OR(rajd[[#This Row],[dzień tygodnia]]=1,rajd[[#This Row],[dzień tygodnia]]=7),7,10)</f>
        <v>10</v>
      </c>
      <c r="D36" s="1">
        <f>WEEKDAY(rajd[[#This Row],[data]])</f>
        <v>2</v>
      </c>
      <c r="E36" s="1" t="str">
        <f>_xlfn.CONCAT(rajd[[#This Row],[ile czasu w terenie (liczba)]],":00:00")</f>
        <v>10:00:00</v>
      </c>
      <c r="F36" s="3">
        <f>rajd[[#This Row],[ile czasu w terenie godziny]]-rajd[[#This Row],[ile przerwy]]</f>
        <v>0.35416666666666669</v>
      </c>
      <c r="G36" s="1">
        <v>35</v>
      </c>
      <c r="H36" s="1">
        <f>ROUND(IF(OR(rajd[[#This Row],[dzień tygodnia]]=7,rajd[[#This Row],[dzień tygodnia]]=1),I35*1.01,I35),0)</f>
        <v>210</v>
      </c>
      <c r="I36" s="1">
        <f>ROUND(IF(MOD(rajd[[#This Row],[który dzień]],3)=0,rajd[[#This Row],[ile rano zasięg]]*0.96,rajd[[#This Row],[ile rano zasięg]]),0)</f>
        <v>210</v>
      </c>
      <c r="J36" s="1">
        <f>ROUNDDOWN(rajd[[#This Row],[ile rano zasięg]]/60,0)</f>
        <v>3</v>
      </c>
      <c r="K36" s="1">
        <f>MOD(rajd[[#This Row],[ile rano zasięg]],60)/60</f>
        <v>0.5</v>
      </c>
      <c r="L36" s="1">
        <f>rajd[[#This Row],[ile godzin przejechał na silniku]]*30+rajd[[#This Row],[ile minut na silniku]]*30</f>
        <v>105</v>
      </c>
      <c r="M36" s="1" t="str">
        <f>_xlfn.CONCAT(rajd[[#This Row],[ile godzin przejechał na silniku]],":",rajd[[#This Row],[ile minut na silniku]]*60,":00")</f>
        <v>3:30:00</v>
      </c>
      <c r="N36" s="3">
        <f>rajd[[#This Row],[ile czasu jezdził]]-rajd[[#This Row],[ile jechał z silnikiem]]</f>
        <v>0.20833333333333334</v>
      </c>
      <c r="O36" s="1">
        <f>HOUR(rajd[[#This Row],[ile przejechal sam]])</f>
        <v>5</v>
      </c>
      <c r="P36" s="1">
        <f>MINUTE(rajd[[#This Row],[ile przejechal sam]])</f>
        <v>0</v>
      </c>
      <c r="Q36" s="1">
        <f>rajd[[#This Row],[iel minut sam]]/60</f>
        <v>0</v>
      </c>
      <c r="R36" s="1">
        <f>rajd[[#This Row],[ile godzin  sam]]*19+rajd[[#This Row],[jaka czesc minut]]*19</f>
        <v>95</v>
      </c>
      <c r="S36" s="1">
        <f>rajd[[#This Row],[ile przejechal sam w km]]+rajd[[#This Row],[ile na silniku]]</f>
        <v>200</v>
      </c>
      <c r="T36" s="1">
        <f>IF(rajd[[#This Row],[ile przejechal sam w km]]&gt;rajd[[#This Row],[ile na silniku]],1,0)</f>
        <v>0</v>
      </c>
    </row>
    <row r="37" spans="1:20">
      <c r="A37" s="2">
        <v>44054</v>
      </c>
      <c r="B37" s="3">
        <v>6.25E-2</v>
      </c>
      <c r="C37" s="1">
        <f>IF(OR(rajd[[#This Row],[dzień tygodnia]]=1,rajd[[#This Row],[dzień tygodnia]]=7),7,10)</f>
        <v>10</v>
      </c>
      <c r="D37" s="1">
        <f>WEEKDAY(rajd[[#This Row],[data]])</f>
        <v>3</v>
      </c>
      <c r="E37" s="1" t="str">
        <f>_xlfn.CONCAT(rajd[[#This Row],[ile czasu w terenie (liczba)]],":00:00")</f>
        <v>10:00:00</v>
      </c>
      <c r="F37" s="3">
        <f>rajd[[#This Row],[ile czasu w terenie godziny]]-rajd[[#This Row],[ile przerwy]]</f>
        <v>0.35416666666666669</v>
      </c>
      <c r="G37" s="1">
        <v>36</v>
      </c>
      <c r="H37" s="1">
        <f>ROUND(IF(OR(rajd[[#This Row],[dzień tygodnia]]=7,rajd[[#This Row],[dzień tygodnia]]=1),I36*1.01,I36),0)</f>
        <v>210</v>
      </c>
      <c r="I37" s="1">
        <f>ROUND(IF(MOD(rajd[[#This Row],[który dzień]],3)=0,rajd[[#This Row],[ile rano zasięg]]*0.96,rajd[[#This Row],[ile rano zasięg]]),0)</f>
        <v>202</v>
      </c>
      <c r="J37" s="1">
        <f>ROUNDDOWN(rajd[[#This Row],[ile rano zasięg]]/60,0)</f>
        <v>3</v>
      </c>
      <c r="K37" s="1">
        <f>MOD(rajd[[#This Row],[ile rano zasięg]],60)/60</f>
        <v>0.5</v>
      </c>
      <c r="L37" s="1">
        <f>rajd[[#This Row],[ile godzin przejechał na silniku]]*30+rajd[[#This Row],[ile minut na silniku]]*30</f>
        <v>105</v>
      </c>
      <c r="M37" s="1" t="str">
        <f>_xlfn.CONCAT(rajd[[#This Row],[ile godzin przejechał na silniku]],":",rajd[[#This Row],[ile minut na silniku]]*60,":00")</f>
        <v>3:30:00</v>
      </c>
      <c r="N37" s="3">
        <f>rajd[[#This Row],[ile czasu jezdził]]-rajd[[#This Row],[ile jechał z silnikiem]]</f>
        <v>0.20833333333333334</v>
      </c>
      <c r="O37" s="1">
        <f>HOUR(rajd[[#This Row],[ile przejechal sam]])</f>
        <v>5</v>
      </c>
      <c r="P37" s="1">
        <f>MINUTE(rajd[[#This Row],[ile przejechal sam]])</f>
        <v>0</v>
      </c>
      <c r="Q37" s="1">
        <f>rajd[[#This Row],[iel minut sam]]/60</f>
        <v>0</v>
      </c>
      <c r="R37" s="1">
        <f>rajd[[#This Row],[ile godzin  sam]]*19+rajd[[#This Row],[jaka czesc minut]]*19</f>
        <v>95</v>
      </c>
      <c r="S37" s="1">
        <f>rajd[[#This Row],[ile przejechal sam w km]]+rajd[[#This Row],[ile na silniku]]</f>
        <v>200</v>
      </c>
      <c r="T37" s="1">
        <f>IF(rajd[[#This Row],[ile przejechal sam w km]]&gt;rajd[[#This Row],[ile na silniku]],1,0)</f>
        <v>0</v>
      </c>
    </row>
    <row r="38" spans="1:20">
      <c r="A38" s="2">
        <v>44055</v>
      </c>
      <c r="B38" s="3">
        <v>6.25E-2</v>
      </c>
      <c r="C38" s="1">
        <f>IF(OR(rajd[[#This Row],[dzień tygodnia]]=1,rajd[[#This Row],[dzień tygodnia]]=7),7,10)</f>
        <v>10</v>
      </c>
      <c r="D38" s="1">
        <f>WEEKDAY(rajd[[#This Row],[data]])</f>
        <v>4</v>
      </c>
      <c r="E38" s="1" t="str">
        <f>_xlfn.CONCAT(rajd[[#This Row],[ile czasu w terenie (liczba)]],":00:00")</f>
        <v>10:00:00</v>
      </c>
      <c r="F38" s="3">
        <f>rajd[[#This Row],[ile czasu w terenie godziny]]-rajd[[#This Row],[ile przerwy]]</f>
        <v>0.35416666666666669</v>
      </c>
      <c r="G38" s="1">
        <v>37</v>
      </c>
      <c r="H38" s="1">
        <f>ROUND(IF(OR(rajd[[#This Row],[dzień tygodnia]]=7,rajd[[#This Row],[dzień tygodnia]]=1),I37*1.01,I37),0)</f>
        <v>202</v>
      </c>
      <c r="I38" s="1">
        <f>ROUND(IF(MOD(rajd[[#This Row],[który dzień]],3)=0,rajd[[#This Row],[ile rano zasięg]]*0.96,rajd[[#This Row],[ile rano zasięg]]),0)</f>
        <v>202</v>
      </c>
      <c r="J38" s="1">
        <f>ROUNDDOWN(rajd[[#This Row],[ile rano zasięg]]/60,0)</f>
        <v>3</v>
      </c>
      <c r="K38" s="1">
        <f>MOD(rajd[[#This Row],[ile rano zasięg]],60)/60</f>
        <v>0.36666666666666664</v>
      </c>
      <c r="L38" s="1">
        <f>rajd[[#This Row],[ile godzin przejechał na silniku]]*30+rajd[[#This Row],[ile minut na silniku]]*30</f>
        <v>101</v>
      </c>
      <c r="M38" s="1" t="str">
        <f>_xlfn.CONCAT(rajd[[#This Row],[ile godzin przejechał na silniku]],":",rajd[[#This Row],[ile minut na silniku]]*60,":00")</f>
        <v>3:22:00</v>
      </c>
      <c r="N38" s="3">
        <f>rajd[[#This Row],[ile czasu jezdził]]-rajd[[#This Row],[ile jechał z silnikiem]]</f>
        <v>0.21388888888888891</v>
      </c>
      <c r="O38" s="1">
        <f>HOUR(rajd[[#This Row],[ile przejechal sam]])</f>
        <v>5</v>
      </c>
      <c r="P38" s="1">
        <f>MINUTE(rajd[[#This Row],[ile przejechal sam]])</f>
        <v>8</v>
      </c>
      <c r="Q38" s="1">
        <f>rajd[[#This Row],[iel minut sam]]/60</f>
        <v>0.13333333333333333</v>
      </c>
      <c r="R38" s="1">
        <f>rajd[[#This Row],[ile godzin  sam]]*19+rajd[[#This Row],[jaka czesc minut]]*19</f>
        <v>97.533333333333331</v>
      </c>
      <c r="S38" s="1">
        <f>rajd[[#This Row],[ile przejechal sam w km]]+rajd[[#This Row],[ile na silniku]]</f>
        <v>198.53333333333333</v>
      </c>
      <c r="T38" s="1">
        <f>IF(rajd[[#This Row],[ile przejechal sam w km]]&gt;rajd[[#This Row],[ile na silniku]],1,0)</f>
        <v>0</v>
      </c>
    </row>
    <row r="39" spans="1:20">
      <c r="A39" s="2">
        <v>44056</v>
      </c>
      <c r="B39" s="3">
        <v>6.25E-2</v>
      </c>
      <c r="C39" s="1">
        <f>IF(OR(rajd[[#This Row],[dzień tygodnia]]=1,rajd[[#This Row],[dzień tygodnia]]=7),7,10)</f>
        <v>10</v>
      </c>
      <c r="D39" s="1">
        <f>WEEKDAY(rajd[[#This Row],[data]])</f>
        <v>5</v>
      </c>
      <c r="E39" s="1" t="str">
        <f>_xlfn.CONCAT(rajd[[#This Row],[ile czasu w terenie (liczba)]],":00:00")</f>
        <v>10:00:00</v>
      </c>
      <c r="F39" s="3">
        <f>rajd[[#This Row],[ile czasu w terenie godziny]]-rajd[[#This Row],[ile przerwy]]</f>
        <v>0.35416666666666669</v>
      </c>
      <c r="G39" s="1">
        <v>38</v>
      </c>
      <c r="H39" s="1">
        <f>ROUND(IF(OR(rajd[[#This Row],[dzień tygodnia]]=7,rajd[[#This Row],[dzień tygodnia]]=1),I38*1.01,I38),0)</f>
        <v>202</v>
      </c>
      <c r="I39" s="1">
        <f>ROUND(IF(MOD(rajd[[#This Row],[który dzień]],3)=0,rajd[[#This Row],[ile rano zasięg]]*0.96,rajd[[#This Row],[ile rano zasięg]]),0)</f>
        <v>202</v>
      </c>
      <c r="J39" s="1">
        <f>ROUNDDOWN(rajd[[#This Row],[ile rano zasięg]]/60,0)</f>
        <v>3</v>
      </c>
      <c r="K39" s="1">
        <f>MOD(rajd[[#This Row],[ile rano zasięg]],60)/60</f>
        <v>0.36666666666666664</v>
      </c>
      <c r="L39" s="1">
        <f>rajd[[#This Row],[ile godzin przejechał na silniku]]*30+rajd[[#This Row],[ile minut na silniku]]*30</f>
        <v>101</v>
      </c>
      <c r="M39" s="1" t="str">
        <f>_xlfn.CONCAT(rajd[[#This Row],[ile godzin przejechał na silniku]],":",rajd[[#This Row],[ile minut na silniku]]*60,":00")</f>
        <v>3:22:00</v>
      </c>
      <c r="N39" s="3">
        <f>rajd[[#This Row],[ile czasu jezdził]]-rajd[[#This Row],[ile jechał z silnikiem]]</f>
        <v>0.21388888888888891</v>
      </c>
      <c r="O39" s="1">
        <f>HOUR(rajd[[#This Row],[ile przejechal sam]])</f>
        <v>5</v>
      </c>
      <c r="P39" s="1">
        <f>MINUTE(rajd[[#This Row],[ile przejechal sam]])</f>
        <v>8</v>
      </c>
      <c r="Q39" s="1">
        <f>rajd[[#This Row],[iel minut sam]]/60</f>
        <v>0.13333333333333333</v>
      </c>
      <c r="R39" s="1">
        <f>rajd[[#This Row],[ile godzin  sam]]*19+rajd[[#This Row],[jaka czesc minut]]*19</f>
        <v>97.533333333333331</v>
      </c>
      <c r="S39" s="1">
        <f>rajd[[#This Row],[ile przejechal sam w km]]+rajd[[#This Row],[ile na silniku]]</f>
        <v>198.53333333333333</v>
      </c>
      <c r="T39" s="1">
        <f>IF(rajd[[#This Row],[ile przejechal sam w km]]&gt;rajd[[#This Row],[ile na silniku]],1,0)</f>
        <v>0</v>
      </c>
    </row>
    <row r="40" spans="1:20">
      <c r="A40" s="2">
        <v>44057</v>
      </c>
      <c r="B40" s="3">
        <v>7.2916666666666671E-2</v>
      </c>
      <c r="C40" s="1">
        <f>IF(OR(rajd[[#This Row],[dzień tygodnia]]=1,rajd[[#This Row],[dzień tygodnia]]=7),7,10)</f>
        <v>10</v>
      </c>
      <c r="D40" s="1">
        <f>WEEKDAY(rajd[[#This Row],[data]])</f>
        <v>6</v>
      </c>
      <c r="E40" s="1" t="str">
        <f>_xlfn.CONCAT(rajd[[#This Row],[ile czasu w terenie (liczba)]],":00:00")</f>
        <v>10:00:00</v>
      </c>
      <c r="F40" s="3">
        <f>rajd[[#This Row],[ile czasu w terenie godziny]]-rajd[[#This Row],[ile przerwy]]</f>
        <v>0.34375</v>
      </c>
      <c r="G40" s="1">
        <v>39</v>
      </c>
      <c r="H40" s="1">
        <f>ROUND(IF(OR(rajd[[#This Row],[dzień tygodnia]]=7,rajd[[#This Row],[dzień tygodnia]]=1),I39*1.01,I39),0)</f>
        <v>202</v>
      </c>
      <c r="I40" s="1">
        <f>ROUND(IF(MOD(rajd[[#This Row],[który dzień]],3)=0,rajd[[#This Row],[ile rano zasięg]]*0.96,rajd[[#This Row],[ile rano zasięg]]),0)</f>
        <v>194</v>
      </c>
      <c r="J40" s="1">
        <f>ROUNDDOWN(rajd[[#This Row],[ile rano zasięg]]/60,0)</f>
        <v>3</v>
      </c>
      <c r="K40" s="1">
        <f>MOD(rajd[[#This Row],[ile rano zasięg]],60)/60</f>
        <v>0.36666666666666664</v>
      </c>
      <c r="L40" s="1">
        <f>rajd[[#This Row],[ile godzin przejechał na silniku]]*30+rajd[[#This Row],[ile minut na silniku]]*30</f>
        <v>101</v>
      </c>
      <c r="M40" s="1" t="str">
        <f>_xlfn.CONCAT(rajd[[#This Row],[ile godzin przejechał na silniku]],":",rajd[[#This Row],[ile minut na silniku]]*60,":00")</f>
        <v>3:22:00</v>
      </c>
      <c r="N40" s="3">
        <f>rajd[[#This Row],[ile czasu jezdził]]-rajd[[#This Row],[ile jechał z silnikiem]]</f>
        <v>0.20347222222222222</v>
      </c>
      <c r="O40" s="1">
        <f>HOUR(rajd[[#This Row],[ile przejechal sam]])</f>
        <v>4</v>
      </c>
      <c r="P40" s="1">
        <f>MINUTE(rajd[[#This Row],[ile przejechal sam]])</f>
        <v>53</v>
      </c>
      <c r="Q40" s="1">
        <f>rajd[[#This Row],[iel minut sam]]/60</f>
        <v>0.8833333333333333</v>
      </c>
      <c r="R40" s="1">
        <f>rajd[[#This Row],[ile godzin  sam]]*19+rajd[[#This Row],[jaka czesc minut]]*19</f>
        <v>92.783333333333331</v>
      </c>
      <c r="S40" s="1">
        <f>rajd[[#This Row],[ile przejechal sam w km]]+rajd[[#This Row],[ile na silniku]]</f>
        <v>193.78333333333333</v>
      </c>
      <c r="T40" s="1">
        <f>IF(rajd[[#This Row],[ile przejechal sam w km]]&gt;rajd[[#This Row],[ile na silniku]],1,0)</f>
        <v>0</v>
      </c>
    </row>
    <row r="41" spans="1:20">
      <c r="A41" s="2">
        <v>44058</v>
      </c>
      <c r="B41" s="3">
        <v>7.2916666666666671E-2</v>
      </c>
      <c r="C41" s="1">
        <f>IF(OR(rajd[[#This Row],[dzień tygodnia]]=1,rajd[[#This Row],[dzień tygodnia]]=7),7,10)</f>
        <v>7</v>
      </c>
      <c r="D41" s="1">
        <f>WEEKDAY(rajd[[#This Row],[data]])</f>
        <v>7</v>
      </c>
      <c r="E41" s="1" t="str">
        <f>_xlfn.CONCAT(rajd[[#This Row],[ile czasu w terenie (liczba)]],":00:00")</f>
        <v>7:00:00</v>
      </c>
      <c r="F41" s="3">
        <f>rajd[[#This Row],[ile czasu w terenie godziny]]-rajd[[#This Row],[ile przerwy]]</f>
        <v>0.21875</v>
      </c>
      <c r="G41" s="1">
        <v>40</v>
      </c>
      <c r="H41" s="1">
        <f>ROUND(IF(OR(rajd[[#This Row],[dzień tygodnia]]=7,rajd[[#This Row],[dzień tygodnia]]=1),I40*1.01,I40),0)</f>
        <v>196</v>
      </c>
      <c r="I41" s="1">
        <f>ROUND(IF(MOD(rajd[[#This Row],[który dzień]],3)=0,rajd[[#This Row],[ile rano zasięg]]*0.96,rajd[[#This Row],[ile rano zasięg]]),0)</f>
        <v>196</v>
      </c>
      <c r="J41" s="1">
        <f>ROUNDDOWN(rajd[[#This Row],[ile rano zasięg]]/60,0)</f>
        <v>3</v>
      </c>
      <c r="K41" s="1">
        <f>MOD(rajd[[#This Row],[ile rano zasięg]],60)/60</f>
        <v>0.26666666666666666</v>
      </c>
      <c r="L41" s="1">
        <f>rajd[[#This Row],[ile godzin przejechał na silniku]]*30+rajd[[#This Row],[ile minut na silniku]]*30</f>
        <v>98</v>
      </c>
      <c r="M41" s="1" t="str">
        <f>_xlfn.CONCAT(rajd[[#This Row],[ile godzin przejechał na silniku]],":",rajd[[#This Row],[ile minut na silniku]]*60,":00")</f>
        <v>3:16:00</v>
      </c>
      <c r="N41" s="3">
        <f>rajd[[#This Row],[ile czasu jezdził]]-rajd[[#This Row],[ile jechał z silnikiem]]</f>
        <v>8.2638888888888901E-2</v>
      </c>
      <c r="O41" s="1">
        <f>HOUR(rajd[[#This Row],[ile przejechal sam]])</f>
        <v>1</v>
      </c>
      <c r="P41" s="1">
        <f>MINUTE(rajd[[#This Row],[ile przejechal sam]])</f>
        <v>59</v>
      </c>
      <c r="Q41" s="1">
        <f>rajd[[#This Row],[iel minut sam]]/60</f>
        <v>0.98333333333333328</v>
      </c>
      <c r="R41" s="1">
        <f>rajd[[#This Row],[ile godzin  sam]]*19+rajd[[#This Row],[jaka czesc minut]]*19</f>
        <v>37.683333333333337</v>
      </c>
      <c r="S41" s="1">
        <f>rajd[[#This Row],[ile przejechal sam w km]]+rajd[[#This Row],[ile na silniku]]</f>
        <v>135.68333333333334</v>
      </c>
      <c r="T41" s="1">
        <f>IF(rajd[[#This Row],[ile przejechal sam w km]]&gt;rajd[[#This Row],[ile na silniku]],1,0)</f>
        <v>0</v>
      </c>
    </row>
    <row r="42" spans="1:20">
      <c r="A42" s="2">
        <v>44059</v>
      </c>
      <c r="B42" s="3">
        <v>7.2916666666666671E-2</v>
      </c>
      <c r="C42" s="1">
        <f>IF(OR(rajd[[#This Row],[dzień tygodnia]]=1,rajd[[#This Row],[dzień tygodnia]]=7),7,10)</f>
        <v>7</v>
      </c>
      <c r="D42" s="1">
        <f>WEEKDAY(rajd[[#This Row],[data]])</f>
        <v>1</v>
      </c>
      <c r="E42" s="1" t="str">
        <f>_xlfn.CONCAT(rajd[[#This Row],[ile czasu w terenie (liczba)]],":00:00")</f>
        <v>7:00:00</v>
      </c>
      <c r="F42" s="3">
        <f>rajd[[#This Row],[ile czasu w terenie godziny]]-rajd[[#This Row],[ile przerwy]]</f>
        <v>0.21875</v>
      </c>
      <c r="G42" s="1">
        <v>41</v>
      </c>
      <c r="H42" s="1">
        <f>ROUND(IF(OR(rajd[[#This Row],[dzień tygodnia]]=7,rajd[[#This Row],[dzień tygodnia]]=1),I41*1.01,I41),0)</f>
        <v>198</v>
      </c>
      <c r="I42" s="1">
        <f>ROUND(IF(MOD(rajd[[#This Row],[który dzień]],3)=0,rajd[[#This Row],[ile rano zasięg]]*0.96,rajd[[#This Row],[ile rano zasięg]]),0)</f>
        <v>198</v>
      </c>
      <c r="J42" s="1">
        <f>ROUNDDOWN(rajd[[#This Row],[ile rano zasięg]]/60,0)</f>
        <v>3</v>
      </c>
      <c r="K42" s="1">
        <f>MOD(rajd[[#This Row],[ile rano zasięg]],60)/60</f>
        <v>0.3</v>
      </c>
      <c r="L42" s="1">
        <f>rajd[[#This Row],[ile godzin przejechał na silniku]]*30+rajd[[#This Row],[ile minut na silniku]]*30</f>
        <v>99</v>
      </c>
      <c r="M42" s="1" t="str">
        <f>_xlfn.CONCAT(rajd[[#This Row],[ile godzin przejechał na silniku]],":",rajd[[#This Row],[ile minut na silniku]]*60,":00")</f>
        <v>3:18:00</v>
      </c>
      <c r="N42" s="3">
        <f>rajd[[#This Row],[ile czasu jezdził]]-rajd[[#This Row],[ile jechał z silnikiem]]</f>
        <v>8.1250000000000017E-2</v>
      </c>
      <c r="O42" s="1">
        <f>HOUR(rajd[[#This Row],[ile przejechal sam]])</f>
        <v>1</v>
      </c>
      <c r="P42" s="1">
        <f>MINUTE(rajd[[#This Row],[ile przejechal sam]])</f>
        <v>57</v>
      </c>
      <c r="Q42" s="1">
        <f>rajd[[#This Row],[iel minut sam]]/60</f>
        <v>0.95</v>
      </c>
      <c r="R42" s="1">
        <f>rajd[[#This Row],[ile godzin  sam]]*19+rajd[[#This Row],[jaka czesc minut]]*19</f>
        <v>37.049999999999997</v>
      </c>
      <c r="S42" s="1">
        <f>rajd[[#This Row],[ile przejechal sam w km]]+rajd[[#This Row],[ile na silniku]]</f>
        <v>136.05000000000001</v>
      </c>
      <c r="T42" s="1">
        <f>IF(rajd[[#This Row],[ile przejechal sam w km]]&gt;rajd[[#This Row],[ile na silniku]],1,0)</f>
        <v>0</v>
      </c>
    </row>
    <row r="43" spans="1:20">
      <c r="A43" s="5">
        <v>44060</v>
      </c>
      <c r="B43" s="6">
        <v>5.2083333333333336E-2</v>
      </c>
      <c r="C43" s="7">
        <f>IF(OR(rajd[[#This Row],[dzień tygodnia]]=1,rajd[[#This Row],[dzień tygodnia]]=7),7,10)</f>
        <v>10</v>
      </c>
      <c r="D43" s="7">
        <f>WEEKDAY(rajd[[#This Row],[data]])</f>
        <v>2</v>
      </c>
      <c r="E43" s="7" t="str">
        <f>_xlfn.CONCAT(rajd[[#This Row],[ile czasu w terenie (liczba)]],":00:00")</f>
        <v>10:00:00</v>
      </c>
      <c r="F43" s="6">
        <f>rajd[[#This Row],[ile czasu w terenie godziny]]-rajd[[#This Row],[ile przerwy]]</f>
        <v>0.36458333333333337</v>
      </c>
      <c r="G43" s="7">
        <v>42</v>
      </c>
      <c r="H43" s="7">
        <f>ROUND(IF(OR(rajd[[#This Row],[dzień tygodnia]]=7,rajd[[#This Row],[dzień tygodnia]]=1),I42*1.01,I42),0)</f>
        <v>198</v>
      </c>
      <c r="I43" s="7">
        <f>ROUND(IF(MOD(rajd[[#This Row],[który dzień]],3)=0,rajd[[#This Row],[ile rano zasięg]]*0.96,rajd[[#This Row],[ile rano zasięg]]),0)</f>
        <v>190</v>
      </c>
      <c r="J43" s="7">
        <f>ROUNDDOWN(rajd[[#This Row],[ile rano zasięg]]/60,0)</f>
        <v>3</v>
      </c>
      <c r="K43" s="7">
        <f>MOD(rajd[[#This Row],[ile rano zasięg]],60)/60</f>
        <v>0.3</v>
      </c>
      <c r="L43" s="7">
        <f>rajd[[#This Row],[ile godzin przejechał na silniku]]*30+rajd[[#This Row],[ile minut na silniku]]*30</f>
        <v>99</v>
      </c>
      <c r="M43" s="7" t="str">
        <f>_xlfn.CONCAT(rajd[[#This Row],[ile godzin przejechał na silniku]],":",rajd[[#This Row],[ile minut na silniku]]*60,":00")</f>
        <v>3:18:00</v>
      </c>
      <c r="N43" s="6">
        <f>rajd[[#This Row],[ile czasu jezdził]]-rajd[[#This Row],[ile jechał z silnikiem]]</f>
        <v>0.22708333333333339</v>
      </c>
      <c r="O43" s="7">
        <f>HOUR(rajd[[#This Row],[ile przejechal sam]])</f>
        <v>5</v>
      </c>
      <c r="P43" s="7">
        <f>MINUTE(rajd[[#This Row],[ile przejechal sam]])</f>
        <v>27</v>
      </c>
      <c r="Q43" s="7">
        <f>rajd[[#This Row],[iel minut sam]]/60</f>
        <v>0.45</v>
      </c>
      <c r="R43" s="7">
        <f>rajd[[#This Row],[ile godzin  sam]]*19+rajd[[#This Row],[jaka czesc minut]]*19</f>
        <v>103.55</v>
      </c>
      <c r="S43" s="7">
        <f>rajd[[#This Row],[ile przejechal sam w km]]+rajd[[#This Row],[ile na silniku]]</f>
        <v>202.55</v>
      </c>
      <c r="T43" s="7">
        <f>IF(rajd[[#This Row],[ile przejechal sam w km]]&gt;rajd[[#This Row],[ile na silniku]],1,0)</f>
        <v>1</v>
      </c>
    </row>
    <row r="44" spans="1:20">
      <c r="A44" s="2">
        <v>44061</v>
      </c>
      <c r="B44" s="3">
        <v>5.2083333333333336E-2</v>
      </c>
      <c r="C44" s="1">
        <f>IF(OR(rajd[[#This Row],[dzień tygodnia]]=1,rajd[[#This Row],[dzień tygodnia]]=7),7,10)</f>
        <v>10</v>
      </c>
      <c r="D44" s="1">
        <f>WEEKDAY(rajd[[#This Row],[data]])</f>
        <v>3</v>
      </c>
      <c r="E44" s="1" t="str">
        <f>_xlfn.CONCAT(rajd[[#This Row],[ile czasu w terenie (liczba)]],":00:00")</f>
        <v>10:00:00</v>
      </c>
      <c r="F44" s="3">
        <f>rajd[[#This Row],[ile czasu w terenie godziny]]-rajd[[#This Row],[ile przerwy]]</f>
        <v>0.36458333333333337</v>
      </c>
      <c r="G44" s="1">
        <v>43</v>
      </c>
      <c r="H44" s="1">
        <f>ROUND(IF(OR(rajd[[#This Row],[dzień tygodnia]]=7,rajd[[#This Row],[dzień tygodnia]]=1),I43*1.01,I43),0)</f>
        <v>190</v>
      </c>
      <c r="I44" s="1">
        <f>ROUND(IF(MOD(rajd[[#This Row],[który dzień]],3)=0,rajd[[#This Row],[ile rano zasięg]]*0.96,rajd[[#This Row],[ile rano zasięg]]),0)</f>
        <v>190</v>
      </c>
      <c r="J44" s="1">
        <f>ROUNDDOWN(rajd[[#This Row],[ile rano zasięg]]/60,0)</f>
        <v>3</v>
      </c>
      <c r="K44" s="1">
        <f>MOD(rajd[[#This Row],[ile rano zasięg]],60)/60</f>
        <v>0.16666666666666666</v>
      </c>
      <c r="L44" s="1">
        <f>rajd[[#This Row],[ile godzin przejechał na silniku]]*30+rajd[[#This Row],[ile minut na silniku]]*30</f>
        <v>95</v>
      </c>
      <c r="M44" s="1" t="str">
        <f>_xlfn.CONCAT(rajd[[#This Row],[ile godzin przejechał na silniku]],":",rajd[[#This Row],[ile minut na silniku]]*60,":00")</f>
        <v>3:10:00</v>
      </c>
      <c r="N44" s="3">
        <f>rajd[[#This Row],[ile czasu jezdził]]-rajd[[#This Row],[ile jechał z silnikiem]]</f>
        <v>0.23263888888888892</v>
      </c>
      <c r="O44" s="1">
        <f>HOUR(rajd[[#This Row],[ile przejechal sam]])</f>
        <v>5</v>
      </c>
      <c r="P44" s="1">
        <f>MINUTE(rajd[[#This Row],[ile przejechal sam]])</f>
        <v>35</v>
      </c>
      <c r="Q44" s="1">
        <f>rajd[[#This Row],[iel minut sam]]/60</f>
        <v>0.58333333333333337</v>
      </c>
      <c r="R44" s="1">
        <f>rajd[[#This Row],[ile godzin  sam]]*19+rajd[[#This Row],[jaka czesc minut]]*19</f>
        <v>106.08333333333333</v>
      </c>
      <c r="S44" s="1">
        <f>rajd[[#This Row],[ile przejechal sam w km]]+rajd[[#This Row],[ile na silniku]]</f>
        <v>201.08333333333331</v>
      </c>
      <c r="T44" s="1">
        <f>IF(rajd[[#This Row],[ile przejechal sam w km]]&gt;rajd[[#This Row],[ile na silniku]],1,0)</f>
        <v>1</v>
      </c>
    </row>
    <row r="45" spans="1:20">
      <c r="A45" s="2">
        <v>44062</v>
      </c>
      <c r="B45" s="3">
        <v>5.2083333333333336E-2</v>
      </c>
      <c r="C45" s="1">
        <f>IF(OR(rajd[[#This Row],[dzień tygodnia]]=1,rajd[[#This Row],[dzień tygodnia]]=7),7,10)</f>
        <v>10</v>
      </c>
      <c r="D45" s="1">
        <f>WEEKDAY(rajd[[#This Row],[data]])</f>
        <v>4</v>
      </c>
      <c r="E45" s="1" t="str">
        <f>_xlfn.CONCAT(rajd[[#This Row],[ile czasu w terenie (liczba)]],":00:00")</f>
        <v>10:00:00</v>
      </c>
      <c r="F45" s="3">
        <f>rajd[[#This Row],[ile czasu w terenie godziny]]-rajd[[#This Row],[ile przerwy]]</f>
        <v>0.36458333333333337</v>
      </c>
      <c r="G45" s="1">
        <v>44</v>
      </c>
      <c r="H45" s="1">
        <f>ROUND(IF(OR(rajd[[#This Row],[dzień tygodnia]]=7,rajd[[#This Row],[dzień tygodnia]]=1),I44*1.01,I44),0)</f>
        <v>190</v>
      </c>
      <c r="I45" s="1">
        <f>ROUND(IF(MOD(rajd[[#This Row],[który dzień]],3)=0,rajd[[#This Row],[ile rano zasięg]]*0.96,rajd[[#This Row],[ile rano zasięg]]),0)</f>
        <v>190</v>
      </c>
      <c r="J45" s="1">
        <f>ROUNDDOWN(rajd[[#This Row],[ile rano zasięg]]/60,0)</f>
        <v>3</v>
      </c>
      <c r="K45" s="1">
        <f>MOD(rajd[[#This Row],[ile rano zasięg]],60)/60</f>
        <v>0.16666666666666666</v>
      </c>
      <c r="L45" s="1">
        <f>rajd[[#This Row],[ile godzin przejechał na silniku]]*30+rajd[[#This Row],[ile minut na silniku]]*30</f>
        <v>95</v>
      </c>
      <c r="M45" s="1" t="str">
        <f>_xlfn.CONCAT(rajd[[#This Row],[ile godzin przejechał na silniku]],":",rajd[[#This Row],[ile minut na silniku]]*60,":00")</f>
        <v>3:10:00</v>
      </c>
      <c r="N45" s="3">
        <f>rajd[[#This Row],[ile czasu jezdził]]-rajd[[#This Row],[ile jechał z silnikiem]]</f>
        <v>0.23263888888888892</v>
      </c>
      <c r="O45" s="1">
        <f>HOUR(rajd[[#This Row],[ile przejechal sam]])</f>
        <v>5</v>
      </c>
      <c r="P45" s="1">
        <f>MINUTE(rajd[[#This Row],[ile przejechal sam]])</f>
        <v>35</v>
      </c>
      <c r="Q45" s="1">
        <f>rajd[[#This Row],[iel minut sam]]/60</f>
        <v>0.58333333333333337</v>
      </c>
      <c r="R45" s="1">
        <f>rajd[[#This Row],[ile godzin  sam]]*19+rajd[[#This Row],[jaka czesc minut]]*19</f>
        <v>106.08333333333333</v>
      </c>
      <c r="S45" s="1">
        <f>rajd[[#This Row],[ile przejechal sam w km]]+rajd[[#This Row],[ile na silniku]]</f>
        <v>201.08333333333331</v>
      </c>
      <c r="T45" s="1">
        <f>IF(rajd[[#This Row],[ile przejechal sam w km]]&gt;rajd[[#This Row],[ile na silniku]],1,0)</f>
        <v>1</v>
      </c>
    </row>
    <row r="46" spans="1:20">
      <c r="A46" s="2">
        <v>44063</v>
      </c>
      <c r="B46" s="3">
        <v>5.2083333333333336E-2</v>
      </c>
      <c r="C46" s="1">
        <f>IF(OR(rajd[[#This Row],[dzień tygodnia]]=1,rajd[[#This Row],[dzień tygodnia]]=7),7,10)</f>
        <v>10</v>
      </c>
      <c r="D46" s="1">
        <f>WEEKDAY(rajd[[#This Row],[data]])</f>
        <v>5</v>
      </c>
      <c r="E46" s="1" t="str">
        <f>_xlfn.CONCAT(rajd[[#This Row],[ile czasu w terenie (liczba)]],":00:00")</f>
        <v>10:00:00</v>
      </c>
      <c r="F46" s="3">
        <f>rajd[[#This Row],[ile czasu w terenie godziny]]-rajd[[#This Row],[ile przerwy]]</f>
        <v>0.36458333333333337</v>
      </c>
      <c r="G46" s="1">
        <v>45</v>
      </c>
      <c r="H46" s="1">
        <f>ROUND(IF(OR(rajd[[#This Row],[dzień tygodnia]]=7,rajd[[#This Row],[dzień tygodnia]]=1),I45*1.01,I45),0)</f>
        <v>190</v>
      </c>
      <c r="I46" s="1">
        <f>ROUND(IF(MOD(rajd[[#This Row],[który dzień]],3)=0,rajd[[#This Row],[ile rano zasięg]]*0.96,rajd[[#This Row],[ile rano zasięg]]),0)</f>
        <v>182</v>
      </c>
      <c r="J46" s="1">
        <f>ROUNDDOWN(rajd[[#This Row],[ile rano zasięg]]/60,0)</f>
        <v>3</v>
      </c>
      <c r="K46" s="1">
        <f>MOD(rajd[[#This Row],[ile rano zasięg]],60)/60</f>
        <v>0.16666666666666666</v>
      </c>
      <c r="L46" s="1">
        <f>rajd[[#This Row],[ile godzin przejechał na silniku]]*30+rajd[[#This Row],[ile minut na silniku]]*30</f>
        <v>95</v>
      </c>
      <c r="M46" s="1" t="str">
        <f>_xlfn.CONCAT(rajd[[#This Row],[ile godzin przejechał na silniku]],":",rajd[[#This Row],[ile minut na silniku]]*60,":00")</f>
        <v>3:10:00</v>
      </c>
      <c r="N46" s="3">
        <f>rajd[[#This Row],[ile czasu jezdził]]-rajd[[#This Row],[ile jechał z silnikiem]]</f>
        <v>0.23263888888888892</v>
      </c>
      <c r="O46" s="1">
        <f>HOUR(rajd[[#This Row],[ile przejechal sam]])</f>
        <v>5</v>
      </c>
      <c r="P46" s="1">
        <f>MINUTE(rajd[[#This Row],[ile przejechal sam]])</f>
        <v>35</v>
      </c>
      <c r="Q46" s="1">
        <f>rajd[[#This Row],[iel minut sam]]/60</f>
        <v>0.58333333333333337</v>
      </c>
      <c r="R46" s="1">
        <f>rajd[[#This Row],[ile godzin  sam]]*19+rajd[[#This Row],[jaka czesc minut]]*19</f>
        <v>106.08333333333333</v>
      </c>
      <c r="S46" s="1">
        <f>rajd[[#This Row],[ile przejechal sam w km]]+rajd[[#This Row],[ile na silniku]]</f>
        <v>201.08333333333331</v>
      </c>
      <c r="T46" s="1">
        <f>IF(rajd[[#This Row],[ile przejechal sam w km]]&gt;rajd[[#This Row],[ile na silniku]],1,0)</f>
        <v>1</v>
      </c>
    </row>
    <row r="47" spans="1:20">
      <c r="A47" s="2">
        <v>44064</v>
      </c>
      <c r="B47" s="3">
        <v>5.2083333333333336E-2</v>
      </c>
      <c r="C47" s="1">
        <f>IF(OR(rajd[[#This Row],[dzień tygodnia]]=1,rajd[[#This Row],[dzień tygodnia]]=7),7,10)</f>
        <v>10</v>
      </c>
      <c r="D47" s="1">
        <f>WEEKDAY(rajd[[#This Row],[data]])</f>
        <v>6</v>
      </c>
      <c r="E47" s="1" t="str">
        <f>_xlfn.CONCAT(rajd[[#This Row],[ile czasu w terenie (liczba)]],":00:00")</f>
        <v>10:00:00</v>
      </c>
      <c r="F47" s="3">
        <f>rajd[[#This Row],[ile czasu w terenie godziny]]-rajd[[#This Row],[ile przerwy]]</f>
        <v>0.36458333333333337</v>
      </c>
      <c r="G47" s="1">
        <v>46</v>
      </c>
      <c r="H47" s="1">
        <f>ROUND(IF(OR(rajd[[#This Row],[dzień tygodnia]]=7,rajd[[#This Row],[dzień tygodnia]]=1),I46*1.01,I46),0)</f>
        <v>182</v>
      </c>
      <c r="I47" s="1">
        <f>ROUND(IF(MOD(rajd[[#This Row],[który dzień]],3)=0,rajd[[#This Row],[ile rano zasięg]]*0.96,rajd[[#This Row],[ile rano zasięg]]),0)</f>
        <v>182</v>
      </c>
      <c r="J47" s="1">
        <f>ROUNDDOWN(rajd[[#This Row],[ile rano zasięg]]/60,0)</f>
        <v>3</v>
      </c>
      <c r="K47" s="1">
        <f>MOD(rajd[[#This Row],[ile rano zasięg]],60)/60</f>
        <v>3.3333333333333333E-2</v>
      </c>
      <c r="L47" s="1">
        <f>rajd[[#This Row],[ile godzin przejechał na silniku]]*30+rajd[[#This Row],[ile minut na silniku]]*30</f>
        <v>91</v>
      </c>
      <c r="M47" s="1" t="str">
        <f>_xlfn.CONCAT(rajd[[#This Row],[ile godzin przejechał na silniku]],":",rajd[[#This Row],[ile minut na silniku]]*60,":00")</f>
        <v>3:2:00</v>
      </c>
      <c r="N47" s="3">
        <f>rajd[[#This Row],[ile czasu jezdził]]-rajd[[#This Row],[ile jechał z silnikiem]]</f>
        <v>0.23819444444444449</v>
      </c>
      <c r="O47" s="1">
        <f>HOUR(rajd[[#This Row],[ile przejechal sam]])</f>
        <v>5</v>
      </c>
      <c r="P47" s="1">
        <f>MINUTE(rajd[[#This Row],[ile przejechal sam]])</f>
        <v>43</v>
      </c>
      <c r="Q47" s="1">
        <f>rajd[[#This Row],[iel minut sam]]/60</f>
        <v>0.71666666666666667</v>
      </c>
      <c r="R47" s="1">
        <f>rajd[[#This Row],[ile godzin  sam]]*19+rajd[[#This Row],[jaka czesc minut]]*19</f>
        <v>108.61666666666667</v>
      </c>
      <c r="S47" s="1">
        <f>rajd[[#This Row],[ile przejechal sam w km]]+rajd[[#This Row],[ile na silniku]]</f>
        <v>199.61666666666667</v>
      </c>
      <c r="T47" s="1">
        <f>IF(rajd[[#This Row],[ile przejechal sam w km]]&gt;rajd[[#This Row],[ile na silniku]],1,0)</f>
        <v>1</v>
      </c>
    </row>
    <row r="48" spans="1:20">
      <c r="A48" s="2">
        <v>44065</v>
      </c>
      <c r="B48" s="3">
        <v>5.2083333333333336E-2</v>
      </c>
      <c r="C48" s="1">
        <f>IF(OR(rajd[[#This Row],[dzień tygodnia]]=1,rajd[[#This Row],[dzień tygodnia]]=7),7,10)</f>
        <v>7</v>
      </c>
      <c r="D48" s="1">
        <f>WEEKDAY(rajd[[#This Row],[data]])</f>
        <v>7</v>
      </c>
      <c r="E48" s="1" t="str">
        <f>_xlfn.CONCAT(rajd[[#This Row],[ile czasu w terenie (liczba)]],":00:00")</f>
        <v>7:00:00</v>
      </c>
      <c r="F48" s="3">
        <f>rajd[[#This Row],[ile czasu w terenie godziny]]-rajd[[#This Row],[ile przerwy]]</f>
        <v>0.23958333333333334</v>
      </c>
      <c r="G48" s="1">
        <v>47</v>
      </c>
      <c r="H48" s="1">
        <f>ROUND(IF(OR(rajd[[#This Row],[dzień tygodnia]]=7,rajd[[#This Row],[dzień tygodnia]]=1),I47*1.01,I47),0)</f>
        <v>184</v>
      </c>
      <c r="I48" s="1">
        <f>ROUND(IF(MOD(rajd[[#This Row],[który dzień]],3)=0,rajd[[#This Row],[ile rano zasięg]]*0.96,rajd[[#This Row],[ile rano zasięg]]),0)</f>
        <v>184</v>
      </c>
      <c r="J48" s="1">
        <f>ROUNDDOWN(rajd[[#This Row],[ile rano zasięg]]/60,0)</f>
        <v>3</v>
      </c>
      <c r="K48" s="1">
        <f>MOD(rajd[[#This Row],[ile rano zasięg]],60)/60</f>
        <v>6.6666666666666666E-2</v>
      </c>
      <c r="L48" s="1">
        <f>rajd[[#This Row],[ile godzin przejechał na silniku]]*30+rajd[[#This Row],[ile minut na silniku]]*30</f>
        <v>92</v>
      </c>
      <c r="M48" s="1" t="str">
        <f>_xlfn.CONCAT(rajd[[#This Row],[ile godzin przejechał na silniku]],":",rajd[[#This Row],[ile minut na silniku]]*60,":00")</f>
        <v>3:4:00</v>
      </c>
      <c r="N48" s="3">
        <f>rajd[[#This Row],[ile czasu jezdził]]-rajd[[#This Row],[ile jechał z silnikiem]]</f>
        <v>0.11180555555555555</v>
      </c>
      <c r="O48" s="1">
        <f>HOUR(rajd[[#This Row],[ile przejechal sam]])</f>
        <v>2</v>
      </c>
      <c r="P48" s="1">
        <f>MINUTE(rajd[[#This Row],[ile przejechal sam]])</f>
        <v>41</v>
      </c>
      <c r="Q48" s="1">
        <f>rajd[[#This Row],[iel minut sam]]/60</f>
        <v>0.68333333333333335</v>
      </c>
      <c r="R48" s="1">
        <f>rajd[[#This Row],[ile godzin  sam]]*19+rajd[[#This Row],[jaka czesc minut]]*19</f>
        <v>50.983333333333334</v>
      </c>
      <c r="S48" s="1">
        <f>rajd[[#This Row],[ile przejechal sam w km]]+rajd[[#This Row],[ile na silniku]]</f>
        <v>142.98333333333335</v>
      </c>
      <c r="T48" s="1">
        <f>IF(rajd[[#This Row],[ile przejechal sam w km]]&gt;rajd[[#This Row],[ile na silniku]],1,0)</f>
        <v>0</v>
      </c>
    </row>
    <row r="49" spans="1:20">
      <c r="A49" s="2">
        <v>44066</v>
      </c>
      <c r="B49" s="3">
        <v>5.2083333333333336E-2</v>
      </c>
      <c r="C49" s="1">
        <f>IF(OR(rajd[[#This Row],[dzień tygodnia]]=1,rajd[[#This Row],[dzień tygodnia]]=7),7,10)</f>
        <v>7</v>
      </c>
      <c r="D49" s="1">
        <f>WEEKDAY(rajd[[#This Row],[data]])</f>
        <v>1</v>
      </c>
      <c r="E49" s="1" t="str">
        <f>_xlfn.CONCAT(rajd[[#This Row],[ile czasu w terenie (liczba)]],":00:00")</f>
        <v>7:00:00</v>
      </c>
      <c r="F49" s="3">
        <f>rajd[[#This Row],[ile czasu w terenie godziny]]-rajd[[#This Row],[ile przerwy]]</f>
        <v>0.23958333333333334</v>
      </c>
      <c r="G49" s="1">
        <v>48</v>
      </c>
      <c r="H49" s="1">
        <f>ROUND(IF(OR(rajd[[#This Row],[dzień tygodnia]]=7,rajd[[#This Row],[dzień tygodnia]]=1),I48*1.01,I48),0)</f>
        <v>186</v>
      </c>
      <c r="I49" s="1">
        <f>ROUND(IF(MOD(rajd[[#This Row],[który dzień]],3)=0,rajd[[#This Row],[ile rano zasięg]]*0.96,rajd[[#This Row],[ile rano zasięg]]),0)</f>
        <v>179</v>
      </c>
      <c r="J49" s="1">
        <f>ROUNDDOWN(rajd[[#This Row],[ile rano zasięg]]/60,0)</f>
        <v>3</v>
      </c>
      <c r="K49" s="1">
        <f>MOD(rajd[[#This Row],[ile rano zasięg]],60)/60</f>
        <v>0.1</v>
      </c>
      <c r="L49" s="1">
        <f>rajd[[#This Row],[ile godzin przejechał na silniku]]*30+rajd[[#This Row],[ile minut na silniku]]*30</f>
        <v>93</v>
      </c>
      <c r="M49" s="1" t="str">
        <f>_xlfn.CONCAT(rajd[[#This Row],[ile godzin przejechał na silniku]],":",rajd[[#This Row],[ile minut na silniku]]*60,":00")</f>
        <v>3:6:00</v>
      </c>
      <c r="N49" s="3">
        <f>rajd[[#This Row],[ile czasu jezdził]]-rajd[[#This Row],[ile jechał z silnikiem]]</f>
        <v>0.11041666666666666</v>
      </c>
      <c r="O49" s="1">
        <f>HOUR(rajd[[#This Row],[ile przejechal sam]])</f>
        <v>2</v>
      </c>
      <c r="P49" s="1">
        <f>MINUTE(rajd[[#This Row],[ile przejechal sam]])</f>
        <v>39</v>
      </c>
      <c r="Q49" s="1">
        <f>rajd[[#This Row],[iel minut sam]]/60</f>
        <v>0.65</v>
      </c>
      <c r="R49" s="1">
        <f>rajd[[#This Row],[ile godzin  sam]]*19+rajd[[#This Row],[jaka czesc minut]]*19</f>
        <v>50.35</v>
      </c>
      <c r="S49" s="1">
        <f>rajd[[#This Row],[ile przejechal sam w km]]+rajd[[#This Row],[ile na silniku]]</f>
        <v>143.35</v>
      </c>
      <c r="T49" s="1">
        <f>IF(rajd[[#This Row],[ile przejechal sam w km]]&gt;rajd[[#This Row],[ile na silniku]],1,0)</f>
        <v>0</v>
      </c>
    </row>
    <row r="50" spans="1:20">
      <c r="A50" s="2">
        <v>44067</v>
      </c>
      <c r="B50" s="3">
        <v>9.375E-2</v>
      </c>
      <c r="C50" s="1">
        <f>IF(OR(rajd[[#This Row],[dzień tygodnia]]=1,rajd[[#This Row],[dzień tygodnia]]=7),7,10)</f>
        <v>10</v>
      </c>
      <c r="D50" s="1">
        <f>WEEKDAY(rajd[[#This Row],[data]])</f>
        <v>2</v>
      </c>
      <c r="E50" s="1" t="str">
        <f>_xlfn.CONCAT(rajd[[#This Row],[ile czasu w terenie (liczba)]],":00:00")</f>
        <v>10:00:00</v>
      </c>
      <c r="F50" s="3">
        <f>rajd[[#This Row],[ile czasu w terenie godziny]]-rajd[[#This Row],[ile przerwy]]</f>
        <v>0.32291666666666669</v>
      </c>
      <c r="G50" s="1">
        <v>49</v>
      </c>
      <c r="H50" s="1">
        <f>ROUND(IF(OR(rajd[[#This Row],[dzień tygodnia]]=7,rajd[[#This Row],[dzień tygodnia]]=1),I49*1.01,I49),0)</f>
        <v>179</v>
      </c>
      <c r="I50" s="1">
        <f>ROUND(IF(MOD(rajd[[#This Row],[który dzień]],3)=0,rajd[[#This Row],[ile rano zasięg]]*0.96,rajd[[#This Row],[ile rano zasięg]]),0)</f>
        <v>179</v>
      </c>
      <c r="J50" s="1">
        <f>ROUNDDOWN(rajd[[#This Row],[ile rano zasięg]]/60,0)</f>
        <v>2</v>
      </c>
      <c r="K50" s="1">
        <f>MOD(rajd[[#This Row],[ile rano zasięg]],60)/60</f>
        <v>0.98333333333333328</v>
      </c>
      <c r="L50" s="1">
        <f>rajd[[#This Row],[ile godzin przejechał na silniku]]*30+rajd[[#This Row],[ile minut na silniku]]*30</f>
        <v>89.5</v>
      </c>
      <c r="M50" s="1" t="str">
        <f>_xlfn.CONCAT(rajd[[#This Row],[ile godzin przejechał na silniku]],":",rajd[[#This Row],[ile minut na silniku]]*60,":00")</f>
        <v>2:59:00</v>
      </c>
      <c r="N50" s="3">
        <f>rajd[[#This Row],[ile czasu jezdził]]-rajd[[#This Row],[ile jechał z silnikiem]]</f>
        <v>0.19861111111111113</v>
      </c>
      <c r="O50" s="1">
        <f>HOUR(rajd[[#This Row],[ile przejechal sam]])</f>
        <v>4</v>
      </c>
      <c r="P50" s="1">
        <f>MINUTE(rajd[[#This Row],[ile przejechal sam]])</f>
        <v>46</v>
      </c>
      <c r="Q50" s="1">
        <f>rajd[[#This Row],[iel minut sam]]/60</f>
        <v>0.76666666666666672</v>
      </c>
      <c r="R50" s="1">
        <f>rajd[[#This Row],[ile godzin  sam]]*19+rajd[[#This Row],[jaka czesc minut]]*19</f>
        <v>90.566666666666663</v>
      </c>
      <c r="S50" s="1">
        <f>rajd[[#This Row],[ile przejechal sam w km]]+rajd[[#This Row],[ile na silniku]]</f>
        <v>180.06666666666666</v>
      </c>
      <c r="T50" s="1">
        <f>IF(rajd[[#This Row],[ile przejechal sam w km]]&gt;rajd[[#This Row],[ile na silniku]],1,0)</f>
        <v>1</v>
      </c>
    </row>
    <row r="51" spans="1:20">
      <c r="A51" s="2">
        <v>44068</v>
      </c>
      <c r="B51" s="3">
        <v>9.375E-2</v>
      </c>
      <c r="C51" s="1">
        <f>IF(OR(rajd[[#This Row],[dzień tygodnia]]=1,rajd[[#This Row],[dzień tygodnia]]=7),7,10)</f>
        <v>10</v>
      </c>
      <c r="D51" s="1">
        <f>WEEKDAY(rajd[[#This Row],[data]])</f>
        <v>3</v>
      </c>
      <c r="E51" s="1" t="str">
        <f>_xlfn.CONCAT(rajd[[#This Row],[ile czasu w terenie (liczba)]],":00:00")</f>
        <v>10:00:00</v>
      </c>
      <c r="F51" s="3">
        <f>rajd[[#This Row],[ile czasu w terenie godziny]]-rajd[[#This Row],[ile przerwy]]</f>
        <v>0.32291666666666669</v>
      </c>
      <c r="G51" s="1">
        <v>50</v>
      </c>
      <c r="H51" s="1">
        <f>ROUND(IF(OR(rajd[[#This Row],[dzień tygodnia]]=7,rajd[[#This Row],[dzień tygodnia]]=1),I50*1.01,I50),0)</f>
        <v>179</v>
      </c>
      <c r="I51" s="1">
        <f>ROUND(IF(MOD(rajd[[#This Row],[który dzień]],3)=0,rajd[[#This Row],[ile rano zasięg]]*0.96,rajd[[#This Row],[ile rano zasięg]]),0)</f>
        <v>179</v>
      </c>
      <c r="J51" s="1">
        <f>ROUNDDOWN(rajd[[#This Row],[ile rano zasięg]]/60,0)</f>
        <v>2</v>
      </c>
      <c r="K51" s="1">
        <f>MOD(rajd[[#This Row],[ile rano zasięg]],60)/60</f>
        <v>0.98333333333333328</v>
      </c>
      <c r="L51" s="1">
        <f>rajd[[#This Row],[ile godzin przejechał na silniku]]*30+rajd[[#This Row],[ile minut na silniku]]*30</f>
        <v>89.5</v>
      </c>
      <c r="M51" s="1" t="str">
        <f>_xlfn.CONCAT(rajd[[#This Row],[ile godzin przejechał na silniku]],":",rajd[[#This Row],[ile minut na silniku]]*60,":00")</f>
        <v>2:59:00</v>
      </c>
      <c r="N51" s="3">
        <f>rajd[[#This Row],[ile czasu jezdził]]-rajd[[#This Row],[ile jechał z silnikiem]]</f>
        <v>0.19861111111111113</v>
      </c>
      <c r="O51" s="1">
        <f>HOUR(rajd[[#This Row],[ile przejechal sam]])</f>
        <v>4</v>
      </c>
      <c r="P51" s="1">
        <f>MINUTE(rajd[[#This Row],[ile przejechal sam]])</f>
        <v>46</v>
      </c>
      <c r="Q51" s="1">
        <f>rajd[[#This Row],[iel minut sam]]/60</f>
        <v>0.76666666666666672</v>
      </c>
      <c r="R51" s="1">
        <f>rajd[[#This Row],[ile godzin  sam]]*19+rajd[[#This Row],[jaka czesc minut]]*19</f>
        <v>90.566666666666663</v>
      </c>
      <c r="S51" s="1">
        <f>rajd[[#This Row],[ile przejechal sam w km]]+rajd[[#This Row],[ile na silniku]]</f>
        <v>180.06666666666666</v>
      </c>
      <c r="T51" s="1">
        <f>IF(rajd[[#This Row],[ile przejechal sam w km]]&gt;rajd[[#This Row],[ile na silniku]],1,0)</f>
        <v>1</v>
      </c>
    </row>
    <row r="52" spans="1:20">
      <c r="A52" s="2">
        <v>44069</v>
      </c>
      <c r="B52" s="3">
        <v>9.375E-2</v>
      </c>
      <c r="C52" s="1">
        <f>IF(OR(rajd[[#This Row],[dzień tygodnia]]=1,rajd[[#This Row],[dzień tygodnia]]=7),7,10)</f>
        <v>10</v>
      </c>
      <c r="D52" s="1">
        <f>WEEKDAY(rajd[[#This Row],[data]])</f>
        <v>4</v>
      </c>
      <c r="E52" s="1" t="str">
        <f>_xlfn.CONCAT(rajd[[#This Row],[ile czasu w terenie (liczba)]],":00:00")</f>
        <v>10:00:00</v>
      </c>
      <c r="F52" s="3">
        <f>rajd[[#This Row],[ile czasu w terenie godziny]]-rajd[[#This Row],[ile przerwy]]</f>
        <v>0.32291666666666669</v>
      </c>
      <c r="G52" s="1">
        <v>51</v>
      </c>
      <c r="H52" s="1">
        <f>ROUND(IF(OR(rajd[[#This Row],[dzień tygodnia]]=7,rajd[[#This Row],[dzień tygodnia]]=1),I51*1.01,I51),0)</f>
        <v>179</v>
      </c>
      <c r="I52" s="1">
        <f>ROUND(IF(MOD(rajd[[#This Row],[który dzień]],3)=0,rajd[[#This Row],[ile rano zasięg]]*0.96,rajd[[#This Row],[ile rano zasięg]]),0)</f>
        <v>172</v>
      </c>
      <c r="J52" s="1">
        <f>ROUNDDOWN(rajd[[#This Row],[ile rano zasięg]]/60,0)</f>
        <v>2</v>
      </c>
      <c r="K52" s="1">
        <f>MOD(rajd[[#This Row],[ile rano zasięg]],60)/60</f>
        <v>0.98333333333333328</v>
      </c>
      <c r="L52" s="1">
        <f>rajd[[#This Row],[ile godzin przejechał na silniku]]*30+rajd[[#This Row],[ile minut na silniku]]*30</f>
        <v>89.5</v>
      </c>
      <c r="M52" s="1" t="str">
        <f>_xlfn.CONCAT(rajd[[#This Row],[ile godzin przejechał na silniku]],":",rajd[[#This Row],[ile minut na silniku]]*60,":00")</f>
        <v>2:59:00</v>
      </c>
      <c r="N52" s="3">
        <f>rajd[[#This Row],[ile czasu jezdził]]-rajd[[#This Row],[ile jechał z silnikiem]]</f>
        <v>0.19861111111111113</v>
      </c>
      <c r="O52" s="1">
        <f>HOUR(rajd[[#This Row],[ile przejechal sam]])</f>
        <v>4</v>
      </c>
      <c r="P52" s="1">
        <f>MINUTE(rajd[[#This Row],[ile przejechal sam]])</f>
        <v>46</v>
      </c>
      <c r="Q52" s="1">
        <f>rajd[[#This Row],[iel minut sam]]/60</f>
        <v>0.76666666666666672</v>
      </c>
      <c r="R52" s="1">
        <f>rajd[[#This Row],[ile godzin  sam]]*19+rajd[[#This Row],[jaka czesc minut]]*19</f>
        <v>90.566666666666663</v>
      </c>
      <c r="S52" s="1">
        <f>rajd[[#This Row],[ile przejechal sam w km]]+rajd[[#This Row],[ile na silniku]]</f>
        <v>180.06666666666666</v>
      </c>
      <c r="T52" s="1">
        <f>IF(rajd[[#This Row],[ile przejechal sam w km]]&gt;rajd[[#This Row],[ile na silniku]],1,0)</f>
        <v>1</v>
      </c>
    </row>
    <row r="53" spans="1:20">
      <c r="A53" s="2">
        <v>44070</v>
      </c>
      <c r="B53" s="3">
        <v>6.25E-2</v>
      </c>
      <c r="C53" s="1">
        <f>IF(OR(rajd[[#This Row],[dzień tygodnia]]=1,rajd[[#This Row],[dzień tygodnia]]=7),7,10)</f>
        <v>10</v>
      </c>
      <c r="D53" s="1">
        <f>WEEKDAY(rajd[[#This Row],[data]])</f>
        <v>5</v>
      </c>
      <c r="E53" s="1" t="str">
        <f>_xlfn.CONCAT(rajd[[#This Row],[ile czasu w terenie (liczba)]],":00:00")</f>
        <v>10:00:00</v>
      </c>
      <c r="F53" s="3">
        <f>rajd[[#This Row],[ile czasu w terenie godziny]]-rajd[[#This Row],[ile przerwy]]</f>
        <v>0.35416666666666669</v>
      </c>
      <c r="G53" s="1">
        <v>52</v>
      </c>
      <c r="H53" s="1">
        <f>ROUND(IF(OR(rajd[[#This Row],[dzień tygodnia]]=7,rajd[[#This Row],[dzień tygodnia]]=1),I52*1.01,I52),0)</f>
        <v>172</v>
      </c>
      <c r="I53" s="1">
        <f>ROUND(IF(MOD(rajd[[#This Row],[który dzień]],3)=0,rajd[[#This Row],[ile rano zasięg]]*0.96,rajd[[#This Row],[ile rano zasięg]]),0)</f>
        <v>172</v>
      </c>
      <c r="J53" s="1">
        <f>ROUNDDOWN(rajd[[#This Row],[ile rano zasięg]]/60,0)</f>
        <v>2</v>
      </c>
      <c r="K53" s="1">
        <f>MOD(rajd[[#This Row],[ile rano zasięg]],60)/60</f>
        <v>0.8666666666666667</v>
      </c>
      <c r="L53" s="1">
        <f>rajd[[#This Row],[ile godzin przejechał na silniku]]*30+rajd[[#This Row],[ile minut na silniku]]*30</f>
        <v>86</v>
      </c>
      <c r="M53" s="1" t="str">
        <f>_xlfn.CONCAT(rajd[[#This Row],[ile godzin przejechał na silniku]],":",rajd[[#This Row],[ile minut na silniku]]*60,":00")</f>
        <v>2:52:00</v>
      </c>
      <c r="N53" s="3">
        <f>rajd[[#This Row],[ile czasu jezdził]]-rajd[[#This Row],[ile jechał z silnikiem]]</f>
        <v>0.23472222222222222</v>
      </c>
      <c r="O53" s="1">
        <f>HOUR(rajd[[#This Row],[ile przejechal sam]])</f>
        <v>5</v>
      </c>
      <c r="P53" s="1">
        <f>MINUTE(rajd[[#This Row],[ile przejechal sam]])</f>
        <v>38</v>
      </c>
      <c r="Q53" s="1">
        <f>rajd[[#This Row],[iel minut sam]]/60</f>
        <v>0.6333333333333333</v>
      </c>
      <c r="R53" s="1">
        <f>rajd[[#This Row],[ile godzin  sam]]*19+rajd[[#This Row],[jaka czesc minut]]*19</f>
        <v>107.03333333333333</v>
      </c>
      <c r="S53" s="1">
        <f>rajd[[#This Row],[ile przejechal sam w km]]+rajd[[#This Row],[ile na silniku]]</f>
        <v>193.03333333333333</v>
      </c>
      <c r="T53" s="1">
        <f>IF(rajd[[#This Row],[ile przejechal sam w km]]&gt;rajd[[#This Row],[ile na silniku]],1,0)</f>
        <v>1</v>
      </c>
    </row>
    <row r="54" spans="1:20">
      <c r="A54" s="2">
        <v>44071</v>
      </c>
      <c r="B54" s="3">
        <v>6.25E-2</v>
      </c>
      <c r="C54" s="1">
        <f>IF(OR(rajd[[#This Row],[dzień tygodnia]]=1,rajd[[#This Row],[dzień tygodnia]]=7),7,10)</f>
        <v>10</v>
      </c>
      <c r="D54" s="1">
        <f>WEEKDAY(rajd[[#This Row],[data]])</f>
        <v>6</v>
      </c>
      <c r="E54" s="1" t="str">
        <f>_xlfn.CONCAT(rajd[[#This Row],[ile czasu w terenie (liczba)]],":00:00")</f>
        <v>10:00:00</v>
      </c>
      <c r="F54" s="3">
        <f>rajd[[#This Row],[ile czasu w terenie godziny]]-rajd[[#This Row],[ile przerwy]]</f>
        <v>0.35416666666666669</v>
      </c>
      <c r="G54" s="1">
        <v>53</v>
      </c>
      <c r="H54" s="1">
        <f>ROUND(IF(OR(rajd[[#This Row],[dzień tygodnia]]=7,rajd[[#This Row],[dzień tygodnia]]=1),I53*1.01,I53),0)</f>
        <v>172</v>
      </c>
      <c r="I54" s="1">
        <f>ROUND(IF(MOD(rajd[[#This Row],[który dzień]],3)=0,rajd[[#This Row],[ile rano zasięg]]*0.96,rajd[[#This Row],[ile rano zasięg]]),0)</f>
        <v>172</v>
      </c>
      <c r="J54" s="1">
        <f>ROUNDDOWN(rajd[[#This Row],[ile rano zasięg]]/60,0)</f>
        <v>2</v>
      </c>
      <c r="K54" s="1">
        <f>MOD(rajd[[#This Row],[ile rano zasięg]],60)/60</f>
        <v>0.8666666666666667</v>
      </c>
      <c r="L54" s="1">
        <f>rajd[[#This Row],[ile godzin przejechał na silniku]]*30+rajd[[#This Row],[ile minut na silniku]]*30</f>
        <v>86</v>
      </c>
      <c r="M54" s="1" t="str">
        <f>_xlfn.CONCAT(rajd[[#This Row],[ile godzin przejechał na silniku]],":",rajd[[#This Row],[ile minut na silniku]]*60,":00")</f>
        <v>2:52:00</v>
      </c>
      <c r="N54" s="3">
        <f>rajd[[#This Row],[ile czasu jezdził]]-rajd[[#This Row],[ile jechał z silnikiem]]</f>
        <v>0.23472222222222222</v>
      </c>
      <c r="O54" s="1">
        <f>HOUR(rajd[[#This Row],[ile przejechal sam]])</f>
        <v>5</v>
      </c>
      <c r="P54" s="1">
        <f>MINUTE(rajd[[#This Row],[ile przejechal sam]])</f>
        <v>38</v>
      </c>
      <c r="Q54" s="1">
        <f>rajd[[#This Row],[iel minut sam]]/60</f>
        <v>0.6333333333333333</v>
      </c>
      <c r="R54" s="1">
        <f>rajd[[#This Row],[ile godzin  sam]]*19+rajd[[#This Row],[jaka czesc minut]]*19</f>
        <v>107.03333333333333</v>
      </c>
      <c r="S54" s="1">
        <f>rajd[[#This Row],[ile przejechal sam w km]]+rajd[[#This Row],[ile na silniku]]</f>
        <v>193.03333333333333</v>
      </c>
      <c r="T54" s="1">
        <f>IF(rajd[[#This Row],[ile przejechal sam w km]]&gt;rajd[[#This Row],[ile na silniku]],1,0)</f>
        <v>1</v>
      </c>
    </row>
    <row r="55" spans="1:20">
      <c r="A55" s="2">
        <v>44072</v>
      </c>
      <c r="B55" s="3">
        <v>6.25E-2</v>
      </c>
      <c r="C55" s="1">
        <f>IF(OR(rajd[[#This Row],[dzień tygodnia]]=1,rajd[[#This Row],[dzień tygodnia]]=7),7,10)</f>
        <v>7</v>
      </c>
      <c r="D55" s="1">
        <f>WEEKDAY(rajd[[#This Row],[data]])</f>
        <v>7</v>
      </c>
      <c r="E55" s="1" t="str">
        <f>_xlfn.CONCAT(rajd[[#This Row],[ile czasu w terenie (liczba)]],":00:00")</f>
        <v>7:00:00</v>
      </c>
      <c r="F55" s="3">
        <f>rajd[[#This Row],[ile czasu w terenie godziny]]-rajd[[#This Row],[ile przerwy]]</f>
        <v>0.22916666666666669</v>
      </c>
      <c r="G55" s="1">
        <v>54</v>
      </c>
      <c r="H55" s="1">
        <f>ROUND(IF(OR(rajd[[#This Row],[dzień tygodnia]]=7,rajd[[#This Row],[dzień tygodnia]]=1),I54*1.01,I54),0)</f>
        <v>174</v>
      </c>
      <c r="I55" s="1">
        <f>ROUND(IF(MOD(rajd[[#This Row],[który dzień]],3)=0,rajd[[#This Row],[ile rano zasięg]]*0.96,rajd[[#This Row],[ile rano zasięg]]),0)</f>
        <v>167</v>
      </c>
      <c r="J55" s="1">
        <f>ROUNDDOWN(rajd[[#This Row],[ile rano zasięg]]/60,0)</f>
        <v>2</v>
      </c>
      <c r="K55" s="1">
        <f>MOD(rajd[[#This Row],[ile rano zasięg]],60)/60</f>
        <v>0.9</v>
      </c>
      <c r="L55" s="1">
        <f>rajd[[#This Row],[ile godzin przejechał na silniku]]*30+rajd[[#This Row],[ile minut na silniku]]*30</f>
        <v>87</v>
      </c>
      <c r="M55" s="1" t="str">
        <f>_xlfn.CONCAT(rajd[[#This Row],[ile godzin przejechał na silniku]],":",rajd[[#This Row],[ile minut na silniku]]*60,":00")</f>
        <v>2:54:00</v>
      </c>
      <c r="N55" s="3">
        <f>rajd[[#This Row],[ile czasu jezdził]]-rajd[[#This Row],[ile jechał z silnikiem]]</f>
        <v>0.10833333333333335</v>
      </c>
      <c r="O55" s="1">
        <f>HOUR(rajd[[#This Row],[ile przejechal sam]])</f>
        <v>2</v>
      </c>
      <c r="P55" s="1">
        <f>MINUTE(rajd[[#This Row],[ile przejechal sam]])</f>
        <v>36</v>
      </c>
      <c r="Q55" s="1">
        <f>rajd[[#This Row],[iel minut sam]]/60</f>
        <v>0.6</v>
      </c>
      <c r="R55" s="1">
        <f>rajd[[#This Row],[ile godzin  sam]]*19+rajd[[#This Row],[jaka czesc minut]]*19</f>
        <v>49.4</v>
      </c>
      <c r="S55" s="1">
        <f>rajd[[#This Row],[ile przejechal sam w km]]+rajd[[#This Row],[ile na silniku]]</f>
        <v>136.4</v>
      </c>
      <c r="T55" s="1">
        <f>IF(rajd[[#This Row],[ile przejechal sam w km]]&gt;rajd[[#This Row],[ile na silniku]],1,0)</f>
        <v>0</v>
      </c>
    </row>
    <row r="56" spans="1:20">
      <c r="A56" s="2">
        <v>44073</v>
      </c>
      <c r="B56" s="3">
        <v>6.25E-2</v>
      </c>
      <c r="C56" s="1">
        <f>IF(OR(rajd[[#This Row],[dzień tygodnia]]=1,rajd[[#This Row],[dzień tygodnia]]=7),7,10)</f>
        <v>7</v>
      </c>
      <c r="D56" s="1">
        <f>WEEKDAY(rajd[[#This Row],[data]])</f>
        <v>1</v>
      </c>
      <c r="E56" s="1" t="str">
        <f>_xlfn.CONCAT(rajd[[#This Row],[ile czasu w terenie (liczba)]],":00:00")</f>
        <v>7:00:00</v>
      </c>
      <c r="F56" s="3">
        <f>rajd[[#This Row],[ile czasu w terenie godziny]]-rajd[[#This Row],[ile przerwy]]</f>
        <v>0.22916666666666669</v>
      </c>
      <c r="G56" s="1">
        <v>55</v>
      </c>
      <c r="H56" s="1">
        <f>ROUND(IF(OR(rajd[[#This Row],[dzień tygodnia]]=7,rajd[[#This Row],[dzień tygodnia]]=1),I55*1.01,I55),0)</f>
        <v>169</v>
      </c>
      <c r="I56" s="1">
        <f>ROUND(IF(MOD(rajd[[#This Row],[który dzień]],3)=0,rajd[[#This Row],[ile rano zasięg]]*0.96,rajd[[#This Row],[ile rano zasięg]]),0)</f>
        <v>169</v>
      </c>
      <c r="J56" s="1">
        <f>ROUNDDOWN(rajd[[#This Row],[ile rano zasięg]]/60,0)</f>
        <v>2</v>
      </c>
      <c r="K56" s="1">
        <f>MOD(rajd[[#This Row],[ile rano zasięg]],60)/60</f>
        <v>0.81666666666666665</v>
      </c>
      <c r="L56" s="1">
        <f>rajd[[#This Row],[ile godzin przejechał na silniku]]*30+rajd[[#This Row],[ile minut na silniku]]*30</f>
        <v>84.5</v>
      </c>
      <c r="M56" s="1" t="str">
        <f>_xlfn.CONCAT(rajd[[#This Row],[ile godzin przejechał na silniku]],":",rajd[[#This Row],[ile minut na silniku]]*60,":00")</f>
        <v>2:49:00</v>
      </c>
      <c r="N56" s="3">
        <f>rajd[[#This Row],[ile czasu jezdził]]-rajd[[#This Row],[ile jechał z silnikiem]]</f>
        <v>0.11180555555555559</v>
      </c>
      <c r="O56" s="1">
        <f>HOUR(rajd[[#This Row],[ile przejechal sam]])</f>
        <v>2</v>
      </c>
      <c r="P56" s="1">
        <f>MINUTE(rajd[[#This Row],[ile przejechal sam]])</f>
        <v>41</v>
      </c>
      <c r="Q56" s="1">
        <f>rajd[[#This Row],[iel minut sam]]/60</f>
        <v>0.68333333333333335</v>
      </c>
      <c r="R56" s="1">
        <f>rajd[[#This Row],[ile godzin  sam]]*19+rajd[[#This Row],[jaka czesc minut]]*19</f>
        <v>50.983333333333334</v>
      </c>
      <c r="S56" s="1">
        <f>rajd[[#This Row],[ile przejechal sam w km]]+rajd[[#This Row],[ile na silniku]]</f>
        <v>135.48333333333335</v>
      </c>
      <c r="T56" s="1">
        <f>IF(rajd[[#This Row],[ile przejechal sam w km]]&gt;rajd[[#This Row],[ile na silniku]],1,0)</f>
        <v>0</v>
      </c>
    </row>
    <row r="57" spans="1:20">
      <c r="A57" s="2">
        <v>44074</v>
      </c>
      <c r="B57" s="3">
        <v>6.25E-2</v>
      </c>
      <c r="C57" s="1">
        <f>IF(OR(rajd[[#This Row],[dzień tygodnia]]=1,rajd[[#This Row],[dzień tygodnia]]=7),7,10)</f>
        <v>10</v>
      </c>
      <c r="D57" s="1">
        <f>WEEKDAY(rajd[[#This Row],[data]])</f>
        <v>2</v>
      </c>
      <c r="E57" s="1" t="str">
        <f>_xlfn.CONCAT(rajd[[#This Row],[ile czasu w terenie (liczba)]],":00:00")</f>
        <v>10:00:00</v>
      </c>
      <c r="F57" s="3">
        <f>rajd[[#This Row],[ile czasu w terenie godziny]]-rajd[[#This Row],[ile przerwy]]</f>
        <v>0.35416666666666669</v>
      </c>
      <c r="G57" s="1">
        <v>56</v>
      </c>
      <c r="H57" s="1">
        <f>ROUND(IF(OR(rajd[[#This Row],[dzień tygodnia]]=7,rajd[[#This Row],[dzień tygodnia]]=1),I56*1.01,I56),0)</f>
        <v>169</v>
      </c>
      <c r="I57" s="1">
        <f>ROUND(IF(MOD(rajd[[#This Row],[który dzień]],3)=0,rajd[[#This Row],[ile rano zasięg]]*0.96,rajd[[#This Row],[ile rano zasięg]]),0)</f>
        <v>169</v>
      </c>
      <c r="J57" s="1">
        <f>ROUNDDOWN(rajd[[#This Row],[ile rano zasięg]]/60,0)</f>
        <v>2</v>
      </c>
      <c r="K57" s="1">
        <f>MOD(rajd[[#This Row],[ile rano zasięg]],60)/60</f>
        <v>0.81666666666666665</v>
      </c>
      <c r="L57" s="1">
        <f>rajd[[#This Row],[ile godzin przejechał na silniku]]*30+rajd[[#This Row],[ile minut na silniku]]*30</f>
        <v>84.5</v>
      </c>
      <c r="M57" s="1" t="str">
        <f>_xlfn.CONCAT(rajd[[#This Row],[ile godzin przejechał na silniku]],":",rajd[[#This Row],[ile minut na silniku]]*60,":00")</f>
        <v>2:49:00</v>
      </c>
      <c r="N57" s="3">
        <f>rajd[[#This Row],[ile czasu jezdził]]-rajd[[#This Row],[ile jechał z silnikiem]]</f>
        <v>0.2368055555555556</v>
      </c>
      <c r="O57" s="1">
        <f>HOUR(rajd[[#This Row],[ile przejechal sam]])</f>
        <v>5</v>
      </c>
      <c r="P57" s="1">
        <f>MINUTE(rajd[[#This Row],[ile przejechal sam]])</f>
        <v>41</v>
      </c>
      <c r="Q57" s="1">
        <f>rajd[[#This Row],[iel minut sam]]/60</f>
        <v>0.68333333333333335</v>
      </c>
      <c r="R57" s="1">
        <f>rajd[[#This Row],[ile godzin  sam]]*19+rajd[[#This Row],[jaka czesc minut]]*19</f>
        <v>107.98333333333333</v>
      </c>
      <c r="S57" s="1">
        <f>rajd[[#This Row],[ile przejechal sam w km]]+rajd[[#This Row],[ile na silniku]]</f>
        <v>192.48333333333335</v>
      </c>
      <c r="T57" s="1">
        <f>IF(rajd[[#This Row],[ile przejechal sam w km]]&gt;rajd[[#This Row],[ile na silniku]],1,0)</f>
        <v>1</v>
      </c>
    </row>
    <row r="58" spans="1:20">
      <c r="A58" s="2">
        <v>44075</v>
      </c>
      <c r="B58" s="3">
        <v>5.9027777777777776E-2</v>
      </c>
      <c r="C58" s="1">
        <f>IF(OR(rajd[[#This Row],[dzień tygodnia]]=1,rajd[[#This Row],[dzień tygodnia]]=7),7,10)</f>
        <v>10</v>
      </c>
      <c r="D58" s="1">
        <f>WEEKDAY(rajd[[#This Row],[data]])</f>
        <v>3</v>
      </c>
      <c r="E58" s="1" t="str">
        <f>_xlfn.CONCAT(rajd[[#This Row],[ile czasu w terenie (liczba)]],":00:00")</f>
        <v>10:00:00</v>
      </c>
      <c r="F58" s="3">
        <f>rajd[[#This Row],[ile czasu w terenie godziny]]-rajd[[#This Row],[ile przerwy]]</f>
        <v>0.3576388888888889</v>
      </c>
      <c r="G58" s="1">
        <v>57</v>
      </c>
      <c r="H58" s="1">
        <f>ROUND(IF(OR(rajd[[#This Row],[dzień tygodnia]]=7,rajd[[#This Row],[dzień tygodnia]]=1),I57*1.01,I57),0)</f>
        <v>169</v>
      </c>
      <c r="I58" s="1">
        <f>ROUND(IF(MOD(rajd[[#This Row],[który dzień]],3)=0,rajd[[#This Row],[ile rano zasięg]]*0.96,rajd[[#This Row],[ile rano zasięg]]),0)</f>
        <v>162</v>
      </c>
      <c r="J58" s="1">
        <f>ROUNDDOWN(rajd[[#This Row],[ile rano zasięg]]/60,0)</f>
        <v>2</v>
      </c>
      <c r="K58" s="1">
        <f>MOD(rajd[[#This Row],[ile rano zasięg]],60)/60</f>
        <v>0.81666666666666665</v>
      </c>
      <c r="L58" s="1">
        <f>rajd[[#This Row],[ile godzin przejechał na silniku]]*30+rajd[[#This Row],[ile minut na silniku]]*30</f>
        <v>84.5</v>
      </c>
      <c r="M58" s="1" t="str">
        <f>_xlfn.CONCAT(rajd[[#This Row],[ile godzin przejechał na silniku]],":",rajd[[#This Row],[ile minut na silniku]]*60,":00")</f>
        <v>2:49:00</v>
      </c>
      <c r="N58" s="3">
        <f>rajd[[#This Row],[ile czasu jezdził]]-rajd[[#This Row],[ile jechał z silnikiem]]</f>
        <v>0.24027777777777781</v>
      </c>
      <c r="O58" s="1">
        <f>HOUR(rajd[[#This Row],[ile przejechal sam]])</f>
        <v>5</v>
      </c>
      <c r="P58" s="1">
        <f>MINUTE(rajd[[#This Row],[ile przejechal sam]])</f>
        <v>46</v>
      </c>
      <c r="Q58" s="1">
        <f>rajd[[#This Row],[iel minut sam]]/60</f>
        <v>0.76666666666666672</v>
      </c>
      <c r="R58" s="1">
        <f>rajd[[#This Row],[ile godzin  sam]]*19+rajd[[#This Row],[jaka czesc minut]]*19</f>
        <v>109.56666666666666</v>
      </c>
      <c r="S58" s="1">
        <f>rajd[[#This Row],[ile przejechal sam w km]]+rajd[[#This Row],[ile na silniku]]</f>
        <v>194.06666666666666</v>
      </c>
      <c r="T58" s="1">
        <f>IF(rajd[[#This Row],[ile przejechal sam w km]]&gt;rajd[[#This Row],[ile na silniku]],1,0)</f>
        <v>1</v>
      </c>
    </row>
    <row r="59" spans="1:20">
      <c r="A59" s="2">
        <v>44076</v>
      </c>
      <c r="B59" s="3">
        <v>5.9027777777777776E-2</v>
      </c>
      <c r="C59" s="1">
        <f>IF(OR(rajd[[#This Row],[dzień tygodnia]]=1,rajd[[#This Row],[dzień tygodnia]]=7),7,10)</f>
        <v>10</v>
      </c>
      <c r="D59" s="1">
        <f>WEEKDAY(rajd[[#This Row],[data]])</f>
        <v>4</v>
      </c>
      <c r="E59" s="1" t="str">
        <f>_xlfn.CONCAT(rajd[[#This Row],[ile czasu w terenie (liczba)]],":00:00")</f>
        <v>10:00:00</v>
      </c>
      <c r="F59" s="3">
        <f>rajd[[#This Row],[ile czasu w terenie godziny]]-rajd[[#This Row],[ile przerwy]]</f>
        <v>0.3576388888888889</v>
      </c>
      <c r="G59" s="1">
        <v>58</v>
      </c>
      <c r="H59" s="1">
        <f>ROUND(IF(OR(rajd[[#This Row],[dzień tygodnia]]=7,rajd[[#This Row],[dzień tygodnia]]=1),I58*1.01,I58),0)</f>
        <v>162</v>
      </c>
      <c r="I59" s="1">
        <f>ROUND(IF(MOD(rajd[[#This Row],[który dzień]],3)=0,rajd[[#This Row],[ile rano zasięg]]*0.96,rajd[[#This Row],[ile rano zasięg]]),0)</f>
        <v>162</v>
      </c>
      <c r="J59" s="1">
        <f>ROUNDDOWN(rajd[[#This Row],[ile rano zasięg]]/60,0)</f>
        <v>2</v>
      </c>
      <c r="K59" s="1">
        <f>MOD(rajd[[#This Row],[ile rano zasięg]],60)/60</f>
        <v>0.7</v>
      </c>
      <c r="L59" s="1">
        <f>rajd[[#This Row],[ile godzin przejechał na silniku]]*30+rajd[[#This Row],[ile minut na silniku]]*30</f>
        <v>81</v>
      </c>
      <c r="M59" s="1" t="str">
        <f>_xlfn.CONCAT(rajd[[#This Row],[ile godzin przejechał na silniku]],":",rajd[[#This Row],[ile minut na silniku]]*60,":00")</f>
        <v>2:42:00</v>
      </c>
      <c r="N59" s="3">
        <f>rajd[[#This Row],[ile czasu jezdził]]-rajd[[#This Row],[ile jechał z silnikiem]]</f>
        <v>0.24513888888888891</v>
      </c>
      <c r="O59" s="1">
        <f>HOUR(rajd[[#This Row],[ile przejechal sam]])</f>
        <v>5</v>
      </c>
      <c r="P59" s="1">
        <f>MINUTE(rajd[[#This Row],[ile przejechal sam]])</f>
        <v>53</v>
      </c>
      <c r="Q59" s="1">
        <f>rajd[[#This Row],[iel minut sam]]/60</f>
        <v>0.8833333333333333</v>
      </c>
      <c r="R59" s="1">
        <f>rajd[[#This Row],[ile godzin  sam]]*19+rajd[[#This Row],[jaka czesc minut]]*19</f>
        <v>111.78333333333333</v>
      </c>
      <c r="S59" s="1">
        <f>rajd[[#This Row],[ile przejechal sam w km]]+rajd[[#This Row],[ile na silniku]]</f>
        <v>192.78333333333333</v>
      </c>
      <c r="T59" s="1">
        <f>IF(rajd[[#This Row],[ile przejechal sam w km]]&gt;rajd[[#This Row],[ile na silniku]],1,0)</f>
        <v>1</v>
      </c>
    </row>
    <row r="60" spans="1:20">
      <c r="A60" s="2">
        <v>44077</v>
      </c>
      <c r="B60" s="3">
        <v>5.9027777777777776E-2</v>
      </c>
      <c r="C60" s="1">
        <f>IF(OR(rajd[[#This Row],[dzień tygodnia]]=1,rajd[[#This Row],[dzień tygodnia]]=7),7,10)</f>
        <v>10</v>
      </c>
      <c r="D60" s="1">
        <f>WEEKDAY(rajd[[#This Row],[data]])</f>
        <v>5</v>
      </c>
      <c r="E60" s="1" t="str">
        <f>_xlfn.CONCAT(rajd[[#This Row],[ile czasu w terenie (liczba)]],":00:00")</f>
        <v>10:00:00</v>
      </c>
      <c r="F60" s="3">
        <f>rajd[[#This Row],[ile czasu w terenie godziny]]-rajd[[#This Row],[ile przerwy]]</f>
        <v>0.3576388888888889</v>
      </c>
      <c r="G60" s="1">
        <v>59</v>
      </c>
      <c r="H60" s="1">
        <f>ROUND(IF(OR(rajd[[#This Row],[dzień tygodnia]]=7,rajd[[#This Row],[dzień tygodnia]]=1),I59*1.01,I59),0)</f>
        <v>162</v>
      </c>
      <c r="I60" s="1">
        <f>ROUND(IF(MOD(rajd[[#This Row],[który dzień]],3)=0,rajd[[#This Row],[ile rano zasięg]]*0.96,rajd[[#This Row],[ile rano zasięg]]),0)</f>
        <v>162</v>
      </c>
      <c r="J60" s="1">
        <f>ROUNDDOWN(rajd[[#This Row],[ile rano zasięg]]/60,0)</f>
        <v>2</v>
      </c>
      <c r="K60" s="1">
        <f>MOD(rajd[[#This Row],[ile rano zasięg]],60)/60</f>
        <v>0.7</v>
      </c>
      <c r="L60" s="1">
        <f>rajd[[#This Row],[ile godzin przejechał na silniku]]*30+rajd[[#This Row],[ile minut na silniku]]*30</f>
        <v>81</v>
      </c>
      <c r="M60" s="1" t="str">
        <f>_xlfn.CONCAT(rajd[[#This Row],[ile godzin przejechał na silniku]],":",rajd[[#This Row],[ile minut na silniku]]*60,":00")</f>
        <v>2:42:00</v>
      </c>
      <c r="N60" s="3">
        <f>rajd[[#This Row],[ile czasu jezdził]]-rajd[[#This Row],[ile jechał z silnikiem]]</f>
        <v>0.24513888888888891</v>
      </c>
      <c r="O60" s="1">
        <f>HOUR(rajd[[#This Row],[ile przejechal sam]])</f>
        <v>5</v>
      </c>
      <c r="P60" s="1">
        <f>MINUTE(rajd[[#This Row],[ile przejechal sam]])</f>
        <v>53</v>
      </c>
      <c r="Q60" s="1">
        <f>rajd[[#This Row],[iel minut sam]]/60</f>
        <v>0.8833333333333333</v>
      </c>
      <c r="R60" s="1">
        <f>rajd[[#This Row],[ile godzin  sam]]*19+rajd[[#This Row],[jaka czesc minut]]*19</f>
        <v>111.78333333333333</v>
      </c>
      <c r="S60" s="1">
        <f>rajd[[#This Row],[ile przejechal sam w km]]+rajd[[#This Row],[ile na silniku]]</f>
        <v>192.78333333333333</v>
      </c>
      <c r="T60" s="1">
        <f>IF(rajd[[#This Row],[ile przejechal sam w km]]&gt;rajd[[#This Row],[ile na silniku]],1,0)</f>
        <v>1</v>
      </c>
    </row>
    <row r="61" spans="1:20">
      <c r="A61" s="2">
        <v>44078</v>
      </c>
      <c r="B61" s="3">
        <v>5.9027777777777776E-2</v>
      </c>
      <c r="C61" s="1">
        <f>IF(OR(rajd[[#This Row],[dzień tygodnia]]=1,rajd[[#This Row],[dzień tygodnia]]=7),7,10)</f>
        <v>10</v>
      </c>
      <c r="D61" s="1">
        <f>WEEKDAY(rajd[[#This Row],[data]])</f>
        <v>6</v>
      </c>
      <c r="E61" s="1" t="str">
        <f>_xlfn.CONCAT(rajd[[#This Row],[ile czasu w terenie (liczba)]],":00:00")</f>
        <v>10:00:00</v>
      </c>
      <c r="F61" s="3">
        <f>rajd[[#This Row],[ile czasu w terenie godziny]]-rajd[[#This Row],[ile przerwy]]</f>
        <v>0.3576388888888889</v>
      </c>
      <c r="G61" s="1">
        <v>60</v>
      </c>
      <c r="H61" s="1">
        <f>ROUND(IF(OR(rajd[[#This Row],[dzień tygodnia]]=7,rajd[[#This Row],[dzień tygodnia]]=1),I60*1.01,I60),0)</f>
        <v>162</v>
      </c>
      <c r="I61" s="1">
        <f>ROUND(IF(MOD(rajd[[#This Row],[który dzień]],3)=0,rajd[[#This Row],[ile rano zasięg]]*0.96,rajd[[#This Row],[ile rano zasięg]]),0)</f>
        <v>156</v>
      </c>
      <c r="J61" s="1">
        <f>ROUNDDOWN(rajd[[#This Row],[ile rano zasięg]]/60,0)</f>
        <v>2</v>
      </c>
      <c r="K61" s="1">
        <f>MOD(rajd[[#This Row],[ile rano zasięg]],60)/60</f>
        <v>0.7</v>
      </c>
      <c r="L61" s="1">
        <f>rajd[[#This Row],[ile godzin przejechał na silniku]]*30+rajd[[#This Row],[ile minut na silniku]]*30</f>
        <v>81</v>
      </c>
      <c r="M61" s="1" t="str">
        <f>_xlfn.CONCAT(rajd[[#This Row],[ile godzin przejechał na silniku]],":",rajd[[#This Row],[ile minut na silniku]]*60,":00")</f>
        <v>2:42:00</v>
      </c>
      <c r="N61" s="3">
        <f>rajd[[#This Row],[ile czasu jezdził]]-rajd[[#This Row],[ile jechał z silnikiem]]</f>
        <v>0.24513888888888891</v>
      </c>
      <c r="O61" s="1">
        <f>HOUR(rajd[[#This Row],[ile przejechal sam]])</f>
        <v>5</v>
      </c>
      <c r="P61" s="1">
        <f>MINUTE(rajd[[#This Row],[ile przejechal sam]])</f>
        <v>53</v>
      </c>
      <c r="Q61" s="1">
        <f>rajd[[#This Row],[iel minut sam]]/60</f>
        <v>0.8833333333333333</v>
      </c>
      <c r="R61" s="1">
        <f>rajd[[#This Row],[ile godzin  sam]]*19+rajd[[#This Row],[jaka czesc minut]]*19</f>
        <v>111.78333333333333</v>
      </c>
      <c r="S61" s="1">
        <f>rajd[[#This Row],[ile przejechal sam w km]]+rajd[[#This Row],[ile na silniku]]</f>
        <v>192.78333333333333</v>
      </c>
      <c r="T61" s="1">
        <f>IF(rajd[[#This Row],[ile przejechal sam w km]]&gt;rajd[[#This Row],[ile na silniku]],1,0)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1 l R j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1 l R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U Y 1 a 7 j r c X 7 g A A A E Y B A A A T A B w A R m 9 y b X V s Y X M v U 2 V j d G l v b j E u b S C i G A A o o B Q A A A A A A A A A A A A A A A A A A A A A A A A A A A B t j 7 1 O h E A Q x 3 s S 3 m G y N p B s i J B o I a E C L U 3 M Y a M Y g z D q K j t L d g c j u d D 4 S l b W 5 t 7 L v Z D T x m l m 5 j 9 f v 3 H Y s T I E m 9 W n e R i E g X t u L f Z g 2 5 c e C h i Q w w C 8 7 b 7 s 9 2 e / + z B e L N 1 b U p l u 0 k g c X a g B k 9 I Q + 8 R F o j x r r h 1 a 1 9 B 9 e t p U 6 F 7 Z j M 1 + W 8 L v L G J 5 W + G g t G K 0 h c i F h N I M k y Z X Z B L O q T O 9 o q c i z U 6 O J V x N h n H D 8 4 D F X 5 h c G s K 7 W K 5 U R + J G K y Q P b 4 D n U X i 4 u n 3 w X b V t y T 0 a q 9 f 1 9 T y i i 3 5 / k N u t W A u p J / C D C H 3 L u E g 4 6 N l B Z 6 V x W e I w U P T / y f w H U E s B A i 0 A F A A C A A g A 1 l R j V h v D E L u k A A A A 9 g A A A B I A A A A A A A A A A A A A A A A A A A A A A E N v b m Z p Z y 9 Q Y W N r Y W d l L n h t b F B L A Q I t A B Q A A g A I A N Z U Y 1 Y P y u m r p A A A A O k A A A A T A A A A A A A A A A A A A A A A A P A A A A B b Q 2 9 u d G V u d F 9 U e X B l c 1 0 u e G 1 s U E s B A i 0 A F A A C A A g A 1 l R j V r u O t x f u A A A A R g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g A A A A A A A A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p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A 5 O j M 4 O j Q 0 L j U 2 N j U x M z V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p k L 0 F 1 d G 9 S Z W 1 v d m V k Q 2 9 s d W 1 u c z E u e 0 N v b H V t b j E s M H 0 m c X V v d D s s J n F 1 b 3 Q 7 U 2 V j d G l v b j E v c m F q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a m Q v Q X V 0 b 1 J l b W 9 2 Z W R D b 2 x 1 b W 5 z M S 5 7 Q 2 9 s d W 1 u M S w w f S Z x d W 9 0 O y w m c X V v d D t T Z W N 0 a W 9 u M S 9 y Y W p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a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q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e R 5 z 2 P d a U G b E L Q 5 P 8 L g o Q A A A A A C A A A A A A A Q Z g A A A A E A A C A A A A C k e m n a X t c O 1 q q K i f d f Y N A H W L D i 8 m Q T N M b 7 6 n c u E E T 2 s Q A A A A A O g A A A A A I A A C A A A A D l d k b 6 / 6 U k e c g U I / w f 2 N b 0 R r n O E k 1 Z o o r o P r U m 6 z H 9 n V A A A A B l A Y Q V P M v W / v l 1 4 x Y H t 1 J 0 k x Y t / y 6 B 9 A W Y b v K Y Y A a 3 n q W r N b n T 9 o g m + J Z U a t A R m W o S F c x A j g Z r E M T z 6 K Q 4 v U g E B P g G p 6 Y B T G o j C W K z B I Y u j k A A A A C Q l W / A n k Z O c 5 g k H j k Q Z z T S / + F f k Y y H Z o L c + v c e W z d N V D j X J 4 Q E B 2 + m F j 0 o A x p L K F 7 J S 0 i 9 r x / w t r E 1 f m 8 Q R O 8 A < / D a t a M a s h u p > 
</file>

<file path=customXml/itemProps1.xml><?xml version="1.0" encoding="utf-8"?>
<ds:datastoreItem xmlns:ds="http://schemas.openxmlformats.org/officeDocument/2006/customXml" ds:itemID="{96A87206-9A47-4EC1-AE77-F083C7EC1E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n_16</dc:creator>
  <cp:keywords/>
  <dc:description/>
  <cp:lastModifiedBy>Szymon Mastalerz</cp:lastModifiedBy>
  <cp:revision/>
  <dcterms:created xsi:type="dcterms:W3CDTF">2015-06-05T18:19:34Z</dcterms:created>
  <dcterms:modified xsi:type="dcterms:W3CDTF">2023-03-03T16:42:10Z</dcterms:modified>
  <cp:category/>
  <cp:contentStatus/>
</cp:coreProperties>
</file>