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czen4c_16\Desktop\excel\czerwiec 2017\"/>
    </mc:Choice>
  </mc:AlternateContent>
  <xr:revisionPtr revIDLastSave="0" documentId="13_ncr:1_{A0595115-6314-42F5-A01C-CB90D9C9895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5.3" sheetId="5" r:id="rId1"/>
    <sheet name="5.2a" sheetId="7" r:id="rId2"/>
    <sheet name="5.2b" sheetId="8" r:id="rId3"/>
    <sheet name="transport" sheetId="2" r:id="rId4"/>
  </sheets>
  <definedNames>
    <definedName name="ExternalData_1" localSheetId="3" hidden="1">transport!$A$1:$F$135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6" i="2" l="1"/>
  <c r="K12" i="2"/>
  <c r="M2" i="2"/>
  <c r="M3" i="2"/>
  <c r="M4" i="2"/>
  <c r="AB40" i="2" s="1"/>
  <c r="M5" i="2"/>
  <c r="AC40" i="2" s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AD40" i="2" s="1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AE40" i="2" s="1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AE39" i="2"/>
  <c r="AD39" i="2"/>
  <c r="AC39" i="2"/>
  <c r="AB39" i="2"/>
  <c r="AE38" i="2"/>
  <c r="AD38" i="2"/>
  <c r="AC38" i="2"/>
  <c r="AB38" i="2"/>
  <c r="AC10" i="2"/>
  <c r="AC9" i="2"/>
  <c r="AC8" i="2"/>
  <c r="H2" i="2"/>
  <c r="I2" i="2" s="1"/>
  <c r="H3" i="2"/>
  <c r="I3" i="2" s="1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18" i="2"/>
  <c r="I18" i="2" s="1"/>
  <c r="H19" i="2"/>
  <c r="I19" i="2" s="1"/>
  <c r="H20" i="2"/>
  <c r="I20" i="2" s="1"/>
  <c r="H21" i="2"/>
  <c r="I21" i="2" s="1"/>
  <c r="H22" i="2"/>
  <c r="I22" i="2" s="1"/>
  <c r="H23" i="2"/>
  <c r="I23" i="2" s="1"/>
  <c r="H24" i="2"/>
  <c r="I24" i="2" s="1"/>
  <c r="H25" i="2"/>
  <c r="I25" i="2" s="1"/>
  <c r="H26" i="2"/>
  <c r="I26" i="2" s="1"/>
  <c r="H27" i="2"/>
  <c r="I27" i="2" s="1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36" i="2"/>
  <c r="I36" i="2" s="1"/>
  <c r="H37" i="2"/>
  <c r="I37" i="2" s="1"/>
  <c r="H38" i="2"/>
  <c r="I38" i="2" s="1"/>
  <c r="H39" i="2"/>
  <c r="I39" i="2" s="1"/>
  <c r="H40" i="2"/>
  <c r="I40" i="2" s="1"/>
  <c r="H41" i="2"/>
  <c r="I41" i="2" s="1"/>
  <c r="H42" i="2"/>
  <c r="I42" i="2" s="1"/>
  <c r="H43" i="2"/>
  <c r="I43" i="2" s="1"/>
  <c r="H44" i="2"/>
  <c r="I44" i="2" s="1"/>
  <c r="H45" i="2"/>
  <c r="I45" i="2" s="1"/>
  <c r="H46" i="2"/>
  <c r="I46" i="2" s="1"/>
  <c r="H47" i="2"/>
  <c r="I47" i="2" s="1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62" i="2"/>
  <c r="I62" i="2" s="1"/>
  <c r="H63" i="2"/>
  <c r="I63" i="2" s="1"/>
  <c r="H64" i="2"/>
  <c r="I64" i="2" s="1"/>
  <c r="H65" i="2"/>
  <c r="I65" i="2" s="1"/>
  <c r="H66" i="2"/>
  <c r="I66" i="2" s="1"/>
  <c r="H67" i="2"/>
  <c r="I67" i="2" s="1"/>
  <c r="H68" i="2"/>
  <c r="I68" i="2" s="1"/>
  <c r="H69" i="2"/>
  <c r="I69" i="2" s="1"/>
  <c r="H70" i="2"/>
  <c r="I70" i="2" s="1"/>
  <c r="H71" i="2"/>
  <c r="I71" i="2" s="1"/>
  <c r="H72" i="2"/>
  <c r="I72" i="2" s="1"/>
  <c r="H73" i="2"/>
  <c r="I73" i="2" s="1"/>
  <c r="H74" i="2"/>
  <c r="I74" i="2" s="1"/>
  <c r="H75" i="2"/>
  <c r="I75" i="2" s="1"/>
  <c r="H76" i="2"/>
  <c r="I76" i="2" s="1"/>
  <c r="H77" i="2"/>
  <c r="I77" i="2" s="1"/>
  <c r="H78" i="2"/>
  <c r="I78" i="2" s="1"/>
  <c r="H79" i="2"/>
  <c r="I79" i="2" s="1"/>
  <c r="H80" i="2"/>
  <c r="I80" i="2" s="1"/>
  <c r="H81" i="2"/>
  <c r="I81" i="2" s="1"/>
  <c r="H82" i="2"/>
  <c r="I82" i="2" s="1"/>
  <c r="H83" i="2"/>
  <c r="I83" i="2" s="1"/>
  <c r="H84" i="2"/>
  <c r="I84" i="2" s="1"/>
  <c r="H85" i="2"/>
  <c r="I85" i="2" s="1"/>
  <c r="H86" i="2"/>
  <c r="I86" i="2" s="1"/>
  <c r="H87" i="2"/>
  <c r="I87" i="2" s="1"/>
  <c r="H88" i="2"/>
  <c r="I88" i="2" s="1"/>
  <c r="H89" i="2"/>
  <c r="I89" i="2" s="1"/>
  <c r="H90" i="2"/>
  <c r="I90" i="2" s="1"/>
  <c r="H91" i="2"/>
  <c r="I91" i="2" s="1"/>
  <c r="H92" i="2"/>
  <c r="I92" i="2" s="1"/>
  <c r="H93" i="2"/>
  <c r="I93" i="2" s="1"/>
  <c r="H94" i="2"/>
  <c r="I94" i="2" s="1"/>
  <c r="H95" i="2"/>
  <c r="I95" i="2" s="1"/>
  <c r="H96" i="2"/>
  <c r="I96" i="2" s="1"/>
  <c r="H97" i="2"/>
  <c r="I97" i="2" s="1"/>
  <c r="H98" i="2"/>
  <c r="I98" i="2" s="1"/>
  <c r="H99" i="2"/>
  <c r="I99" i="2" s="1"/>
  <c r="H100" i="2"/>
  <c r="I100" i="2" s="1"/>
  <c r="H101" i="2"/>
  <c r="I101" i="2" s="1"/>
  <c r="H102" i="2"/>
  <c r="I102" i="2" s="1"/>
  <c r="H103" i="2"/>
  <c r="I103" i="2" s="1"/>
  <c r="H104" i="2"/>
  <c r="I104" i="2" s="1"/>
  <c r="H105" i="2"/>
  <c r="I105" i="2" s="1"/>
  <c r="H106" i="2"/>
  <c r="I106" i="2" s="1"/>
  <c r="H107" i="2"/>
  <c r="I107" i="2" s="1"/>
  <c r="H108" i="2"/>
  <c r="I108" i="2" s="1"/>
  <c r="H109" i="2"/>
  <c r="I109" i="2" s="1"/>
  <c r="H110" i="2"/>
  <c r="I110" i="2" s="1"/>
  <c r="H111" i="2"/>
  <c r="I111" i="2" s="1"/>
  <c r="H112" i="2"/>
  <c r="I112" i="2" s="1"/>
  <c r="H113" i="2"/>
  <c r="I113" i="2" s="1"/>
  <c r="H114" i="2"/>
  <c r="I114" i="2" s="1"/>
  <c r="H115" i="2"/>
  <c r="I115" i="2" s="1"/>
  <c r="H116" i="2"/>
  <c r="I116" i="2" s="1"/>
  <c r="H117" i="2"/>
  <c r="I117" i="2" s="1"/>
  <c r="H118" i="2"/>
  <c r="I118" i="2" s="1"/>
  <c r="H119" i="2"/>
  <c r="I119" i="2" s="1"/>
  <c r="H120" i="2"/>
  <c r="I120" i="2" s="1"/>
  <c r="H121" i="2"/>
  <c r="I121" i="2" s="1"/>
  <c r="H122" i="2"/>
  <c r="I122" i="2" s="1"/>
  <c r="H123" i="2"/>
  <c r="I123" i="2" s="1"/>
  <c r="H124" i="2"/>
  <c r="I124" i="2" s="1"/>
  <c r="H125" i="2"/>
  <c r="I125" i="2" s="1"/>
  <c r="H126" i="2"/>
  <c r="I126" i="2" s="1"/>
  <c r="H127" i="2"/>
  <c r="I127" i="2" s="1"/>
  <c r="H128" i="2"/>
  <c r="I128" i="2" s="1"/>
  <c r="H129" i="2"/>
  <c r="I129" i="2" s="1"/>
  <c r="H130" i="2"/>
  <c r="I130" i="2" s="1"/>
  <c r="H131" i="2"/>
  <c r="I131" i="2" s="1"/>
  <c r="H132" i="2"/>
  <c r="I132" i="2" s="1"/>
  <c r="H133" i="2"/>
  <c r="I133" i="2" s="1"/>
  <c r="H134" i="2"/>
  <c r="I134" i="2" s="1"/>
  <c r="H135" i="2"/>
  <c r="I135" i="2" s="1"/>
  <c r="G2" i="2"/>
  <c r="J2" i="2" s="1"/>
  <c r="G3" i="2"/>
  <c r="J3" i="2" s="1"/>
  <c r="G4" i="2"/>
  <c r="J4" i="2" s="1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28" i="2"/>
  <c r="J28" i="2" s="1"/>
  <c r="G29" i="2"/>
  <c r="J29" i="2" s="1"/>
  <c r="G30" i="2"/>
  <c r="J30" i="2" s="1"/>
  <c r="G31" i="2"/>
  <c r="J31" i="2" s="1"/>
  <c r="G32" i="2"/>
  <c r="J32" i="2" s="1"/>
  <c r="G33" i="2"/>
  <c r="J33" i="2" s="1"/>
  <c r="G34" i="2"/>
  <c r="J34" i="2" s="1"/>
  <c r="G35" i="2"/>
  <c r="J35" i="2" s="1"/>
  <c r="G36" i="2"/>
  <c r="J36" i="2" s="1"/>
  <c r="G37" i="2"/>
  <c r="J37" i="2" s="1"/>
  <c r="G38" i="2"/>
  <c r="J38" i="2" s="1"/>
  <c r="G39" i="2"/>
  <c r="J39" i="2" s="1"/>
  <c r="G40" i="2"/>
  <c r="J40" i="2" s="1"/>
  <c r="G41" i="2"/>
  <c r="J41" i="2" s="1"/>
  <c r="G42" i="2"/>
  <c r="J42" i="2" s="1"/>
  <c r="G43" i="2"/>
  <c r="J43" i="2" s="1"/>
  <c r="G44" i="2"/>
  <c r="J44" i="2" s="1"/>
  <c r="G45" i="2"/>
  <c r="J45" i="2" s="1"/>
  <c r="G46" i="2"/>
  <c r="J46" i="2" s="1"/>
  <c r="G47" i="2"/>
  <c r="J47" i="2" s="1"/>
  <c r="G48" i="2"/>
  <c r="J48" i="2" s="1"/>
  <c r="G49" i="2"/>
  <c r="J49" i="2" s="1"/>
  <c r="G50" i="2"/>
  <c r="J50" i="2" s="1"/>
  <c r="G51" i="2"/>
  <c r="J51" i="2" s="1"/>
  <c r="G52" i="2"/>
  <c r="J52" i="2" s="1"/>
  <c r="G53" i="2"/>
  <c r="J53" i="2" s="1"/>
  <c r="G54" i="2"/>
  <c r="J54" i="2" s="1"/>
  <c r="G55" i="2"/>
  <c r="J55" i="2" s="1"/>
  <c r="G56" i="2"/>
  <c r="J56" i="2" s="1"/>
  <c r="G57" i="2"/>
  <c r="J57" i="2" s="1"/>
  <c r="G58" i="2"/>
  <c r="J58" i="2" s="1"/>
  <c r="G59" i="2"/>
  <c r="J59" i="2" s="1"/>
  <c r="G60" i="2"/>
  <c r="J60" i="2" s="1"/>
  <c r="G61" i="2"/>
  <c r="J61" i="2" s="1"/>
  <c r="G62" i="2"/>
  <c r="J62" i="2" s="1"/>
  <c r="G63" i="2"/>
  <c r="J63" i="2" s="1"/>
  <c r="G64" i="2"/>
  <c r="J64" i="2" s="1"/>
  <c r="G65" i="2"/>
  <c r="J65" i="2" s="1"/>
  <c r="G66" i="2"/>
  <c r="J66" i="2" s="1"/>
  <c r="G67" i="2"/>
  <c r="J67" i="2" s="1"/>
  <c r="G68" i="2"/>
  <c r="J68" i="2" s="1"/>
  <c r="G69" i="2"/>
  <c r="J69" i="2" s="1"/>
  <c r="G70" i="2"/>
  <c r="J70" i="2" s="1"/>
  <c r="G71" i="2"/>
  <c r="J71" i="2" s="1"/>
  <c r="G72" i="2"/>
  <c r="J72" i="2" s="1"/>
  <c r="G73" i="2"/>
  <c r="J73" i="2" s="1"/>
  <c r="G74" i="2"/>
  <c r="J74" i="2" s="1"/>
  <c r="G75" i="2"/>
  <c r="J75" i="2" s="1"/>
  <c r="G76" i="2"/>
  <c r="J76" i="2" s="1"/>
  <c r="G77" i="2"/>
  <c r="J77" i="2" s="1"/>
  <c r="G78" i="2"/>
  <c r="J78" i="2" s="1"/>
  <c r="G79" i="2"/>
  <c r="J79" i="2" s="1"/>
  <c r="G80" i="2"/>
  <c r="J80" i="2" s="1"/>
  <c r="G81" i="2"/>
  <c r="J81" i="2" s="1"/>
  <c r="G82" i="2"/>
  <c r="J82" i="2" s="1"/>
  <c r="G83" i="2"/>
  <c r="J83" i="2" s="1"/>
  <c r="G84" i="2"/>
  <c r="J84" i="2" s="1"/>
  <c r="G85" i="2"/>
  <c r="J85" i="2" s="1"/>
  <c r="G86" i="2"/>
  <c r="J86" i="2" s="1"/>
  <c r="G87" i="2"/>
  <c r="J87" i="2" s="1"/>
  <c r="G88" i="2"/>
  <c r="J88" i="2" s="1"/>
  <c r="G89" i="2"/>
  <c r="J89" i="2" s="1"/>
  <c r="G90" i="2"/>
  <c r="J90" i="2" s="1"/>
  <c r="G91" i="2"/>
  <c r="J91" i="2" s="1"/>
  <c r="G92" i="2"/>
  <c r="J92" i="2" s="1"/>
  <c r="G93" i="2"/>
  <c r="J93" i="2" s="1"/>
  <c r="G94" i="2"/>
  <c r="J94" i="2" s="1"/>
  <c r="G95" i="2"/>
  <c r="J95" i="2" s="1"/>
  <c r="G96" i="2"/>
  <c r="J96" i="2" s="1"/>
  <c r="G97" i="2"/>
  <c r="J97" i="2" s="1"/>
  <c r="G98" i="2"/>
  <c r="J98" i="2" s="1"/>
  <c r="G99" i="2"/>
  <c r="J99" i="2" s="1"/>
  <c r="G100" i="2"/>
  <c r="J100" i="2" s="1"/>
  <c r="G101" i="2"/>
  <c r="J101" i="2" s="1"/>
  <c r="G102" i="2"/>
  <c r="J102" i="2" s="1"/>
  <c r="G103" i="2"/>
  <c r="J103" i="2" s="1"/>
  <c r="G104" i="2"/>
  <c r="J104" i="2" s="1"/>
  <c r="G105" i="2"/>
  <c r="J105" i="2" s="1"/>
  <c r="G106" i="2"/>
  <c r="J106" i="2" s="1"/>
  <c r="G107" i="2"/>
  <c r="J107" i="2" s="1"/>
  <c r="G108" i="2"/>
  <c r="J108" i="2" s="1"/>
  <c r="G109" i="2"/>
  <c r="J109" i="2" s="1"/>
  <c r="G110" i="2"/>
  <c r="J110" i="2" s="1"/>
  <c r="G111" i="2"/>
  <c r="J111" i="2" s="1"/>
  <c r="G112" i="2"/>
  <c r="J112" i="2" s="1"/>
  <c r="G113" i="2"/>
  <c r="J113" i="2" s="1"/>
  <c r="G114" i="2"/>
  <c r="J114" i="2" s="1"/>
  <c r="G115" i="2"/>
  <c r="J115" i="2" s="1"/>
  <c r="G116" i="2"/>
  <c r="J116" i="2" s="1"/>
  <c r="G117" i="2"/>
  <c r="J117" i="2" s="1"/>
  <c r="G118" i="2"/>
  <c r="J118" i="2" s="1"/>
  <c r="G119" i="2"/>
  <c r="J119" i="2" s="1"/>
  <c r="G120" i="2"/>
  <c r="J120" i="2" s="1"/>
  <c r="G121" i="2"/>
  <c r="J121" i="2" s="1"/>
  <c r="G122" i="2"/>
  <c r="J122" i="2" s="1"/>
  <c r="G123" i="2"/>
  <c r="J123" i="2" s="1"/>
  <c r="G124" i="2"/>
  <c r="J124" i="2" s="1"/>
  <c r="G125" i="2"/>
  <c r="J125" i="2" s="1"/>
  <c r="G126" i="2"/>
  <c r="J126" i="2" s="1"/>
  <c r="G127" i="2"/>
  <c r="J127" i="2" s="1"/>
  <c r="G128" i="2"/>
  <c r="J128" i="2" s="1"/>
  <c r="G129" i="2"/>
  <c r="J129" i="2" s="1"/>
  <c r="G130" i="2"/>
  <c r="J130" i="2" s="1"/>
  <c r="G131" i="2"/>
  <c r="J131" i="2" s="1"/>
  <c r="G132" i="2"/>
  <c r="J132" i="2" s="1"/>
  <c r="G133" i="2"/>
  <c r="J133" i="2" s="1"/>
  <c r="G134" i="2"/>
  <c r="J134" i="2" s="1"/>
  <c r="G135" i="2"/>
  <c r="J135" i="2" s="1"/>
  <c r="AC4" i="2" l="1"/>
  <c r="AC5" i="2"/>
  <c r="K129" i="2"/>
  <c r="L129" i="2" s="1"/>
  <c r="K65" i="2"/>
  <c r="L65" i="2" s="1"/>
  <c r="K131" i="2"/>
  <c r="L131" i="2" s="1"/>
  <c r="K123" i="2"/>
  <c r="L123" i="2" s="1"/>
  <c r="K115" i="2"/>
  <c r="L115" i="2" s="1"/>
  <c r="K107" i="2"/>
  <c r="L107" i="2" s="1"/>
  <c r="K99" i="2"/>
  <c r="L99" i="2" s="1"/>
  <c r="K91" i="2"/>
  <c r="L91" i="2" s="1"/>
  <c r="K83" i="2"/>
  <c r="L83" i="2" s="1"/>
  <c r="K75" i="2"/>
  <c r="L75" i="2" s="1"/>
  <c r="K67" i="2"/>
  <c r="L67" i="2" s="1"/>
  <c r="K59" i="2"/>
  <c r="L59" i="2" s="1"/>
  <c r="K51" i="2"/>
  <c r="L51" i="2" s="1"/>
  <c r="K43" i="2"/>
  <c r="L43" i="2" s="1"/>
  <c r="K35" i="2"/>
  <c r="L35" i="2" s="1"/>
  <c r="K27" i="2"/>
  <c r="L27" i="2" s="1"/>
  <c r="K19" i="2"/>
  <c r="L19" i="2" s="1"/>
  <c r="K11" i="2"/>
  <c r="L11" i="2" s="1"/>
  <c r="K3" i="2"/>
  <c r="L3" i="2" s="1"/>
  <c r="K132" i="2"/>
  <c r="L132" i="2" s="1"/>
  <c r="K124" i="2"/>
  <c r="L124" i="2" s="1"/>
  <c r="K116" i="2"/>
  <c r="L116" i="2" s="1"/>
  <c r="K108" i="2"/>
  <c r="L108" i="2" s="1"/>
  <c r="K128" i="2"/>
  <c r="L128" i="2" s="1"/>
  <c r="K120" i="2"/>
  <c r="L120" i="2" s="1"/>
  <c r="K112" i="2"/>
  <c r="L112" i="2" s="1"/>
  <c r="K104" i="2"/>
  <c r="L104" i="2" s="1"/>
  <c r="K96" i="2"/>
  <c r="L96" i="2" s="1"/>
  <c r="K88" i="2"/>
  <c r="L88" i="2" s="1"/>
  <c r="K80" i="2"/>
  <c r="L80" i="2" s="1"/>
  <c r="K72" i="2"/>
  <c r="L72" i="2" s="1"/>
  <c r="K64" i="2"/>
  <c r="L64" i="2" s="1"/>
  <c r="K56" i="2"/>
  <c r="L56" i="2" s="1"/>
  <c r="K48" i="2"/>
  <c r="L48" i="2" s="1"/>
  <c r="K40" i="2"/>
  <c r="L40" i="2" s="1"/>
  <c r="K32" i="2"/>
  <c r="L32" i="2" s="1"/>
  <c r="K24" i="2"/>
  <c r="L24" i="2" s="1"/>
  <c r="K16" i="2"/>
  <c r="L16" i="2" s="1"/>
  <c r="K8" i="2"/>
  <c r="L8" i="2" s="1"/>
  <c r="K135" i="2"/>
  <c r="L135" i="2" s="1"/>
  <c r="K127" i="2"/>
  <c r="L127" i="2" s="1"/>
  <c r="K119" i="2"/>
  <c r="L119" i="2" s="1"/>
  <c r="K111" i="2"/>
  <c r="L111" i="2" s="1"/>
  <c r="K103" i="2"/>
  <c r="L103" i="2" s="1"/>
  <c r="K134" i="2"/>
  <c r="L134" i="2" s="1"/>
  <c r="K126" i="2"/>
  <c r="L126" i="2" s="1"/>
  <c r="K118" i="2"/>
  <c r="L118" i="2" s="1"/>
  <c r="K110" i="2"/>
  <c r="L110" i="2" s="1"/>
  <c r="K102" i="2"/>
  <c r="L102" i="2" s="1"/>
  <c r="K94" i="2"/>
  <c r="L94" i="2" s="1"/>
  <c r="K86" i="2"/>
  <c r="L86" i="2" s="1"/>
  <c r="K78" i="2"/>
  <c r="L78" i="2" s="1"/>
  <c r="K70" i="2"/>
  <c r="L70" i="2" s="1"/>
  <c r="K62" i="2"/>
  <c r="L62" i="2" s="1"/>
  <c r="K54" i="2"/>
  <c r="L54" i="2" s="1"/>
  <c r="K46" i="2"/>
  <c r="L46" i="2" s="1"/>
  <c r="K38" i="2"/>
  <c r="L38" i="2" s="1"/>
  <c r="K30" i="2"/>
  <c r="L30" i="2" s="1"/>
  <c r="K22" i="2"/>
  <c r="L22" i="2" s="1"/>
  <c r="K14" i="2"/>
  <c r="L14" i="2" s="1"/>
  <c r="K6" i="2"/>
  <c r="L6" i="2" s="1"/>
  <c r="K2" i="2"/>
  <c r="L2" i="2" s="1"/>
  <c r="K95" i="2"/>
  <c r="L95" i="2" s="1"/>
  <c r="K87" i="2"/>
  <c r="L87" i="2" s="1"/>
  <c r="K79" i="2"/>
  <c r="L79" i="2" s="1"/>
  <c r="K71" i="2"/>
  <c r="L71" i="2" s="1"/>
  <c r="K63" i="2"/>
  <c r="L63" i="2" s="1"/>
  <c r="K55" i="2"/>
  <c r="L55" i="2" s="1"/>
  <c r="K47" i="2"/>
  <c r="L47" i="2" s="1"/>
  <c r="K39" i="2"/>
  <c r="L39" i="2" s="1"/>
  <c r="K31" i="2"/>
  <c r="L31" i="2" s="1"/>
  <c r="K23" i="2"/>
  <c r="L23" i="2" s="1"/>
  <c r="K15" i="2"/>
  <c r="L15" i="2" s="1"/>
  <c r="K7" i="2"/>
  <c r="L7" i="2" s="1"/>
  <c r="K121" i="2"/>
  <c r="L121" i="2" s="1"/>
  <c r="K57" i="2"/>
  <c r="L57" i="2" s="1"/>
  <c r="K113" i="2"/>
  <c r="L113" i="2" s="1"/>
  <c r="K49" i="2"/>
  <c r="L49" i="2" s="1"/>
  <c r="K133" i="2"/>
  <c r="L133" i="2" s="1"/>
  <c r="K125" i="2"/>
  <c r="L125" i="2" s="1"/>
  <c r="K117" i="2"/>
  <c r="L117" i="2" s="1"/>
  <c r="K109" i="2"/>
  <c r="L109" i="2" s="1"/>
  <c r="K101" i="2"/>
  <c r="L101" i="2" s="1"/>
  <c r="K93" i="2"/>
  <c r="L93" i="2" s="1"/>
  <c r="K85" i="2"/>
  <c r="L85" i="2" s="1"/>
  <c r="K77" i="2"/>
  <c r="L77" i="2" s="1"/>
  <c r="K69" i="2"/>
  <c r="L69" i="2" s="1"/>
  <c r="K61" i="2"/>
  <c r="L61" i="2" s="1"/>
  <c r="K53" i="2"/>
  <c r="L53" i="2" s="1"/>
  <c r="K45" i="2"/>
  <c r="L45" i="2" s="1"/>
  <c r="K37" i="2"/>
  <c r="L37" i="2" s="1"/>
  <c r="K29" i="2"/>
  <c r="L29" i="2" s="1"/>
  <c r="K21" i="2"/>
  <c r="L21" i="2" s="1"/>
  <c r="K13" i="2"/>
  <c r="L13" i="2" s="1"/>
  <c r="K5" i="2"/>
  <c r="L5" i="2" s="1"/>
  <c r="K105" i="2"/>
  <c r="L105" i="2" s="1"/>
  <c r="K41" i="2"/>
  <c r="L41" i="2" s="1"/>
  <c r="K100" i="2"/>
  <c r="L100" i="2" s="1"/>
  <c r="K92" i="2"/>
  <c r="L92" i="2" s="1"/>
  <c r="K84" i="2"/>
  <c r="L84" i="2" s="1"/>
  <c r="K76" i="2"/>
  <c r="L76" i="2" s="1"/>
  <c r="K68" i="2"/>
  <c r="L68" i="2" s="1"/>
  <c r="K60" i="2"/>
  <c r="L60" i="2" s="1"/>
  <c r="K52" i="2"/>
  <c r="L52" i="2" s="1"/>
  <c r="K44" i="2"/>
  <c r="L44" i="2" s="1"/>
  <c r="K36" i="2"/>
  <c r="L36" i="2" s="1"/>
  <c r="K28" i="2"/>
  <c r="L28" i="2" s="1"/>
  <c r="K20" i="2"/>
  <c r="L20" i="2" s="1"/>
  <c r="K4" i="2"/>
  <c r="L4" i="2" s="1"/>
  <c r="K97" i="2"/>
  <c r="L97" i="2" s="1"/>
  <c r="K33" i="2"/>
  <c r="L33" i="2" s="1"/>
  <c r="K89" i="2"/>
  <c r="L89" i="2" s="1"/>
  <c r="K25" i="2"/>
  <c r="L25" i="2" s="1"/>
  <c r="K130" i="2"/>
  <c r="L130" i="2" s="1"/>
  <c r="K114" i="2"/>
  <c r="L114" i="2" s="1"/>
  <c r="K90" i="2"/>
  <c r="L90" i="2" s="1"/>
  <c r="K74" i="2"/>
  <c r="L74" i="2" s="1"/>
  <c r="K50" i="2"/>
  <c r="L50" i="2" s="1"/>
  <c r="K34" i="2"/>
  <c r="L34" i="2" s="1"/>
  <c r="K18" i="2"/>
  <c r="L18" i="2" s="1"/>
  <c r="K10" i="2"/>
  <c r="L10" i="2" s="1"/>
  <c r="K81" i="2"/>
  <c r="L81" i="2" s="1"/>
  <c r="K17" i="2"/>
  <c r="L17" i="2" s="1"/>
  <c r="K122" i="2"/>
  <c r="L122" i="2" s="1"/>
  <c r="K106" i="2"/>
  <c r="L106" i="2" s="1"/>
  <c r="K98" i="2"/>
  <c r="L98" i="2" s="1"/>
  <c r="K82" i="2"/>
  <c r="L82" i="2" s="1"/>
  <c r="K66" i="2"/>
  <c r="L66" i="2" s="1"/>
  <c r="K58" i="2"/>
  <c r="L58" i="2" s="1"/>
  <c r="K42" i="2"/>
  <c r="L42" i="2" s="1"/>
  <c r="K26" i="2"/>
  <c r="L26" i="2" s="1"/>
  <c r="K73" i="2"/>
  <c r="L73" i="2" s="1"/>
  <c r="K9" i="2"/>
  <c r="L9" i="2" s="1"/>
  <c r="L12" i="2" l="1"/>
  <c r="AC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C70138-C42F-42E2-AE1C-DA8DFB819826}" keepAlive="1" name="Zapytanie — transport" description="Połączenie z zapytaniem „transport” w skoroszycie." type="5" refreshedVersion="8" background="1" saveData="1">
    <dbPr connection="Provider=Microsoft.Mashup.OleDb.1;Data Source=$Workbook$;Location=transport;Extended Properties=&quot;&quot;" command="SELECT * FROM [transport]"/>
  </connection>
  <connection id="2" xr16:uid="{07DFBB11-FC53-4C83-BD94-2145E0946380}" keepAlive="1" name="Zapytanie — transport (2)" description="Połączenie z zapytaniem „transport (2)” w skoroszycie." type="5" refreshedVersion="0" background="1">
    <dbPr connection="Provider=Microsoft.Mashup.OleDb.1;Data Source=$Workbook$;Location=&quot;transport (2)&quot;;Extended Properties=&quot;&quot;" command="SELECT * FROM [transport (2)]"/>
  </connection>
</connections>
</file>

<file path=xl/sharedStrings.xml><?xml version="1.0" encoding="utf-8"?>
<sst xmlns="http://schemas.openxmlformats.org/spreadsheetml/2006/main" count="627" uniqueCount="251">
  <si>
    <t>Marka_i_model</t>
  </si>
  <si>
    <t>Rok_produkcji</t>
  </si>
  <si>
    <t>Cena_zakupu</t>
  </si>
  <si>
    <t>Nr_rejestracyjny</t>
  </si>
  <si>
    <t>Przebieg</t>
  </si>
  <si>
    <t>Data_ostatniego_remontu</t>
  </si>
  <si>
    <t>Iveco Strails</t>
  </si>
  <si>
    <t>ERA 210 TR</t>
  </si>
  <si>
    <t>ERA 211 TR</t>
  </si>
  <si>
    <t>ERA 212 TR</t>
  </si>
  <si>
    <t>ERA 213 TR</t>
  </si>
  <si>
    <t>ERA 209 TR</t>
  </si>
  <si>
    <t>Mercedes Axor</t>
  </si>
  <si>
    <t>ERA 223 TR</t>
  </si>
  <si>
    <t>MAN TGA</t>
  </si>
  <si>
    <t>ERA 217 TR</t>
  </si>
  <si>
    <t>Volvo FE</t>
  </si>
  <si>
    <t>ERA 095 TR</t>
  </si>
  <si>
    <t>Volvo FM</t>
  </si>
  <si>
    <t>ERA 093 TR</t>
  </si>
  <si>
    <t>Volvo FMX</t>
  </si>
  <si>
    <t>ERA 094 TR</t>
  </si>
  <si>
    <t>Volvo FH</t>
  </si>
  <si>
    <t>ERA 092 TR</t>
  </si>
  <si>
    <t>ERA 097 TR</t>
  </si>
  <si>
    <t>Iveco 100E</t>
  </si>
  <si>
    <t>ERA 114 TR</t>
  </si>
  <si>
    <t>ERA 108 TR</t>
  </si>
  <si>
    <t>Scania L94</t>
  </si>
  <si>
    <t>ERA 100 TR</t>
  </si>
  <si>
    <t>ERA 101 TR</t>
  </si>
  <si>
    <t>ERA 111 TR</t>
  </si>
  <si>
    <t>ERA 120 TR</t>
  </si>
  <si>
    <t>Renault Premium</t>
  </si>
  <si>
    <t>ERA 110 TR</t>
  </si>
  <si>
    <t>Mercedes Atego</t>
  </si>
  <si>
    <t>ERA 112 TR</t>
  </si>
  <si>
    <t>Scania M93</t>
  </si>
  <si>
    <t>ERA 102 TR</t>
  </si>
  <si>
    <t>ERA 302 TR</t>
  </si>
  <si>
    <t>ERA 096 TR</t>
  </si>
  <si>
    <t>Iveco EuroCargo</t>
  </si>
  <si>
    <t>ERA 104 TR</t>
  </si>
  <si>
    <t>ERA 119 TR</t>
  </si>
  <si>
    <t>ERA 106 TR</t>
  </si>
  <si>
    <t>MAN TGL</t>
  </si>
  <si>
    <t>ERA 117 TR</t>
  </si>
  <si>
    <t>Volvo FL</t>
  </si>
  <si>
    <t>ERA 098 TR</t>
  </si>
  <si>
    <t>ERA 109 TR</t>
  </si>
  <si>
    <t>DAF LF45</t>
  </si>
  <si>
    <t>ERA 115 TR</t>
  </si>
  <si>
    <t>ERA 113 TR</t>
  </si>
  <si>
    <t>ERA 107 TR</t>
  </si>
  <si>
    <t>MAN TGA41</t>
  </si>
  <si>
    <t>ERA 116 TR</t>
  </si>
  <si>
    <t>MAN TGA33</t>
  </si>
  <si>
    <t>ERA 105 TR</t>
  </si>
  <si>
    <t>DAF CF85</t>
  </si>
  <si>
    <t>ERA 103 TR</t>
  </si>
  <si>
    <t>Mercedes Sided</t>
  </si>
  <si>
    <t>ERA 099 TR</t>
  </si>
  <si>
    <t>Mercedes Actros</t>
  </si>
  <si>
    <t>ERA 118 TR</t>
  </si>
  <si>
    <t>ERA 132 TR</t>
  </si>
  <si>
    <t>ERA 142 TR</t>
  </si>
  <si>
    <t>ERA 145 TR</t>
  </si>
  <si>
    <t>Renault Midlum</t>
  </si>
  <si>
    <t>ERA 146 TR</t>
  </si>
  <si>
    <t>ERA 135 TR</t>
  </si>
  <si>
    <t>ERA 136 TR</t>
  </si>
  <si>
    <t>Renault D10</t>
  </si>
  <si>
    <t>ERA 141 TR</t>
  </si>
  <si>
    <t>ERA 340 TR</t>
  </si>
  <si>
    <t>ERA 147 TR</t>
  </si>
  <si>
    <t>ERA 394 TR</t>
  </si>
  <si>
    <t>DAF CF75</t>
  </si>
  <si>
    <t>ERA 143 TR</t>
  </si>
  <si>
    <t>ERA 140 TR</t>
  </si>
  <si>
    <t>DAF CF65</t>
  </si>
  <si>
    <t>ERA 133 TR</t>
  </si>
  <si>
    <t>Iveco TrakkerEuro5</t>
  </si>
  <si>
    <t>ERA 214 TR</t>
  </si>
  <si>
    <t>Renault Magnum</t>
  </si>
  <si>
    <t>ERA 227 TR</t>
  </si>
  <si>
    <t>ERA 228 TR</t>
  </si>
  <si>
    <t>ERA 226 TR</t>
  </si>
  <si>
    <t>ERA 131 TR</t>
  </si>
  <si>
    <t>ERA 144 TR</t>
  </si>
  <si>
    <t>ERA 134 TR</t>
  </si>
  <si>
    <t>ERA 161 TR</t>
  </si>
  <si>
    <t>Renault R385</t>
  </si>
  <si>
    <t>ERA 158 TR</t>
  </si>
  <si>
    <t>ERA 160 TR</t>
  </si>
  <si>
    <t>ERA 159 TR</t>
  </si>
  <si>
    <t>ERA 157 TR</t>
  </si>
  <si>
    <t>ERA 221 TR</t>
  </si>
  <si>
    <t>ERA 225 TR</t>
  </si>
  <si>
    <t>ERA 220 TR</t>
  </si>
  <si>
    <t>ERA 222 TR</t>
  </si>
  <si>
    <t>Renault Pelen</t>
  </si>
  <si>
    <t>ERA 230 TR</t>
  </si>
  <si>
    <t>ERA 229 TR</t>
  </si>
  <si>
    <t>ERA 162 TR</t>
  </si>
  <si>
    <t>Scania R500</t>
  </si>
  <si>
    <t>ERA 237 TR</t>
  </si>
  <si>
    <t>ERA 236 TR</t>
  </si>
  <si>
    <t>ERA 238 TR</t>
  </si>
  <si>
    <t>ERA 240 TR</t>
  </si>
  <si>
    <t>ERA 241 TR</t>
  </si>
  <si>
    <t>ERA 239 TR</t>
  </si>
  <si>
    <t>ERA 168 TR</t>
  </si>
  <si>
    <t>ERA 175 TR</t>
  </si>
  <si>
    <t>ERA 173 TR</t>
  </si>
  <si>
    <t>ERA 166 TR</t>
  </si>
  <si>
    <t>ERA 176 TR</t>
  </si>
  <si>
    <t>ERA 172 TR</t>
  </si>
  <si>
    <t>ERA 169 TR</t>
  </si>
  <si>
    <t>ERA 170 TR</t>
  </si>
  <si>
    <t>Iveco STRALIS</t>
  </si>
  <si>
    <t>ERA 215 TR</t>
  </si>
  <si>
    <t>ERA 216 TR</t>
  </si>
  <si>
    <t>ERA 178 TR</t>
  </si>
  <si>
    <t>Scania R420</t>
  </si>
  <si>
    <t>ERA 232 TR</t>
  </si>
  <si>
    <t>ERA 233 TR</t>
  </si>
  <si>
    <t>ERA 231 TR</t>
  </si>
  <si>
    <t>ERA 234 TR</t>
  </si>
  <si>
    <t>ERA 235 TR</t>
  </si>
  <si>
    <t>Volvo FH13-500</t>
  </si>
  <si>
    <t>ERA 248 TR</t>
  </si>
  <si>
    <t>ERA 177 TR</t>
  </si>
  <si>
    <t>ERA 247 TR</t>
  </si>
  <si>
    <t>MAN TGX</t>
  </si>
  <si>
    <t>ERA 218 TR</t>
  </si>
  <si>
    <t>ERA 174 TR</t>
  </si>
  <si>
    <t>DAF XF460</t>
  </si>
  <si>
    <t>ERA 207 TR</t>
  </si>
  <si>
    <t>ERA 405 TR</t>
  </si>
  <si>
    <t>ERA 204 TR</t>
  </si>
  <si>
    <t>ERA 208 TR</t>
  </si>
  <si>
    <t>ERA 406 TR</t>
  </si>
  <si>
    <t>ERA 171 TR</t>
  </si>
  <si>
    <t>ERA 183 TR</t>
  </si>
  <si>
    <t>ERA 388 TR</t>
  </si>
  <si>
    <t>ERA 188 TR</t>
  </si>
  <si>
    <t>ERA 184 TR</t>
  </si>
  <si>
    <t>ERA 186 TR</t>
  </si>
  <si>
    <t>ERA 185 TR</t>
  </si>
  <si>
    <t>ERA 199 TR</t>
  </si>
  <si>
    <t>ERA 198 TR</t>
  </si>
  <si>
    <t>ERA 200 TR</t>
  </si>
  <si>
    <t>ERA 201 TR</t>
  </si>
  <si>
    <t>ERA 496 TR</t>
  </si>
  <si>
    <t>ERA 497 TR</t>
  </si>
  <si>
    <t>ERA 202 TR</t>
  </si>
  <si>
    <t>ERA 203 TR</t>
  </si>
  <si>
    <t>MAN TGS</t>
  </si>
  <si>
    <t>ERA 187 TR</t>
  </si>
  <si>
    <t>ERA 219 TR</t>
  </si>
  <si>
    <t>MAN TGA18</t>
  </si>
  <si>
    <t>ERA 193 TR</t>
  </si>
  <si>
    <t>ERA 195 TR</t>
  </si>
  <si>
    <t>ERA 197 TR</t>
  </si>
  <si>
    <t>ERA 194 TR</t>
  </si>
  <si>
    <t>ERA 196 TR</t>
  </si>
  <si>
    <t>ERA 393 TR</t>
  </si>
  <si>
    <t>ERA 494 TR</t>
  </si>
  <si>
    <t>ERA 495 TR</t>
  </si>
  <si>
    <t>ERA 192 TR</t>
  </si>
  <si>
    <t>ERA 205 TR</t>
  </si>
  <si>
    <t>ERA 206 TR</t>
  </si>
  <si>
    <t>Volvo 2015Euro6M</t>
  </si>
  <si>
    <t>ERA 242 TR</t>
  </si>
  <si>
    <t>ERA 243 TR</t>
  </si>
  <si>
    <t>ERA 244 TR</t>
  </si>
  <si>
    <t>ERA 245 TR</t>
  </si>
  <si>
    <t>ERA 246 TR</t>
  </si>
  <si>
    <t>ile lat do 2017</t>
  </si>
  <si>
    <t>ile rozpoczetych 100000km</t>
  </si>
  <si>
    <t>kwota wynikająca z przebiegu</t>
  </si>
  <si>
    <t>kwota amortyzacji</t>
  </si>
  <si>
    <t>cena samochodu w 2017</t>
  </si>
  <si>
    <t>5.1</t>
  </si>
  <si>
    <t>a</t>
  </si>
  <si>
    <t>kwota wynikająca z lat</t>
  </si>
  <si>
    <t>b</t>
  </si>
  <si>
    <t>marka</t>
  </si>
  <si>
    <t>model</t>
  </si>
  <si>
    <t>rejestracja</t>
  </si>
  <si>
    <t>cena w 2017</t>
  </si>
  <si>
    <t>Iveco</t>
  </si>
  <si>
    <t>Strails</t>
  </si>
  <si>
    <t>Mercedes</t>
  </si>
  <si>
    <t>Axor</t>
  </si>
  <si>
    <t>MAN</t>
  </si>
  <si>
    <t>TGA</t>
  </si>
  <si>
    <t>Volvo</t>
  </si>
  <si>
    <t>FE</t>
  </si>
  <si>
    <t>FM</t>
  </si>
  <si>
    <t>FMX</t>
  </si>
  <si>
    <t>FH</t>
  </si>
  <si>
    <t>100E</t>
  </si>
  <si>
    <t>Scania</t>
  </si>
  <si>
    <t>L94</t>
  </si>
  <si>
    <t>Renault</t>
  </si>
  <si>
    <t>Premium</t>
  </si>
  <si>
    <t>Atego</t>
  </si>
  <si>
    <t>M93</t>
  </si>
  <si>
    <t>EuroCargo</t>
  </si>
  <si>
    <t>TGL</t>
  </si>
  <si>
    <t>FL</t>
  </si>
  <si>
    <t>DAF</t>
  </si>
  <si>
    <t>LF45</t>
  </si>
  <si>
    <t>TGA41</t>
  </si>
  <si>
    <t>TGA33</t>
  </si>
  <si>
    <t>CF85</t>
  </si>
  <si>
    <t>Sided</t>
  </si>
  <si>
    <t>Actros</t>
  </si>
  <si>
    <t>Midlum</t>
  </si>
  <si>
    <t>D10</t>
  </si>
  <si>
    <t>CF75</t>
  </si>
  <si>
    <t>CF65</t>
  </si>
  <si>
    <t>TrakkerEuro5</t>
  </si>
  <si>
    <t>Magnum</t>
  </si>
  <si>
    <t>R385</t>
  </si>
  <si>
    <t>Pelen</t>
  </si>
  <si>
    <t>R500</t>
  </si>
  <si>
    <t>STRALIS</t>
  </si>
  <si>
    <t>R420</t>
  </si>
  <si>
    <t>FH13-500</t>
  </si>
  <si>
    <t>TGX</t>
  </si>
  <si>
    <t>XF460</t>
  </si>
  <si>
    <t>TGS</t>
  </si>
  <si>
    <t>TGA18</t>
  </si>
  <si>
    <t>2015Euro6M</t>
  </si>
  <si>
    <t>Etykiety wierszy</t>
  </si>
  <si>
    <t>Suma końcowa</t>
  </si>
  <si>
    <t>Liczba z Marka_i_model</t>
  </si>
  <si>
    <t>5.2</t>
  </si>
  <si>
    <t>lata</t>
  </si>
  <si>
    <t>5.3</t>
  </si>
  <si>
    <t>marki i modele tych aut</t>
  </si>
  <si>
    <t>numer rejestracyjny</t>
  </si>
  <si>
    <t>ile dni upłyneło</t>
  </si>
  <si>
    <t>ile dni mineło</t>
  </si>
  <si>
    <t>Liczba z model</t>
  </si>
  <si>
    <t>5.4</t>
  </si>
  <si>
    <t>Średnia z Przebieg</t>
  </si>
  <si>
    <t>wartosc samochodu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</si>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</sst>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0" fontId="0" fillId="0" borderId="0" xfId="0" applyNumberFormat="1"/>
    <xf numFmtId="0" fontId="1" fillId="0" borderId="1" xfId="0" applyFont="1" applyFill="1" applyBorder="1"/>
    <xf numFmtId="1" fontId="0" fillId="0" borderId="0" xfId="0" applyNumberFormat="1"/>
  </cellXfs>
  <cellStyles count="1">
    <cellStyle name="Normalny" xfId="0" builtinId="0"/>
  </cellStyles>
  <dxfs count="18"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4c_16" refreshedDate="44888.489797453702" createdVersion="8" refreshedVersion="8" minRefreshableVersion="3" recordCount="134" xr:uid="{BF721EA8-AF8B-4CEB-A40B-D44AF50E8B8C}">
  <cacheSource type="worksheet">
    <worksheetSource name="transport"/>
  </cacheSource>
  <cacheFields count="15">
    <cacheField name="Marka_i_model" numFmtId="0">
      <sharedItems/>
    </cacheField>
    <cacheField name="Rok_produkcji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ena_zakupu" numFmtId="0">
      <sharedItems containsSemiMixedTypes="0" containsString="0" containsNumber="1" containsInteger="1" minValue="37000" maxValue="360000"/>
    </cacheField>
    <cacheField name="Nr_rejestracyjny" numFmtId="0">
      <sharedItems/>
    </cacheField>
    <cacheField name="Przebieg" numFmtId="0">
      <sharedItems containsSemiMixedTypes="0" containsString="0" containsNumber="1" containsInteger="1" minValue="91000" maxValue="1260000"/>
    </cacheField>
    <cacheField name="Data_ostatniego_remontu" numFmtId="14">
      <sharedItems containsSemiMixedTypes="0" containsNonDate="0" containsDate="1" containsString="0" minDate="2015-01-10T00:00:00" maxDate="2016-12-31T00:00:00"/>
    </cacheField>
    <cacheField name="ile lat do 2017" numFmtId="0">
      <sharedItems containsSemiMixedTypes="0" containsString="0" containsNumber="1" containsInteger="1" minValue="2" maxValue="11"/>
    </cacheField>
    <cacheField name="ile rozpoczetych 100000km" numFmtId="0">
      <sharedItems containsSemiMixedTypes="0" containsString="0" containsNumber="1" containsInteger="1" minValue="0" maxValue="12"/>
    </cacheField>
    <cacheField name="kwota wynikająca z przebiegu" numFmtId="0">
      <sharedItems containsSemiMixedTypes="0" containsString="0" containsNumber="1" minValue="0" maxValue="49200"/>
    </cacheField>
    <cacheField name="kwota wynikająca z lat" numFmtId="0">
      <sharedItems containsSemiMixedTypes="0" containsString="0" containsNumber="1" minValue="9560" maxValue="116400"/>
    </cacheField>
    <cacheField name="kwota amortyzacji" numFmtId="0">
      <sharedItems containsSemiMixedTypes="0" containsString="0" containsNumber="1" minValue="11472" maxValue="151700"/>
    </cacheField>
    <cacheField name="cena samochodu w 2017" numFmtId="0">
      <sharedItems containsSemiMixedTypes="0" containsString="0" containsNumber="1" minValue="17390" maxValue="316800"/>
    </cacheField>
    <cacheField name="ile dni upłyneło" numFmtId="0">
      <sharedItems containsSemiMixedTypes="0" containsString="0" containsNumber="1" containsInteger="1" minValue="2" maxValue="722"/>
    </cacheField>
    <cacheField name="marka" numFmtId="0">
      <sharedItems count="7">
        <s v="Iveco"/>
        <s v="Mercedes"/>
        <s v="MAN"/>
        <s v="Volvo"/>
        <s v="Scania"/>
        <s v="Renault"/>
        <s v="DAF"/>
      </sharedItems>
    </cacheField>
    <cacheField name="model" numFmtId="0">
      <sharedItems count="38">
        <s v="Strails"/>
        <s v="Axor"/>
        <s v="TGA"/>
        <s v="FE"/>
        <s v="FM"/>
        <s v="FMX"/>
        <s v="FH"/>
        <s v="100E"/>
        <s v="L94"/>
        <s v="Premium"/>
        <s v="Atego"/>
        <s v="M93"/>
        <s v="EuroCargo"/>
        <s v="TGL"/>
        <s v="FL"/>
        <s v="LF45"/>
        <s v="TGA41"/>
        <s v="TGA33"/>
        <s v="CF85"/>
        <s v="Sided"/>
        <s v="Actros"/>
        <s v="Midlum"/>
        <s v="D10"/>
        <s v="CF75"/>
        <s v="CF65"/>
        <s v="TrakkerEuro5"/>
        <s v="Magnum"/>
        <s v="R385"/>
        <s v="Pelen"/>
        <s v="R500"/>
        <s v="STRALIS"/>
        <s v="R420"/>
        <s v="FH13-500"/>
        <s v="TGX"/>
        <s v="XF460"/>
        <s v="TGS"/>
        <s v="TGA18"/>
        <s v="2015Euro6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s v="Iveco Strails"/>
    <x v="0"/>
    <n v="85900"/>
    <s v="ERA 210 TR"/>
    <n v="1200655"/>
    <d v="2015-01-31T00:00:00"/>
    <n v="11"/>
    <n v="12"/>
    <n v="20616"/>
    <n v="47245.000000000007"/>
    <n v="67861"/>
    <n v="18039"/>
    <n v="701"/>
    <x v="0"/>
    <x v="0"/>
  </r>
  <r>
    <s v="Iveco Strails"/>
    <x v="0"/>
    <n v="85900"/>
    <s v="ERA 211 TR"/>
    <n v="1068570"/>
    <d v="2015-01-25T00:00:00"/>
    <n v="11"/>
    <n v="10"/>
    <n v="17180"/>
    <n v="47245.000000000007"/>
    <n v="64425.000000000007"/>
    <n v="21474.999999999993"/>
    <n v="707"/>
    <x v="0"/>
    <x v="0"/>
  </r>
  <r>
    <s v="Iveco Strails"/>
    <x v="0"/>
    <n v="85900"/>
    <s v="ERA 212 TR"/>
    <n v="998704"/>
    <d v="2015-01-24T00:00:00"/>
    <n v="11"/>
    <n v="9"/>
    <n v="15462"/>
    <n v="47245.000000000007"/>
    <n v="62707.000000000007"/>
    <n v="23192.999999999993"/>
    <n v="708"/>
    <x v="0"/>
    <x v="0"/>
  </r>
  <r>
    <s v="Iveco Strails"/>
    <x v="0"/>
    <n v="85900"/>
    <s v="ERA 213 TR"/>
    <n v="936780"/>
    <d v="2015-01-24T00:00:00"/>
    <n v="11"/>
    <n v="9"/>
    <n v="15462"/>
    <n v="47245.000000000007"/>
    <n v="62707.000000000007"/>
    <n v="23192.999999999993"/>
    <n v="708"/>
    <x v="0"/>
    <x v="0"/>
  </r>
  <r>
    <s v="Iveco Strails"/>
    <x v="0"/>
    <n v="85900"/>
    <s v="ERA 209 TR"/>
    <n v="870233"/>
    <d v="2015-01-30T00:00:00"/>
    <n v="11"/>
    <n v="8"/>
    <n v="13744"/>
    <n v="47245.000000000007"/>
    <n v="60989.000000000007"/>
    <n v="24910.999999999993"/>
    <n v="702"/>
    <x v="0"/>
    <x v="0"/>
  </r>
  <r>
    <s v="Mercedes Axor"/>
    <x v="1"/>
    <n v="205000"/>
    <s v="ERA 223 TR"/>
    <n v="1260000"/>
    <d v="2016-04-23T00:00:00"/>
    <n v="10"/>
    <n v="12"/>
    <n v="49200"/>
    <n v="102500"/>
    <n v="151700"/>
    <n v="53300"/>
    <n v="253"/>
    <x v="1"/>
    <x v="1"/>
  </r>
  <r>
    <s v="MAN TGA"/>
    <x v="1"/>
    <n v="198000"/>
    <s v="ERA 217 TR"/>
    <n v="890200"/>
    <d v="2016-05-30T00:00:00"/>
    <n v="10"/>
    <n v="8"/>
    <n v="31680"/>
    <n v="99000"/>
    <n v="130680"/>
    <n v="67320"/>
    <n v="216"/>
    <x v="2"/>
    <x v="2"/>
  </r>
  <r>
    <s v="Volvo FE"/>
    <x v="2"/>
    <n v="49411"/>
    <s v="ERA 095 TR"/>
    <n v="186000"/>
    <d v="2015-07-25T00:00:00"/>
    <n v="9"/>
    <n v="1"/>
    <n v="988.22"/>
    <n v="22234.95"/>
    <n v="23223.170000000002"/>
    <n v="26187.829999999998"/>
    <n v="526"/>
    <x v="3"/>
    <x v="3"/>
  </r>
  <r>
    <s v="Volvo FM"/>
    <x v="2"/>
    <n v="58000"/>
    <s v="ERA 093 TR"/>
    <n v="306000"/>
    <d v="2015-09-24T00:00:00"/>
    <n v="9"/>
    <n v="3"/>
    <n v="3480"/>
    <n v="26100"/>
    <n v="29580"/>
    <n v="28420"/>
    <n v="465"/>
    <x v="3"/>
    <x v="4"/>
  </r>
  <r>
    <s v="Volvo FMX"/>
    <x v="2"/>
    <n v="84000"/>
    <s v="ERA 094 TR"/>
    <n v="266000"/>
    <d v="2016-01-13T00:00:00"/>
    <n v="9"/>
    <n v="2"/>
    <n v="3360"/>
    <n v="37800"/>
    <n v="41160"/>
    <n v="42840"/>
    <n v="354"/>
    <x v="3"/>
    <x v="5"/>
  </r>
  <r>
    <s v="Volvo FH"/>
    <x v="2"/>
    <n v="89000"/>
    <s v="ERA 092 TR"/>
    <n v="305000"/>
    <d v="2015-03-12T00:00:00"/>
    <n v="9"/>
    <n v="3"/>
    <n v="5340"/>
    <n v="40050"/>
    <n v="45390"/>
    <n v="43610"/>
    <n v="661"/>
    <x v="3"/>
    <x v="6"/>
  </r>
  <r>
    <s v="Volvo FE"/>
    <x v="3"/>
    <n v="48411"/>
    <s v="ERA 097 TR"/>
    <n v="190000"/>
    <d v="2015-07-25T00:00:00"/>
    <n v="8"/>
    <n v="1"/>
    <n v="968.22"/>
    <n v="19364.400000000001"/>
    <n v="20332.620000000003"/>
    <n v="28078.379999999997"/>
    <n v="526"/>
    <x v="3"/>
    <x v="3"/>
  </r>
  <r>
    <s v="Iveco 100E"/>
    <x v="3"/>
    <n v="68000"/>
    <s v="ERA 114 TR"/>
    <n v="992600"/>
    <d v="2015-06-02T00:00:00"/>
    <n v="8"/>
    <n v="9"/>
    <n v="12240"/>
    <n v="27200"/>
    <n v="39440"/>
    <n v="28560"/>
    <n v="579"/>
    <x v="0"/>
    <x v="7"/>
  </r>
  <r>
    <s v="Volvo FE"/>
    <x v="3"/>
    <n v="49411"/>
    <s v="ERA 108 TR"/>
    <n v="186000"/>
    <d v="2015-07-25T00:00:00"/>
    <n v="8"/>
    <n v="1"/>
    <n v="988.22"/>
    <n v="19764.400000000001"/>
    <n v="20752.620000000003"/>
    <n v="28658.379999999997"/>
    <n v="526"/>
    <x v="3"/>
    <x v="3"/>
  </r>
  <r>
    <s v="Scania L94"/>
    <x v="3"/>
    <n v="67900"/>
    <s v="ERA 100 TR"/>
    <n v="850000"/>
    <d v="2015-07-09T00:00:00"/>
    <n v="8"/>
    <n v="8"/>
    <n v="10864"/>
    <n v="27160"/>
    <n v="38024"/>
    <n v="29876"/>
    <n v="542"/>
    <x v="4"/>
    <x v="8"/>
  </r>
  <r>
    <s v="Volvo FE"/>
    <x v="3"/>
    <n v="65000"/>
    <s v="ERA 101 TR"/>
    <n v="740000"/>
    <d v="2016-01-16T00:00:00"/>
    <n v="8"/>
    <n v="7"/>
    <n v="9100"/>
    <n v="26000"/>
    <n v="35100"/>
    <n v="29900"/>
    <n v="351"/>
    <x v="3"/>
    <x v="3"/>
  </r>
  <r>
    <s v="Scania L94"/>
    <x v="3"/>
    <n v="68900"/>
    <s v="ERA 111 TR"/>
    <n v="846000"/>
    <d v="2015-07-09T00:00:00"/>
    <n v="8"/>
    <n v="8"/>
    <n v="11024"/>
    <n v="27560"/>
    <n v="38584"/>
    <n v="30316"/>
    <n v="542"/>
    <x v="4"/>
    <x v="8"/>
  </r>
  <r>
    <s v="Volvo FM"/>
    <x v="3"/>
    <n v="59000"/>
    <s v="ERA 120 TR"/>
    <n v="302000"/>
    <d v="2015-09-24T00:00:00"/>
    <n v="8"/>
    <n v="3"/>
    <n v="3540"/>
    <n v="23600"/>
    <n v="27140"/>
    <n v="31860"/>
    <n v="465"/>
    <x v="3"/>
    <x v="4"/>
  </r>
  <r>
    <s v="Renault Premium"/>
    <x v="3"/>
    <n v="77000"/>
    <s v="ERA 110 TR"/>
    <n v="846000"/>
    <d v="2016-01-07T00:00:00"/>
    <n v="8"/>
    <n v="8"/>
    <n v="12320"/>
    <n v="30800"/>
    <n v="43120"/>
    <n v="33880"/>
    <n v="360"/>
    <x v="5"/>
    <x v="9"/>
  </r>
  <r>
    <s v="Mercedes Atego"/>
    <x v="3"/>
    <n v="85000"/>
    <s v="ERA 112 TR"/>
    <n v="946000"/>
    <d v="2015-01-10T00:00:00"/>
    <n v="8"/>
    <n v="9"/>
    <n v="15300"/>
    <n v="34000"/>
    <n v="49300"/>
    <n v="35700"/>
    <n v="722"/>
    <x v="1"/>
    <x v="10"/>
  </r>
  <r>
    <s v="Scania M93"/>
    <x v="3"/>
    <n v="79000"/>
    <s v="ERA 102 TR"/>
    <n v="390000"/>
    <d v="2016-01-10T00:00:00"/>
    <n v="8"/>
    <n v="3"/>
    <n v="4740"/>
    <n v="31600"/>
    <n v="36340"/>
    <n v="42660"/>
    <n v="357"/>
    <x v="4"/>
    <x v="11"/>
  </r>
  <r>
    <s v="Scania M93"/>
    <x v="3"/>
    <n v="79000"/>
    <s v="ERA 302 TR"/>
    <n v="390000"/>
    <d v="2016-01-10T00:00:00"/>
    <n v="8"/>
    <n v="3"/>
    <n v="4740"/>
    <n v="31600"/>
    <n v="36340"/>
    <n v="42660"/>
    <n v="357"/>
    <x v="4"/>
    <x v="11"/>
  </r>
  <r>
    <s v="Volvo FMX"/>
    <x v="3"/>
    <n v="83000"/>
    <s v="ERA 096 TR"/>
    <n v="270000"/>
    <d v="2016-01-13T00:00:00"/>
    <n v="8"/>
    <n v="2"/>
    <n v="3320"/>
    <n v="33200"/>
    <n v="36520"/>
    <n v="46480"/>
    <n v="354"/>
    <x v="3"/>
    <x v="5"/>
  </r>
  <r>
    <s v="Iveco EuroCargo"/>
    <x v="3"/>
    <n v="86133"/>
    <s v="ERA 104 TR"/>
    <n v="380000"/>
    <d v="2015-07-23T00:00:00"/>
    <n v="8"/>
    <n v="3"/>
    <n v="5167.9799999999996"/>
    <n v="34453.200000000004"/>
    <n v="39621.180000000008"/>
    <n v="46511.819999999992"/>
    <n v="528"/>
    <x v="0"/>
    <x v="12"/>
  </r>
  <r>
    <s v="Volvo FH"/>
    <x v="3"/>
    <n v="90000"/>
    <s v="ERA 119 TR"/>
    <n v="301000"/>
    <d v="2015-03-12T00:00:00"/>
    <n v="8"/>
    <n v="3"/>
    <n v="5400"/>
    <n v="36000"/>
    <n v="41400"/>
    <n v="48600"/>
    <n v="661"/>
    <x v="3"/>
    <x v="6"/>
  </r>
  <r>
    <s v="Mercedes Atego"/>
    <x v="3"/>
    <n v="91000"/>
    <s v="ERA 106 TR"/>
    <n v="360000"/>
    <d v="2015-06-19T00:00:00"/>
    <n v="8"/>
    <n v="3"/>
    <n v="5460"/>
    <n v="36400"/>
    <n v="41860"/>
    <n v="49140"/>
    <n v="562"/>
    <x v="1"/>
    <x v="10"/>
  </r>
  <r>
    <s v="MAN TGL"/>
    <x v="3"/>
    <n v="114400"/>
    <s v="ERA 117 TR"/>
    <n v="226000"/>
    <d v="2015-03-10T00:00:00"/>
    <n v="8"/>
    <n v="2"/>
    <n v="4576"/>
    <n v="45760"/>
    <n v="50336"/>
    <n v="64064"/>
    <n v="663"/>
    <x v="2"/>
    <x v="13"/>
  </r>
  <r>
    <s v="Volvo FL"/>
    <x v="3"/>
    <n v="134000"/>
    <s v="ERA 098 TR"/>
    <n v="482000"/>
    <d v="2016-01-16T00:00:00"/>
    <n v="8"/>
    <n v="4"/>
    <n v="10720"/>
    <n v="53600"/>
    <n v="64320"/>
    <n v="69680"/>
    <n v="351"/>
    <x v="3"/>
    <x v="14"/>
  </r>
  <r>
    <s v="Volvo FL"/>
    <x v="3"/>
    <n v="135000"/>
    <s v="ERA 109 TR"/>
    <n v="478000"/>
    <d v="2016-01-16T00:00:00"/>
    <n v="8"/>
    <n v="4"/>
    <n v="10800"/>
    <n v="54000"/>
    <n v="64800"/>
    <n v="70200"/>
    <n v="351"/>
    <x v="3"/>
    <x v="14"/>
  </r>
  <r>
    <s v="DAF LF45"/>
    <x v="3"/>
    <n v="131780"/>
    <s v="ERA 115 TR"/>
    <n v="306000"/>
    <d v="2015-12-27T00:00:00"/>
    <n v="8"/>
    <n v="3"/>
    <n v="7906.7999999999993"/>
    <n v="52712"/>
    <n v="60618.8"/>
    <n v="71161.2"/>
    <n v="371"/>
    <x v="6"/>
    <x v="15"/>
  </r>
  <r>
    <s v="MAN TGL"/>
    <x v="3"/>
    <n v="159000"/>
    <s v="ERA 113 TR"/>
    <n v="403000"/>
    <d v="2016-11-07T00:00:00"/>
    <n v="8"/>
    <n v="4"/>
    <n v="12720"/>
    <n v="63600"/>
    <n v="76320"/>
    <n v="82680"/>
    <n v="55"/>
    <x v="2"/>
    <x v="13"/>
  </r>
  <r>
    <s v="Renault Premium"/>
    <x v="3"/>
    <n v="162800"/>
    <s v="ERA 107 TR"/>
    <n v="370000"/>
    <d v="2015-11-21T00:00:00"/>
    <n v="8"/>
    <n v="3"/>
    <n v="9768"/>
    <n v="65120"/>
    <n v="74888"/>
    <n v="87912"/>
    <n v="407"/>
    <x v="5"/>
    <x v="9"/>
  </r>
  <r>
    <s v="MAN TGA41"/>
    <x v="3"/>
    <n v="168800"/>
    <s v="ERA 116 TR"/>
    <n v="186300"/>
    <d v="2015-09-25T00:00:00"/>
    <n v="8"/>
    <n v="1"/>
    <n v="3376"/>
    <n v="67520"/>
    <n v="70896"/>
    <n v="97904"/>
    <n v="464"/>
    <x v="2"/>
    <x v="16"/>
  </r>
  <r>
    <s v="MAN TGA33"/>
    <x v="3"/>
    <n v="195370"/>
    <s v="ERA 105 TR"/>
    <n v="290000"/>
    <d v="2016-04-07T00:00:00"/>
    <n v="8"/>
    <n v="2"/>
    <n v="7814.8"/>
    <n v="78148"/>
    <n v="85962.8"/>
    <n v="109407.2"/>
    <n v="269"/>
    <x v="2"/>
    <x v="17"/>
  </r>
  <r>
    <s v="DAF CF85"/>
    <x v="3"/>
    <n v="195340"/>
    <s v="ERA 103 TR"/>
    <n v="190000"/>
    <d v="2015-10-01T00:00:00"/>
    <n v="8"/>
    <n v="1"/>
    <n v="3906.8"/>
    <n v="78136"/>
    <n v="82042.8"/>
    <n v="113297.2"/>
    <n v="458"/>
    <x v="6"/>
    <x v="18"/>
  </r>
  <r>
    <s v="Mercedes Sided"/>
    <x v="3"/>
    <n v="230000"/>
    <s v="ERA 099 TR"/>
    <n v="305000"/>
    <d v="2015-10-30T00:00:00"/>
    <n v="8"/>
    <n v="3"/>
    <n v="13800"/>
    <n v="92000"/>
    <n v="105800"/>
    <n v="124200"/>
    <n v="429"/>
    <x v="1"/>
    <x v="19"/>
  </r>
  <r>
    <s v="Mercedes Actros"/>
    <x v="3"/>
    <n v="291000"/>
    <s v="ERA 118 TR"/>
    <n v="166000"/>
    <d v="2015-10-20T00:00:00"/>
    <n v="8"/>
    <n v="1"/>
    <n v="5820"/>
    <n v="116400"/>
    <n v="122220"/>
    <n v="168780"/>
    <n v="439"/>
    <x v="1"/>
    <x v="20"/>
  </r>
  <r>
    <s v="DAF LF45"/>
    <x v="4"/>
    <n v="37000"/>
    <s v="ERA 132 TR"/>
    <n v="978000"/>
    <d v="2015-11-01T00:00:00"/>
    <n v="7"/>
    <n v="9"/>
    <n v="6660"/>
    <n v="12950.000000000002"/>
    <n v="19610"/>
    <n v="17390"/>
    <n v="427"/>
    <x v="6"/>
    <x v="15"/>
  </r>
  <r>
    <s v="DAF LF45"/>
    <x v="4"/>
    <n v="40830"/>
    <s v="ERA 142 TR"/>
    <n v="326000"/>
    <d v="2015-02-27T00:00:00"/>
    <n v="7"/>
    <n v="3"/>
    <n v="2449.7999999999997"/>
    <n v="14290.500000000002"/>
    <n v="16740.300000000003"/>
    <n v="24089.699999999997"/>
    <n v="674"/>
    <x v="6"/>
    <x v="15"/>
  </r>
  <r>
    <s v="Volvo FE"/>
    <x v="4"/>
    <n v="66000"/>
    <s v="ERA 145 TR"/>
    <n v="736000"/>
    <d v="2016-01-16T00:00:00"/>
    <n v="7"/>
    <n v="7"/>
    <n v="9240"/>
    <n v="23100.000000000004"/>
    <n v="32340.000000000004"/>
    <n v="33660"/>
    <n v="351"/>
    <x v="3"/>
    <x v="3"/>
  </r>
  <r>
    <s v="Renault Midlum"/>
    <x v="4"/>
    <n v="60000"/>
    <s v="ERA 146 TR"/>
    <n v="99250"/>
    <d v="2015-08-10T00:00:00"/>
    <n v="7"/>
    <n v="0"/>
    <n v="0"/>
    <n v="21000.000000000004"/>
    <n v="21000.000000000004"/>
    <n v="39000"/>
    <n v="510"/>
    <x v="5"/>
    <x v="21"/>
  </r>
  <r>
    <s v="Mercedes Atego"/>
    <x v="4"/>
    <n v="84000"/>
    <s v="ERA 135 TR"/>
    <n v="950000"/>
    <d v="2015-01-25T00:00:00"/>
    <n v="7"/>
    <n v="9"/>
    <n v="15120"/>
    <n v="29400.000000000004"/>
    <n v="44520"/>
    <n v="39480"/>
    <n v="707"/>
    <x v="1"/>
    <x v="10"/>
  </r>
  <r>
    <s v="Iveco 100E"/>
    <x v="4"/>
    <n v="67000"/>
    <s v="ERA 136 TR"/>
    <n v="103260"/>
    <d v="2015-06-02T00:00:00"/>
    <n v="7"/>
    <n v="1"/>
    <n v="1340"/>
    <n v="23450.000000000004"/>
    <n v="24790.000000000004"/>
    <n v="42210"/>
    <n v="579"/>
    <x v="0"/>
    <x v="7"/>
  </r>
  <r>
    <s v="Renault D10"/>
    <x v="4"/>
    <n v="75300"/>
    <s v="ERA 141 TR"/>
    <n v="302000"/>
    <d v="2015-06-19T00:00:00"/>
    <n v="7"/>
    <n v="3"/>
    <n v="4518"/>
    <n v="26355.000000000004"/>
    <n v="30873.000000000004"/>
    <n v="44427"/>
    <n v="562"/>
    <x v="5"/>
    <x v="22"/>
  </r>
  <r>
    <s v="Volvo FMX"/>
    <x v="4"/>
    <n v="84000"/>
    <s v="ERA 340 TR"/>
    <n v="266000"/>
    <d v="2016-01-13T00:00:00"/>
    <n v="7"/>
    <n v="2"/>
    <n v="3360"/>
    <n v="29400.000000000004"/>
    <n v="32760.000000000004"/>
    <n v="51240"/>
    <n v="354"/>
    <x v="3"/>
    <x v="5"/>
  </r>
  <r>
    <s v="Mercedes Atego"/>
    <x v="4"/>
    <n v="92000"/>
    <s v="ERA 147 TR"/>
    <n v="356000"/>
    <d v="2015-06-19T00:00:00"/>
    <n v="7"/>
    <n v="3"/>
    <n v="5520"/>
    <n v="32200.000000000004"/>
    <n v="37720"/>
    <n v="54280"/>
    <n v="562"/>
    <x v="1"/>
    <x v="10"/>
  </r>
  <r>
    <s v="MAN TGL"/>
    <x v="4"/>
    <n v="89000"/>
    <s v="ERA 394 TR"/>
    <n v="266000"/>
    <d v="2016-01-13T00:00:00"/>
    <n v="7"/>
    <n v="2"/>
    <n v="3560"/>
    <n v="31150.000000000004"/>
    <n v="34710"/>
    <n v="54290"/>
    <n v="354"/>
    <x v="2"/>
    <x v="13"/>
  </r>
  <r>
    <s v="DAF CF75"/>
    <x v="4"/>
    <n v="94000"/>
    <s v="ERA 143 TR"/>
    <n v="91000"/>
    <d v="2015-09-21T00:00:00"/>
    <n v="7"/>
    <n v="0"/>
    <n v="0"/>
    <n v="32900"/>
    <n v="32900"/>
    <n v="61100"/>
    <n v="468"/>
    <x v="6"/>
    <x v="23"/>
  </r>
  <r>
    <s v="MAN TGL"/>
    <x v="4"/>
    <n v="113400"/>
    <s v="ERA 140 TR"/>
    <n v="230000"/>
    <d v="2015-03-10T00:00:00"/>
    <n v="7"/>
    <n v="2"/>
    <n v="4536"/>
    <n v="39690.000000000007"/>
    <n v="44226.000000000007"/>
    <n v="69174"/>
    <n v="663"/>
    <x v="2"/>
    <x v="13"/>
  </r>
  <r>
    <s v="DAF CF65"/>
    <x v="4"/>
    <n v="135000"/>
    <s v="ERA 133 TR"/>
    <n v="251000"/>
    <d v="2015-03-04T00:00:00"/>
    <n v="7"/>
    <n v="2"/>
    <n v="5400"/>
    <n v="47250.000000000007"/>
    <n v="52650.000000000007"/>
    <n v="82350"/>
    <n v="669"/>
    <x v="6"/>
    <x v="24"/>
  </r>
  <r>
    <s v="Iveco TrakkerEuro5"/>
    <x v="4"/>
    <n v="160000"/>
    <s v="ERA 214 TR"/>
    <n v="263000"/>
    <d v="2015-01-24T00:00:00"/>
    <n v="7"/>
    <n v="2"/>
    <n v="6400"/>
    <n v="56000.000000000007"/>
    <n v="62400.000000000007"/>
    <n v="97600"/>
    <n v="708"/>
    <x v="0"/>
    <x v="25"/>
  </r>
  <r>
    <s v="Renault Magnum"/>
    <x v="4"/>
    <n v="265000"/>
    <s v="ERA 227 TR"/>
    <n v="930000"/>
    <d v="2015-08-20T00:00:00"/>
    <n v="7"/>
    <n v="9"/>
    <n v="47700"/>
    <n v="92750.000000000015"/>
    <n v="140450"/>
    <n v="124550"/>
    <n v="500"/>
    <x v="5"/>
    <x v="26"/>
  </r>
  <r>
    <s v="Renault Magnum"/>
    <x v="4"/>
    <n v="265000"/>
    <s v="ERA 228 TR"/>
    <n v="912000"/>
    <d v="2015-08-20T00:00:00"/>
    <n v="7"/>
    <n v="9"/>
    <n v="47700"/>
    <n v="92750.000000000015"/>
    <n v="140450"/>
    <n v="124550"/>
    <n v="500"/>
    <x v="5"/>
    <x v="26"/>
  </r>
  <r>
    <s v="Renault Magnum"/>
    <x v="4"/>
    <n v="265000"/>
    <s v="ERA 226 TR"/>
    <n v="856000"/>
    <d v="2015-08-20T00:00:00"/>
    <n v="7"/>
    <n v="8"/>
    <n v="42400"/>
    <n v="92750.000000000015"/>
    <n v="135150"/>
    <n v="129850"/>
    <n v="500"/>
    <x v="5"/>
    <x v="26"/>
  </r>
  <r>
    <s v="Renault Premium"/>
    <x v="4"/>
    <n v="230000"/>
    <s v="ERA 131 TR"/>
    <n v="455000"/>
    <d v="2016-03-10T00:00:00"/>
    <n v="7"/>
    <n v="4"/>
    <n v="18400"/>
    <n v="80500.000000000015"/>
    <n v="98900.000000000015"/>
    <n v="131100"/>
    <n v="297"/>
    <x v="5"/>
    <x v="9"/>
  </r>
  <r>
    <s v="Mercedes Sided"/>
    <x v="4"/>
    <n v="231000"/>
    <s v="ERA 144 TR"/>
    <n v="301000"/>
    <d v="2015-10-30T00:00:00"/>
    <n v="7"/>
    <n v="3"/>
    <n v="13860"/>
    <n v="80850.000000000015"/>
    <n v="94710.000000000015"/>
    <n v="136290"/>
    <n v="429"/>
    <x v="1"/>
    <x v="19"/>
  </r>
  <r>
    <s v="Mercedes Actros"/>
    <x v="4"/>
    <n v="257000"/>
    <s v="ERA 134 TR"/>
    <n v="164700"/>
    <d v="2015-10-09T00:00:00"/>
    <n v="7"/>
    <n v="1"/>
    <n v="5140"/>
    <n v="89950.000000000015"/>
    <n v="95090.000000000015"/>
    <n v="161910"/>
    <n v="450"/>
    <x v="1"/>
    <x v="20"/>
  </r>
  <r>
    <s v="DAF LF45"/>
    <x v="5"/>
    <n v="38000"/>
    <s v="ERA 161 TR"/>
    <n v="574000"/>
    <d v="2015-11-01T00:00:00"/>
    <n v="6"/>
    <n v="5"/>
    <n v="3800"/>
    <n v="11400.000000000002"/>
    <n v="15200.000000000002"/>
    <n v="22800"/>
    <n v="427"/>
    <x v="6"/>
    <x v="15"/>
  </r>
  <r>
    <s v="Renault R385"/>
    <x v="5"/>
    <n v="56700"/>
    <s v="ERA 158 TR"/>
    <n v="290000"/>
    <d v="2015-08-20T00:00:00"/>
    <n v="6"/>
    <n v="2"/>
    <n v="2268"/>
    <n v="17010.000000000004"/>
    <n v="19278.000000000004"/>
    <n v="37422"/>
    <n v="500"/>
    <x v="5"/>
    <x v="27"/>
  </r>
  <r>
    <s v="Renault R385"/>
    <x v="5"/>
    <n v="57700"/>
    <s v="ERA 160 TR"/>
    <n v="286000"/>
    <d v="2015-08-20T00:00:00"/>
    <n v="6"/>
    <n v="2"/>
    <n v="2308"/>
    <n v="17310.000000000004"/>
    <n v="19618.000000000004"/>
    <n v="38082"/>
    <n v="500"/>
    <x v="5"/>
    <x v="27"/>
  </r>
  <r>
    <s v="Renault Midlum"/>
    <x v="5"/>
    <n v="59000"/>
    <s v="ERA 159 TR"/>
    <n v="103250"/>
    <d v="2015-08-10T00:00:00"/>
    <n v="6"/>
    <n v="1"/>
    <n v="1180"/>
    <n v="17700.000000000004"/>
    <n v="18880.000000000004"/>
    <n v="40120"/>
    <n v="510"/>
    <x v="5"/>
    <x v="21"/>
  </r>
  <r>
    <s v="Renault D10"/>
    <x v="5"/>
    <n v="74300"/>
    <s v="ERA 157 TR"/>
    <n v="306000"/>
    <d v="2015-06-19T00:00:00"/>
    <n v="6"/>
    <n v="3"/>
    <n v="4458"/>
    <n v="22290.000000000004"/>
    <n v="26748.000000000004"/>
    <n v="47552"/>
    <n v="562"/>
    <x v="5"/>
    <x v="22"/>
  </r>
  <r>
    <s v="Mercedes Actros"/>
    <x v="5"/>
    <n v="210000"/>
    <s v="ERA 221 TR"/>
    <n v="780000"/>
    <d v="2016-04-21T00:00:00"/>
    <n v="6"/>
    <n v="7"/>
    <n v="29400.000000000004"/>
    <n v="63000.000000000007"/>
    <n v="92400.000000000015"/>
    <n v="117599.99999999999"/>
    <n v="255"/>
    <x v="1"/>
    <x v="20"/>
  </r>
  <r>
    <s v="Mercedes Actros"/>
    <x v="5"/>
    <n v="210000"/>
    <s v="ERA 225 TR"/>
    <n v="760300"/>
    <d v="2016-04-21T00:00:00"/>
    <n v="6"/>
    <n v="7"/>
    <n v="29400.000000000004"/>
    <n v="63000.000000000007"/>
    <n v="92400.000000000015"/>
    <n v="117599.99999999999"/>
    <n v="255"/>
    <x v="1"/>
    <x v="20"/>
  </r>
  <r>
    <s v="Mercedes Actros"/>
    <x v="5"/>
    <n v="210000"/>
    <s v="ERA 220 TR"/>
    <n v="680000"/>
    <d v="2016-04-21T00:00:00"/>
    <n v="6"/>
    <n v="6"/>
    <n v="25200"/>
    <n v="63000.000000000007"/>
    <n v="88200"/>
    <n v="121800"/>
    <n v="255"/>
    <x v="1"/>
    <x v="20"/>
  </r>
  <r>
    <s v="Mercedes Actros"/>
    <x v="5"/>
    <n v="210000"/>
    <s v="ERA 222 TR"/>
    <n v="655000"/>
    <d v="2016-04-21T00:00:00"/>
    <n v="6"/>
    <n v="6"/>
    <n v="25200"/>
    <n v="63000.000000000007"/>
    <n v="88200"/>
    <n v="121800"/>
    <n v="255"/>
    <x v="1"/>
    <x v="20"/>
  </r>
  <r>
    <s v="Renault Pelen"/>
    <x v="5"/>
    <n v="220000"/>
    <s v="ERA 230 TR"/>
    <n v="731000"/>
    <d v="2015-08-20T00:00:00"/>
    <n v="6"/>
    <n v="7"/>
    <n v="30800.000000000004"/>
    <n v="66000.000000000015"/>
    <n v="96800.000000000015"/>
    <n v="123199.99999999999"/>
    <n v="500"/>
    <x v="5"/>
    <x v="28"/>
  </r>
  <r>
    <s v="Renault Pelen"/>
    <x v="5"/>
    <n v="220000"/>
    <s v="ERA 229 TR"/>
    <n v="685413"/>
    <d v="2015-08-20T00:00:00"/>
    <n v="6"/>
    <n v="6"/>
    <n v="26400"/>
    <n v="66000.000000000015"/>
    <n v="92400.000000000015"/>
    <n v="127599.99999999999"/>
    <n v="500"/>
    <x v="5"/>
    <x v="28"/>
  </r>
  <r>
    <s v="DAF CF85"/>
    <x v="5"/>
    <n v="196340"/>
    <s v="ERA 162 TR"/>
    <n v="186000"/>
    <d v="2015-10-01T00:00:00"/>
    <n v="6"/>
    <n v="1"/>
    <n v="3926.8"/>
    <n v="58902.000000000007"/>
    <n v="62828.80000000001"/>
    <n v="133511.19999999998"/>
    <n v="458"/>
    <x v="6"/>
    <x v="18"/>
  </r>
  <r>
    <s v="Scania R500"/>
    <x v="5"/>
    <n v="245000"/>
    <s v="ERA 237 TR"/>
    <n v="720000"/>
    <d v="2016-04-02T00:00:00"/>
    <n v="6"/>
    <n v="7"/>
    <n v="34300"/>
    <n v="73500.000000000015"/>
    <n v="107800.00000000001"/>
    <n v="137200"/>
    <n v="274"/>
    <x v="4"/>
    <x v="29"/>
  </r>
  <r>
    <s v="Scania R500"/>
    <x v="5"/>
    <n v="245000"/>
    <s v="ERA 236 TR"/>
    <n v="680000"/>
    <d v="2016-04-02T00:00:00"/>
    <n v="6"/>
    <n v="6"/>
    <n v="29400"/>
    <n v="73500.000000000015"/>
    <n v="102900.00000000001"/>
    <n v="142100"/>
    <n v="274"/>
    <x v="4"/>
    <x v="29"/>
  </r>
  <r>
    <s v="Scania R500"/>
    <x v="5"/>
    <n v="245000"/>
    <s v="ERA 238 TR"/>
    <n v="660000"/>
    <d v="2016-04-02T00:00:00"/>
    <n v="6"/>
    <n v="6"/>
    <n v="29400"/>
    <n v="73500.000000000015"/>
    <n v="102900.00000000001"/>
    <n v="142100"/>
    <n v="274"/>
    <x v="4"/>
    <x v="29"/>
  </r>
  <r>
    <s v="Scania R500"/>
    <x v="5"/>
    <n v="245000"/>
    <s v="ERA 240 TR"/>
    <n v="630000"/>
    <d v="2016-04-02T00:00:00"/>
    <n v="6"/>
    <n v="6"/>
    <n v="29400"/>
    <n v="73500.000000000015"/>
    <n v="102900.00000000001"/>
    <n v="142100"/>
    <n v="274"/>
    <x v="4"/>
    <x v="29"/>
  </r>
  <r>
    <s v="Scania R500"/>
    <x v="5"/>
    <n v="245000"/>
    <s v="ERA 241 TR"/>
    <n v="655000"/>
    <d v="2016-04-02T00:00:00"/>
    <n v="6"/>
    <n v="6"/>
    <n v="29400"/>
    <n v="73500.000000000015"/>
    <n v="102900.00000000001"/>
    <n v="142100"/>
    <n v="274"/>
    <x v="4"/>
    <x v="29"/>
  </r>
  <r>
    <s v="Scania R500"/>
    <x v="5"/>
    <n v="245000"/>
    <s v="ERA 239 TR"/>
    <n v="590000"/>
    <d v="2016-04-02T00:00:00"/>
    <n v="6"/>
    <n v="5"/>
    <n v="24500"/>
    <n v="73500.000000000015"/>
    <n v="98000.000000000015"/>
    <n v="147000"/>
    <n v="274"/>
    <x v="4"/>
    <x v="29"/>
  </r>
  <r>
    <s v="DAF LF45"/>
    <x v="6"/>
    <n v="39830"/>
    <s v="ERA 168 TR"/>
    <n v="330000"/>
    <d v="2015-02-27T00:00:00"/>
    <n v="5"/>
    <n v="3"/>
    <n v="2389.7999999999997"/>
    <n v="9957.5"/>
    <n v="12347.3"/>
    <n v="27482.7"/>
    <n v="674"/>
    <x v="6"/>
    <x v="15"/>
  </r>
  <r>
    <s v="DAF LF45"/>
    <x v="6"/>
    <n v="48800"/>
    <s v="ERA 175 TR"/>
    <n v="268650"/>
    <d v="2015-04-23T00:00:00"/>
    <n v="5"/>
    <n v="2"/>
    <n v="1952"/>
    <n v="12200"/>
    <n v="14152"/>
    <n v="34648"/>
    <n v="619"/>
    <x v="6"/>
    <x v="15"/>
  </r>
  <r>
    <s v="Volvo FM"/>
    <x v="6"/>
    <n v="59000"/>
    <s v="ERA 173 TR"/>
    <n v="302000"/>
    <d v="2015-09-24T00:00:00"/>
    <n v="5"/>
    <n v="3"/>
    <n v="3540"/>
    <n v="14750"/>
    <n v="18290"/>
    <n v="40710"/>
    <n v="465"/>
    <x v="3"/>
    <x v="4"/>
  </r>
  <r>
    <s v="Renault Premium"/>
    <x v="6"/>
    <n v="76000"/>
    <s v="ERA 166 TR"/>
    <n v="850000"/>
    <d v="2016-01-07T00:00:00"/>
    <n v="5"/>
    <n v="8"/>
    <n v="12160"/>
    <n v="19000"/>
    <n v="31160"/>
    <n v="44840"/>
    <n v="360"/>
    <x v="5"/>
    <x v="9"/>
  </r>
  <r>
    <s v="Iveco EuroCargo"/>
    <x v="6"/>
    <n v="87133"/>
    <s v="ERA 176 TR"/>
    <n v="376000"/>
    <d v="2015-07-23T00:00:00"/>
    <n v="5"/>
    <n v="3"/>
    <n v="5227.9799999999996"/>
    <n v="21783.25"/>
    <n v="27011.23"/>
    <n v="60121.770000000004"/>
    <n v="528"/>
    <x v="0"/>
    <x v="12"/>
  </r>
  <r>
    <s v="Volvo FH"/>
    <x v="6"/>
    <n v="110000"/>
    <s v="ERA 172 TR"/>
    <n v="201000"/>
    <d v="2015-03-12T00:00:00"/>
    <n v="5"/>
    <n v="2"/>
    <n v="4400"/>
    <n v="27500"/>
    <n v="31900"/>
    <n v="78100"/>
    <n v="661"/>
    <x v="3"/>
    <x v="6"/>
  </r>
  <r>
    <s v="DAF LF45"/>
    <x v="6"/>
    <n v="130780"/>
    <s v="ERA 169 TR"/>
    <n v="310000"/>
    <d v="2015-12-27T00:00:00"/>
    <n v="5"/>
    <n v="3"/>
    <n v="7846.7999999999993"/>
    <n v="32695"/>
    <n v="40541.800000000003"/>
    <n v="90238.2"/>
    <n v="371"/>
    <x v="6"/>
    <x v="15"/>
  </r>
  <r>
    <s v="MAN TGL"/>
    <x v="6"/>
    <n v="135502"/>
    <s v="ERA 170 TR"/>
    <n v="247000"/>
    <d v="2016-04-16T00:00:00"/>
    <n v="5"/>
    <n v="2"/>
    <n v="5420.08"/>
    <n v="33875.5"/>
    <n v="39295.58"/>
    <n v="96206.42"/>
    <n v="260"/>
    <x v="2"/>
    <x v="13"/>
  </r>
  <r>
    <s v="Iveco STRALIS"/>
    <x v="6"/>
    <n v="145000"/>
    <s v="ERA 215 TR"/>
    <n v="386732"/>
    <d v="2015-02-24T00:00:00"/>
    <n v="5"/>
    <n v="3"/>
    <n v="8700"/>
    <n v="36250"/>
    <n v="44950"/>
    <n v="100050"/>
    <n v="677"/>
    <x v="0"/>
    <x v="30"/>
  </r>
  <r>
    <s v="Iveco STRALIS"/>
    <x v="6"/>
    <n v="145000"/>
    <s v="ERA 216 TR"/>
    <n v="312680"/>
    <d v="2015-02-24T00:00:00"/>
    <n v="5"/>
    <n v="3"/>
    <n v="8700"/>
    <n v="36250"/>
    <n v="44950"/>
    <n v="100050"/>
    <n v="677"/>
    <x v="0"/>
    <x v="30"/>
  </r>
  <r>
    <s v="Renault Premium"/>
    <x v="6"/>
    <n v="163800"/>
    <s v="ERA 178 TR"/>
    <n v="366000"/>
    <d v="2015-11-21T00:00:00"/>
    <n v="5"/>
    <n v="3"/>
    <n v="9828"/>
    <n v="40950"/>
    <n v="50778"/>
    <n v="113022"/>
    <n v="407"/>
    <x v="5"/>
    <x v="9"/>
  </r>
  <r>
    <s v="Scania R420"/>
    <x v="6"/>
    <n v="183000"/>
    <s v="ERA 232 TR"/>
    <n v="520000"/>
    <d v="2016-03-15T00:00:00"/>
    <n v="5"/>
    <n v="5"/>
    <n v="18300"/>
    <n v="45750"/>
    <n v="64050"/>
    <n v="118950"/>
    <n v="292"/>
    <x v="4"/>
    <x v="31"/>
  </r>
  <r>
    <s v="Scania R420"/>
    <x v="6"/>
    <n v="183000"/>
    <s v="ERA 233 TR"/>
    <n v="530000"/>
    <d v="2016-03-15T00:00:00"/>
    <n v="5"/>
    <n v="5"/>
    <n v="18300"/>
    <n v="45750"/>
    <n v="64050"/>
    <n v="118950"/>
    <n v="292"/>
    <x v="4"/>
    <x v="31"/>
  </r>
  <r>
    <s v="Scania R420"/>
    <x v="6"/>
    <n v="183000"/>
    <s v="ERA 231 TR"/>
    <n v="490000"/>
    <d v="2016-03-15T00:00:00"/>
    <n v="5"/>
    <n v="4"/>
    <n v="14640"/>
    <n v="45750"/>
    <n v="60390"/>
    <n v="122610"/>
    <n v="292"/>
    <x v="4"/>
    <x v="31"/>
  </r>
  <r>
    <s v="Scania R420"/>
    <x v="6"/>
    <n v="183000"/>
    <s v="ERA 234 TR"/>
    <n v="481000"/>
    <d v="2016-03-15T00:00:00"/>
    <n v="5"/>
    <n v="4"/>
    <n v="14640"/>
    <n v="45750"/>
    <n v="60390"/>
    <n v="122610"/>
    <n v="292"/>
    <x v="4"/>
    <x v="31"/>
  </r>
  <r>
    <s v="Scania R420"/>
    <x v="6"/>
    <n v="183000"/>
    <s v="ERA 235 TR"/>
    <n v="454000"/>
    <d v="2016-03-15T00:00:00"/>
    <n v="5"/>
    <n v="4"/>
    <n v="14640"/>
    <n v="45750"/>
    <n v="60390"/>
    <n v="122610"/>
    <n v="292"/>
    <x v="4"/>
    <x v="31"/>
  </r>
  <r>
    <s v="Volvo FH13-500"/>
    <x v="6"/>
    <n v="210000"/>
    <s v="ERA 248 TR"/>
    <n v="517000"/>
    <d v="2016-02-15T00:00:00"/>
    <n v="5"/>
    <n v="5"/>
    <n v="21000"/>
    <n v="52500"/>
    <n v="73500"/>
    <n v="136500"/>
    <n v="321"/>
    <x v="3"/>
    <x v="32"/>
  </r>
  <r>
    <s v="MAN TGA33"/>
    <x v="6"/>
    <n v="196370"/>
    <s v="ERA 177 TR"/>
    <n v="286000"/>
    <d v="2016-04-07T00:00:00"/>
    <n v="5"/>
    <n v="2"/>
    <n v="7854.8"/>
    <n v="49092.5"/>
    <n v="56947.3"/>
    <n v="139422.70000000001"/>
    <n v="269"/>
    <x v="2"/>
    <x v="17"/>
  </r>
  <r>
    <s v="Volvo FH13-500"/>
    <x v="6"/>
    <n v="210000"/>
    <s v="ERA 247 TR"/>
    <n v="435000"/>
    <d v="2016-02-15T00:00:00"/>
    <n v="5"/>
    <n v="4"/>
    <n v="16800"/>
    <n v="52500"/>
    <n v="69300"/>
    <n v="140700"/>
    <n v="321"/>
    <x v="3"/>
    <x v="32"/>
  </r>
  <r>
    <s v="MAN TGX"/>
    <x v="6"/>
    <n v="210300"/>
    <s v="ERA 218 TR"/>
    <n v="417671"/>
    <d v="2016-05-30T00:00:00"/>
    <n v="5"/>
    <n v="4"/>
    <n v="16824"/>
    <n v="52575"/>
    <n v="69399"/>
    <n v="140901"/>
    <n v="216"/>
    <x v="2"/>
    <x v="33"/>
  </r>
  <r>
    <s v="Renault Premium"/>
    <x v="6"/>
    <n v="231000"/>
    <s v="ERA 174 TR"/>
    <n v="451000"/>
    <d v="2016-03-10T00:00:00"/>
    <n v="5"/>
    <n v="4"/>
    <n v="18480"/>
    <n v="57750"/>
    <n v="76230"/>
    <n v="154770"/>
    <n v="297"/>
    <x v="5"/>
    <x v="9"/>
  </r>
  <r>
    <s v="DAF XF460"/>
    <x v="6"/>
    <n v="240000"/>
    <s v="ERA 207 TR"/>
    <n v="301344"/>
    <d v="2015-06-30T00:00:00"/>
    <n v="5"/>
    <n v="3"/>
    <n v="14400"/>
    <n v="60000"/>
    <n v="74400"/>
    <n v="165600"/>
    <n v="551"/>
    <x v="6"/>
    <x v="34"/>
  </r>
  <r>
    <s v="DAF XF460"/>
    <x v="6"/>
    <n v="240000"/>
    <s v="ERA 405 TR"/>
    <n v="315988"/>
    <d v="2015-06-30T00:00:00"/>
    <n v="5"/>
    <n v="3"/>
    <n v="14400"/>
    <n v="60000"/>
    <n v="74400"/>
    <n v="165600"/>
    <n v="551"/>
    <x v="6"/>
    <x v="34"/>
  </r>
  <r>
    <s v="DAF XF460"/>
    <x v="6"/>
    <n v="240000"/>
    <s v="ERA 204 TR"/>
    <n v="234760"/>
    <d v="2015-06-30T00:00:00"/>
    <n v="5"/>
    <n v="2"/>
    <n v="9600"/>
    <n v="60000"/>
    <n v="69600"/>
    <n v="170400"/>
    <n v="551"/>
    <x v="6"/>
    <x v="34"/>
  </r>
  <r>
    <s v="DAF XF460"/>
    <x v="6"/>
    <n v="240000"/>
    <s v="ERA 208 TR"/>
    <n v="210780"/>
    <d v="2015-06-30T00:00:00"/>
    <n v="5"/>
    <n v="2"/>
    <n v="9600"/>
    <n v="60000"/>
    <n v="69600"/>
    <n v="170400"/>
    <n v="551"/>
    <x v="6"/>
    <x v="34"/>
  </r>
  <r>
    <s v="DAF XF460"/>
    <x v="6"/>
    <n v="240000"/>
    <s v="ERA 406 TR"/>
    <n v="198240"/>
    <d v="2015-06-30T00:00:00"/>
    <n v="5"/>
    <n v="1"/>
    <n v="4800"/>
    <n v="60000"/>
    <n v="64800"/>
    <n v="175200"/>
    <n v="551"/>
    <x v="6"/>
    <x v="34"/>
  </r>
  <r>
    <s v="Mercedes Actros"/>
    <x v="6"/>
    <n v="290000"/>
    <s v="ERA 171 TR"/>
    <n v="170000"/>
    <d v="2015-10-20T00:00:00"/>
    <n v="5"/>
    <n v="1"/>
    <n v="5800"/>
    <n v="72500"/>
    <n v="78300"/>
    <n v="211700"/>
    <n v="439"/>
    <x v="1"/>
    <x v="20"/>
  </r>
  <r>
    <s v="DAF LF45"/>
    <x v="7"/>
    <n v="47800"/>
    <s v="ERA 183 TR"/>
    <n v="272650"/>
    <d v="2015-04-23T00:00:00"/>
    <n v="4"/>
    <n v="2"/>
    <n v="1912"/>
    <n v="9560"/>
    <n v="11472"/>
    <n v="36328"/>
    <n v="619"/>
    <x v="6"/>
    <x v="15"/>
  </r>
  <r>
    <s v="Scania M93"/>
    <x v="7"/>
    <n v="80000"/>
    <s v="ERA 388 TR"/>
    <n v="350000"/>
    <d v="2016-01-10T00:00:00"/>
    <n v="4"/>
    <n v="3"/>
    <n v="4800"/>
    <n v="16000"/>
    <n v="20800"/>
    <n v="59200"/>
    <n v="357"/>
    <x v="4"/>
    <x v="11"/>
  </r>
  <r>
    <s v="Scania M93"/>
    <x v="7"/>
    <n v="80000"/>
    <s v="ERA 188 TR"/>
    <n v="235000"/>
    <d v="2016-01-10T00:00:00"/>
    <n v="4"/>
    <n v="2"/>
    <n v="3200"/>
    <n v="16000"/>
    <n v="19200"/>
    <n v="60800"/>
    <n v="357"/>
    <x v="4"/>
    <x v="11"/>
  </r>
  <r>
    <s v="DAF CF75"/>
    <x v="7"/>
    <n v="93000"/>
    <s v="ERA 184 TR"/>
    <n v="195000"/>
    <d v="2015-09-21T00:00:00"/>
    <n v="4"/>
    <n v="1"/>
    <n v="1860"/>
    <n v="18600"/>
    <n v="20460"/>
    <n v="72540"/>
    <n v="468"/>
    <x v="6"/>
    <x v="23"/>
  </r>
  <r>
    <s v="DAF CF65"/>
    <x v="7"/>
    <n v="136000"/>
    <s v="ERA 186 TR"/>
    <n v="247000"/>
    <d v="2015-03-04T00:00:00"/>
    <n v="4"/>
    <n v="2"/>
    <n v="5440"/>
    <n v="27200"/>
    <n v="32640"/>
    <n v="103360"/>
    <n v="669"/>
    <x v="6"/>
    <x v="24"/>
  </r>
  <r>
    <s v="MAN TGL"/>
    <x v="7"/>
    <n v="158000"/>
    <s v="ERA 185 TR"/>
    <n v="407000"/>
    <d v="2016-11-07T00:00:00"/>
    <n v="4"/>
    <n v="4"/>
    <n v="12640"/>
    <n v="31600"/>
    <n v="44240"/>
    <n v="113760"/>
    <n v="55"/>
    <x v="2"/>
    <x v="13"/>
  </r>
  <r>
    <s v="DAF XF460"/>
    <x v="7"/>
    <n v="240000"/>
    <s v="ERA 199 TR"/>
    <n v="301232"/>
    <d v="2016-12-15T00:00:00"/>
    <n v="4"/>
    <n v="3"/>
    <n v="14400"/>
    <n v="48000"/>
    <n v="62400"/>
    <n v="177600"/>
    <n v="17"/>
    <x v="6"/>
    <x v="34"/>
  </r>
  <r>
    <s v="DAF XF460"/>
    <x v="7"/>
    <n v="240000"/>
    <s v="ERA 198 TR"/>
    <n v="289567"/>
    <d v="2016-12-15T00:00:00"/>
    <n v="4"/>
    <n v="2"/>
    <n v="9600"/>
    <n v="48000"/>
    <n v="57600"/>
    <n v="182400"/>
    <n v="17"/>
    <x v="6"/>
    <x v="34"/>
  </r>
  <r>
    <s v="DAF XF460"/>
    <x v="7"/>
    <n v="240000"/>
    <s v="ERA 200 TR"/>
    <n v="245211"/>
    <d v="2016-12-15T00:00:00"/>
    <n v="4"/>
    <n v="2"/>
    <n v="9600"/>
    <n v="48000"/>
    <n v="57600"/>
    <n v="182400"/>
    <n v="17"/>
    <x v="6"/>
    <x v="34"/>
  </r>
  <r>
    <s v="DAF XF460"/>
    <x v="7"/>
    <n v="240000"/>
    <s v="ERA 201 TR"/>
    <n v="200123"/>
    <d v="2016-12-15T00:00:00"/>
    <n v="4"/>
    <n v="2"/>
    <n v="9600"/>
    <n v="48000"/>
    <n v="57600"/>
    <n v="182400"/>
    <n v="17"/>
    <x v="6"/>
    <x v="34"/>
  </r>
  <r>
    <s v="DAF XF460"/>
    <x v="7"/>
    <n v="240000"/>
    <s v="ERA 496 TR"/>
    <n v="235811"/>
    <d v="2016-12-15T00:00:00"/>
    <n v="4"/>
    <n v="2"/>
    <n v="9600"/>
    <n v="48000"/>
    <n v="57600"/>
    <n v="182400"/>
    <n v="17"/>
    <x v="6"/>
    <x v="34"/>
  </r>
  <r>
    <s v="DAF XF460"/>
    <x v="7"/>
    <n v="240000"/>
    <s v="ERA 497 TR"/>
    <n v="250021"/>
    <d v="2016-12-15T00:00:00"/>
    <n v="4"/>
    <n v="2"/>
    <n v="9600"/>
    <n v="48000"/>
    <n v="57600"/>
    <n v="182400"/>
    <n v="17"/>
    <x v="6"/>
    <x v="34"/>
  </r>
  <r>
    <s v="DAF XF460"/>
    <x v="7"/>
    <n v="240000"/>
    <s v="ERA 202 TR"/>
    <n v="198340"/>
    <d v="2016-12-15T00:00:00"/>
    <n v="4"/>
    <n v="1"/>
    <n v="4800"/>
    <n v="48000"/>
    <n v="52800"/>
    <n v="187200"/>
    <n v="17"/>
    <x v="6"/>
    <x v="34"/>
  </r>
  <r>
    <s v="DAF XF460"/>
    <x v="7"/>
    <n v="240000"/>
    <s v="ERA 203 TR"/>
    <n v="189761"/>
    <d v="2016-12-15T00:00:00"/>
    <n v="4"/>
    <n v="1"/>
    <n v="4800"/>
    <n v="48000"/>
    <n v="52800"/>
    <n v="187200"/>
    <n v="17"/>
    <x v="6"/>
    <x v="34"/>
  </r>
  <r>
    <s v="MAN TGS"/>
    <x v="7"/>
    <n v="271000"/>
    <s v="ERA 187 TR"/>
    <n v="153000"/>
    <d v="2015-11-26T00:00:00"/>
    <n v="4"/>
    <n v="1"/>
    <n v="5420"/>
    <n v="54200"/>
    <n v="59620"/>
    <n v="211380"/>
    <n v="402"/>
    <x v="2"/>
    <x v="35"/>
  </r>
  <r>
    <s v="MAN TGS"/>
    <x v="7"/>
    <n v="271000"/>
    <s v="ERA 219 TR"/>
    <n v="123000"/>
    <d v="2016-05-30T00:00:00"/>
    <n v="4"/>
    <n v="1"/>
    <n v="5420"/>
    <n v="54200"/>
    <n v="59620"/>
    <n v="211380"/>
    <n v="216"/>
    <x v="2"/>
    <x v="35"/>
  </r>
  <r>
    <s v="MAN TGA18"/>
    <x v="8"/>
    <n v="98000"/>
    <s v="ERA 193 TR"/>
    <n v="251000"/>
    <d v="2015-12-06T00:00:00"/>
    <n v="3"/>
    <n v="2"/>
    <n v="3920"/>
    <n v="14700.000000000002"/>
    <n v="18620"/>
    <n v="79380"/>
    <n v="392"/>
    <x v="2"/>
    <x v="36"/>
  </r>
  <r>
    <s v="MAN TGA18"/>
    <x v="8"/>
    <n v="99000"/>
    <s v="ERA 195 TR"/>
    <n v="247000"/>
    <d v="2015-12-06T00:00:00"/>
    <n v="3"/>
    <n v="2"/>
    <n v="3960"/>
    <n v="14850.000000000002"/>
    <n v="18810"/>
    <n v="80190"/>
    <n v="392"/>
    <x v="2"/>
    <x v="36"/>
  </r>
  <r>
    <s v="MAN TGL"/>
    <x v="8"/>
    <n v="136502"/>
    <s v="ERA 197 TR"/>
    <n v="243000"/>
    <d v="2016-04-16T00:00:00"/>
    <n v="3"/>
    <n v="2"/>
    <n v="5460.08"/>
    <n v="20475.300000000003"/>
    <n v="25935.380000000005"/>
    <n v="110566.62"/>
    <n v="260"/>
    <x v="2"/>
    <x v="13"/>
  </r>
  <r>
    <s v="MAN TGA41"/>
    <x v="8"/>
    <n v="167800"/>
    <s v="ERA 194 TR"/>
    <n v="190300"/>
    <d v="2015-09-25T00:00:00"/>
    <n v="3"/>
    <n v="1"/>
    <n v="3356"/>
    <n v="25170.000000000004"/>
    <n v="28526.000000000004"/>
    <n v="139274"/>
    <n v="464"/>
    <x v="2"/>
    <x v="16"/>
  </r>
  <r>
    <s v="Mercedes Atego"/>
    <x v="8"/>
    <n v="219000"/>
    <s v="ERA 196 TR"/>
    <n v="126290"/>
    <d v="2015-03-20T00:00:00"/>
    <n v="3"/>
    <n v="1"/>
    <n v="4380"/>
    <n v="32850.000000000007"/>
    <n v="37230.000000000007"/>
    <n v="181770"/>
    <n v="653"/>
    <x v="1"/>
    <x v="10"/>
  </r>
  <r>
    <s v="DAF XF460"/>
    <x v="8"/>
    <n v="240000"/>
    <s v="ERA 393 TR"/>
    <n v="183788"/>
    <d v="2016-11-07T00:00:00"/>
    <n v="3"/>
    <n v="1"/>
    <n v="4800"/>
    <n v="36000.000000000007"/>
    <n v="40800.000000000007"/>
    <n v="199200"/>
    <n v="55"/>
    <x v="6"/>
    <x v="34"/>
  </r>
  <r>
    <s v="DAF XF460"/>
    <x v="8"/>
    <n v="240000"/>
    <s v="ERA 494 TR"/>
    <n v="160198"/>
    <d v="2016-11-07T00:00:00"/>
    <n v="3"/>
    <n v="1"/>
    <n v="4800"/>
    <n v="36000.000000000007"/>
    <n v="40800.000000000007"/>
    <n v="199200"/>
    <n v="55"/>
    <x v="6"/>
    <x v="34"/>
  </r>
  <r>
    <s v="DAF XF460"/>
    <x v="8"/>
    <n v="240000"/>
    <s v="ERA 495 TR"/>
    <n v="156724"/>
    <d v="2016-11-07T00:00:00"/>
    <n v="3"/>
    <n v="1"/>
    <n v="4800"/>
    <n v="36000.000000000007"/>
    <n v="40800.000000000007"/>
    <n v="199200"/>
    <n v="55"/>
    <x v="6"/>
    <x v="34"/>
  </r>
  <r>
    <s v="MAN TGS"/>
    <x v="8"/>
    <n v="270000"/>
    <s v="ERA 192 TR"/>
    <n v="157000"/>
    <d v="2015-11-26T00:00:00"/>
    <n v="3"/>
    <n v="1"/>
    <n v="5400"/>
    <n v="40500.000000000007"/>
    <n v="45900.000000000007"/>
    <n v="224100"/>
    <n v="402"/>
    <x v="2"/>
    <x v="35"/>
  </r>
  <r>
    <s v="Mercedes Atego"/>
    <x v="9"/>
    <n v="218000"/>
    <s v="ERA 205 TR"/>
    <n v="130290"/>
    <d v="2015-03-20T00:00:00"/>
    <n v="2"/>
    <n v="1"/>
    <n v="4360"/>
    <n v="21800"/>
    <n v="26160"/>
    <n v="191840"/>
    <n v="653"/>
    <x v="1"/>
    <x v="10"/>
  </r>
  <r>
    <s v="Mercedes Actros"/>
    <x v="9"/>
    <n v="258000"/>
    <s v="ERA 206 TR"/>
    <n v="160700"/>
    <d v="2015-10-09T00:00:00"/>
    <n v="2"/>
    <n v="1"/>
    <n v="5160"/>
    <n v="25800"/>
    <n v="30960"/>
    <n v="227040"/>
    <n v="450"/>
    <x v="1"/>
    <x v="20"/>
  </r>
  <r>
    <s v="Volvo 2015Euro6M"/>
    <x v="9"/>
    <n v="360000"/>
    <s v="ERA 242 TR"/>
    <n v="100000"/>
    <d v="2016-12-30T00:00:00"/>
    <n v="2"/>
    <n v="1"/>
    <n v="7200"/>
    <n v="36000"/>
    <n v="43200"/>
    <n v="316800"/>
    <n v="2"/>
    <x v="3"/>
    <x v="37"/>
  </r>
  <r>
    <s v="Volvo 2015Euro6M"/>
    <x v="9"/>
    <n v="360000"/>
    <s v="ERA 243 TR"/>
    <n v="115000"/>
    <d v="2016-12-30T00:00:00"/>
    <n v="2"/>
    <n v="1"/>
    <n v="7200"/>
    <n v="36000"/>
    <n v="43200"/>
    <n v="316800"/>
    <n v="2"/>
    <x v="3"/>
    <x v="37"/>
  </r>
  <r>
    <s v="Volvo 2015Euro6M"/>
    <x v="9"/>
    <n v="360000"/>
    <s v="ERA 244 TR"/>
    <n v="132000"/>
    <d v="2016-12-30T00:00:00"/>
    <n v="2"/>
    <n v="1"/>
    <n v="7200"/>
    <n v="36000"/>
    <n v="43200"/>
    <n v="316800"/>
    <n v="2"/>
    <x v="3"/>
    <x v="37"/>
  </r>
  <r>
    <s v="Volvo 2015Euro6M"/>
    <x v="9"/>
    <n v="360000"/>
    <s v="ERA 245 TR"/>
    <n v="108000"/>
    <d v="2016-12-30T00:00:00"/>
    <n v="2"/>
    <n v="1"/>
    <n v="7200"/>
    <n v="36000"/>
    <n v="43200"/>
    <n v="316800"/>
    <n v="2"/>
    <x v="3"/>
    <x v="37"/>
  </r>
  <r>
    <s v="Volvo 2015Euro6M"/>
    <x v="9"/>
    <n v="360000"/>
    <s v="ERA 246 TR"/>
    <n v="140000"/>
    <d v="2016-12-30T00:00:00"/>
    <n v="2"/>
    <n v="1"/>
    <n v="7200"/>
    <n v="36000"/>
    <n v="43200"/>
    <n v="316800"/>
    <n v="2"/>
    <x v="3"/>
    <x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3EA808-54DE-49B2-A564-74090F058B9E}" name="Tabela przestawna2" cacheId="0" applyNumberFormats="0" applyBorderFormats="0" applyFontFormats="0" applyPatternFormats="0" applyAlignmentFormats="0" applyWidthHeightFormats="1" dataCaption="Wartości" missingCaption="0" updatedVersion="8" minRefreshableVersion="3" useAutoFormatting="1" itemPrintTitles="1" createdVersion="8" indent="0" outline="1" outlineData="1" multipleFieldFilters="0">
  <location ref="A3:I15" firstHeaderRow="1" firstDataRow="2" firstDataCol="1"/>
  <pivotFields count="15">
    <pivotField dataField="1"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Liczba z Marka_i_model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BB21CD-F408-43D4-9012-8BB0C9CAC769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dataField="1" showAll="0">
      <items count="39">
        <item x="7"/>
        <item x="37"/>
        <item x="20"/>
        <item x="10"/>
        <item x="1"/>
        <item x="24"/>
        <item x="23"/>
        <item x="18"/>
        <item x="22"/>
        <item x="12"/>
        <item x="3"/>
        <item x="6"/>
        <item x="32"/>
        <item x="14"/>
        <item x="4"/>
        <item x="5"/>
        <item x="8"/>
        <item x="15"/>
        <item x="11"/>
        <item x="26"/>
        <item x="21"/>
        <item x="28"/>
        <item x="9"/>
        <item x="27"/>
        <item x="31"/>
        <item x="29"/>
        <item x="19"/>
        <item x="0"/>
        <item x="30"/>
        <item x="2"/>
        <item x="36"/>
        <item x="17"/>
        <item x="16"/>
        <item x="13"/>
        <item x="35"/>
        <item x="33"/>
        <item x="25"/>
        <item x="34"/>
        <item t="default"/>
      </items>
    </pivotField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Liczba z model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00EBF9-E833-483E-9997-F1A05F0DD13D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rowHeaderCaption="marka">
  <location ref="A3:B11" firstHeaderRow="1" firstDataRow="1" firstDataCol="1"/>
  <pivotFields count="15">
    <pivotField showAll="0"/>
    <pivotField showAll="0"/>
    <pivotField showAll="0"/>
    <pivotField showAll="0"/>
    <pivotField dataField="1"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6"/>
        <item x="0"/>
        <item x="2"/>
        <item x="1"/>
        <item x="5"/>
        <item x="4"/>
        <item x="3"/>
        <item t="default"/>
      </items>
    </pivotField>
    <pivotField showAll="0"/>
  </pivotFields>
  <rowFields count="1">
    <field x="1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Średnia z Przebieg" fld="4" subtotal="average" baseField="13" baseItem="0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111E0EA-D1D5-4DAC-8A59-E06274EF5ACD}" autoFormatId="16" applyNumberFormats="0" applyBorderFormats="0" applyFontFormats="0" applyPatternFormats="0" applyAlignmentFormats="0" applyWidthHeightFormats="0">
  <queryTableRefresh nextId="17" unboundColumnsRight="9">
    <queryTableFields count="15">
      <queryTableField id="1" name="Marka_i_model" tableColumnId="1"/>
      <queryTableField id="2" name="Rok_produkcji" tableColumnId="2"/>
      <queryTableField id="3" name="Cena_zakupu" tableColumnId="3"/>
      <queryTableField id="4" name="Nr_rejestracyjny" tableColumnId="4"/>
      <queryTableField id="5" name="Przebieg" tableColumnId="5"/>
      <queryTableField id="6" name="Data_ostatniego_remontu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4" dataBound="0" tableColumnId="14"/>
      <queryTableField id="15" dataBound="0" tableColumnId="15"/>
      <queryTableField id="16" dataBound="0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1000F1-FB1F-4B8F-BE39-3FEF31F14294}" name="transport" displayName="transport" ref="A1:O135" tableType="queryTable" totalsRowShown="0" headerRowDxfId="16" dataDxfId="15">
  <autoFilter ref="A1:O135" xr:uid="{561000F1-FB1F-4B8F-BE39-3FEF31F14294}"/>
  <tableColumns count="15">
    <tableColumn id="1" xr3:uid="{8679B34A-A066-4FA3-A456-C30572982D84}" uniqueName="1" name="Marka_i_model" queryTableFieldId="1" dataDxfId="14"/>
    <tableColumn id="2" xr3:uid="{DA6EFC0C-3526-4085-A94C-164724D4FF80}" uniqueName="2" name="Rok_produkcji" queryTableFieldId="2" dataDxfId="13"/>
    <tableColumn id="3" xr3:uid="{E0D434F4-B1BE-448D-9EEA-5BE236F73783}" uniqueName="3" name="Cena_zakupu" queryTableFieldId="3" dataDxfId="12"/>
    <tableColumn id="4" xr3:uid="{8FAC2EB9-869A-46EB-9739-6C755CAFBB59}" uniqueName="4" name="Nr_rejestracyjny" queryTableFieldId="4" dataDxfId="11"/>
    <tableColumn id="5" xr3:uid="{94475266-0C00-4EBD-B40A-489E629FEA2E}" uniqueName="5" name="Przebieg" queryTableFieldId="5" dataDxfId="10"/>
    <tableColumn id="6" xr3:uid="{54995DD9-52A2-43C4-A001-937A3D8D7572}" uniqueName="6" name="Data_ostatniego_remontu" queryTableFieldId="6" dataDxfId="9"/>
    <tableColumn id="7" xr3:uid="{B22C1790-119A-4077-87D9-B9090E2F44F2}" uniqueName="7" name="ile lat do 2017" queryTableFieldId="7" dataDxfId="8">
      <calculatedColumnFormula>2017-transport[[#This Row],[Rok_produkcji]]</calculatedColumnFormula>
    </tableColumn>
    <tableColumn id="8" xr3:uid="{FC1C34C5-1581-471A-9873-12D413634E95}" uniqueName="8" name="ile rozpoczetych 100000km" queryTableFieldId="8" dataDxfId="7">
      <calculatedColumnFormula>ROUNDDOWN(transport[[#This Row],[Przebieg]]/100000,0)</calculatedColumnFormula>
    </tableColumn>
    <tableColumn id="9" xr3:uid="{0B42C7B8-02A2-4ECE-91DE-AFFE782AAA04}" uniqueName="9" name="kwota wynikająca z przebiegu" queryTableFieldId="9" dataDxfId="6">
      <calculatedColumnFormula>0.02*transport[[#This Row],[ile rozpoczetych 100000km]]*transport[[#This Row],[Cena_zakupu]]</calculatedColumnFormula>
    </tableColumn>
    <tableColumn id="10" xr3:uid="{B259EE78-E5E5-41CA-A730-534724B13F42}" uniqueName="10" name="kwota wynikająca z lat" queryTableFieldId="10" dataDxfId="5">
      <calculatedColumnFormula>0.05*transport[[#This Row],[ile lat do 2017]]*transport[[#This Row],[Cena_zakupu]]</calculatedColumnFormula>
    </tableColumn>
    <tableColumn id="11" xr3:uid="{20C6B3A9-19CA-4C04-9194-662F22ED298B}" uniqueName="11" name="kwota amortyzacji" queryTableFieldId="11" dataDxfId="4">
      <calculatedColumnFormula>transport[[#This Row],[kwota wynikająca z przebiegu]]+transport[[#This Row],[kwota wynikająca z lat]]</calculatedColumnFormula>
    </tableColumn>
    <tableColumn id="12" xr3:uid="{C095E941-0653-4200-A931-4F5B2E59696C}" uniqueName="12" name="cena samochodu w 2017" queryTableFieldId="12" dataDxfId="3">
      <calculatedColumnFormula>transport[[#This Row],[Cena_zakupu]]-transport[[#This Row],[kwota amortyzacji]]</calculatedColumnFormula>
    </tableColumn>
    <tableColumn id="14" xr3:uid="{D1AC4792-2CE0-4454-A9D3-47961C03E45A}" uniqueName="14" name="ile dni upłyneło" queryTableFieldId="14" dataDxfId="2">
      <calculatedColumnFormula>DATE(2017,1,1)-transport[[#This Row],[Data_ostatniego_remontu]]</calculatedColumnFormula>
    </tableColumn>
    <tableColumn id="15" xr3:uid="{2A45CCD7-EB5D-4CCF-A7DB-251858B06CE2}" uniqueName="15" name="marka" queryTableFieldId="15" dataDxfId="1"/>
    <tableColumn id="16" xr3:uid="{CE283E87-FD50-48AF-9778-A9E13F7A0EE2}" uniqueName="16" name="model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BAD0-E5FA-4DA5-A3EC-15BAC80C038E}">
  <dimension ref="A3:I15"/>
  <sheetViews>
    <sheetView workbookViewId="0">
      <selection activeCell="A4" sqref="A4:I14"/>
    </sheetView>
  </sheetViews>
  <sheetFormatPr defaultRowHeight="14.4" x14ac:dyDescent="0.3"/>
  <cols>
    <col min="1" max="1" width="21.33203125" bestFit="1" customWidth="1"/>
    <col min="2" max="2" width="17" bestFit="1" customWidth="1"/>
    <col min="3" max="3" width="5.5546875" bestFit="1" customWidth="1"/>
    <col min="4" max="4" width="5.33203125" bestFit="1" customWidth="1"/>
    <col min="5" max="5" width="9.21875" bestFit="1" customWidth="1"/>
    <col min="6" max="6" width="7.44140625" bestFit="1" customWidth="1"/>
    <col min="7" max="7" width="6.44140625" bestFit="1" customWidth="1"/>
    <col min="8" max="8" width="5.88671875" bestFit="1" customWidth="1"/>
    <col min="9" max="9" width="14" bestFit="1" customWidth="1"/>
  </cols>
  <sheetData>
    <row r="3" spans="1:9" x14ac:dyDescent="0.3">
      <c r="A3" s="6" t="s">
        <v>238</v>
      </c>
      <c r="B3" s="6" t="s">
        <v>250</v>
      </c>
    </row>
    <row r="4" spans="1:9" x14ac:dyDescent="0.3">
      <c r="A4" s="6" t="s">
        <v>236</v>
      </c>
      <c r="B4" t="s">
        <v>212</v>
      </c>
      <c r="C4" t="s">
        <v>191</v>
      </c>
      <c r="D4" t="s">
        <v>195</v>
      </c>
      <c r="E4" t="s">
        <v>193</v>
      </c>
      <c r="F4" t="s">
        <v>205</v>
      </c>
      <c r="G4" t="s">
        <v>203</v>
      </c>
      <c r="H4" t="s">
        <v>197</v>
      </c>
      <c r="I4" t="s">
        <v>237</v>
      </c>
    </row>
    <row r="5" spans="1:9" x14ac:dyDescent="0.3">
      <c r="A5" s="7">
        <v>2006</v>
      </c>
      <c r="B5" s="11">
        <v>0</v>
      </c>
      <c r="C5" s="11">
        <v>5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5</v>
      </c>
    </row>
    <row r="6" spans="1:9" x14ac:dyDescent="0.3">
      <c r="A6" s="7">
        <v>2007</v>
      </c>
      <c r="B6" s="11">
        <v>0</v>
      </c>
      <c r="C6" s="11">
        <v>0</v>
      </c>
      <c r="D6" s="11">
        <v>1</v>
      </c>
      <c r="E6" s="11">
        <v>1</v>
      </c>
      <c r="F6" s="11">
        <v>0</v>
      </c>
      <c r="G6" s="11">
        <v>0</v>
      </c>
      <c r="H6" s="11">
        <v>0</v>
      </c>
      <c r="I6" s="11">
        <v>2</v>
      </c>
    </row>
    <row r="7" spans="1:9" x14ac:dyDescent="0.3">
      <c r="A7" s="7">
        <v>2008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  <c r="H7" s="11">
        <v>4</v>
      </c>
      <c r="I7" s="11">
        <v>4</v>
      </c>
    </row>
    <row r="8" spans="1:9" x14ac:dyDescent="0.3">
      <c r="A8" s="7">
        <v>2009</v>
      </c>
      <c r="B8" s="11">
        <v>2</v>
      </c>
      <c r="C8" s="11">
        <v>2</v>
      </c>
      <c r="D8" s="11">
        <v>4</v>
      </c>
      <c r="E8" s="11">
        <v>4</v>
      </c>
      <c r="F8" s="11">
        <v>2</v>
      </c>
      <c r="G8" s="11">
        <v>4</v>
      </c>
      <c r="H8" s="11">
        <v>8</v>
      </c>
      <c r="I8" s="11">
        <v>26</v>
      </c>
    </row>
    <row r="9" spans="1:9" x14ac:dyDescent="0.3">
      <c r="A9" s="7">
        <v>2010</v>
      </c>
      <c r="B9" s="11">
        <v>4</v>
      </c>
      <c r="C9" s="11">
        <v>2</v>
      </c>
      <c r="D9" s="11">
        <v>2</v>
      </c>
      <c r="E9" s="11">
        <v>4</v>
      </c>
      <c r="F9" s="11">
        <v>6</v>
      </c>
      <c r="G9" s="11">
        <v>0</v>
      </c>
      <c r="H9" s="11">
        <v>2</v>
      </c>
      <c r="I9" s="11">
        <v>20</v>
      </c>
    </row>
    <row r="10" spans="1:9" x14ac:dyDescent="0.3">
      <c r="A10" s="7">
        <v>2011</v>
      </c>
      <c r="B10" s="11">
        <v>2</v>
      </c>
      <c r="C10" s="11">
        <v>0</v>
      </c>
      <c r="D10" s="11">
        <v>0</v>
      </c>
      <c r="E10" s="11">
        <v>4</v>
      </c>
      <c r="F10" s="11">
        <v>6</v>
      </c>
      <c r="G10" s="11">
        <v>6</v>
      </c>
      <c r="H10" s="11">
        <v>0</v>
      </c>
      <c r="I10" s="11">
        <v>18</v>
      </c>
    </row>
    <row r="11" spans="1:9" x14ac:dyDescent="0.3">
      <c r="A11" s="7">
        <v>2012</v>
      </c>
      <c r="B11" s="11">
        <v>8</v>
      </c>
      <c r="C11" s="11">
        <v>3</v>
      </c>
      <c r="D11" s="11">
        <v>3</v>
      </c>
      <c r="E11" s="11">
        <v>1</v>
      </c>
      <c r="F11" s="11">
        <v>3</v>
      </c>
      <c r="G11" s="11">
        <v>5</v>
      </c>
      <c r="H11" s="11">
        <v>4</v>
      </c>
      <c r="I11" s="11">
        <v>27</v>
      </c>
    </row>
    <row r="12" spans="1:9" x14ac:dyDescent="0.3">
      <c r="A12" s="7">
        <v>2013</v>
      </c>
      <c r="B12" s="11">
        <v>11</v>
      </c>
      <c r="C12" s="11">
        <v>0</v>
      </c>
      <c r="D12" s="11">
        <v>3</v>
      </c>
      <c r="E12" s="11">
        <v>0</v>
      </c>
      <c r="F12" s="11">
        <v>0</v>
      </c>
      <c r="G12" s="11">
        <v>2</v>
      </c>
      <c r="H12" s="11">
        <v>0</v>
      </c>
      <c r="I12" s="11">
        <v>16</v>
      </c>
    </row>
    <row r="13" spans="1:9" x14ac:dyDescent="0.3">
      <c r="A13" s="7">
        <v>2014</v>
      </c>
      <c r="B13" s="11">
        <v>3</v>
      </c>
      <c r="C13" s="11">
        <v>0</v>
      </c>
      <c r="D13" s="11">
        <v>5</v>
      </c>
      <c r="E13" s="11">
        <v>1</v>
      </c>
      <c r="F13" s="11">
        <v>0</v>
      </c>
      <c r="G13" s="11">
        <v>0</v>
      </c>
      <c r="H13" s="11">
        <v>0</v>
      </c>
      <c r="I13" s="11">
        <v>9</v>
      </c>
    </row>
    <row r="14" spans="1:9" x14ac:dyDescent="0.3">
      <c r="A14" s="7">
        <v>2015</v>
      </c>
      <c r="B14" s="11">
        <v>0</v>
      </c>
      <c r="C14" s="11">
        <v>0</v>
      </c>
      <c r="D14" s="11">
        <v>0</v>
      </c>
      <c r="E14" s="11">
        <v>2</v>
      </c>
      <c r="F14" s="11">
        <v>0</v>
      </c>
      <c r="G14" s="11">
        <v>0</v>
      </c>
      <c r="H14" s="11">
        <v>5</v>
      </c>
      <c r="I14" s="11">
        <v>7</v>
      </c>
    </row>
    <row r="15" spans="1:9" x14ac:dyDescent="0.3">
      <c r="A15" s="7" t="s">
        <v>237</v>
      </c>
      <c r="B15" s="11">
        <v>30</v>
      </c>
      <c r="C15" s="11">
        <v>12</v>
      </c>
      <c r="D15" s="11">
        <v>18</v>
      </c>
      <c r="E15" s="11">
        <v>17</v>
      </c>
      <c r="F15" s="11">
        <v>17</v>
      </c>
      <c r="G15" s="11">
        <v>17</v>
      </c>
      <c r="H15" s="11">
        <v>23</v>
      </c>
      <c r="I15" s="11">
        <v>134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2E6BC-7A7F-4173-B4E3-6D53CE41AD26}">
  <dimension ref="A3:B11"/>
  <sheetViews>
    <sheetView workbookViewId="0">
      <selection activeCell="D23" sqref="D23"/>
    </sheetView>
  </sheetViews>
  <sheetFormatPr defaultRowHeight="14.4" x14ac:dyDescent="0.3"/>
  <cols>
    <col min="1" max="1" width="16.6640625" bestFit="1" customWidth="1"/>
    <col min="2" max="2" width="13.21875" bestFit="1" customWidth="1"/>
  </cols>
  <sheetData>
    <row r="3" spans="1:2" x14ac:dyDescent="0.3">
      <c r="A3" s="6" t="s">
        <v>236</v>
      </c>
      <c r="B3" t="s">
        <v>246</v>
      </c>
    </row>
    <row r="4" spans="1:2" x14ac:dyDescent="0.3">
      <c r="A4" s="7" t="s">
        <v>212</v>
      </c>
      <c r="B4">
        <v>30</v>
      </c>
    </row>
    <row r="5" spans="1:2" x14ac:dyDescent="0.3">
      <c r="A5" s="7" t="s">
        <v>191</v>
      </c>
      <c r="B5">
        <v>12</v>
      </c>
    </row>
    <row r="6" spans="1:2" x14ac:dyDescent="0.3">
      <c r="A6" s="7" t="s">
        <v>195</v>
      </c>
      <c r="B6">
        <v>18</v>
      </c>
    </row>
    <row r="7" spans="1:2" x14ac:dyDescent="0.3">
      <c r="A7" s="7" t="s">
        <v>193</v>
      </c>
      <c r="B7">
        <v>17</v>
      </c>
    </row>
    <row r="8" spans="1:2" x14ac:dyDescent="0.3">
      <c r="A8" s="7" t="s">
        <v>205</v>
      </c>
      <c r="B8">
        <v>17</v>
      </c>
    </row>
    <row r="9" spans="1:2" x14ac:dyDescent="0.3">
      <c r="A9" s="7" t="s">
        <v>203</v>
      </c>
      <c r="B9">
        <v>17</v>
      </c>
    </row>
    <row r="10" spans="1:2" x14ac:dyDescent="0.3">
      <c r="A10" s="7" t="s">
        <v>197</v>
      </c>
      <c r="B10">
        <v>23</v>
      </c>
    </row>
    <row r="11" spans="1:2" x14ac:dyDescent="0.3">
      <c r="A11" s="7" t="s">
        <v>237</v>
      </c>
      <c r="B11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1DE96-A582-43F6-926A-A43934153768}">
  <dimension ref="A3:B11"/>
  <sheetViews>
    <sheetView workbookViewId="0">
      <selection activeCell="A3" sqref="A3:B10"/>
    </sheetView>
  </sheetViews>
  <sheetFormatPr defaultRowHeight="14.4" x14ac:dyDescent="0.3"/>
  <cols>
    <col min="1" max="1" width="14" bestFit="1" customWidth="1"/>
    <col min="2" max="2" width="16.21875" bestFit="1" customWidth="1"/>
  </cols>
  <sheetData>
    <row r="3" spans="1:2" x14ac:dyDescent="0.3">
      <c r="A3" s="6" t="s">
        <v>187</v>
      </c>
      <c r="B3" t="s">
        <v>248</v>
      </c>
    </row>
    <row r="4" spans="1:2" x14ac:dyDescent="0.3">
      <c r="A4" s="7" t="s">
        <v>212</v>
      </c>
      <c r="B4" s="13">
        <v>273239.59999999998</v>
      </c>
    </row>
    <row r="5" spans="1:2" x14ac:dyDescent="0.3">
      <c r="A5" s="7" t="s">
        <v>191</v>
      </c>
      <c r="B5" s="13">
        <v>657434.5</v>
      </c>
    </row>
    <row r="6" spans="1:2" x14ac:dyDescent="0.3">
      <c r="A6" s="7" t="s">
        <v>195</v>
      </c>
      <c r="B6" s="13">
        <v>289637.27777777775</v>
      </c>
    </row>
    <row r="7" spans="1:2" x14ac:dyDescent="0.3">
      <c r="A7" s="7" t="s">
        <v>193</v>
      </c>
      <c r="B7" s="13">
        <v>486545.8823529412</v>
      </c>
    </row>
    <row r="8" spans="1:2" x14ac:dyDescent="0.3">
      <c r="A8" s="7" t="s">
        <v>205</v>
      </c>
      <c r="B8" s="13">
        <v>519936.0588235294</v>
      </c>
    </row>
    <row r="9" spans="1:2" x14ac:dyDescent="0.3">
      <c r="A9" s="7" t="s">
        <v>203</v>
      </c>
      <c r="B9" s="13">
        <v>557117.6470588235</v>
      </c>
    </row>
    <row r="10" spans="1:2" x14ac:dyDescent="0.3">
      <c r="A10" s="7" t="s">
        <v>197</v>
      </c>
      <c r="B10" s="13">
        <v>307130.4347826087</v>
      </c>
    </row>
    <row r="11" spans="1:2" x14ac:dyDescent="0.3">
      <c r="A11" s="7" t="s">
        <v>237</v>
      </c>
      <c r="B11" s="13">
        <v>410037.80597014923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5C317-D7E8-4376-943C-A167F54940ED}">
  <dimension ref="A1:AI135"/>
  <sheetViews>
    <sheetView tabSelected="1" topLeftCell="R10" zoomScale="85" zoomScaleNormal="85" workbookViewId="0">
      <selection activeCell="AE20" sqref="AE20"/>
    </sheetView>
  </sheetViews>
  <sheetFormatPr defaultRowHeight="14.4" x14ac:dyDescent="0.3"/>
  <cols>
    <col min="1" max="1" width="16.88671875" style="1" bestFit="1" customWidth="1"/>
    <col min="2" max="2" width="15.5546875" style="1" bestFit="1" customWidth="1"/>
    <col min="3" max="3" width="14.5546875" style="1" bestFit="1" customWidth="1"/>
    <col min="4" max="4" width="17.21875" style="1" bestFit="1" customWidth="1"/>
    <col min="5" max="5" width="10.33203125" style="1" bestFit="1" customWidth="1"/>
    <col min="6" max="6" width="25.6640625" style="1" bestFit="1" customWidth="1"/>
    <col min="7" max="7" width="18.33203125" style="1" customWidth="1"/>
    <col min="8" max="8" width="29" style="1" customWidth="1"/>
    <col min="9" max="9" width="31.21875" style="1" customWidth="1"/>
    <col min="10" max="10" width="26.88671875" style="1" customWidth="1"/>
    <col min="11" max="11" width="25.21875" style="1" customWidth="1"/>
    <col min="12" max="12" width="35.21875" style="1" customWidth="1"/>
    <col min="13" max="13" width="27.6640625" style="1" customWidth="1"/>
    <col min="14" max="14" width="17.5546875" style="1" customWidth="1"/>
    <col min="15" max="15" width="18.33203125" style="1" customWidth="1"/>
    <col min="16" max="26" width="8.88671875" style="1"/>
    <col min="27" max="27" width="24.6640625" style="1" customWidth="1"/>
    <col min="28" max="28" width="27.88671875" style="1" customWidth="1"/>
    <col min="29" max="29" width="25.77734375" style="1" customWidth="1"/>
    <col min="30" max="30" width="19.6640625" style="1" customWidth="1"/>
    <col min="31" max="31" width="19" style="1" customWidth="1"/>
    <col min="32" max="16384" width="8.88671875" style="1"/>
  </cols>
  <sheetData>
    <row r="1" spans="1:2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178</v>
      </c>
      <c r="H1" s="1" t="s">
        <v>179</v>
      </c>
      <c r="I1" s="1" t="s">
        <v>180</v>
      </c>
      <c r="J1" s="1" t="s">
        <v>185</v>
      </c>
      <c r="K1" s="1" t="s">
        <v>181</v>
      </c>
      <c r="L1" s="1" t="s">
        <v>182</v>
      </c>
      <c r="M1" s="1" t="s">
        <v>244</v>
      </c>
      <c r="N1" s="1" t="s">
        <v>187</v>
      </c>
      <c r="O1" s="1" t="s">
        <v>188</v>
      </c>
    </row>
    <row r="2" spans="1:29" x14ac:dyDescent="0.3">
      <c r="A2" s="1" t="s">
        <v>6</v>
      </c>
      <c r="B2" s="1">
        <v>2006</v>
      </c>
      <c r="C2" s="1">
        <v>85900</v>
      </c>
      <c r="D2" s="1" t="s">
        <v>7</v>
      </c>
      <c r="E2" s="1">
        <v>1200655</v>
      </c>
      <c r="F2" s="2">
        <v>42035</v>
      </c>
      <c r="G2" s="1">
        <f>2017-transport[[#This Row],[Rok_produkcji]]</f>
        <v>11</v>
      </c>
      <c r="H2" s="1">
        <f>ROUNDDOWN(transport[[#This Row],[Przebieg]]/100000,0)</f>
        <v>12</v>
      </c>
      <c r="I2" s="1">
        <f>0.02*transport[[#This Row],[ile rozpoczetych 100000km]]*transport[[#This Row],[Cena_zakupu]]</f>
        <v>20616</v>
      </c>
      <c r="J2" s="1">
        <f>0.05*transport[[#This Row],[ile lat do 2017]]*transport[[#This Row],[Cena_zakupu]]</f>
        <v>47245.000000000007</v>
      </c>
      <c r="K2" s="1">
        <f>transport[[#This Row],[kwota wynikająca z przebiegu]]+transport[[#This Row],[kwota wynikająca z lat]]</f>
        <v>67861</v>
      </c>
      <c r="L2" s="1">
        <f>transport[[#This Row],[Cena_zakupu]]-transport[[#This Row],[kwota amortyzacji]]</f>
        <v>18039</v>
      </c>
      <c r="M2" s="1">
        <f>DATE(2017,1,1)-transport[[#This Row],[Data_ostatniego_remontu]]</f>
        <v>701</v>
      </c>
      <c r="N2" s="1" t="s">
        <v>191</v>
      </c>
      <c r="O2" s="1" t="s">
        <v>192</v>
      </c>
    </row>
    <row r="3" spans="1:29" x14ac:dyDescent="0.3">
      <c r="A3" s="1" t="s">
        <v>6</v>
      </c>
      <c r="B3" s="1">
        <v>2006</v>
      </c>
      <c r="C3" s="1">
        <v>85900</v>
      </c>
      <c r="D3" s="1" t="s">
        <v>8</v>
      </c>
      <c r="E3" s="1">
        <v>1068570</v>
      </c>
      <c r="F3" s="2">
        <v>42029</v>
      </c>
      <c r="G3" s="1">
        <f>2017-transport[[#This Row],[Rok_produkcji]]</f>
        <v>11</v>
      </c>
      <c r="H3" s="1">
        <f>ROUNDDOWN(transport[[#This Row],[Przebieg]]/100000,0)</f>
        <v>10</v>
      </c>
      <c r="I3" s="1">
        <f>0.02*transport[[#This Row],[ile rozpoczetych 100000km]]*transport[[#This Row],[Cena_zakupu]]</f>
        <v>17180</v>
      </c>
      <c r="J3" s="1">
        <f>0.05*transport[[#This Row],[ile lat do 2017]]*transport[[#This Row],[Cena_zakupu]]</f>
        <v>47245.000000000007</v>
      </c>
      <c r="K3" s="1">
        <f>transport[[#This Row],[kwota wynikająca z przebiegu]]+transport[[#This Row],[kwota wynikająca z lat]]</f>
        <v>64425.000000000007</v>
      </c>
      <c r="L3" s="1">
        <f>transport[[#This Row],[Cena_zakupu]]-transport[[#This Row],[kwota amortyzacji]]</f>
        <v>21474.999999999993</v>
      </c>
      <c r="M3" s="1">
        <f>DATE(2017,1,1)-transport[[#This Row],[Data_ostatniego_remontu]]</f>
        <v>707</v>
      </c>
      <c r="N3" s="1" t="s">
        <v>191</v>
      </c>
      <c r="O3" s="1" t="s">
        <v>192</v>
      </c>
    </row>
    <row r="4" spans="1:29" x14ac:dyDescent="0.3">
      <c r="A4" s="9" t="s">
        <v>6</v>
      </c>
      <c r="B4" s="9">
        <v>2006</v>
      </c>
      <c r="C4" s="9">
        <v>85900</v>
      </c>
      <c r="D4" s="9" t="s">
        <v>9</v>
      </c>
      <c r="E4" s="9">
        <v>998704</v>
      </c>
      <c r="F4" s="10">
        <v>42028</v>
      </c>
      <c r="G4" s="9">
        <f>2017-transport[[#This Row],[Rok_produkcji]]</f>
        <v>11</v>
      </c>
      <c r="H4" s="9">
        <f>ROUNDDOWN(transport[[#This Row],[Przebieg]]/100000,0)</f>
        <v>9</v>
      </c>
      <c r="I4" s="9">
        <f>0.02*transport[[#This Row],[ile rozpoczetych 100000km]]*transport[[#This Row],[Cena_zakupu]]</f>
        <v>15462</v>
      </c>
      <c r="J4" s="9">
        <f>0.05*transport[[#This Row],[ile lat do 2017]]*transport[[#This Row],[Cena_zakupu]]</f>
        <v>47245.000000000007</v>
      </c>
      <c r="K4" s="9">
        <f>transport[[#This Row],[kwota wynikająca z przebiegu]]+transport[[#This Row],[kwota wynikająca z lat]]</f>
        <v>62707.000000000007</v>
      </c>
      <c r="L4" s="9">
        <f>transport[[#This Row],[Cena_zakupu]]-transport[[#This Row],[kwota amortyzacji]]</f>
        <v>23192.999999999993</v>
      </c>
      <c r="M4" s="1">
        <f>DATE(2017,1,1)-transport[[#This Row],[Data_ostatniego_remontu]]</f>
        <v>708</v>
      </c>
      <c r="N4" s="1" t="s">
        <v>191</v>
      </c>
      <c r="O4" s="1" t="s">
        <v>192</v>
      </c>
      <c r="Z4" s="5" t="s">
        <v>183</v>
      </c>
      <c r="AA4" s="1" t="s">
        <v>184</v>
      </c>
      <c r="AB4" s="1" t="s">
        <v>180</v>
      </c>
      <c r="AC4" s="1">
        <f>I12</f>
        <v>5340</v>
      </c>
    </row>
    <row r="5" spans="1:29" x14ac:dyDescent="0.3">
      <c r="A5" s="9" t="s">
        <v>6</v>
      </c>
      <c r="B5" s="9">
        <v>2006</v>
      </c>
      <c r="C5" s="9">
        <v>85900</v>
      </c>
      <c r="D5" s="9" t="s">
        <v>10</v>
      </c>
      <c r="E5" s="9">
        <v>936780</v>
      </c>
      <c r="F5" s="10">
        <v>42028</v>
      </c>
      <c r="G5" s="9">
        <f>2017-transport[[#This Row],[Rok_produkcji]]</f>
        <v>11</v>
      </c>
      <c r="H5" s="9">
        <f>ROUNDDOWN(transport[[#This Row],[Przebieg]]/100000,0)</f>
        <v>9</v>
      </c>
      <c r="I5" s="9">
        <f>0.02*transport[[#This Row],[ile rozpoczetych 100000km]]*transport[[#This Row],[Cena_zakupu]]</f>
        <v>15462</v>
      </c>
      <c r="J5" s="9">
        <f>0.05*transport[[#This Row],[ile lat do 2017]]*transport[[#This Row],[Cena_zakupu]]</f>
        <v>47245.000000000007</v>
      </c>
      <c r="K5" s="9">
        <f>transport[[#This Row],[kwota wynikająca z przebiegu]]+transport[[#This Row],[kwota wynikająca z lat]]</f>
        <v>62707.000000000007</v>
      </c>
      <c r="L5" s="9">
        <f>transport[[#This Row],[Cena_zakupu]]-transport[[#This Row],[kwota amortyzacji]]</f>
        <v>23192.999999999993</v>
      </c>
      <c r="M5" s="1">
        <f>DATE(2017,1,1)-transport[[#This Row],[Data_ostatniego_remontu]]</f>
        <v>708</v>
      </c>
      <c r="N5" s="1" t="s">
        <v>191</v>
      </c>
      <c r="O5" s="1" t="s">
        <v>192</v>
      </c>
      <c r="Z5" s="5"/>
      <c r="AB5" s="1" t="s">
        <v>185</v>
      </c>
      <c r="AC5" s="1">
        <f>J12</f>
        <v>40050</v>
      </c>
    </row>
    <row r="6" spans="1:29" x14ac:dyDescent="0.3">
      <c r="A6" s="1" t="s">
        <v>6</v>
      </c>
      <c r="B6" s="1">
        <v>2006</v>
      </c>
      <c r="C6" s="1">
        <v>85900</v>
      </c>
      <c r="D6" s="1" t="s">
        <v>11</v>
      </c>
      <c r="E6" s="1">
        <v>870233</v>
      </c>
      <c r="F6" s="2">
        <v>42034</v>
      </c>
      <c r="G6" s="1">
        <f>2017-transport[[#This Row],[Rok_produkcji]]</f>
        <v>11</v>
      </c>
      <c r="H6" s="1">
        <f>ROUNDDOWN(transport[[#This Row],[Przebieg]]/100000,0)</f>
        <v>8</v>
      </c>
      <c r="I6" s="1">
        <f>0.02*transport[[#This Row],[ile rozpoczetych 100000km]]*transport[[#This Row],[Cena_zakupu]]</f>
        <v>13744</v>
      </c>
      <c r="J6" s="1">
        <f>0.05*transport[[#This Row],[ile lat do 2017]]*transport[[#This Row],[Cena_zakupu]]</f>
        <v>47245.000000000007</v>
      </c>
      <c r="K6" s="1">
        <f>transport[[#This Row],[kwota wynikająca z przebiegu]]+transport[[#This Row],[kwota wynikająca z lat]]</f>
        <v>60989.000000000007</v>
      </c>
      <c r="L6" s="1">
        <f>transport[[#This Row],[Cena_zakupu]]-transport[[#This Row],[kwota amortyzacji]]</f>
        <v>24910.999999999993</v>
      </c>
      <c r="M6" s="1">
        <f>DATE(2017,1,1)-transport[[#This Row],[Data_ostatniego_remontu]]</f>
        <v>702</v>
      </c>
      <c r="N6" s="1" t="s">
        <v>191</v>
      </c>
      <c r="O6" s="1" t="s">
        <v>192</v>
      </c>
      <c r="Z6" s="5"/>
      <c r="AB6" s="1" t="s">
        <v>249</v>
      </c>
      <c r="AC6" s="1">
        <f>L12</f>
        <v>43610</v>
      </c>
    </row>
    <row r="7" spans="1:29" x14ac:dyDescent="0.3">
      <c r="A7" s="1" t="s">
        <v>12</v>
      </c>
      <c r="B7" s="1">
        <v>2007</v>
      </c>
      <c r="C7" s="1">
        <v>205000</v>
      </c>
      <c r="D7" s="1" t="s">
        <v>13</v>
      </c>
      <c r="E7" s="1">
        <v>1260000</v>
      </c>
      <c r="F7" s="2">
        <v>42483</v>
      </c>
      <c r="G7" s="1">
        <f>2017-transport[[#This Row],[Rok_produkcji]]</f>
        <v>10</v>
      </c>
      <c r="H7" s="1">
        <f>ROUNDDOWN(transport[[#This Row],[Przebieg]]/100000,0)</f>
        <v>12</v>
      </c>
      <c r="I7" s="1">
        <f>0.02*transport[[#This Row],[ile rozpoczetych 100000km]]*transport[[#This Row],[Cena_zakupu]]</f>
        <v>49200</v>
      </c>
      <c r="J7" s="1">
        <f>0.05*transport[[#This Row],[ile lat do 2017]]*transport[[#This Row],[Cena_zakupu]]</f>
        <v>102500</v>
      </c>
      <c r="K7" s="1">
        <f>transport[[#This Row],[kwota wynikająca z przebiegu]]+transport[[#This Row],[kwota wynikająca z lat]]</f>
        <v>151700</v>
      </c>
      <c r="L7" s="1">
        <f>transport[[#This Row],[Cena_zakupu]]-transport[[#This Row],[kwota amortyzacji]]</f>
        <v>53300</v>
      </c>
      <c r="M7" s="1">
        <f>DATE(2017,1,1)-transport[[#This Row],[Data_ostatniego_remontu]]</f>
        <v>253</v>
      </c>
      <c r="N7" s="1" t="s">
        <v>193</v>
      </c>
      <c r="O7" s="1" t="s">
        <v>194</v>
      </c>
      <c r="Z7" s="5"/>
      <c r="AA7" s="1" t="s">
        <v>186</v>
      </c>
      <c r="AB7" s="1" t="s">
        <v>190</v>
      </c>
      <c r="AC7" s="1">
        <f>MIN(transport[cena samochodu w 2017])</f>
        <v>17390</v>
      </c>
    </row>
    <row r="8" spans="1:29" x14ac:dyDescent="0.3">
      <c r="A8" s="1" t="s">
        <v>14</v>
      </c>
      <c r="B8" s="1">
        <v>2007</v>
      </c>
      <c r="C8" s="1">
        <v>198000</v>
      </c>
      <c r="D8" s="1" t="s">
        <v>15</v>
      </c>
      <c r="E8" s="1">
        <v>890200</v>
      </c>
      <c r="F8" s="2">
        <v>42520</v>
      </c>
      <c r="G8" s="1">
        <f>2017-transport[[#This Row],[Rok_produkcji]]</f>
        <v>10</v>
      </c>
      <c r="H8" s="1">
        <f>ROUNDDOWN(transport[[#This Row],[Przebieg]]/100000,0)</f>
        <v>8</v>
      </c>
      <c r="I8" s="1">
        <f>0.02*transport[[#This Row],[ile rozpoczetych 100000km]]*transport[[#This Row],[Cena_zakupu]]</f>
        <v>31680</v>
      </c>
      <c r="J8" s="1">
        <f>0.05*transport[[#This Row],[ile lat do 2017]]*transport[[#This Row],[Cena_zakupu]]</f>
        <v>99000</v>
      </c>
      <c r="K8" s="1">
        <f>transport[[#This Row],[kwota wynikająca z przebiegu]]+transport[[#This Row],[kwota wynikająca z lat]]</f>
        <v>130680</v>
      </c>
      <c r="L8" s="1">
        <f>transport[[#This Row],[Cena_zakupu]]-transport[[#This Row],[kwota amortyzacji]]</f>
        <v>67320</v>
      </c>
      <c r="M8" s="1">
        <f>DATE(2017,1,1)-transport[[#This Row],[Data_ostatniego_remontu]]</f>
        <v>216</v>
      </c>
      <c r="N8" s="1" t="s">
        <v>195</v>
      </c>
      <c r="O8" s="1" t="s">
        <v>196</v>
      </c>
      <c r="Z8" s="5"/>
      <c r="AB8" s="1" t="s">
        <v>187</v>
      </c>
      <c r="AC8" s="1" t="str">
        <f>MID(A39,1,3)</f>
        <v>DAF</v>
      </c>
    </row>
    <row r="9" spans="1:29" x14ac:dyDescent="0.3">
      <c r="A9" s="1" t="s">
        <v>16</v>
      </c>
      <c r="B9" s="1">
        <v>2008</v>
      </c>
      <c r="C9" s="1">
        <v>49411</v>
      </c>
      <c r="D9" s="1" t="s">
        <v>17</v>
      </c>
      <c r="E9" s="1">
        <v>186000</v>
      </c>
      <c r="F9" s="2">
        <v>42210</v>
      </c>
      <c r="G9" s="1">
        <f>2017-transport[[#This Row],[Rok_produkcji]]</f>
        <v>9</v>
      </c>
      <c r="H9" s="1">
        <f>ROUNDDOWN(transport[[#This Row],[Przebieg]]/100000,0)</f>
        <v>1</v>
      </c>
      <c r="I9" s="1">
        <f>0.02*transport[[#This Row],[ile rozpoczetych 100000km]]*transport[[#This Row],[Cena_zakupu]]</f>
        <v>988.22</v>
      </c>
      <c r="J9" s="1">
        <f>0.05*transport[[#This Row],[ile lat do 2017]]*transport[[#This Row],[Cena_zakupu]]</f>
        <v>22234.95</v>
      </c>
      <c r="K9" s="1">
        <f>transport[[#This Row],[kwota wynikająca z przebiegu]]+transport[[#This Row],[kwota wynikająca z lat]]</f>
        <v>23223.170000000002</v>
      </c>
      <c r="L9" s="1">
        <f>transport[[#This Row],[Cena_zakupu]]-transport[[#This Row],[kwota amortyzacji]]</f>
        <v>26187.829999999998</v>
      </c>
      <c r="M9" s="1">
        <f>DATE(2017,1,1)-transport[[#This Row],[Data_ostatniego_remontu]]</f>
        <v>526</v>
      </c>
      <c r="N9" s="1" t="s">
        <v>197</v>
      </c>
      <c r="O9" s="1" t="s">
        <v>198</v>
      </c>
      <c r="Z9" s="5"/>
      <c r="AB9" s="1" t="s">
        <v>188</v>
      </c>
      <c r="AC9" s="1" t="str">
        <f>MID(A39,5,4)</f>
        <v>LF45</v>
      </c>
    </row>
    <row r="10" spans="1:29" x14ac:dyDescent="0.3">
      <c r="A10" s="1" t="s">
        <v>18</v>
      </c>
      <c r="B10" s="1">
        <v>2008</v>
      </c>
      <c r="C10" s="1">
        <v>58000</v>
      </c>
      <c r="D10" s="1" t="s">
        <v>19</v>
      </c>
      <c r="E10" s="1">
        <v>306000</v>
      </c>
      <c r="F10" s="2">
        <v>42271</v>
      </c>
      <c r="G10" s="1">
        <f>2017-transport[[#This Row],[Rok_produkcji]]</f>
        <v>9</v>
      </c>
      <c r="H10" s="1">
        <f>ROUNDDOWN(transport[[#This Row],[Przebieg]]/100000,0)</f>
        <v>3</v>
      </c>
      <c r="I10" s="1">
        <f>0.02*transport[[#This Row],[ile rozpoczetych 100000km]]*transport[[#This Row],[Cena_zakupu]]</f>
        <v>3480</v>
      </c>
      <c r="J10" s="1">
        <f>0.05*transport[[#This Row],[ile lat do 2017]]*transport[[#This Row],[Cena_zakupu]]</f>
        <v>26100</v>
      </c>
      <c r="K10" s="1">
        <f>transport[[#This Row],[kwota wynikająca z przebiegu]]+transport[[#This Row],[kwota wynikająca z lat]]</f>
        <v>29580</v>
      </c>
      <c r="L10" s="1">
        <f>transport[[#This Row],[Cena_zakupu]]-transport[[#This Row],[kwota amortyzacji]]</f>
        <v>28420</v>
      </c>
      <c r="M10" s="1">
        <f>DATE(2017,1,1)-transport[[#This Row],[Data_ostatniego_remontu]]</f>
        <v>465</v>
      </c>
      <c r="N10" s="1" t="s">
        <v>197</v>
      </c>
      <c r="O10" s="1" t="s">
        <v>199</v>
      </c>
      <c r="Z10" s="5"/>
      <c r="AB10" s="1" t="s">
        <v>189</v>
      </c>
      <c r="AC10" s="1" t="str">
        <f>D39</f>
        <v>ERA 132 TR</v>
      </c>
    </row>
    <row r="11" spans="1:29" x14ac:dyDescent="0.3">
      <c r="A11" s="1" t="s">
        <v>20</v>
      </c>
      <c r="B11" s="1">
        <v>2008</v>
      </c>
      <c r="C11" s="1">
        <v>84000</v>
      </c>
      <c r="D11" s="1" t="s">
        <v>21</v>
      </c>
      <c r="E11" s="1">
        <v>266000</v>
      </c>
      <c r="F11" s="2">
        <v>42382</v>
      </c>
      <c r="G11" s="1">
        <f>2017-transport[[#This Row],[Rok_produkcji]]</f>
        <v>9</v>
      </c>
      <c r="H11" s="1">
        <f>ROUNDDOWN(transport[[#This Row],[Przebieg]]/100000,0)</f>
        <v>2</v>
      </c>
      <c r="I11" s="1">
        <f>0.02*transport[[#This Row],[ile rozpoczetych 100000km]]*transport[[#This Row],[Cena_zakupu]]</f>
        <v>3360</v>
      </c>
      <c r="J11" s="1">
        <f>0.05*transport[[#This Row],[ile lat do 2017]]*transport[[#This Row],[Cena_zakupu]]</f>
        <v>37800</v>
      </c>
      <c r="K11" s="1">
        <f>transport[[#This Row],[kwota wynikająca z przebiegu]]+transport[[#This Row],[kwota wynikająca z lat]]</f>
        <v>41160</v>
      </c>
      <c r="L11" s="1">
        <f>transport[[#This Row],[Cena_zakupu]]-transport[[#This Row],[kwota amortyzacji]]</f>
        <v>42840</v>
      </c>
      <c r="M11" s="1">
        <f>DATE(2017,1,1)-transport[[#This Row],[Data_ostatniego_remontu]]</f>
        <v>354</v>
      </c>
      <c r="N11" s="1" t="s">
        <v>197</v>
      </c>
      <c r="O11" s="1" t="s">
        <v>200</v>
      </c>
      <c r="Z11" s="5" t="s">
        <v>239</v>
      </c>
      <c r="AA11" s="1" t="s">
        <v>184</v>
      </c>
      <c r="AB11" s="8" t="s">
        <v>187</v>
      </c>
      <c r="AC11" s="8" t="s">
        <v>246</v>
      </c>
    </row>
    <row r="12" spans="1:29" x14ac:dyDescent="0.3">
      <c r="A12" s="3" t="s">
        <v>22</v>
      </c>
      <c r="B12" s="3">
        <v>2008</v>
      </c>
      <c r="C12" s="3">
        <v>89000</v>
      </c>
      <c r="D12" s="3" t="s">
        <v>23</v>
      </c>
      <c r="E12" s="3">
        <v>305000</v>
      </c>
      <c r="F12" s="4">
        <v>42075</v>
      </c>
      <c r="G12" s="3">
        <f>2017-transport[[#This Row],[Rok_produkcji]]</f>
        <v>9</v>
      </c>
      <c r="H12" s="3">
        <f>ROUNDDOWN(transport[[#This Row],[Przebieg]]/100000,0)</f>
        <v>3</v>
      </c>
      <c r="I12" s="3">
        <f>0.02*transport[[#This Row],[ile rozpoczetych 100000km]]*transport[[#This Row],[Cena_zakupu]]</f>
        <v>5340</v>
      </c>
      <c r="J12" s="3">
        <f>0.05*transport[[#This Row],[ile lat do 2017]]*transport[[#This Row],[Cena_zakupu]]</f>
        <v>40050</v>
      </c>
      <c r="K12" s="3">
        <f>transport[[#This Row],[kwota wynikająca z przebiegu]]+transport[[#This Row],[kwota wynikająca z lat]]</f>
        <v>45390</v>
      </c>
      <c r="L12" s="1">
        <f>transport[[#This Row],[Cena_zakupu]]-transport[[#This Row],[kwota amortyzacji]]</f>
        <v>43610</v>
      </c>
      <c r="M12" s="1">
        <f>DATE(2017,1,1)-transport[[#This Row],[Data_ostatniego_remontu]]</f>
        <v>661</v>
      </c>
      <c r="N12" s="1" t="s">
        <v>197</v>
      </c>
      <c r="O12" s="1" t="s">
        <v>201</v>
      </c>
      <c r="Z12" s="5"/>
      <c r="AB12" s="7" t="s">
        <v>212</v>
      </c>
      <c r="AC12">
        <v>30</v>
      </c>
    </row>
    <row r="13" spans="1:29" x14ac:dyDescent="0.3">
      <c r="A13" s="1" t="s">
        <v>16</v>
      </c>
      <c r="B13" s="1">
        <v>2009</v>
      </c>
      <c r="C13" s="1">
        <v>48411</v>
      </c>
      <c r="D13" s="1" t="s">
        <v>24</v>
      </c>
      <c r="E13" s="1">
        <v>190000</v>
      </c>
      <c r="F13" s="2">
        <v>42210</v>
      </c>
      <c r="G13" s="1">
        <f>2017-transport[[#This Row],[Rok_produkcji]]</f>
        <v>8</v>
      </c>
      <c r="H13" s="1">
        <f>ROUNDDOWN(transport[[#This Row],[Przebieg]]/100000,0)</f>
        <v>1</v>
      </c>
      <c r="I13" s="1">
        <f>0.02*transport[[#This Row],[ile rozpoczetych 100000km]]*transport[[#This Row],[Cena_zakupu]]</f>
        <v>968.22</v>
      </c>
      <c r="J13" s="1">
        <f>0.05*transport[[#This Row],[ile lat do 2017]]*transport[[#This Row],[Cena_zakupu]]</f>
        <v>19364.400000000001</v>
      </c>
      <c r="K13" s="1">
        <f>transport[[#This Row],[kwota wynikająca z przebiegu]]+transport[[#This Row],[kwota wynikająca z lat]]</f>
        <v>20332.620000000003</v>
      </c>
      <c r="L13" s="1">
        <f>transport[[#This Row],[Cena_zakupu]]-transport[[#This Row],[kwota amortyzacji]]</f>
        <v>28078.379999999997</v>
      </c>
      <c r="M13" s="1">
        <f>DATE(2017,1,1)-transport[[#This Row],[Data_ostatniego_remontu]]</f>
        <v>526</v>
      </c>
      <c r="N13" s="1" t="s">
        <v>197</v>
      </c>
      <c r="O13" s="1" t="s">
        <v>198</v>
      </c>
      <c r="Z13" s="5"/>
      <c r="AB13" s="7" t="s">
        <v>191</v>
      </c>
      <c r="AC13">
        <v>12</v>
      </c>
    </row>
    <row r="14" spans="1:29" x14ac:dyDescent="0.3">
      <c r="A14" s="1" t="s">
        <v>25</v>
      </c>
      <c r="B14" s="1">
        <v>2009</v>
      </c>
      <c r="C14" s="1">
        <v>68000</v>
      </c>
      <c r="D14" s="1" t="s">
        <v>26</v>
      </c>
      <c r="E14" s="1">
        <v>992600</v>
      </c>
      <c r="F14" s="2">
        <v>42157</v>
      </c>
      <c r="G14" s="1">
        <f>2017-transport[[#This Row],[Rok_produkcji]]</f>
        <v>8</v>
      </c>
      <c r="H14" s="1">
        <f>ROUNDDOWN(transport[[#This Row],[Przebieg]]/100000,0)</f>
        <v>9</v>
      </c>
      <c r="I14" s="1">
        <f>0.02*transport[[#This Row],[ile rozpoczetych 100000km]]*transport[[#This Row],[Cena_zakupu]]</f>
        <v>12240</v>
      </c>
      <c r="J14" s="1">
        <f>0.05*transport[[#This Row],[ile lat do 2017]]*transport[[#This Row],[Cena_zakupu]]</f>
        <v>27200</v>
      </c>
      <c r="K14" s="1">
        <f>transport[[#This Row],[kwota wynikająca z przebiegu]]+transport[[#This Row],[kwota wynikająca z lat]]</f>
        <v>39440</v>
      </c>
      <c r="L14" s="1">
        <f>transport[[#This Row],[Cena_zakupu]]-transport[[#This Row],[kwota amortyzacji]]</f>
        <v>28560</v>
      </c>
      <c r="M14" s="1">
        <f>DATE(2017,1,1)-transport[[#This Row],[Data_ostatniego_remontu]]</f>
        <v>579</v>
      </c>
      <c r="N14" s="1" t="s">
        <v>191</v>
      </c>
      <c r="O14" s="1" t="s">
        <v>202</v>
      </c>
      <c r="Z14" s="5"/>
      <c r="AB14" s="7" t="s">
        <v>195</v>
      </c>
      <c r="AC14">
        <v>18</v>
      </c>
    </row>
    <row r="15" spans="1:29" x14ac:dyDescent="0.3">
      <c r="A15" s="1" t="s">
        <v>16</v>
      </c>
      <c r="B15" s="1">
        <v>2009</v>
      </c>
      <c r="C15" s="1">
        <v>49411</v>
      </c>
      <c r="D15" s="1" t="s">
        <v>27</v>
      </c>
      <c r="E15" s="1">
        <v>186000</v>
      </c>
      <c r="F15" s="2">
        <v>42210</v>
      </c>
      <c r="G15" s="1">
        <f>2017-transport[[#This Row],[Rok_produkcji]]</f>
        <v>8</v>
      </c>
      <c r="H15" s="1">
        <f>ROUNDDOWN(transport[[#This Row],[Przebieg]]/100000,0)</f>
        <v>1</v>
      </c>
      <c r="I15" s="1">
        <f>0.02*transport[[#This Row],[ile rozpoczetych 100000km]]*transport[[#This Row],[Cena_zakupu]]</f>
        <v>988.22</v>
      </c>
      <c r="J15" s="1">
        <f>0.05*transport[[#This Row],[ile lat do 2017]]*transport[[#This Row],[Cena_zakupu]]</f>
        <v>19764.400000000001</v>
      </c>
      <c r="K15" s="1">
        <f>transport[[#This Row],[kwota wynikająca z przebiegu]]+transport[[#This Row],[kwota wynikająca z lat]]</f>
        <v>20752.620000000003</v>
      </c>
      <c r="L15" s="1">
        <f>transport[[#This Row],[Cena_zakupu]]-transport[[#This Row],[kwota amortyzacji]]</f>
        <v>28658.379999999997</v>
      </c>
      <c r="M15" s="1">
        <f>DATE(2017,1,1)-transport[[#This Row],[Data_ostatniego_remontu]]</f>
        <v>526</v>
      </c>
      <c r="N15" s="1" t="s">
        <v>197</v>
      </c>
      <c r="O15" s="1" t="s">
        <v>198</v>
      </c>
      <c r="Z15" s="5"/>
      <c r="AB15" s="7" t="s">
        <v>193</v>
      </c>
      <c r="AC15">
        <v>17</v>
      </c>
    </row>
    <row r="16" spans="1:29" x14ac:dyDescent="0.3">
      <c r="A16" s="1" t="s">
        <v>28</v>
      </c>
      <c r="B16" s="1">
        <v>2009</v>
      </c>
      <c r="C16" s="1">
        <v>67900</v>
      </c>
      <c r="D16" s="1" t="s">
        <v>29</v>
      </c>
      <c r="E16" s="1">
        <v>850000</v>
      </c>
      <c r="F16" s="2">
        <v>42194</v>
      </c>
      <c r="G16" s="1">
        <f>2017-transport[[#This Row],[Rok_produkcji]]</f>
        <v>8</v>
      </c>
      <c r="H16" s="1">
        <f>ROUNDDOWN(transport[[#This Row],[Przebieg]]/100000,0)</f>
        <v>8</v>
      </c>
      <c r="I16" s="1">
        <f>0.02*transport[[#This Row],[ile rozpoczetych 100000km]]*transport[[#This Row],[Cena_zakupu]]</f>
        <v>10864</v>
      </c>
      <c r="J16" s="1">
        <f>0.05*transport[[#This Row],[ile lat do 2017]]*transport[[#This Row],[Cena_zakupu]]</f>
        <v>27160</v>
      </c>
      <c r="K16" s="1">
        <f>transport[[#This Row],[kwota wynikająca z przebiegu]]+transport[[#This Row],[kwota wynikająca z lat]]</f>
        <v>38024</v>
      </c>
      <c r="L16" s="1">
        <f>transport[[#This Row],[Cena_zakupu]]-transport[[#This Row],[kwota amortyzacji]]</f>
        <v>29876</v>
      </c>
      <c r="M16" s="1">
        <f>DATE(2017,1,1)-transport[[#This Row],[Data_ostatniego_remontu]]</f>
        <v>542</v>
      </c>
      <c r="N16" s="1" t="s">
        <v>203</v>
      </c>
      <c r="O16" s="1" t="s">
        <v>204</v>
      </c>
      <c r="Z16" s="5"/>
      <c r="AB16" s="7" t="s">
        <v>205</v>
      </c>
      <c r="AC16">
        <v>17</v>
      </c>
    </row>
    <row r="17" spans="1:35" x14ac:dyDescent="0.3">
      <c r="A17" s="1" t="s">
        <v>16</v>
      </c>
      <c r="B17" s="1">
        <v>2009</v>
      </c>
      <c r="C17" s="1">
        <v>65000</v>
      </c>
      <c r="D17" s="1" t="s">
        <v>30</v>
      </c>
      <c r="E17" s="1">
        <v>740000</v>
      </c>
      <c r="F17" s="2">
        <v>42385</v>
      </c>
      <c r="G17" s="1">
        <f>2017-transport[[#This Row],[Rok_produkcji]]</f>
        <v>8</v>
      </c>
      <c r="H17" s="1">
        <f>ROUNDDOWN(transport[[#This Row],[Przebieg]]/100000,0)</f>
        <v>7</v>
      </c>
      <c r="I17" s="1">
        <f>0.02*transport[[#This Row],[ile rozpoczetych 100000km]]*transport[[#This Row],[Cena_zakupu]]</f>
        <v>9100</v>
      </c>
      <c r="J17" s="1">
        <f>0.05*transport[[#This Row],[ile lat do 2017]]*transport[[#This Row],[Cena_zakupu]]</f>
        <v>26000</v>
      </c>
      <c r="K17" s="1">
        <f>transport[[#This Row],[kwota wynikająca z przebiegu]]+transport[[#This Row],[kwota wynikająca z lat]]</f>
        <v>35100</v>
      </c>
      <c r="L17" s="1">
        <f>transport[[#This Row],[Cena_zakupu]]-transport[[#This Row],[kwota amortyzacji]]</f>
        <v>29900</v>
      </c>
      <c r="M17" s="1">
        <f>DATE(2017,1,1)-transport[[#This Row],[Data_ostatniego_remontu]]</f>
        <v>351</v>
      </c>
      <c r="N17" s="1" t="s">
        <v>197</v>
      </c>
      <c r="O17" s="1" t="s">
        <v>198</v>
      </c>
      <c r="Z17" s="5"/>
      <c r="AB17" s="7" t="s">
        <v>203</v>
      </c>
      <c r="AC17">
        <v>17</v>
      </c>
    </row>
    <row r="18" spans="1:35" x14ac:dyDescent="0.3">
      <c r="A18" s="1" t="s">
        <v>28</v>
      </c>
      <c r="B18" s="1">
        <v>2009</v>
      </c>
      <c r="C18" s="1">
        <v>68900</v>
      </c>
      <c r="D18" s="1" t="s">
        <v>31</v>
      </c>
      <c r="E18" s="1">
        <v>846000</v>
      </c>
      <c r="F18" s="2">
        <v>42194</v>
      </c>
      <c r="G18" s="1">
        <f>2017-transport[[#This Row],[Rok_produkcji]]</f>
        <v>8</v>
      </c>
      <c r="H18" s="1">
        <f>ROUNDDOWN(transport[[#This Row],[Przebieg]]/100000,0)</f>
        <v>8</v>
      </c>
      <c r="I18" s="1">
        <f>0.02*transport[[#This Row],[ile rozpoczetych 100000km]]*transport[[#This Row],[Cena_zakupu]]</f>
        <v>11024</v>
      </c>
      <c r="J18" s="1">
        <f>0.05*transport[[#This Row],[ile lat do 2017]]*transport[[#This Row],[Cena_zakupu]]</f>
        <v>27560</v>
      </c>
      <c r="K18" s="1">
        <f>transport[[#This Row],[kwota wynikająca z przebiegu]]+transport[[#This Row],[kwota wynikająca z lat]]</f>
        <v>38584</v>
      </c>
      <c r="L18" s="1">
        <f>transport[[#This Row],[Cena_zakupu]]-transport[[#This Row],[kwota amortyzacji]]</f>
        <v>30316</v>
      </c>
      <c r="M18" s="1">
        <f>DATE(2017,1,1)-transport[[#This Row],[Data_ostatniego_remontu]]</f>
        <v>542</v>
      </c>
      <c r="N18" s="1" t="s">
        <v>203</v>
      </c>
      <c r="O18" s="1" t="s">
        <v>204</v>
      </c>
      <c r="Z18" s="5"/>
      <c r="AB18" s="7" t="s">
        <v>197</v>
      </c>
      <c r="AC18">
        <v>23</v>
      </c>
    </row>
    <row r="19" spans="1:35" x14ac:dyDescent="0.3">
      <c r="A19" s="1" t="s">
        <v>18</v>
      </c>
      <c r="B19" s="1">
        <v>2009</v>
      </c>
      <c r="C19" s="1">
        <v>59000</v>
      </c>
      <c r="D19" s="1" t="s">
        <v>32</v>
      </c>
      <c r="E19" s="1">
        <v>302000</v>
      </c>
      <c r="F19" s="2">
        <v>42271</v>
      </c>
      <c r="G19" s="1">
        <f>2017-transport[[#This Row],[Rok_produkcji]]</f>
        <v>8</v>
      </c>
      <c r="H19" s="1">
        <f>ROUNDDOWN(transport[[#This Row],[Przebieg]]/100000,0)</f>
        <v>3</v>
      </c>
      <c r="I19" s="1">
        <f>0.02*transport[[#This Row],[ile rozpoczetych 100000km]]*transport[[#This Row],[Cena_zakupu]]</f>
        <v>3540</v>
      </c>
      <c r="J19" s="1">
        <f>0.05*transport[[#This Row],[ile lat do 2017]]*transport[[#This Row],[Cena_zakupu]]</f>
        <v>23600</v>
      </c>
      <c r="K19" s="1">
        <f>transport[[#This Row],[kwota wynikająca z przebiegu]]+transport[[#This Row],[kwota wynikająca z lat]]</f>
        <v>27140</v>
      </c>
      <c r="L19" s="1">
        <f>transport[[#This Row],[Cena_zakupu]]-transport[[#This Row],[kwota amortyzacji]]</f>
        <v>31860</v>
      </c>
      <c r="M19" s="1">
        <f>DATE(2017,1,1)-transport[[#This Row],[Data_ostatniego_remontu]]</f>
        <v>465</v>
      </c>
      <c r="N19" s="1" t="s">
        <v>197</v>
      </c>
      <c r="O19" s="1" t="s">
        <v>199</v>
      </c>
      <c r="Z19" s="5"/>
      <c r="AA19" s="1" t="s">
        <v>186</v>
      </c>
      <c r="AB19" s="8" t="s">
        <v>187</v>
      </c>
      <c r="AC19" s="8" t="s">
        <v>248</v>
      </c>
    </row>
    <row r="20" spans="1:35" x14ac:dyDescent="0.3">
      <c r="A20" s="1" t="s">
        <v>33</v>
      </c>
      <c r="B20" s="1">
        <v>2009</v>
      </c>
      <c r="C20" s="1">
        <v>77000</v>
      </c>
      <c r="D20" s="1" t="s">
        <v>34</v>
      </c>
      <c r="E20" s="1">
        <v>846000</v>
      </c>
      <c r="F20" s="2">
        <v>42376</v>
      </c>
      <c r="G20" s="1">
        <f>2017-transport[[#This Row],[Rok_produkcji]]</f>
        <v>8</v>
      </c>
      <c r="H20" s="1">
        <f>ROUNDDOWN(transport[[#This Row],[Przebieg]]/100000,0)</f>
        <v>8</v>
      </c>
      <c r="I20" s="1">
        <f>0.02*transport[[#This Row],[ile rozpoczetych 100000km]]*transport[[#This Row],[Cena_zakupu]]</f>
        <v>12320</v>
      </c>
      <c r="J20" s="1">
        <f>0.05*transport[[#This Row],[ile lat do 2017]]*transport[[#This Row],[Cena_zakupu]]</f>
        <v>30800</v>
      </c>
      <c r="K20" s="1">
        <f>transport[[#This Row],[kwota wynikająca z przebiegu]]+transport[[#This Row],[kwota wynikająca z lat]]</f>
        <v>43120</v>
      </c>
      <c r="L20" s="1">
        <f>transport[[#This Row],[Cena_zakupu]]-transport[[#This Row],[kwota amortyzacji]]</f>
        <v>33880</v>
      </c>
      <c r="M20" s="1">
        <f>DATE(2017,1,1)-transport[[#This Row],[Data_ostatniego_remontu]]</f>
        <v>360</v>
      </c>
      <c r="N20" s="1" t="s">
        <v>205</v>
      </c>
      <c r="O20" s="1" t="s">
        <v>206</v>
      </c>
      <c r="Z20" s="5"/>
      <c r="AB20" s="7" t="s">
        <v>212</v>
      </c>
      <c r="AC20" s="13">
        <v>273239.59999999998</v>
      </c>
    </row>
    <row r="21" spans="1:35" x14ac:dyDescent="0.3">
      <c r="A21" s="9" t="s">
        <v>35</v>
      </c>
      <c r="B21" s="9">
        <v>2009</v>
      </c>
      <c r="C21" s="9">
        <v>85000</v>
      </c>
      <c r="D21" s="9" t="s">
        <v>36</v>
      </c>
      <c r="E21" s="9">
        <v>946000</v>
      </c>
      <c r="F21" s="10">
        <v>42014</v>
      </c>
      <c r="G21" s="9">
        <f>2017-transport[[#This Row],[Rok_produkcji]]</f>
        <v>8</v>
      </c>
      <c r="H21" s="9">
        <f>ROUNDDOWN(transport[[#This Row],[Przebieg]]/100000,0)</f>
        <v>9</v>
      </c>
      <c r="I21" s="9">
        <f>0.02*transport[[#This Row],[ile rozpoczetych 100000km]]*transport[[#This Row],[Cena_zakupu]]</f>
        <v>15300</v>
      </c>
      <c r="J21" s="9">
        <f>0.05*transport[[#This Row],[ile lat do 2017]]*transport[[#This Row],[Cena_zakupu]]</f>
        <v>34000</v>
      </c>
      <c r="K21" s="9">
        <f>transport[[#This Row],[kwota wynikająca z przebiegu]]+transport[[#This Row],[kwota wynikająca z lat]]</f>
        <v>49300</v>
      </c>
      <c r="L21" s="9">
        <f>transport[[#This Row],[Cena_zakupu]]-transport[[#This Row],[kwota amortyzacji]]</f>
        <v>35700</v>
      </c>
      <c r="M21" s="1">
        <f>DATE(2017,1,1)-transport[[#This Row],[Data_ostatniego_remontu]]</f>
        <v>722</v>
      </c>
      <c r="N21" s="1" t="s">
        <v>193</v>
      </c>
      <c r="O21" s="1" t="s">
        <v>207</v>
      </c>
      <c r="Z21" s="5"/>
      <c r="AB21" s="7" t="s">
        <v>191</v>
      </c>
      <c r="AC21" s="13">
        <v>657434.5</v>
      </c>
    </row>
    <row r="22" spans="1:35" x14ac:dyDescent="0.3">
      <c r="A22" s="1" t="s">
        <v>37</v>
      </c>
      <c r="B22" s="1">
        <v>2009</v>
      </c>
      <c r="C22" s="1">
        <v>79000</v>
      </c>
      <c r="D22" s="1" t="s">
        <v>38</v>
      </c>
      <c r="E22" s="1">
        <v>390000</v>
      </c>
      <c r="F22" s="2">
        <v>42379</v>
      </c>
      <c r="G22" s="1">
        <f>2017-transport[[#This Row],[Rok_produkcji]]</f>
        <v>8</v>
      </c>
      <c r="H22" s="1">
        <f>ROUNDDOWN(transport[[#This Row],[Przebieg]]/100000,0)</f>
        <v>3</v>
      </c>
      <c r="I22" s="1">
        <f>0.02*transport[[#This Row],[ile rozpoczetych 100000km]]*transport[[#This Row],[Cena_zakupu]]</f>
        <v>4740</v>
      </c>
      <c r="J22" s="1">
        <f>0.05*transport[[#This Row],[ile lat do 2017]]*transport[[#This Row],[Cena_zakupu]]</f>
        <v>31600</v>
      </c>
      <c r="K22" s="1">
        <f>transport[[#This Row],[kwota wynikająca z przebiegu]]+transport[[#This Row],[kwota wynikająca z lat]]</f>
        <v>36340</v>
      </c>
      <c r="L22" s="1">
        <f>transport[[#This Row],[Cena_zakupu]]-transport[[#This Row],[kwota amortyzacji]]</f>
        <v>42660</v>
      </c>
      <c r="M22" s="1">
        <f>DATE(2017,1,1)-transport[[#This Row],[Data_ostatniego_remontu]]</f>
        <v>357</v>
      </c>
      <c r="N22" s="1" t="s">
        <v>203</v>
      </c>
      <c r="O22" s="1" t="s">
        <v>208</v>
      </c>
      <c r="Z22" s="5"/>
      <c r="AB22" s="7" t="s">
        <v>195</v>
      </c>
      <c r="AC22" s="13">
        <v>289637.27777777775</v>
      </c>
    </row>
    <row r="23" spans="1:35" x14ac:dyDescent="0.3">
      <c r="A23" s="1" t="s">
        <v>37</v>
      </c>
      <c r="B23" s="1">
        <v>2009</v>
      </c>
      <c r="C23" s="1">
        <v>79000</v>
      </c>
      <c r="D23" s="1" t="s">
        <v>39</v>
      </c>
      <c r="E23" s="1">
        <v>390000</v>
      </c>
      <c r="F23" s="2">
        <v>42379</v>
      </c>
      <c r="G23" s="1">
        <f>2017-transport[[#This Row],[Rok_produkcji]]</f>
        <v>8</v>
      </c>
      <c r="H23" s="1">
        <f>ROUNDDOWN(transport[[#This Row],[Przebieg]]/100000,0)</f>
        <v>3</v>
      </c>
      <c r="I23" s="1">
        <f>0.02*transport[[#This Row],[ile rozpoczetych 100000km]]*transport[[#This Row],[Cena_zakupu]]</f>
        <v>4740</v>
      </c>
      <c r="J23" s="1">
        <f>0.05*transport[[#This Row],[ile lat do 2017]]*transport[[#This Row],[Cena_zakupu]]</f>
        <v>31600</v>
      </c>
      <c r="K23" s="1">
        <f>transport[[#This Row],[kwota wynikająca z przebiegu]]+transport[[#This Row],[kwota wynikająca z lat]]</f>
        <v>36340</v>
      </c>
      <c r="L23" s="1">
        <f>transport[[#This Row],[Cena_zakupu]]-transport[[#This Row],[kwota amortyzacji]]</f>
        <v>42660</v>
      </c>
      <c r="M23" s="1">
        <f>DATE(2017,1,1)-transport[[#This Row],[Data_ostatniego_remontu]]</f>
        <v>357</v>
      </c>
      <c r="N23" s="1" t="s">
        <v>203</v>
      </c>
      <c r="O23" s="1" t="s">
        <v>208</v>
      </c>
      <c r="Z23" s="5"/>
      <c r="AB23" s="7" t="s">
        <v>193</v>
      </c>
      <c r="AC23" s="13">
        <v>486545.8823529412</v>
      </c>
    </row>
    <row r="24" spans="1:35" x14ac:dyDescent="0.3">
      <c r="A24" s="1" t="s">
        <v>20</v>
      </c>
      <c r="B24" s="1">
        <v>2009</v>
      </c>
      <c r="C24" s="1">
        <v>83000</v>
      </c>
      <c r="D24" s="1" t="s">
        <v>40</v>
      </c>
      <c r="E24" s="1">
        <v>270000</v>
      </c>
      <c r="F24" s="2">
        <v>42382</v>
      </c>
      <c r="G24" s="1">
        <f>2017-transport[[#This Row],[Rok_produkcji]]</f>
        <v>8</v>
      </c>
      <c r="H24" s="1">
        <f>ROUNDDOWN(transport[[#This Row],[Przebieg]]/100000,0)</f>
        <v>2</v>
      </c>
      <c r="I24" s="1">
        <f>0.02*transport[[#This Row],[ile rozpoczetych 100000km]]*transport[[#This Row],[Cena_zakupu]]</f>
        <v>3320</v>
      </c>
      <c r="J24" s="1">
        <f>0.05*transport[[#This Row],[ile lat do 2017]]*transport[[#This Row],[Cena_zakupu]]</f>
        <v>33200</v>
      </c>
      <c r="K24" s="1">
        <f>transport[[#This Row],[kwota wynikająca z przebiegu]]+transport[[#This Row],[kwota wynikająca z lat]]</f>
        <v>36520</v>
      </c>
      <c r="L24" s="1">
        <f>transport[[#This Row],[Cena_zakupu]]-transport[[#This Row],[kwota amortyzacji]]</f>
        <v>46480</v>
      </c>
      <c r="M24" s="1">
        <f>DATE(2017,1,1)-transport[[#This Row],[Data_ostatniego_remontu]]</f>
        <v>354</v>
      </c>
      <c r="N24" s="1" t="s">
        <v>197</v>
      </c>
      <c r="O24" s="1" t="s">
        <v>200</v>
      </c>
      <c r="AB24" s="7" t="s">
        <v>205</v>
      </c>
      <c r="AC24" s="13">
        <v>519936.0588235294</v>
      </c>
    </row>
    <row r="25" spans="1:35" x14ac:dyDescent="0.3">
      <c r="A25" s="1" t="s">
        <v>41</v>
      </c>
      <c r="B25" s="1">
        <v>2009</v>
      </c>
      <c r="C25" s="1">
        <v>86133</v>
      </c>
      <c r="D25" s="1" t="s">
        <v>42</v>
      </c>
      <c r="E25" s="1">
        <v>380000</v>
      </c>
      <c r="F25" s="2">
        <v>42208</v>
      </c>
      <c r="G25" s="1">
        <f>2017-transport[[#This Row],[Rok_produkcji]]</f>
        <v>8</v>
      </c>
      <c r="H25" s="1">
        <f>ROUNDDOWN(transport[[#This Row],[Przebieg]]/100000,0)</f>
        <v>3</v>
      </c>
      <c r="I25" s="1">
        <f>0.02*transport[[#This Row],[ile rozpoczetych 100000km]]*transport[[#This Row],[Cena_zakupu]]</f>
        <v>5167.9799999999996</v>
      </c>
      <c r="J25" s="1">
        <f>0.05*transport[[#This Row],[ile lat do 2017]]*transport[[#This Row],[Cena_zakupu]]</f>
        <v>34453.200000000004</v>
      </c>
      <c r="K25" s="1">
        <f>transport[[#This Row],[kwota wynikająca z przebiegu]]+transport[[#This Row],[kwota wynikająca z lat]]</f>
        <v>39621.180000000008</v>
      </c>
      <c r="L25" s="1">
        <f>transport[[#This Row],[Cena_zakupu]]-transport[[#This Row],[kwota amortyzacji]]</f>
        <v>46511.819999999992</v>
      </c>
      <c r="M25" s="1">
        <f>DATE(2017,1,1)-transport[[#This Row],[Data_ostatniego_remontu]]</f>
        <v>528</v>
      </c>
      <c r="N25" s="1" t="s">
        <v>191</v>
      </c>
      <c r="O25" s="1" t="s">
        <v>209</v>
      </c>
      <c r="AB25" s="7" t="s">
        <v>203</v>
      </c>
      <c r="AC25" s="13">
        <v>557117.6470588235</v>
      </c>
    </row>
    <row r="26" spans="1:35" x14ac:dyDescent="0.3">
      <c r="A26" s="1" t="s">
        <v>22</v>
      </c>
      <c r="B26" s="1">
        <v>2009</v>
      </c>
      <c r="C26" s="1">
        <v>90000</v>
      </c>
      <c r="D26" s="1" t="s">
        <v>43</v>
      </c>
      <c r="E26" s="1">
        <v>301000</v>
      </c>
      <c r="F26" s="2">
        <v>42075</v>
      </c>
      <c r="G26" s="1">
        <f>2017-transport[[#This Row],[Rok_produkcji]]</f>
        <v>8</v>
      </c>
      <c r="H26" s="1">
        <f>ROUNDDOWN(transport[[#This Row],[Przebieg]]/100000,0)</f>
        <v>3</v>
      </c>
      <c r="I26" s="1">
        <f>0.02*transport[[#This Row],[ile rozpoczetych 100000km]]*transport[[#This Row],[Cena_zakupu]]</f>
        <v>5400</v>
      </c>
      <c r="J26" s="1">
        <f>0.05*transport[[#This Row],[ile lat do 2017]]*transport[[#This Row],[Cena_zakupu]]</f>
        <v>36000</v>
      </c>
      <c r="K26" s="1">
        <f>transport[[#This Row],[kwota wynikająca z przebiegu]]+transport[[#This Row],[kwota wynikająca z lat]]</f>
        <v>41400</v>
      </c>
      <c r="L26" s="1">
        <f>transport[[#This Row],[Cena_zakupu]]-transport[[#This Row],[kwota amortyzacji]]</f>
        <v>48600</v>
      </c>
      <c r="M26" s="1">
        <f>DATE(2017,1,1)-transport[[#This Row],[Data_ostatniego_remontu]]</f>
        <v>661</v>
      </c>
      <c r="N26" s="1" t="s">
        <v>197</v>
      </c>
      <c r="O26" s="1" t="s">
        <v>201</v>
      </c>
      <c r="AB26" s="7" t="s">
        <v>197</v>
      </c>
      <c r="AC26" s="13">
        <v>307130.4347826087</v>
      </c>
    </row>
    <row r="27" spans="1:35" x14ac:dyDescent="0.3">
      <c r="A27" s="1" t="s">
        <v>35</v>
      </c>
      <c r="B27" s="1">
        <v>2009</v>
      </c>
      <c r="C27" s="1">
        <v>91000</v>
      </c>
      <c r="D27" s="1" t="s">
        <v>44</v>
      </c>
      <c r="E27" s="1">
        <v>360000</v>
      </c>
      <c r="F27" s="2">
        <v>42174</v>
      </c>
      <c r="G27" s="1">
        <f>2017-transport[[#This Row],[Rok_produkcji]]</f>
        <v>8</v>
      </c>
      <c r="H27" s="1">
        <f>ROUNDDOWN(transport[[#This Row],[Przebieg]]/100000,0)</f>
        <v>3</v>
      </c>
      <c r="I27" s="1">
        <f>0.02*transport[[#This Row],[ile rozpoczetych 100000km]]*transport[[#This Row],[Cena_zakupu]]</f>
        <v>5460</v>
      </c>
      <c r="J27" s="1">
        <f>0.05*transport[[#This Row],[ile lat do 2017]]*transport[[#This Row],[Cena_zakupu]]</f>
        <v>36400</v>
      </c>
      <c r="K27" s="1">
        <f>transport[[#This Row],[kwota wynikająca z przebiegu]]+transport[[#This Row],[kwota wynikająca z lat]]</f>
        <v>41860</v>
      </c>
      <c r="L27" s="1">
        <f>transport[[#This Row],[Cena_zakupu]]-transport[[#This Row],[kwota amortyzacji]]</f>
        <v>49140</v>
      </c>
      <c r="M27" s="1">
        <f>DATE(2017,1,1)-transport[[#This Row],[Data_ostatniego_remontu]]</f>
        <v>562</v>
      </c>
      <c r="N27" s="1" t="s">
        <v>193</v>
      </c>
      <c r="O27" s="1" t="s">
        <v>207</v>
      </c>
      <c r="Z27" s="5" t="s">
        <v>241</v>
      </c>
      <c r="AA27" s="8" t="s">
        <v>240</v>
      </c>
      <c r="AB27" s="8" t="s">
        <v>212</v>
      </c>
      <c r="AC27" s="8" t="s">
        <v>191</v>
      </c>
      <c r="AD27" s="8" t="s">
        <v>195</v>
      </c>
      <c r="AE27" s="8" t="s">
        <v>193</v>
      </c>
      <c r="AF27" s="8" t="s">
        <v>205</v>
      </c>
      <c r="AG27" s="8" t="s">
        <v>203</v>
      </c>
      <c r="AH27" s="8" t="s">
        <v>197</v>
      </c>
      <c r="AI27" s="12"/>
    </row>
    <row r="28" spans="1:35" x14ac:dyDescent="0.3">
      <c r="A28" s="1" t="s">
        <v>45</v>
      </c>
      <c r="B28" s="1">
        <v>2009</v>
      </c>
      <c r="C28" s="1">
        <v>114400</v>
      </c>
      <c r="D28" s="1" t="s">
        <v>46</v>
      </c>
      <c r="E28" s="1">
        <v>226000</v>
      </c>
      <c r="F28" s="2">
        <v>42073</v>
      </c>
      <c r="G28" s="1">
        <f>2017-transport[[#This Row],[Rok_produkcji]]</f>
        <v>8</v>
      </c>
      <c r="H28" s="1">
        <f>ROUNDDOWN(transport[[#This Row],[Przebieg]]/100000,0)</f>
        <v>2</v>
      </c>
      <c r="I28" s="1">
        <f>0.02*transport[[#This Row],[ile rozpoczetych 100000km]]*transport[[#This Row],[Cena_zakupu]]</f>
        <v>4576</v>
      </c>
      <c r="J28" s="1">
        <f>0.05*transport[[#This Row],[ile lat do 2017]]*transport[[#This Row],[Cena_zakupu]]</f>
        <v>45760</v>
      </c>
      <c r="K28" s="1">
        <f>transport[[#This Row],[kwota wynikająca z przebiegu]]+transport[[#This Row],[kwota wynikająca z lat]]</f>
        <v>50336</v>
      </c>
      <c r="L28" s="1">
        <f>transport[[#This Row],[Cena_zakupu]]-transport[[#This Row],[kwota amortyzacji]]</f>
        <v>64064</v>
      </c>
      <c r="M28" s="1">
        <f>DATE(2017,1,1)-transport[[#This Row],[Data_ostatniego_remontu]]</f>
        <v>663</v>
      </c>
      <c r="N28" s="1" t="s">
        <v>195</v>
      </c>
      <c r="O28" s="1" t="s">
        <v>210</v>
      </c>
      <c r="Z28" s="5"/>
      <c r="AA28" s="7">
        <v>2006</v>
      </c>
      <c r="AB28" s="11">
        <v>0</v>
      </c>
      <c r="AC28" s="11">
        <v>5</v>
      </c>
      <c r="AD28" s="11">
        <v>0</v>
      </c>
      <c r="AE28" s="11">
        <v>0</v>
      </c>
      <c r="AF28" s="11">
        <v>0</v>
      </c>
      <c r="AG28" s="11">
        <v>0</v>
      </c>
      <c r="AH28" s="11">
        <v>0</v>
      </c>
      <c r="AI28" s="11"/>
    </row>
    <row r="29" spans="1:35" x14ac:dyDescent="0.3">
      <c r="A29" s="1" t="s">
        <v>47</v>
      </c>
      <c r="B29" s="1">
        <v>2009</v>
      </c>
      <c r="C29" s="1">
        <v>134000</v>
      </c>
      <c r="D29" s="1" t="s">
        <v>48</v>
      </c>
      <c r="E29" s="1">
        <v>482000</v>
      </c>
      <c r="F29" s="2">
        <v>42385</v>
      </c>
      <c r="G29" s="1">
        <f>2017-transport[[#This Row],[Rok_produkcji]]</f>
        <v>8</v>
      </c>
      <c r="H29" s="1">
        <f>ROUNDDOWN(transport[[#This Row],[Przebieg]]/100000,0)</f>
        <v>4</v>
      </c>
      <c r="I29" s="1">
        <f>0.02*transport[[#This Row],[ile rozpoczetych 100000km]]*transport[[#This Row],[Cena_zakupu]]</f>
        <v>10720</v>
      </c>
      <c r="J29" s="1">
        <f>0.05*transport[[#This Row],[ile lat do 2017]]*transport[[#This Row],[Cena_zakupu]]</f>
        <v>53600</v>
      </c>
      <c r="K29" s="1">
        <f>transport[[#This Row],[kwota wynikająca z przebiegu]]+transport[[#This Row],[kwota wynikająca z lat]]</f>
        <v>64320</v>
      </c>
      <c r="L29" s="1">
        <f>transport[[#This Row],[Cena_zakupu]]-transport[[#This Row],[kwota amortyzacji]]</f>
        <v>69680</v>
      </c>
      <c r="M29" s="1">
        <f>DATE(2017,1,1)-transport[[#This Row],[Data_ostatniego_remontu]]</f>
        <v>351</v>
      </c>
      <c r="N29" s="1" t="s">
        <v>197</v>
      </c>
      <c r="O29" s="1" t="s">
        <v>211</v>
      </c>
      <c r="Z29" s="5"/>
      <c r="AA29" s="7">
        <v>2007</v>
      </c>
      <c r="AB29" s="11">
        <v>0</v>
      </c>
      <c r="AC29" s="11">
        <v>0</v>
      </c>
      <c r="AD29" s="11">
        <v>1</v>
      </c>
      <c r="AE29" s="11">
        <v>1</v>
      </c>
      <c r="AF29" s="11">
        <v>0</v>
      </c>
      <c r="AG29" s="11">
        <v>0</v>
      </c>
      <c r="AH29" s="11">
        <v>0</v>
      </c>
      <c r="AI29" s="11"/>
    </row>
    <row r="30" spans="1:35" x14ac:dyDescent="0.3">
      <c r="A30" s="1" t="s">
        <v>47</v>
      </c>
      <c r="B30" s="1">
        <v>2009</v>
      </c>
      <c r="C30" s="1">
        <v>135000</v>
      </c>
      <c r="D30" s="1" t="s">
        <v>49</v>
      </c>
      <c r="E30" s="1">
        <v>478000</v>
      </c>
      <c r="F30" s="2">
        <v>42385</v>
      </c>
      <c r="G30" s="1">
        <f>2017-transport[[#This Row],[Rok_produkcji]]</f>
        <v>8</v>
      </c>
      <c r="H30" s="1">
        <f>ROUNDDOWN(transport[[#This Row],[Przebieg]]/100000,0)</f>
        <v>4</v>
      </c>
      <c r="I30" s="1">
        <f>0.02*transport[[#This Row],[ile rozpoczetych 100000km]]*transport[[#This Row],[Cena_zakupu]]</f>
        <v>10800</v>
      </c>
      <c r="J30" s="1">
        <f>0.05*transport[[#This Row],[ile lat do 2017]]*transport[[#This Row],[Cena_zakupu]]</f>
        <v>54000</v>
      </c>
      <c r="K30" s="1">
        <f>transport[[#This Row],[kwota wynikająca z przebiegu]]+transport[[#This Row],[kwota wynikająca z lat]]</f>
        <v>64800</v>
      </c>
      <c r="L30" s="1">
        <f>transport[[#This Row],[Cena_zakupu]]-transport[[#This Row],[kwota amortyzacji]]</f>
        <v>70200</v>
      </c>
      <c r="M30" s="1">
        <f>DATE(2017,1,1)-transport[[#This Row],[Data_ostatniego_remontu]]</f>
        <v>351</v>
      </c>
      <c r="N30" s="1" t="s">
        <v>197</v>
      </c>
      <c r="O30" s="1" t="s">
        <v>211</v>
      </c>
      <c r="Z30" s="5"/>
      <c r="AA30" s="7">
        <v>2008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4</v>
      </c>
      <c r="AI30" s="11"/>
    </row>
    <row r="31" spans="1:35" x14ac:dyDescent="0.3">
      <c r="A31" s="1" t="s">
        <v>50</v>
      </c>
      <c r="B31" s="1">
        <v>2009</v>
      </c>
      <c r="C31" s="1">
        <v>131780</v>
      </c>
      <c r="D31" s="1" t="s">
        <v>51</v>
      </c>
      <c r="E31" s="1">
        <v>306000</v>
      </c>
      <c r="F31" s="2">
        <v>42365</v>
      </c>
      <c r="G31" s="1">
        <f>2017-transport[[#This Row],[Rok_produkcji]]</f>
        <v>8</v>
      </c>
      <c r="H31" s="1">
        <f>ROUNDDOWN(transport[[#This Row],[Przebieg]]/100000,0)</f>
        <v>3</v>
      </c>
      <c r="I31" s="1">
        <f>0.02*transport[[#This Row],[ile rozpoczetych 100000km]]*transport[[#This Row],[Cena_zakupu]]</f>
        <v>7906.7999999999993</v>
      </c>
      <c r="J31" s="1">
        <f>0.05*transport[[#This Row],[ile lat do 2017]]*transport[[#This Row],[Cena_zakupu]]</f>
        <v>52712</v>
      </c>
      <c r="K31" s="1">
        <f>transport[[#This Row],[kwota wynikająca z przebiegu]]+transport[[#This Row],[kwota wynikająca z lat]]</f>
        <v>60618.8</v>
      </c>
      <c r="L31" s="1">
        <f>transport[[#This Row],[Cena_zakupu]]-transport[[#This Row],[kwota amortyzacji]]</f>
        <v>71161.2</v>
      </c>
      <c r="M31" s="1">
        <f>DATE(2017,1,1)-transport[[#This Row],[Data_ostatniego_remontu]]</f>
        <v>371</v>
      </c>
      <c r="N31" s="1" t="s">
        <v>212</v>
      </c>
      <c r="O31" s="1" t="s">
        <v>213</v>
      </c>
      <c r="Z31" s="5"/>
      <c r="AA31" s="7">
        <v>2009</v>
      </c>
      <c r="AB31" s="11">
        <v>2</v>
      </c>
      <c r="AC31" s="11">
        <v>2</v>
      </c>
      <c r="AD31" s="11">
        <v>4</v>
      </c>
      <c r="AE31" s="11">
        <v>4</v>
      </c>
      <c r="AF31" s="11">
        <v>2</v>
      </c>
      <c r="AG31" s="11">
        <v>4</v>
      </c>
      <c r="AH31" s="11">
        <v>8</v>
      </c>
      <c r="AI31" s="11"/>
    </row>
    <row r="32" spans="1:35" x14ac:dyDescent="0.3">
      <c r="A32" s="1" t="s">
        <v>45</v>
      </c>
      <c r="B32" s="1">
        <v>2009</v>
      </c>
      <c r="C32" s="1">
        <v>159000</v>
      </c>
      <c r="D32" s="1" t="s">
        <v>52</v>
      </c>
      <c r="E32" s="1">
        <v>403000</v>
      </c>
      <c r="F32" s="2">
        <v>42681</v>
      </c>
      <c r="G32" s="1">
        <f>2017-transport[[#This Row],[Rok_produkcji]]</f>
        <v>8</v>
      </c>
      <c r="H32" s="1">
        <f>ROUNDDOWN(transport[[#This Row],[Przebieg]]/100000,0)</f>
        <v>4</v>
      </c>
      <c r="I32" s="1">
        <f>0.02*transport[[#This Row],[ile rozpoczetych 100000km]]*transport[[#This Row],[Cena_zakupu]]</f>
        <v>12720</v>
      </c>
      <c r="J32" s="1">
        <f>0.05*transport[[#This Row],[ile lat do 2017]]*transport[[#This Row],[Cena_zakupu]]</f>
        <v>63600</v>
      </c>
      <c r="K32" s="1">
        <f>transport[[#This Row],[kwota wynikająca z przebiegu]]+transport[[#This Row],[kwota wynikająca z lat]]</f>
        <v>76320</v>
      </c>
      <c r="L32" s="1">
        <f>transport[[#This Row],[Cena_zakupu]]-transport[[#This Row],[kwota amortyzacji]]</f>
        <v>82680</v>
      </c>
      <c r="M32" s="1">
        <f>DATE(2017,1,1)-transport[[#This Row],[Data_ostatniego_remontu]]</f>
        <v>55</v>
      </c>
      <c r="N32" s="1" t="s">
        <v>195</v>
      </c>
      <c r="O32" s="1" t="s">
        <v>210</v>
      </c>
      <c r="Z32" s="5"/>
      <c r="AA32" s="7">
        <v>2010</v>
      </c>
      <c r="AB32" s="11">
        <v>4</v>
      </c>
      <c r="AC32" s="11">
        <v>2</v>
      </c>
      <c r="AD32" s="11">
        <v>2</v>
      </c>
      <c r="AE32" s="11">
        <v>4</v>
      </c>
      <c r="AF32" s="11">
        <v>6</v>
      </c>
      <c r="AG32" s="11">
        <v>0</v>
      </c>
      <c r="AH32" s="11">
        <v>2</v>
      </c>
      <c r="AI32" s="11"/>
    </row>
    <row r="33" spans="1:35" x14ac:dyDescent="0.3">
      <c r="A33" s="1" t="s">
        <v>33</v>
      </c>
      <c r="B33" s="1">
        <v>2009</v>
      </c>
      <c r="C33" s="1">
        <v>162800</v>
      </c>
      <c r="D33" s="1" t="s">
        <v>53</v>
      </c>
      <c r="E33" s="1">
        <v>370000</v>
      </c>
      <c r="F33" s="2">
        <v>42329</v>
      </c>
      <c r="G33" s="1">
        <f>2017-transport[[#This Row],[Rok_produkcji]]</f>
        <v>8</v>
      </c>
      <c r="H33" s="1">
        <f>ROUNDDOWN(transport[[#This Row],[Przebieg]]/100000,0)</f>
        <v>3</v>
      </c>
      <c r="I33" s="1">
        <f>0.02*transport[[#This Row],[ile rozpoczetych 100000km]]*transport[[#This Row],[Cena_zakupu]]</f>
        <v>9768</v>
      </c>
      <c r="J33" s="1">
        <f>0.05*transport[[#This Row],[ile lat do 2017]]*transport[[#This Row],[Cena_zakupu]]</f>
        <v>65120</v>
      </c>
      <c r="K33" s="1">
        <f>transport[[#This Row],[kwota wynikająca z przebiegu]]+transport[[#This Row],[kwota wynikająca z lat]]</f>
        <v>74888</v>
      </c>
      <c r="L33" s="1">
        <f>transport[[#This Row],[Cena_zakupu]]-transport[[#This Row],[kwota amortyzacji]]</f>
        <v>87912</v>
      </c>
      <c r="M33" s="1">
        <f>DATE(2017,1,1)-transport[[#This Row],[Data_ostatniego_remontu]]</f>
        <v>407</v>
      </c>
      <c r="N33" s="1" t="s">
        <v>205</v>
      </c>
      <c r="O33" s="1" t="s">
        <v>206</v>
      </c>
      <c r="Z33" s="5"/>
      <c r="AA33" s="7">
        <v>2011</v>
      </c>
      <c r="AB33" s="11">
        <v>2</v>
      </c>
      <c r="AC33" s="11">
        <v>0</v>
      </c>
      <c r="AD33" s="11">
        <v>0</v>
      </c>
      <c r="AE33" s="11">
        <v>4</v>
      </c>
      <c r="AF33" s="11">
        <v>6</v>
      </c>
      <c r="AG33" s="11">
        <v>6</v>
      </c>
      <c r="AH33" s="11">
        <v>0</v>
      </c>
      <c r="AI33" s="11"/>
    </row>
    <row r="34" spans="1:35" x14ac:dyDescent="0.3">
      <c r="A34" s="1" t="s">
        <v>54</v>
      </c>
      <c r="B34" s="1">
        <v>2009</v>
      </c>
      <c r="C34" s="1">
        <v>168800</v>
      </c>
      <c r="D34" s="1" t="s">
        <v>55</v>
      </c>
      <c r="E34" s="1">
        <v>186300</v>
      </c>
      <c r="F34" s="2">
        <v>42272</v>
      </c>
      <c r="G34" s="1">
        <f>2017-transport[[#This Row],[Rok_produkcji]]</f>
        <v>8</v>
      </c>
      <c r="H34" s="1">
        <f>ROUNDDOWN(transport[[#This Row],[Przebieg]]/100000,0)</f>
        <v>1</v>
      </c>
      <c r="I34" s="1">
        <f>0.02*transport[[#This Row],[ile rozpoczetych 100000km]]*transport[[#This Row],[Cena_zakupu]]</f>
        <v>3376</v>
      </c>
      <c r="J34" s="1">
        <f>0.05*transport[[#This Row],[ile lat do 2017]]*transport[[#This Row],[Cena_zakupu]]</f>
        <v>67520</v>
      </c>
      <c r="K34" s="1">
        <f>transport[[#This Row],[kwota wynikająca z przebiegu]]+transport[[#This Row],[kwota wynikająca z lat]]</f>
        <v>70896</v>
      </c>
      <c r="L34" s="1">
        <f>transport[[#This Row],[Cena_zakupu]]-transport[[#This Row],[kwota amortyzacji]]</f>
        <v>97904</v>
      </c>
      <c r="M34" s="1">
        <f>DATE(2017,1,1)-transport[[#This Row],[Data_ostatniego_remontu]]</f>
        <v>464</v>
      </c>
      <c r="N34" s="1" t="s">
        <v>195</v>
      </c>
      <c r="O34" s="1" t="s">
        <v>214</v>
      </c>
      <c r="Z34" s="5"/>
      <c r="AA34" s="7">
        <v>2012</v>
      </c>
      <c r="AB34" s="11">
        <v>8</v>
      </c>
      <c r="AC34" s="11">
        <v>3</v>
      </c>
      <c r="AD34" s="11">
        <v>3</v>
      </c>
      <c r="AE34" s="11">
        <v>1</v>
      </c>
      <c r="AF34" s="11">
        <v>3</v>
      </c>
      <c r="AG34" s="11">
        <v>5</v>
      </c>
      <c r="AH34" s="11">
        <v>4</v>
      </c>
      <c r="AI34" s="11"/>
    </row>
    <row r="35" spans="1:35" x14ac:dyDescent="0.3">
      <c r="A35" s="1" t="s">
        <v>56</v>
      </c>
      <c r="B35" s="1">
        <v>2009</v>
      </c>
      <c r="C35" s="1">
        <v>195370</v>
      </c>
      <c r="D35" s="1" t="s">
        <v>57</v>
      </c>
      <c r="E35" s="1">
        <v>290000</v>
      </c>
      <c r="F35" s="2">
        <v>42467</v>
      </c>
      <c r="G35" s="1">
        <f>2017-transport[[#This Row],[Rok_produkcji]]</f>
        <v>8</v>
      </c>
      <c r="H35" s="1">
        <f>ROUNDDOWN(transport[[#This Row],[Przebieg]]/100000,0)</f>
        <v>2</v>
      </c>
      <c r="I35" s="1">
        <f>0.02*transport[[#This Row],[ile rozpoczetych 100000km]]*transport[[#This Row],[Cena_zakupu]]</f>
        <v>7814.8</v>
      </c>
      <c r="J35" s="1">
        <f>0.05*transport[[#This Row],[ile lat do 2017]]*transport[[#This Row],[Cena_zakupu]]</f>
        <v>78148</v>
      </c>
      <c r="K35" s="1">
        <f>transport[[#This Row],[kwota wynikająca z przebiegu]]+transport[[#This Row],[kwota wynikająca z lat]]</f>
        <v>85962.8</v>
      </c>
      <c r="L35" s="1">
        <f>transport[[#This Row],[Cena_zakupu]]-transport[[#This Row],[kwota amortyzacji]]</f>
        <v>109407.2</v>
      </c>
      <c r="M35" s="1">
        <f>DATE(2017,1,1)-transport[[#This Row],[Data_ostatniego_remontu]]</f>
        <v>269</v>
      </c>
      <c r="N35" s="1" t="s">
        <v>195</v>
      </c>
      <c r="O35" s="1" t="s">
        <v>215</v>
      </c>
      <c r="Z35" s="5"/>
      <c r="AA35" s="7">
        <v>2013</v>
      </c>
      <c r="AB35" s="11">
        <v>11</v>
      </c>
      <c r="AC35" s="11">
        <v>0</v>
      </c>
      <c r="AD35" s="11">
        <v>3</v>
      </c>
      <c r="AE35" s="11">
        <v>0</v>
      </c>
      <c r="AF35" s="11">
        <v>0</v>
      </c>
      <c r="AG35" s="11">
        <v>2</v>
      </c>
      <c r="AH35" s="11">
        <v>0</v>
      </c>
      <c r="AI35" s="11"/>
    </row>
    <row r="36" spans="1:35" x14ac:dyDescent="0.3">
      <c r="A36" s="1" t="s">
        <v>58</v>
      </c>
      <c r="B36" s="1">
        <v>2009</v>
      </c>
      <c r="C36" s="1">
        <v>195340</v>
      </c>
      <c r="D36" s="1" t="s">
        <v>59</v>
      </c>
      <c r="E36" s="1">
        <v>190000</v>
      </c>
      <c r="F36" s="2">
        <v>42278</v>
      </c>
      <c r="G36" s="1">
        <f>2017-transport[[#This Row],[Rok_produkcji]]</f>
        <v>8</v>
      </c>
      <c r="H36" s="1">
        <f>ROUNDDOWN(transport[[#This Row],[Przebieg]]/100000,0)</f>
        <v>1</v>
      </c>
      <c r="I36" s="1">
        <f>0.02*transport[[#This Row],[ile rozpoczetych 100000km]]*transport[[#This Row],[Cena_zakupu]]</f>
        <v>3906.8</v>
      </c>
      <c r="J36" s="1">
        <f>0.05*transport[[#This Row],[ile lat do 2017]]*transport[[#This Row],[Cena_zakupu]]</f>
        <v>78136</v>
      </c>
      <c r="K36" s="1">
        <f>transport[[#This Row],[kwota wynikająca z przebiegu]]+transport[[#This Row],[kwota wynikająca z lat]]</f>
        <v>82042.8</v>
      </c>
      <c r="L36" s="1">
        <f>transport[[#This Row],[Cena_zakupu]]-transport[[#This Row],[kwota amortyzacji]]</f>
        <v>113297.2</v>
      </c>
      <c r="M36" s="1">
        <f>DATE(2017,1,1)-transport[[#This Row],[Data_ostatniego_remontu]]</f>
        <v>458</v>
      </c>
      <c r="N36" s="1" t="s">
        <v>212</v>
      </c>
      <c r="O36" s="1" t="s">
        <v>216</v>
      </c>
      <c r="Z36" s="5"/>
      <c r="AA36" s="7">
        <v>2014</v>
      </c>
      <c r="AB36" s="11">
        <v>3</v>
      </c>
      <c r="AC36" s="11">
        <v>0</v>
      </c>
      <c r="AD36" s="11">
        <v>5</v>
      </c>
      <c r="AE36" s="11">
        <v>1</v>
      </c>
      <c r="AF36" s="11">
        <v>0</v>
      </c>
      <c r="AG36" s="11">
        <v>0</v>
      </c>
      <c r="AH36" s="11">
        <v>0</v>
      </c>
      <c r="AI36" s="11"/>
    </row>
    <row r="37" spans="1:35" x14ac:dyDescent="0.3">
      <c r="A37" s="1" t="s">
        <v>60</v>
      </c>
      <c r="B37" s="1">
        <v>2009</v>
      </c>
      <c r="C37" s="1">
        <v>230000</v>
      </c>
      <c r="D37" s="1" t="s">
        <v>61</v>
      </c>
      <c r="E37" s="1">
        <v>305000</v>
      </c>
      <c r="F37" s="2">
        <v>42307</v>
      </c>
      <c r="G37" s="1">
        <f>2017-transport[[#This Row],[Rok_produkcji]]</f>
        <v>8</v>
      </c>
      <c r="H37" s="1">
        <f>ROUNDDOWN(transport[[#This Row],[Przebieg]]/100000,0)</f>
        <v>3</v>
      </c>
      <c r="I37" s="1">
        <f>0.02*transport[[#This Row],[ile rozpoczetych 100000km]]*transport[[#This Row],[Cena_zakupu]]</f>
        <v>13800</v>
      </c>
      <c r="J37" s="1">
        <f>0.05*transport[[#This Row],[ile lat do 2017]]*transport[[#This Row],[Cena_zakupu]]</f>
        <v>92000</v>
      </c>
      <c r="K37" s="1">
        <f>transport[[#This Row],[kwota wynikająca z przebiegu]]+transport[[#This Row],[kwota wynikająca z lat]]</f>
        <v>105800</v>
      </c>
      <c r="L37" s="1">
        <f>transport[[#This Row],[Cena_zakupu]]-transport[[#This Row],[kwota amortyzacji]]</f>
        <v>124200</v>
      </c>
      <c r="M37" s="1">
        <f>DATE(2017,1,1)-transport[[#This Row],[Data_ostatniego_remontu]]</f>
        <v>429</v>
      </c>
      <c r="N37" s="1" t="s">
        <v>193</v>
      </c>
      <c r="O37" s="1" t="s">
        <v>217</v>
      </c>
      <c r="Z37" s="5"/>
      <c r="AA37" s="7">
        <v>2015</v>
      </c>
      <c r="AB37" s="11">
        <v>0</v>
      </c>
      <c r="AC37" s="11">
        <v>0</v>
      </c>
      <c r="AD37" s="11">
        <v>0</v>
      </c>
      <c r="AE37" s="11">
        <v>2</v>
      </c>
      <c r="AF37" s="11">
        <v>0</v>
      </c>
      <c r="AG37" s="11">
        <v>0</v>
      </c>
      <c r="AH37" s="11">
        <v>5</v>
      </c>
      <c r="AI37" s="11"/>
    </row>
    <row r="38" spans="1:35" x14ac:dyDescent="0.3">
      <c r="A38" s="1" t="s">
        <v>62</v>
      </c>
      <c r="B38" s="1">
        <v>2009</v>
      </c>
      <c r="C38" s="1">
        <v>291000</v>
      </c>
      <c r="D38" s="1" t="s">
        <v>63</v>
      </c>
      <c r="E38" s="1">
        <v>166000</v>
      </c>
      <c r="F38" s="2">
        <v>42297</v>
      </c>
      <c r="G38" s="1">
        <f>2017-transport[[#This Row],[Rok_produkcji]]</f>
        <v>8</v>
      </c>
      <c r="H38" s="1">
        <f>ROUNDDOWN(transport[[#This Row],[Przebieg]]/100000,0)</f>
        <v>1</v>
      </c>
      <c r="I38" s="1">
        <f>0.02*transport[[#This Row],[ile rozpoczetych 100000km]]*transport[[#This Row],[Cena_zakupu]]</f>
        <v>5820</v>
      </c>
      <c r="J38" s="1">
        <f>0.05*transport[[#This Row],[ile lat do 2017]]*transport[[#This Row],[Cena_zakupu]]</f>
        <v>116400</v>
      </c>
      <c r="K38" s="1">
        <f>transport[[#This Row],[kwota wynikająca z przebiegu]]+transport[[#This Row],[kwota wynikająca z lat]]</f>
        <v>122220</v>
      </c>
      <c r="L38" s="1">
        <f>transport[[#This Row],[Cena_zakupu]]-transport[[#This Row],[kwota amortyzacji]]</f>
        <v>168780</v>
      </c>
      <c r="M38" s="1">
        <f>DATE(2017,1,1)-transport[[#This Row],[Data_ostatniego_remontu]]</f>
        <v>439</v>
      </c>
      <c r="N38" s="1" t="s">
        <v>193</v>
      </c>
      <c r="O38" s="1" t="s">
        <v>218</v>
      </c>
      <c r="Z38" s="5" t="s">
        <v>247</v>
      </c>
      <c r="AA38" s="1" t="s">
        <v>242</v>
      </c>
      <c r="AB38" s="1" t="str">
        <f>A4</f>
        <v>Iveco Strails</v>
      </c>
      <c r="AC38" s="1" t="str">
        <f>A5</f>
        <v>Iveco Strails</v>
      </c>
      <c r="AD38" s="1" t="str">
        <f>A21</f>
        <v>Mercedes Atego</v>
      </c>
      <c r="AE38" s="1" t="str">
        <f>A52</f>
        <v>Iveco TrakkerEuro5</v>
      </c>
    </row>
    <row r="39" spans="1:35" x14ac:dyDescent="0.3">
      <c r="A39" s="3" t="s">
        <v>50</v>
      </c>
      <c r="B39" s="3">
        <v>2010</v>
      </c>
      <c r="C39" s="3">
        <v>37000</v>
      </c>
      <c r="D39" s="3" t="s">
        <v>64</v>
      </c>
      <c r="E39" s="3">
        <v>978000</v>
      </c>
      <c r="F39" s="4">
        <v>42309</v>
      </c>
      <c r="G39" s="3">
        <f>2017-transport[[#This Row],[Rok_produkcji]]</f>
        <v>7</v>
      </c>
      <c r="H39" s="3">
        <f>ROUNDDOWN(transport[[#This Row],[Przebieg]]/100000,0)</f>
        <v>9</v>
      </c>
      <c r="I39" s="3">
        <f>0.02*transport[[#This Row],[ile rozpoczetych 100000km]]*transport[[#This Row],[Cena_zakupu]]</f>
        <v>6660</v>
      </c>
      <c r="J39" s="3">
        <f>0.05*transport[[#This Row],[ile lat do 2017]]*transport[[#This Row],[Cena_zakupu]]</f>
        <v>12950.000000000002</v>
      </c>
      <c r="K39" s="3">
        <f>transport[[#This Row],[kwota wynikająca z przebiegu]]+transport[[#This Row],[kwota wynikająca z lat]]</f>
        <v>19610</v>
      </c>
      <c r="L39" s="3">
        <f>transport[[#This Row],[Cena_zakupu]]-transport[[#This Row],[kwota amortyzacji]]</f>
        <v>17390</v>
      </c>
      <c r="M39" s="1">
        <f>DATE(2017,1,1)-transport[[#This Row],[Data_ostatniego_remontu]]</f>
        <v>427</v>
      </c>
      <c r="N39" s="1" t="s">
        <v>212</v>
      </c>
      <c r="O39" s="1" t="s">
        <v>213</v>
      </c>
      <c r="Z39" s="5"/>
      <c r="AA39" s="1" t="s">
        <v>243</v>
      </c>
      <c r="AB39" s="1" t="str">
        <f>D4</f>
        <v>ERA 212 TR</v>
      </c>
      <c r="AC39" s="1" t="str">
        <f>D5</f>
        <v>ERA 213 TR</v>
      </c>
      <c r="AD39" s="1" t="str">
        <f>D21</f>
        <v>ERA 112 TR</v>
      </c>
      <c r="AE39" s="1" t="str">
        <f>D52</f>
        <v>ERA 214 TR</v>
      </c>
    </row>
    <row r="40" spans="1:35" x14ac:dyDescent="0.3">
      <c r="A40" s="1" t="s">
        <v>50</v>
      </c>
      <c r="B40" s="1">
        <v>2010</v>
      </c>
      <c r="C40" s="1">
        <v>40830</v>
      </c>
      <c r="D40" s="1" t="s">
        <v>65</v>
      </c>
      <c r="E40" s="1">
        <v>326000</v>
      </c>
      <c r="F40" s="2">
        <v>42062</v>
      </c>
      <c r="G40" s="1">
        <f>2017-transport[[#This Row],[Rok_produkcji]]</f>
        <v>7</v>
      </c>
      <c r="H40" s="1">
        <f>ROUNDDOWN(transport[[#This Row],[Przebieg]]/100000,0)</f>
        <v>3</v>
      </c>
      <c r="I40" s="1">
        <f>0.02*transport[[#This Row],[ile rozpoczetych 100000km]]*transport[[#This Row],[Cena_zakupu]]</f>
        <v>2449.7999999999997</v>
      </c>
      <c r="J40" s="1">
        <f>0.05*transport[[#This Row],[ile lat do 2017]]*transport[[#This Row],[Cena_zakupu]]</f>
        <v>14290.500000000002</v>
      </c>
      <c r="K40" s="1">
        <f>transport[[#This Row],[kwota wynikająca z przebiegu]]+transport[[#This Row],[kwota wynikająca z lat]]</f>
        <v>16740.300000000003</v>
      </c>
      <c r="L40" s="1">
        <f>transport[[#This Row],[Cena_zakupu]]-transport[[#This Row],[kwota amortyzacji]]</f>
        <v>24089.699999999997</v>
      </c>
      <c r="M40" s="1">
        <f>DATE(2017,1,1)-transport[[#This Row],[Data_ostatniego_remontu]]</f>
        <v>674</v>
      </c>
      <c r="N40" s="1" t="s">
        <v>212</v>
      </c>
      <c r="O40" s="1" t="s">
        <v>213</v>
      </c>
      <c r="Z40" s="5"/>
      <c r="AA40" s="1" t="s">
        <v>245</v>
      </c>
      <c r="AB40" s="1">
        <f>M4</f>
        <v>708</v>
      </c>
      <c r="AC40" s="1">
        <f>M5</f>
        <v>708</v>
      </c>
      <c r="AD40" s="1">
        <f>M21</f>
        <v>722</v>
      </c>
      <c r="AE40" s="1">
        <f>M52</f>
        <v>708</v>
      </c>
    </row>
    <row r="41" spans="1:35" x14ac:dyDescent="0.3">
      <c r="A41" s="1" t="s">
        <v>16</v>
      </c>
      <c r="B41" s="1">
        <v>2010</v>
      </c>
      <c r="C41" s="1">
        <v>66000</v>
      </c>
      <c r="D41" s="1" t="s">
        <v>66</v>
      </c>
      <c r="E41" s="1">
        <v>736000</v>
      </c>
      <c r="F41" s="2">
        <v>42385</v>
      </c>
      <c r="G41" s="1">
        <f>2017-transport[[#This Row],[Rok_produkcji]]</f>
        <v>7</v>
      </c>
      <c r="H41" s="1">
        <f>ROUNDDOWN(transport[[#This Row],[Przebieg]]/100000,0)</f>
        <v>7</v>
      </c>
      <c r="I41" s="1">
        <f>0.02*transport[[#This Row],[ile rozpoczetych 100000km]]*transport[[#This Row],[Cena_zakupu]]</f>
        <v>9240</v>
      </c>
      <c r="J41" s="1">
        <f>0.05*transport[[#This Row],[ile lat do 2017]]*transport[[#This Row],[Cena_zakupu]]</f>
        <v>23100.000000000004</v>
      </c>
      <c r="K41" s="1">
        <f>transport[[#This Row],[kwota wynikająca z przebiegu]]+transport[[#This Row],[kwota wynikająca z lat]]</f>
        <v>32340.000000000004</v>
      </c>
      <c r="L41" s="1">
        <f>transport[[#This Row],[Cena_zakupu]]-transport[[#This Row],[kwota amortyzacji]]</f>
        <v>33660</v>
      </c>
      <c r="M41" s="1">
        <f>DATE(2017,1,1)-transport[[#This Row],[Data_ostatniego_remontu]]</f>
        <v>351</v>
      </c>
      <c r="N41" s="1" t="s">
        <v>197</v>
      </c>
      <c r="O41" s="1" t="s">
        <v>198</v>
      </c>
    </row>
    <row r="42" spans="1:35" x14ac:dyDescent="0.3">
      <c r="A42" s="1" t="s">
        <v>67</v>
      </c>
      <c r="B42" s="1">
        <v>2010</v>
      </c>
      <c r="C42" s="1">
        <v>60000</v>
      </c>
      <c r="D42" s="1" t="s">
        <v>68</v>
      </c>
      <c r="E42" s="1">
        <v>99250</v>
      </c>
      <c r="F42" s="2">
        <v>42226</v>
      </c>
      <c r="G42" s="1">
        <f>2017-transport[[#This Row],[Rok_produkcji]]</f>
        <v>7</v>
      </c>
      <c r="H42" s="1">
        <f>ROUNDDOWN(transport[[#This Row],[Przebieg]]/100000,0)</f>
        <v>0</v>
      </c>
      <c r="I42" s="1">
        <f>0.02*transport[[#This Row],[ile rozpoczetych 100000km]]*transport[[#This Row],[Cena_zakupu]]</f>
        <v>0</v>
      </c>
      <c r="J42" s="1">
        <f>0.05*transport[[#This Row],[ile lat do 2017]]*transport[[#This Row],[Cena_zakupu]]</f>
        <v>21000.000000000004</v>
      </c>
      <c r="K42" s="1">
        <f>transport[[#This Row],[kwota wynikająca z przebiegu]]+transport[[#This Row],[kwota wynikająca z lat]]</f>
        <v>21000.000000000004</v>
      </c>
      <c r="L42" s="1">
        <f>transport[[#This Row],[Cena_zakupu]]-transport[[#This Row],[kwota amortyzacji]]</f>
        <v>39000</v>
      </c>
      <c r="M42" s="1">
        <f>DATE(2017,1,1)-transport[[#This Row],[Data_ostatniego_remontu]]</f>
        <v>510</v>
      </c>
      <c r="N42" s="1" t="s">
        <v>205</v>
      </c>
      <c r="O42" s="1" t="s">
        <v>219</v>
      </c>
    </row>
    <row r="43" spans="1:35" x14ac:dyDescent="0.3">
      <c r="A43" s="1" t="s">
        <v>35</v>
      </c>
      <c r="B43" s="1">
        <v>2010</v>
      </c>
      <c r="C43" s="1">
        <v>84000</v>
      </c>
      <c r="D43" s="1" t="s">
        <v>69</v>
      </c>
      <c r="E43" s="1">
        <v>950000</v>
      </c>
      <c r="F43" s="2">
        <v>42029</v>
      </c>
      <c r="G43" s="1">
        <f>2017-transport[[#This Row],[Rok_produkcji]]</f>
        <v>7</v>
      </c>
      <c r="H43" s="1">
        <f>ROUNDDOWN(transport[[#This Row],[Przebieg]]/100000,0)</f>
        <v>9</v>
      </c>
      <c r="I43" s="1">
        <f>0.02*transport[[#This Row],[ile rozpoczetych 100000km]]*transport[[#This Row],[Cena_zakupu]]</f>
        <v>15120</v>
      </c>
      <c r="J43" s="1">
        <f>0.05*transport[[#This Row],[ile lat do 2017]]*transport[[#This Row],[Cena_zakupu]]</f>
        <v>29400.000000000004</v>
      </c>
      <c r="K43" s="1">
        <f>transport[[#This Row],[kwota wynikająca z przebiegu]]+transport[[#This Row],[kwota wynikająca z lat]]</f>
        <v>44520</v>
      </c>
      <c r="L43" s="1">
        <f>transport[[#This Row],[Cena_zakupu]]-transport[[#This Row],[kwota amortyzacji]]</f>
        <v>39480</v>
      </c>
      <c r="M43" s="1">
        <f>DATE(2017,1,1)-transport[[#This Row],[Data_ostatniego_remontu]]</f>
        <v>707</v>
      </c>
      <c r="N43" s="1" t="s">
        <v>193</v>
      </c>
      <c r="O43" s="1" t="s">
        <v>207</v>
      </c>
    </row>
    <row r="44" spans="1:35" x14ac:dyDescent="0.3">
      <c r="A44" s="1" t="s">
        <v>25</v>
      </c>
      <c r="B44" s="1">
        <v>2010</v>
      </c>
      <c r="C44" s="1">
        <v>67000</v>
      </c>
      <c r="D44" s="1" t="s">
        <v>70</v>
      </c>
      <c r="E44" s="1">
        <v>103260</v>
      </c>
      <c r="F44" s="2">
        <v>42157</v>
      </c>
      <c r="G44" s="1">
        <f>2017-transport[[#This Row],[Rok_produkcji]]</f>
        <v>7</v>
      </c>
      <c r="H44" s="1">
        <f>ROUNDDOWN(transport[[#This Row],[Przebieg]]/100000,0)</f>
        <v>1</v>
      </c>
      <c r="I44" s="1">
        <f>0.02*transport[[#This Row],[ile rozpoczetych 100000km]]*transport[[#This Row],[Cena_zakupu]]</f>
        <v>1340</v>
      </c>
      <c r="J44" s="1">
        <f>0.05*transport[[#This Row],[ile lat do 2017]]*transport[[#This Row],[Cena_zakupu]]</f>
        <v>23450.000000000004</v>
      </c>
      <c r="K44" s="1">
        <f>transport[[#This Row],[kwota wynikająca z przebiegu]]+transport[[#This Row],[kwota wynikająca z lat]]</f>
        <v>24790.000000000004</v>
      </c>
      <c r="L44" s="1">
        <f>transport[[#This Row],[Cena_zakupu]]-transport[[#This Row],[kwota amortyzacji]]</f>
        <v>42210</v>
      </c>
      <c r="M44" s="1">
        <f>DATE(2017,1,1)-transport[[#This Row],[Data_ostatniego_remontu]]</f>
        <v>579</v>
      </c>
      <c r="N44" s="1" t="s">
        <v>191</v>
      </c>
      <c r="O44" s="1" t="s">
        <v>202</v>
      </c>
    </row>
    <row r="45" spans="1:35" x14ac:dyDescent="0.3">
      <c r="A45" s="1" t="s">
        <v>71</v>
      </c>
      <c r="B45" s="1">
        <v>2010</v>
      </c>
      <c r="C45" s="1">
        <v>75300</v>
      </c>
      <c r="D45" s="1" t="s">
        <v>72</v>
      </c>
      <c r="E45" s="1">
        <v>302000</v>
      </c>
      <c r="F45" s="2">
        <v>42174</v>
      </c>
      <c r="G45" s="1">
        <f>2017-transport[[#This Row],[Rok_produkcji]]</f>
        <v>7</v>
      </c>
      <c r="H45" s="1">
        <f>ROUNDDOWN(transport[[#This Row],[Przebieg]]/100000,0)</f>
        <v>3</v>
      </c>
      <c r="I45" s="1">
        <f>0.02*transport[[#This Row],[ile rozpoczetych 100000km]]*transport[[#This Row],[Cena_zakupu]]</f>
        <v>4518</v>
      </c>
      <c r="J45" s="1">
        <f>0.05*transport[[#This Row],[ile lat do 2017]]*transport[[#This Row],[Cena_zakupu]]</f>
        <v>26355.000000000004</v>
      </c>
      <c r="K45" s="1">
        <f>transport[[#This Row],[kwota wynikająca z przebiegu]]+transport[[#This Row],[kwota wynikająca z lat]]</f>
        <v>30873.000000000004</v>
      </c>
      <c r="L45" s="1">
        <f>transport[[#This Row],[Cena_zakupu]]-transport[[#This Row],[kwota amortyzacji]]</f>
        <v>44427</v>
      </c>
      <c r="M45" s="1">
        <f>DATE(2017,1,1)-transport[[#This Row],[Data_ostatniego_remontu]]</f>
        <v>562</v>
      </c>
      <c r="N45" s="1" t="s">
        <v>205</v>
      </c>
      <c r="O45" s="1" t="s">
        <v>220</v>
      </c>
    </row>
    <row r="46" spans="1:35" x14ac:dyDescent="0.3">
      <c r="A46" s="1" t="s">
        <v>20</v>
      </c>
      <c r="B46" s="1">
        <v>2010</v>
      </c>
      <c r="C46" s="1">
        <v>84000</v>
      </c>
      <c r="D46" s="1" t="s">
        <v>73</v>
      </c>
      <c r="E46" s="1">
        <v>266000</v>
      </c>
      <c r="F46" s="2">
        <v>42382</v>
      </c>
      <c r="G46" s="1">
        <f>2017-transport[[#This Row],[Rok_produkcji]]</f>
        <v>7</v>
      </c>
      <c r="H46" s="1">
        <f>ROUNDDOWN(transport[[#This Row],[Przebieg]]/100000,0)</f>
        <v>2</v>
      </c>
      <c r="I46" s="1">
        <f>0.02*transport[[#This Row],[ile rozpoczetych 100000km]]*transport[[#This Row],[Cena_zakupu]]</f>
        <v>3360</v>
      </c>
      <c r="J46" s="1">
        <f>0.05*transport[[#This Row],[ile lat do 2017]]*transport[[#This Row],[Cena_zakupu]]</f>
        <v>29400.000000000004</v>
      </c>
      <c r="K46" s="1">
        <f>transport[[#This Row],[kwota wynikająca z przebiegu]]+transport[[#This Row],[kwota wynikająca z lat]]</f>
        <v>32760.000000000004</v>
      </c>
      <c r="L46" s="1">
        <f>transport[[#This Row],[Cena_zakupu]]-transport[[#This Row],[kwota amortyzacji]]</f>
        <v>51240</v>
      </c>
      <c r="M46" s="1">
        <f>DATE(2017,1,1)-transport[[#This Row],[Data_ostatniego_remontu]]</f>
        <v>354</v>
      </c>
      <c r="N46" s="1" t="s">
        <v>197</v>
      </c>
      <c r="O46" s="1" t="s">
        <v>200</v>
      </c>
    </row>
    <row r="47" spans="1:35" x14ac:dyDescent="0.3">
      <c r="A47" s="1" t="s">
        <v>35</v>
      </c>
      <c r="B47" s="1">
        <v>2010</v>
      </c>
      <c r="C47" s="1">
        <v>92000</v>
      </c>
      <c r="D47" s="1" t="s">
        <v>74</v>
      </c>
      <c r="E47" s="1">
        <v>356000</v>
      </c>
      <c r="F47" s="2">
        <v>42174</v>
      </c>
      <c r="G47" s="1">
        <f>2017-transport[[#This Row],[Rok_produkcji]]</f>
        <v>7</v>
      </c>
      <c r="H47" s="1">
        <f>ROUNDDOWN(transport[[#This Row],[Przebieg]]/100000,0)</f>
        <v>3</v>
      </c>
      <c r="I47" s="1">
        <f>0.02*transport[[#This Row],[ile rozpoczetych 100000km]]*transport[[#This Row],[Cena_zakupu]]</f>
        <v>5520</v>
      </c>
      <c r="J47" s="1">
        <f>0.05*transport[[#This Row],[ile lat do 2017]]*transport[[#This Row],[Cena_zakupu]]</f>
        <v>32200.000000000004</v>
      </c>
      <c r="K47" s="1">
        <f>transport[[#This Row],[kwota wynikająca z przebiegu]]+transport[[#This Row],[kwota wynikająca z lat]]</f>
        <v>37720</v>
      </c>
      <c r="L47" s="1">
        <f>transport[[#This Row],[Cena_zakupu]]-transport[[#This Row],[kwota amortyzacji]]</f>
        <v>54280</v>
      </c>
      <c r="M47" s="1">
        <f>DATE(2017,1,1)-transport[[#This Row],[Data_ostatniego_remontu]]</f>
        <v>562</v>
      </c>
      <c r="N47" s="1" t="s">
        <v>193</v>
      </c>
      <c r="O47" s="1" t="s">
        <v>207</v>
      </c>
    </row>
    <row r="48" spans="1:35" x14ac:dyDescent="0.3">
      <c r="A48" s="1" t="s">
        <v>45</v>
      </c>
      <c r="B48" s="1">
        <v>2010</v>
      </c>
      <c r="C48" s="1">
        <v>89000</v>
      </c>
      <c r="D48" s="1" t="s">
        <v>75</v>
      </c>
      <c r="E48" s="1">
        <v>266000</v>
      </c>
      <c r="F48" s="2">
        <v>42382</v>
      </c>
      <c r="G48" s="1">
        <f>2017-transport[[#This Row],[Rok_produkcji]]</f>
        <v>7</v>
      </c>
      <c r="H48" s="1">
        <f>ROUNDDOWN(transport[[#This Row],[Przebieg]]/100000,0)</f>
        <v>2</v>
      </c>
      <c r="I48" s="1">
        <f>0.02*transport[[#This Row],[ile rozpoczetych 100000km]]*transport[[#This Row],[Cena_zakupu]]</f>
        <v>3560</v>
      </c>
      <c r="J48" s="1">
        <f>0.05*transport[[#This Row],[ile lat do 2017]]*transport[[#This Row],[Cena_zakupu]]</f>
        <v>31150.000000000004</v>
      </c>
      <c r="K48" s="1">
        <f>transport[[#This Row],[kwota wynikająca z przebiegu]]+transport[[#This Row],[kwota wynikająca z lat]]</f>
        <v>34710</v>
      </c>
      <c r="L48" s="1">
        <f>transport[[#This Row],[Cena_zakupu]]-transport[[#This Row],[kwota amortyzacji]]</f>
        <v>54290</v>
      </c>
      <c r="M48" s="1">
        <f>DATE(2017,1,1)-transport[[#This Row],[Data_ostatniego_remontu]]</f>
        <v>354</v>
      </c>
      <c r="N48" s="1" t="s">
        <v>195</v>
      </c>
      <c r="O48" s="1" t="s">
        <v>210</v>
      </c>
    </row>
    <row r="49" spans="1:15" x14ac:dyDescent="0.3">
      <c r="A49" s="1" t="s">
        <v>76</v>
      </c>
      <c r="B49" s="1">
        <v>2010</v>
      </c>
      <c r="C49" s="1">
        <v>94000</v>
      </c>
      <c r="D49" s="1" t="s">
        <v>77</v>
      </c>
      <c r="E49" s="1">
        <v>91000</v>
      </c>
      <c r="F49" s="2">
        <v>42268</v>
      </c>
      <c r="G49" s="1">
        <f>2017-transport[[#This Row],[Rok_produkcji]]</f>
        <v>7</v>
      </c>
      <c r="H49" s="1">
        <f>ROUNDDOWN(transport[[#This Row],[Przebieg]]/100000,0)</f>
        <v>0</v>
      </c>
      <c r="I49" s="1">
        <f>0.02*transport[[#This Row],[ile rozpoczetych 100000km]]*transport[[#This Row],[Cena_zakupu]]</f>
        <v>0</v>
      </c>
      <c r="J49" s="1">
        <f>0.05*transport[[#This Row],[ile lat do 2017]]*transport[[#This Row],[Cena_zakupu]]</f>
        <v>32900</v>
      </c>
      <c r="K49" s="1">
        <f>transport[[#This Row],[kwota wynikająca z przebiegu]]+transport[[#This Row],[kwota wynikająca z lat]]</f>
        <v>32900</v>
      </c>
      <c r="L49" s="1">
        <f>transport[[#This Row],[Cena_zakupu]]-transport[[#This Row],[kwota amortyzacji]]</f>
        <v>61100</v>
      </c>
      <c r="M49" s="1">
        <f>DATE(2017,1,1)-transport[[#This Row],[Data_ostatniego_remontu]]</f>
        <v>468</v>
      </c>
      <c r="N49" s="1" t="s">
        <v>212</v>
      </c>
      <c r="O49" s="1" t="s">
        <v>221</v>
      </c>
    </row>
    <row r="50" spans="1:15" x14ac:dyDescent="0.3">
      <c r="A50" s="1" t="s">
        <v>45</v>
      </c>
      <c r="B50" s="1">
        <v>2010</v>
      </c>
      <c r="C50" s="1">
        <v>113400</v>
      </c>
      <c r="D50" s="1" t="s">
        <v>78</v>
      </c>
      <c r="E50" s="1">
        <v>230000</v>
      </c>
      <c r="F50" s="2">
        <v>42073</v>
      </c>
      <c r="G50" s="1">
        <f>2017-transport[[#This Row],[Rok_produkcji]]</f>
        <v>7</v>
      </c>
      <c r="H50" s="1">
        <f>ROUNDDOWN(transport[[#This Row],[Przebieg]]/100000,0)</f>
        <v>2</v>
      </c>
      <c r="I50" s="1">
        <f>0.02*transport[[#This Row],[ile rozpoczetych 100000km]]*transport[[#This Row],[Cena_zakupu]]</f>
        <v>4536</v>
      </c>
      <c r="J50" s="1">
        <f>0.05*transport[[#This Row],[ile lat do 2017]]*transport[[#This Row],[Cena_zakupu]]</f>
        <v>39690.000000000007</v>
      </c>
      <c r="K50" s="1">
        <f>transport[[#This Row],[kwota wynikająca z przebiegu]]+transport[[#This Row],[kwota wynikająca z lat]]</f>
        <v>44226.000000000007</v>
      </c>
      <c r="L50" s="1">
        <f>transport[[#This Row],[Cena_zakupu]]-transport[[#This Row],[kwota amortyzacji]]</f>
        <v>69174</v>
      </c>
      <c r="M50" s="1">
        <f>DATE(2017,1,1)-transport[[#This Row],[Data_ostatniego_remontu]]</f>
        <v>663</v>
      </c>
      <c r="N50" s="1" t="s">
        <v>195</v>
      </c>
      <c r="O50" s="1" t="s">
        <v>210</v>
      </c>
    </row>
    <row r="51" spans="1:15" x14ac:dyDescent="0.3">
      <c r="A51" s="1" t="s">
        <v>79</v>
      </c>
      <c r="B51" s="1">
        <v>2010</v>
      </c>
      <c r="C51" s="1">
        <v>135000</v>
      </c>
      <c r="D51" s="1" t="s">
        <v>80</v>
      </c>
      <c r="E51" s="1">
        <v>251000</v>
      </c>
      <c r="F51" s="2">
        <v>42067</v>
      </c>
      <c r="G51" s="1">
        <f>2017-transport[[#This Row],[Rok_produkcji]]</f>
        <v>7</v>
      </c>
      <c r="H51" s="1">
        <f>ROUNDDOWN(transport[[#This Row],[Przebieg]]/100000,0)</f>
        <v>2</v>
      </c>
      <c r="I51" s="1">
        <f>0.02*transport[[#This Row],[ile rozpoczetych 100000km]]*transport[[#This Row],[Cena_zakupu]]</f>
        <v>5400</v>
      </c>
      <c r="J51" s="1">
        <f>0.05*transport[[#This Row],[ile lat do 2017]]*transport[[#This Row],[Cena_zakupu]]</f>
        <v>47250.000000000007</v>
      </c>
      <c r="K51" s="1">
        <f>transport[[#This Row],[kwota wynikająca z przebiegu]]+transport[[#This Row],[kwota wynikająca z lat]]</f>
        <v>52650.000000000007</v>
      </c>
      <c r="L51" s="1">
        <f>transport[[#This Row],[Cena_zakupu]]-transport[[#This Row],[kwota amortyzacji]]</f>
        <v>82350</v>
      </c>
      <c r="M51" s="1">
        <f>DATE(2017,1,1)-transport[[#This Row],[Data_ostatniego_remontu]]</f>
        <v>669</v>
      </c>
      <c r="N51" s="1" t="s">
        <v>212</v>
      </c>
      <c r="O51" s="1" t="s">
        <v>222</v>
      </c>
    </row>
    <row r="52" spans="1:15" x14ac:dyDescent="0.3">
      <c r="A52" s="9" t="s">
        <v>81</v>
      </c>
      <c r="B52" s="9">
        <v>2010</v>
      </c>
      <c r="C52" s="9">
        <v>160000</v>
      </c>
      <c r="D52" s="9" t="s">
        <v>82</v>
      </c>
      <c r="E52" s="9">
        <v>263000</v>
      </c>
      <c r="F52" s="10">
        <v>42028</v>
      </c>
      <c r="G52" s="9">
        <f>2017-transport[[#This Row],[Rok_produkcji]]</f>
        <v>7</v>
      </c>
      <c r="H52" s="9">
        <f>ROUNDDOWN(transport[[#This Row],[Przebieg]]/100000,0)</f>
        <v>2</v>
      </c>
      <c r="I52" s="9">
        <f>0.02*transport[[#This Row],[ile rozpoczetych 100000km]]*transport[[#This Row],[Cena_zakupu]]</f>
        <v>6400</v>
      </c>
      <c r="J52" s="9">
        <f>0.05*transport[[#This Row],[ile lat do 2017]]*transport[[#This Row],[Cena_zakupu]]</f>
        <v>56000.000000000007</v>
      </c>
      <c r="K52" s="9">
        <f>transport[[#This Row],[kwota wynikająca z przebiegu]]+transport[[#This Row],[kwota wynikająca z lat]]</f>
        <v>62400.000000000007</v>
      </c>
      <c r="L52" s="9">
        <f>transport[[#This Row],[Cena_zakupu]]-transport[[#This Row],[kwota amortyzacji]]</f>
        <v>97600</v>
      </c>
      <c r="M52" s="1">
        <f>DATE(2017,1,1)-transport[[#This Row],[Data_ostatniego_remontu]]</f>
        <v>708</v>
      </c>
      <c r="N52" s="1" t="s">
        <v>191</v>
      </c>
      <c r="O52" s="1" t="s">
        <v>223</v>
      </c>
    </row>
    <row r="53" spans="1:15" x14ac:dyDescent="0.3">
      <c r="A53" s="1" t="s">
        <v>83</v>
      </c>
      <c r="B53" s="1">
        <v>2010</v>
      </c>
      <c r="C53" s="1">
        <v>265000</v>
      </c>
      <c r="D53" s="1" t="s">
        <v>84</v>
      </c>
      <c r="E53" s="1">
        <v>930000</v>
      </c>
      <c r="F53" s="2">
        <v>42236</v>
      </c>
      <c r="G53" s="1">
        <f>2017-transport[[#This Row],[Rok_produkcji]]</f>
        <v>7</v>
      </c>
      <c r="H53" s="1">
        <f>ROUNDDOWN(transport[[#This Row],[Przebieg]]/100000,0)</f>
        <v>9</v>
      </c>
      <c r="I53" s="1">
        <f>0.02*transport[[#This Row],[ile rozpoczetych 100000km]]*transport[[#This Row],[Cena_zakupu]]</f>
        <v>47700</v>
      </c>
      <c r="J53" s="1">
        <f>0.05*transport[[#This Row],[ile lat do 2017]]*transport[[#This Row],[Cena_zakupu]]</f>
        <v>92750.000000000015</v>
      </c>
      <c r="K53" s="1">
        <f>transport[[#This Row],[kwota wynikająca z przebiegu]]+transport[[#This Row],[kwota wynikająca z lat]]</f>
        <v>140450</v>
      </c>
      <c r="L53" s="1">
        <f>transport[[#This Row],[Cena_zakupu]]-transport[[#This Row],[kwota amortyzacji]]</f>
        <v>124550</v>
      </c>
      <c r="M53" s="1">
        <f>DATE(2017,1,1)-transport[[#This Row],[Data_ostatniego_remontu]]</f>
        <v>500</v>
      </c>
      <c r="N53" s="1" t="s">
        <v>205</v>
      </c>
      <c r="O53" s="1" t="s">
        <v>224</v>
      </c>
    </row>
    <row r="54" spans="1:15" x14ac:dyDescent="0.3">
      <c r="A54" s="1" t="s">
        <v>83</v>
      </c>
      <c r="B54" s="1">
        <v>2010</v>
      </c>
      <c r="C54" s="1">
        <v>265000</v>
      </c>
      <c r="D54" s="1" t="s">
        <v>85</v>
      </c>
      <c r="E54" s="1">
        <v>912000</v>
      </c>
      <c r="F54" s="2">
        <v>42236</v>
      </c>
      <c r="G54" s="1">
        <f>2017-transport[[#This Row],[Rok_produkcji]]</f>
        <v>7</v>
      </c>
      <c r="H54" s="1">
        <f>ROUNDDOWN(transport[[#This Row],[Przebieg]]/100000,0)</f>
        <v>9</v>
      </c>
      <c r="I54" s="1">
        <f>0.02*transport[[#This Row],[ile rozpoczetych 100000km]]*transport[[#This Row],[Cena_zakupu]]</f>
        <v>47700</v>
      </c>
      <c r="J54" s="1">
        <f>0.05*transport[[#This Row],[ile lat do 2017]]*transport[[#This Row],[Cena_zakupu]]</f>
        <v>92750.000000000015</v>
      </c>
      <c r="K54" s="1">
        <f>transport[[#This Row],[kwota wynikająca z przebiegu]]+transport[[#This Row],[kwota wynikająca z lat]]</f>
        <v>140450</v>
      </c>
      <c r="L54" s="1">
        <f>transport[[#This Row],[Cena_zakupu]]-transport[[#This Row],[kwota amortyzacji]]</f>
        <v>124550</v>
      </c>
      <c r="M54" s="1">
        <f>DATE(2017,1,1)-transport[[#This Row],[Data_ostatniego_remontu]]</f>
        <v>500</v>
      </c>
      <c r="N54" s="1" t="s">
        <v>205</v>
      </c>
      <c r="O54" s="1" t="s">
        <v>224</v>
      </c>
    </row>
    <row r="55" spans="1:15" x14ac:dyDescent="0.3">
      <c r="A55" s="1" t="s">
        <v>83</v>
      </c>
      <c r="B55" s="1">
        <v>2010</v>
      </c>
      <c r="C55" s="1">
        <v>265000</v>
      </c>
      <c r="D55" s="1" t="s">
        <v>86</v>
      </c>
      <c r="E55" s="1">
        <v>856000</v>
      </c>
      <c r="F55" s="2">
        <v>42236</v>
      </c>
      <c r="G55" s="1">
        <f>2017-transport[[#This Row],[Rok_produkcji]]</f>
        <v>7</v>
      </c>
      <c r="H55" s="1">
        <f>ROUNDDOWN(transport[[#This Row],[Przebieg]]/100000,0)</f>
        <v>8</v>
      </c>
      <c r="I55" s="1">
        <f>0.02*transport[[#This Row],[ile rozpoczetych 100000km]]*transport[[#This Row],[Cena_zakupu]]</f>
        <v>42400</v>
      </c>
      <c r="J55" s="1">
        <f>0.05*transport[[#This Row],[ile lat do 2017]]*transport[[#This Row],[Cena_zakupu]]</f>
        <v>92750.000000000015</v>
      </c>
      <c r="K55" s="1">
        <f>transport[[#This Row],[kwota wynikająca z przebiegu]]+transport[[#This Row],[kwota wynikająca z lat]]</f>
        <v>135150</v>
      </c>
      <c r="L55" s="1">
        <f>transport[[#This Row],[Cena_zakupu]]-transport[[#This Row],[kwota amortyzacji]]</f>
        <v>129850</v>
      </c>
      <c r="M55" s="1">
        <f>DATE(2017,1,1)-transport[[#This Row],[Data_ostatniego_remontu]]</f>
        <v>500</v>
      </c>
      <c r="N55" s="1" t="s">
        <v>205</v>
      </c>
      <c r="O55" s="1" t="s">
        <v>224</v>
      </c>
    </row>
    <row r="56" spans="1:15" x14ac:dyDescent="0.3">
      <c r="A56" s="1" t="s">
        <v>33</v>
      </c>
      <c r="B56" s="1">
        <v>2010</v>
      </c>
      <c r="C56" s="1">
        <v>230000</v>
      </c>
      <c r="D56" s="1" t="s">
        <v>87</v>
      </c>
      <c r="E56" s="1">
        <v>455000</v>
      </c>
      <c r="F56" s="2">
        <v>42439</v>
      </c>
      <c r="G56" s="1">
        <f>2017-transport[[#This Row],[Rok_produkcji]]</f>
        <v>7</v>
      </c>
      <c r="H56" s="1">
        <f>ROUNDDOWN(transport[[#This Row],[Przebieg]]/100000,0)</f>
        <v>4</v>
      </c>
      <c r="I56" s="1">
        <f>0.02*transport[[#This Row],[ile rozpoczetych 100000km]]*transport[[#This Row],[Cena_zakupu]]</f>
        <v>18400</v>
      </c>
      <c r="J56" s="1">
        <f>0.05*transport[[#This Row],[ile lat do 2017]]*transport[[#This Row],[Cena_zakupu]]</f>
        <v>80500.000000000015</v>
      </c>
      <c r="K56" s="1">
        <f>transport[[#This Row],[kwota wynikająca z przebiegu]]+transport[[#This Row],[kwota wynikająca z lat]]</f>
        <v>98900.000000000015</v>
      </c>
      <c r="L56" s="1">
        <f>transport[[#This Row],[Cena_zakupu]]-transport[[#This Row],[kwota amortyzacji]]</f>
        <v>131100</v>
      </c>
      <c r="M56" s="1">
        <f>DATE(2017,1,1)-transport[[#This Row],[Data_ostatniego_remontu]]</f>
        <v>297</v>
      </c>
      <c r="N56" s="1" t="s">
        <v>205</v>
      </c>
      <c r="O56" s="1" t="s">
        <v>206</v>
      </c>
    </row>
    <row r="57" spans="1:15" x14ac:dyDescent="0.3">
      <c r="A57" s="1" t="s">
        <v>60</v>
      </c>
      <c r="B57" s="1">
        <v>2010</v>
      </c>
      <c r="C57" s="1">
        <v>231000</v>
      </c>
      <c r="D57" s="1" t="s">
        <v>88</v>
      </c>
      <c r="E57" s="1">
        <v>301000</v>
      </c>
      <c r="F57" s="2">
        <v>42307</v>
      </c>
      <c r="G57" s="1">
        <f>2017-transport[[#This Row],[Rok_produkcji]]</f>
        <v>7</v>
      </c>
      <c r="H57" s="1">
        <f>ROUNDDOWN(transport[[#This Row],[Przebieg]]/100000,0)</f>
        <v>3</v>
      </c>
      <c r="I57" s="1">
        <f>0.02*transport[[#This Row],[ile rozpoczetych 100000km]]*transport[[#This Row],[Cena_zakupu]]</f>
        <v>13860</v>
      </c>
      <c r="J57" s="1">
        <f>0.05*transport[[#This Row],[ile lat do 2017]]*transport[[#This Row],[Cena_zakupu]]</f>
        <v>80850.000000000015</v>
      </c>
      <c r="K57" s="1">
        <f>transport[[#This Row],[kwota wynikająca z przebiegu]]+transport[[#This Row],[kwota wynikająca z lat]]</f>
        <v>94710.000000000015</v>
      </c>
      <c r="L57" s="1">
        <f>transport[[#This Row],[Cena_zakupu]]-transport[[#This Row],[kwota amortyzacji]]</f>
        <v>136290</v>
      </c>
      <c r="M57" s="1">
        <f>DATE(2017,1,1)-transport[[#This Row],[Data_ostatniego_remontu]]</f>
        <v>429</v>
      </c>
      <c r="N57" s="1" t="s">
        <v>193</v>
      </c>
      <c r="O57" s="1" t="s">
        <v>217</v>
      </c>
    </row>
    <row r="58" spans="1:15" x14ac:dyDescent="0.3">
      <c r="A58" s="1" t="s">
        <v>62</v>
      </c>
      <c r="B58" s="1">
        <v>2010</v>
      </c>
      <c r="C58" s="1">
        <v>257000</v>
      </c>
      <c r="D58" s="1" t="s">
        <v>89</v>
      </c>
      <c r="E58" s="1">
        <v>164700</v>
      </c>
      <c r="F58" s="2">
        <v>42286</v>
      </c>
      <c r="G58" s="1">
        <f>2017-transport[[#This Row],[Rok_produkcji]]</f>
        <v>7</v>
      </c>
      <c r="H58" s="1">
        <f>ROUNDDOWN(transport[[#This Row],[Przebieg]]/100000,0)</f>
        <v>1</v>
      </c>
      <c r="I58" s="1">
        <f>0.02*transport[[#This Row],[ile rozpoczetych 100000km]]*transport[[#This Row],[Cena_zakupu]]</f>
        <v>5140</v>
      </c>
      <c r="J58" s="1">
        <f>0.05*transport[[#This Row],[ile lat do 2017]]*transport[[#This Row],[Cena_zakupu]]</f>
        <v>89950.000000000015</v>
      </c>
      <c r="K58" s="1">
        <f>transport[[#This Row],[kwota wynikająca z przebiegu]]+transport[[#This Row],[kwota wynikająca z lat]]</f>
        <v>95090.000000000015</v>
      </c>
      <c r="L58" s="1">
        <f>transport[[#This Row],[Cena_zakupu]]-transport[[#This Row],[kwota amortyzacji]]</f>
        <v>161910</v>
      </c>
      <c r="M58" s="1">
        <f>DATE(2017,1,1)-transport[[#This Row],[Data_ostatniego_remontu]]</f>
        <v>450</v>
      </c>
      <c r="N58" s="1" t="s">
        <v>193</v>
      </c>
      <c r="O58" s="1" t="s">
        <v>218</v>
      </c>
    </row>
    <row r="59" spans="1:15" x14ac:dyDescent="0.3">
      <c r="A59" s="1" t="s">
        <v>50</v>
      </c>
      <c r="B59" s="1">
        <v>2011</v>
      </c>
      <c r="C59" s="1">
        <v>38000</v>
      </c>
      <c r="D59" s="1" t="s">
        <v>90</v>
      </c>
      <c r="E59" s="1">
        <v>574000</v>
      </c>
      <c r="F59" s="2">
        <v>42309</v>
      </c>
      <c r="G59" s="1">
        <f>2017-transport[[#This Row],[Rok_produkcji]]</f>
        <v>6</v>
      </c>
      <c r="H59" s="1">
        <f>ROUNDDOWN(transport[[#This Row],[Przebieg]]/100000,0)</f>
        <v>5</v>
      </c>
      <c r="I59" s="1">
        <f>0.02*transport[[#This Row],[ile rozpoczetych 100000km]]*transport[[#This Row],[Cena_zakupu]]</f>
        <v>3800</v>
      </c>
      <c r="J59" s="1">
        <f>0.05*transport[[#This Row],[ile lat do 2017]]*transport[[#This Row],[Cena_zakupu]]</f>
        <v>11400.000000000002</v>
      </c>
      <c r="K59" s="1">
        <f>transport[[#This Row],[kwota wynikająca z przebiegu]]+transport[[#This Row],[kwota wynikająca z lat]]</f>
        <v>15200.000000000002</v>
      </c>
      <c r="L59" s="1">
        <f>transport[[#This Row],[Cena_zakupu]]-transport[[#This Row],[kwota amortyzacji]]</f>
        <v>22800</v>
      </c>
      <c r="M59" s="1">
        <f>DATE(2017,1,1)-transport[[#This Row],[Data_ostatniego_remontu]]</f>
        <v>427</v>
      </c>
      <c r="N59" s="1" t="s">
        <v>212</v>
      </c>
      <c r="O59" s="1" t="s">
        <v>213</v>
      </c>
    </row>
    <row r="60" spans="1:15" x14ac:dyDescent="0.3">
      <c r="A60" s="1" t="s">
        <v>91</v>
      </c>
      <c r="B60" s="1">
        <v>2011</v>
      </c>
      <c r="C60" s="1">
        <v>56700</v>
      </c>
      <c r="D60" s="1" t="s">
        <v>92</v>
      </c>
      <c r="E60" s="1">
        <v>290000</v>
      </c>
      <c r="F60" s="2">
        <v>42236</v>
      </c>
      <c r="G60" s="1">
        <f>2017-transport[[#This Row],[Rok_produkcji]]</f>
        <v>6</v>
      </c>
      <c r="H60" s="1">
        <f>ROUNDDOWN(transport[[#This Row],[Przebieg]]/100000,0)</f>
        <v>2</v>
      </c>
      <c r="I60" s="1">
        <f>0.02*transport[[#This Row],[ile rozpoczetych 100000km]]*transport[[#This Row],[Cena_zakupu]]</f>
        <v>2268</v>
      </c>
      <c r="J60" s="1">
        <f>0.05*transport[[#This Row],[ile lat do 2017]]*transport[[#This Row],[Cena_zakupu]]</f>
        <v>17010.000000000004</v>
      </c>
      <c r="K60" s="1">
        <f>transport[[#This Row],[kwota wynikająca z przebiegu]]+transport[[#This Row],[kwota wynikająca z lat]]</f>
        <v>19278.000000000004</v>
      </c>
      <c r="L60" s="1">
        <f>transport[[#This Row],[Cena_zakupu]]-transport[[#This Row],[kwota amortyzacji]]</f>
        <v>37422</v>
      </c>
      <c r="M60" s="1">
        <f>DATE(2017,1,1)-transport[[#This Row],[Data_ostatniego_remontu]]</f>
        <v>500</v>
      </c>
      <c r="N60" s="1" t="s">
        <v>205</v>
      </c>
      <c r="O60" s="1" t="s">
        <v>225</v>
      </c>
    </row>
    <row r="61" spans="1:15" x14ac:dyDescent="0.3">
      <c r="A61" s="1" t="s">
        <v>91</v>
      </c>
      <c r="B61" s="1">
        <v>2011</v>
      </c>
      <c r="C61" s="1">
        <v>57700</v>
      </c>
      <c r="D61" s="1" t="s">
        <v>93</v>
      </c>
      <c r="E61" s="1">
        <v>286000</v>
      </c>
      <c r="F61" s="2">
        <v>42236</v>
      </c>
      <c r="G61" s="1">
        <f>2017-transport[[#This Row],[Rok_produkcji]]</f>
        <v>6</v>
      </c>
      <c r="H61" s="1">
        <f>ROUNDDOWN(transport[[#This Row],[Przebieg]]/100000,0)</f>
        <v>2</v>
      </c>
      <c r="I61" s="1">
        <f>0.02*transport[[#This Row],[ile rozpoczetych 100000km]]*transport[[#This Row],[Cena_zakupu]]</f>
        <v>2308</v>
      </c>
      <c r="J61" s="1">
        <f>0.05*transport[[#This Row],[ile lat do 2017]]*transport[[#This Row],[Cena_zakupu]]</f>
        <v>17310.000000000004</v>
      </c>
      <c r="K61" s="1">
        <f>transport[[#This Row],[kwota wynikająca z przebiegu]]+transport[[#This Row],[kwota wynikająca z lat]]</f>
        <v>19618.000000000004</v>
      </c>
      <c r="L61" s="1">
        <f>transport[[#This Row],[Cena_zakupu]]-transport[[#This Row],[kwota amortyzacji]]</f>
        <v>38082</v>
      </c>
      <c r="M61" s="1">
        <f>DATE(2017,1,1)-transport[[#This Row],[Data_ostatniego_remontu]]</f>
        <v>500</v>
      </c>
      <c r="N61" s="1" t="s">
        <v>205</v>
      </c>
      <c r="O61" s="1" t="s">
        <v>225</v>
      </c>
    </row>
    <row r="62" spans="1:15" x14ac:dyDescent="0.3">
      <c r="A62" s="1" t="s">
        <v>67</v>
      </c>
      <c r="B62" s="1">
        <v>2011</v>
      </c>
      <c r="C62" s="1">
        <v>59000</v>
      </c>
      <c r="D62" s="1" t="s">
        <v>94</v>
      </c>
      <c r="E62" s="1">
        <v>103250</v>
      </c>
      <c r="F62" s="2">
        <v>42226</v>
      </c>
      <c r="G62" s="1">
        <f>2017-transport[[#This Row],[Rok_produkcji]]</f>
        <v>6</v>
      </c>
      <c r="H62" s="1">
        <f>ROUNDDOWN(transport[[#This Row],[Przebieg]]/100000,0)</f>
        <v>1</v>
      </c>
      <c r="I62" s="1">
        <f>0.02*transport[[#This Row],[ile rozpoczetych 100000km]]*transport[[#This Row],[Cena_zakupu]]</f>
        <v>1180</v>
      </c>
      <c r="J62" s="1">
        <f>0.05*transport[[#This Row],[ile lat do 2017]]*transport[[#This Row],[Cena_zakupu]]</f>
        <v>17700.000000000004</v>
      </c>
      <c r="K62" s="1">
        <f>transport[[#This Row],[kwota wynikająca z przebiegu]]+transport[[#This Row],[kwota wynikająca z lat]]</f>
        <v>18880.000000000004</v>
      </c>
      <c r="L62" s="1">
        <f>transport[[#This Row],[Cena_zakupu]]-transport[[#This Row],[kwota amortyzacji]]</f>
        <v>40120</v>
      </c>
      <c r="M62" s="1">
        <f>DATE(2017,1,1)-transport[[#This Row],[Data_ostatniego_remontu]]</f>
        <v>510</v>
      </c>
      <c r="N62" s="1" t="s">
        <v>205</v>
      </c>
      <c r="O62" s="1" t="s">
        <v>219</v>
      </c>
    </row>
    <row r="63" spans="1:15" x14ac:dyDescent="0.3">
      <c r="A63" s="1" t="s">
        <v>71</v>
      </c>
      <c r="B63" s="1">
        <v>2011</v>
      </c>
      <c r="C63" s="1">
        <v>74300</v>
      </c>
      <c r="D63" s="1" t="s">
        <v>95</v>
      </c>
      <c r="E63" s="1">
        <v>306000</v>
      </c>
      <c r="F63" s="2">
        <v>42174</v>
      </c>
      <c r="G63" s="1">
        <f>2017-transport[[#This Row],[Rok_produkcji]]</f>
        <v>6</v>
      </c>
      <c r="H63" s="1">
        <f>ROUNDDOWN(transport[[#This Row],[Przebieg]]/100000,0)</f>
        <v>3</v>
      </c>
      <c r="I63" s="1">
        <f>0.02*transport[[#This Row],[ile rozpoczetych 100000km]]*transport[[#This Row],[Cena_zakupu]]</f>
        <v>4458</v>
      </c>
      <c r="J63" s="1">
        <f>0.05*transport[[#This Row],[ile lat do 2017]]*transport[[#This Row],[Cena_zakupu]]</f>
        <v>22290.000000000004</v>
      </c>
      <c r="K63" s="1">
        <f>transport[[#This Row],[kwota wynikająca z przebiegu]]+transport[[#This Row],[kwota wynikająca z lat]]</f>
        <v>26748.000000000004</v>
      </c>
      <c r="L63" s="1">
        <f>transport[[#This Row],[Cena_zakupu]]-transport[[#This Row],[kwota amortyzacji]]</f>
        <v>47552</v>
      </c>
      <c r="M63" s="1">
        <f>DATE(2017,1,1)-transport[[#This Row],[Data_ostatniego_remontu]]</f>
        <v>562</v>
      </c>
      <c r="N63" s="1" t="s">
        <v>205</v>
      </c>
      <c r="O63" s="1" t="s">
        <v>220</v>
      </c>
    </row>
    <row r="64" spans="1:15" x14ac:dyDescent="0.3">
      <c r="A64" s="1" t="s">
        <v>62</v>
      </c>
      <c r="B64" s="1">
        <v>2011</v>
      </c>
      <c r="C64" s="1">
        <v>210000</v>
      </c>
      <c r="D64" s="1" t="s">
        <v>96</v>
      </c>
      <c r="E64" s="1">
        <v>780000</v>
      </c>
      <c r="F64" s="2">
        <v>42481</v>
      </c>
      <c r="G64" s="1">
        <f>2017-transport[[#This Row],[Rok_produkcji]]</f>
        <v>6</v>
      </c>
      <c r="H64" s="1">
        <f>ROUNDDOWN(transport[[#This Row],[Przebieg]]/100000,0)</f>
        <v>7</v>
      </c>
      <c r="I64" s="1">
        <f>0.02*transport[[#This Row],[ile rozpoczetych 100000km]]*transport[[#This Row],[Cena_zakupu]]</f>
        <v>29400.000000000004</v>
      </c>
      <c r="J64" s="1">
        <f>0.05*transport[[#This Row],[ile lat do 2017]]*transport[[#This Row],[Cena_zakupu]]</f>
        <v>63000.000000000007</v>
      </c>
      <c r="K64" s="1">
        <f>transport[[#This Row],[kwota wynikająca z przebiegu]]+transport[[#This Row],[kwota wynikająca z lat]]</f>
        <v>92400.000000000015</v>
      </c>
      <c r="L64" s="1">
        <f>transport[[#This Row],[Cena_zakupu]]-transport[[#This Row],[kwota amortyzacji]]</f>
        <v>117599.99999999999</v>
      </c>
      <c r="M64" s="1">
        <f>DATE(2017,1,1)-transport[[#This Row],[Data_ostatniego_remontu]]</f>
        <v>255</v>
      </c>
      <c r="N64" s="1" t="s">
        <v>193</v>
      </c>
      <c r="O64" s="1" t="s">
        <v>218</v>
      </c>
    </row>
    <row r="65" spans="1:15" x14ac:dyDescent="0.3">
      <c r="A65" s="1" t="s">
        <v>62</v>
      </c>
      <c r="B65" s="1">
        <v>2011</v>
      </c>
      <c r="C65" s="1">
        <v>210000</v>
      </c>
      <c r="D65" s="1" t="s">
        <v>97</v>
      </c>
      <c r="E65" s="1">
        <v>760300</v>
      </c>
      <c r="F65" s="2">
        <v>42481</v>
      </c>
      <c r="G65" s="1">
        <f>2017-transport[[#This Row],[Rok_produkcji]]</f>
        <v>6</v>
      </c>
      <c r="H65" s="1">
        <f>ROUNDDOWN(transport[[#This Row],[Przebieg]]/100000,0)</f>
        <v>7</v>
      </c>
      <c r="I65" s="1">
        <f>0.02*transport[[#This Row],[ile rozpoczetych 100000km]]*transport[[#This Row],[Cena_zakupu]]</f>
        <v>29400.000000000004</v>
      </c>
      <c r="J65" s="1">
        <f>0.05*transport[[#This Row],[ile lat do 2017]]*transport[[#This Row],[Cena_zakupu]]</f>
        <v>63000.000000000007</v>
      </c>
      <c r="K65" s="1">
        <f>transport[[#This Row],[kwota wynikająca z przebiegu]]+transport[[#This Row],[kwota wynikająca z lat]]</f>
        <v>92400.000000000015</v>
      </c>
      <c r="L65" s="1">
        <f>transport[[#This Row],[Cena_zakupu]]-transport[[#This Row],[kwota amortyzacji]]</f>
        <v>117599.99999999999</v>
      </c>
      <c r="M65" s="1">
        <f>DATE(2017,1,1)-transport[[#This Row],[Data_ostatniego_remontu]]</f>
        <v>255</v>
      </c>
      <c r="N65" s="1" t="s">
        <v>193</v>
      </c>
      <c r="O65" s="1" t="s">
        <v>218</v>
      </c>
    </row>
    <row r="66" spans="1:15" x14ac:dyDescent="0.3">
      <c r="A66" s="1" t="s">
        <v>62</v>
      </c>
      <c r="B66" s="1">
        <v>2011</v>
      </c>
      <c r="C66" s="1">
        <v>210000</v>
      </c>
      <c r="D66" s="1" t="s">
        <v>98</v>
      </c>
      <c r="E66" s="1">
        <v>680000</v>
      </c>
      <c r="F66" s="2">
        <v>42481</v>
      </c>
      <c r="G66" s="1">
        <f>2017-transport[[#This Row],[Rok_produkcji]]</f>
        <v>6</v>
      </c>
      <c r="H66" s="1">
        <f>ROUNDDOWN(transport[[#This Row],[Przebieg]]/100000,0)</f>
        <v>6</v>
      </c>
      <c r="I66" s="1">
        <f>0.02*transport[[#This Row],[ile rozpoczetych 100000km]]*transport[[#This Row],[Cena_zakupu]]</f>
        <v>25200</v>
      </c>
      <c r="J66" s="1">
        <f>0.05*transport[[#This Row],[ile lat do 2017]]*transport[[#This Row],[Cena_zakupu]]</f>
        <v>63000.000000000007</v>
      </c>
      <c r="K66" s="1">
        <f>transport[[#This Row],[kwota wynikająca z przebiegu]]+transport[[#This Row],[kwota wynikająca z lat]]</f>
        <v>88200</v>
      </c>
      <c r="L66" s="1">
        <f>transport[[#This Row],[Cena_zakupu]]-transport[[#This Row],[kwota amortyzacji]]</f>
        <v>121800</v>
      </c>
      <c r="M66" s="1">
        <f>DATE(2017,1,1)-transport[[#This Row],[Data_ostatniego_remontu]]</f>
        <v>255</v>
      </c>
      <c r="N66" s="1" t="s">
        <v>193</v>
      </c>
      <c r="O66" s="1" t="s">
        <v>218</v>
      </c>
    </row>
    <row r="67" spans="1:15" x14ac:dyDescent="0.3">
      <c r="A67" s="1" t="s">
        <v>62</v>
      </c>
      <c r="B67" s="1">
        <v>2011</v>
      </c>
      <c r="C67" s="1">
        <v>210000</v>
      </c>
      <c r="D67" s="1" t="s">
        <v>99</v>
      </c>
      <c r="E67" s="1">
        <v>655000</v>
      </c>
      <c r="F67" s="2">
        <v>42481</v>
      </c>
      <c r="G67" s="1">
        <f>2017-transport[[#This Row],[Rok_produkcji]]</f>
        <v>6</v>
      </c>
      <c r="H67" s="1">
        <f>ROUNDDOWN(transport[[#This Row],[Przebieg]]/100000,0)</f>
        <v>6</v>
      </c>
      <c r="I67" s="1">
        <f>0.02*transport[[#This Row],[ile rozpoczetych 100000km]]*transport[[#This Row],[Cena_zakupu]]</f>
        <v>25200</v>
      </c>
      <c r="J67" s="1">
        <f>0.05*transport[[#This Row],[ile lat do 2017]]*transport[[#This Row],[Cena_zakupu]]</f>
        <v>63000.000000000007</v>
      </c>
      <c r="K67" s="1">
        <f>transport[[#This Row],[kwota wynikająca z przebiegu]]+transport[[#This Row],[kwota wynikająca z lat]]</f>
        <v>88200</v>
      </c>
      <c r="L67" s="1">
        <f>transport[[#This Row],[Cena_zakupu]]-transport[[#This Row],[kwota amortyzacji]]</f>
        <v>121800</v>
      </c>
      <c r="M67" s="1">
        <f>DATE(2017,1,1)-transport[[#This Row],[Data_ostatniego_remontu]]</f>
        <v>255</v>
      </c>
      <c r="N67" s="1" t="s">
        <v>193</v>
      </c>
      <c r="O67" s="1" t="s">
        <v>218</v>
      </c>
    </row>
    <row r="68" spans="1:15" x14ac:dyDescent="0.3">
      <c r="A68" s="1" t="s">
        <v>100</v>
      </c>
      <c r="B68" s="1">
        <v>2011</v>
      </c>
      <c r="C68" s="1">
        <v>220000</v>
      </c>
      <c r="D68" s="1" t="s">
        <v>101</v>
      </c>
      <c r="E68" s="1">
        <v>731000</v>
      </c>
      <c r="F68" s="2">
        <v>42236</v>
      </c>
      <c r="G68" s="1">
        <f>2017-transport[[#This Row],[Rok_produkcji]]</f>
        <v>6</v>
      </c>
      <c r="H68" s="1">
        <f>ROUNDDOWN(transport[[#This Row],[Przebieg]]/100000,0)</f>
        <v>7</v>
      </c>
      <c r="I68" s="1">
        <f>0.02*transport[[#This Row],[ile rozpoczetych 100000km]]*transport[[#This Row],[Cena_zakupu]]</f>
        <v>30800.000000000004</v>
      </c>
      <c r="J68" s="1">
        <f>0.05*transport[[#This Row],[ile lat do 2017]]*transport[[#This Row],[Cena_zakupu]]</f>
        <v>66000.000000000015</v>
      </c>
      <c r="K68" s="1">
        <f>transport[[#This Row],[kwota wynikająca z przebiegu]]+transport[[#This Row],[kwota wynikająca z lat]]</f>
        <v>96800.000000000015</v>
      </c>
      <c r="L68" s="1">
        <f>transport[[#This Row],[Cena_zakupu]]-transport[[#This Row],[kwota amortyzacji]]</f>
        <v>123199.99999999999</v>
      </c>
      <c r="M68" s="1">
        <f>DATE(2017,1,1)-transport[[#This Row],[Data_ostatniego_remontu]]</f>
        <v>500</v>
      </c>
      <c r="N68" s="1" t="s">
        <v>205</v>
      </c>
      <c r="O68" s="1" t="s">
        <v>226</v>
      </c>
    </row>
    <row r="69" spans="1:15" x14ac:dyDescent="0.3">
      <c r="A69" s="1" t="s">
        <v>100</v>
      </c>
      <c r="B69" s="1">
        <v>2011</v>
      </c>
      <c r="C69" s="1">
        <v>220000</v>
      </c>
      <c r="D69" s="1" t="s">
        <v>102</v>
      </c>
      <c r="E69" s="1">
        <v>685413</v>
      </c>
      <c r="F69" s="2">
        <v>42236</v>
      </c>
      <c r="G69" s="1">
        <f>2017-transport[[#This Row],[Rok_produkcji]]</f>
        <v>6</v>
      </c>
      <c r="H69" s="1">
        <f>ROUNDDOWN(transport[[#This Row],[Przebieg]]/100000,0)</f>
        <v>6</v>
      </c>
      <c r="I69" s="1">
        <f>0.02*transport[[#This Row],[ile rozpoczetych 100000km]]*transport[[#This Row],[Cena_zakupu]]</f>
        <v>26400</v>
      </c>
      <c r="J69" s="1">
        <f>0.05*transport[[#This Row],[ile lat do 2017]]*transport[[#This Row],[Cena_zakupu]]</f>
        <v>66000.000000000015</v>
      </c>
      <c r="K69" s="1">
        <f>transport[[#This Row],[kwota wynikająca z przebiegu]]+transport[[#This Row],[kwota wynikająca z lat]]</f>
        <v>92400.000000000015</v>
      </c>
      <c r="L69" s="1">
        <f>transport[[#This Row],[Cena_zakupu]]-transport[[#This Row],[kwota amortyzacji]]</f>
        <v>127599.99999999999</v>
      </c>
      <c r="M69" s="1">
        <f>DATE(2017,1,1)-transport[[#This Row],[Data_ostatniego_remontu]]</f>
        <v>500</v>
      </c>
      <c r="N69" s="1" t="s">
        <v>205</v>
      </c>
      <c r="O69" s="1" t="s">
        <v>226</v>
      </c>
    </row>
    <row r="70" spans="1:15" x14ac:dyDescent="0.3">
      <c r="A70" s="1" t="s">
        <v>58</v>
      </c>
      <c r="B70" s="1">
        <v>2011</v>
      </c>
      <c r="C70" s="1">
        <v>196340</v>
      </c>
      <c r="D70" s="1" t="s">
        <v>103</v>
      </c>
      <c r="E70" s="1">
        <v>186000</v>
      </c>
      <c r="F70" s="2">
        <v>42278</v>
      </c>
      <c r="G70" s="1">
        <f>2017-transport[[#This Row],[Rok_produkcji]]</f>
        <v>6</v>
      </c>
      <c r="H70" s="1">
        <f>ROUNDDOWN(transport[[#This Row],[Przebieg]]/100000,0)</f>
        <v>1</v>
      </c>
      <c r="I70" s="1">
        <f>0.02*transport[[#This Row],[ile rozpoczetych 100000km]]*transport[[#This Row],[Cena_zakupu]]</f>
        <v>3926.8</v>
      </c>
      <c r="J70" s="1">
        <f>0.05*transport[[#This Row],[ile lat do 2017]]*transport[[#This Row],[Cena_zakupu]]</f>
        <v>58902.000000000007</v>
      </c>
      <c r="K70" s="1">
        <f>transport[[#This Row],[kwota wynikająca z przebiegu]]+transport[[#This Row],[kwota wynikająca z lat]]</f>
        <v>62828.80000000001</v>
      </c>
      <c r="L70" s="1">
        <f>transport[[#This Row],[Cena_zakupu]]-transport[[#This Row],[kwota amortyzacji]]</f>
        <v>133511.19999999998</v>
      </c>
      <c r="M70" s="1">
        <f>DATE(2017,1,1)-transport[[#This Row],[Data_ostatniego_remontu]]</f>
        <v>458</v>
      </c>
      <c r="N70" s="1" t="s">
        <v>212</v>
      </c>
      <c r="O70" s="1" t="s">
        <v>216</v>
      </c>
    </row>
    <row r="71" spans="1:15" x14ac:dyDescent="0.3">
      <c r="A71" s="1" t="s">
        <v>104</v>
      </c>
      <c r="B71" s="1">
        <v>2011</v>
      </c>
      <c r="C71" s="1">
        <v>245000</v>
      </c>
      <c r="D71" s="1" t="s">
        <v>105</v>
      </c>
      <c r="E71" s="1">
        <v>720000</v>
      </c>
      <c r="F71" s="2">
        <v>42462</v>
      </c>
      <c r="G71" s="1">
        <f>2017-transport[[#This Row],[Rok_produkcji]]</f>
        <v>6</v>
      </c>
      <c r="H71" s="1">
        <f>ROUNDDOWN(transport[[#This Row],[Przebieg]]/100000,0)</f>
        <v>7</v>
      </c>
      <c r="I71" s="1">
        <f>0.02*transport[[#This Row],[ile rozpoczetych 100000km]]*transport[[#This Row],[Cena_zakupu]]</f>
        <v>34300</v>
      </c>
      <c r="J71" s="1">
        <f>0.05*transport[[#This Row],[ile lat do 2017]]*transport[[#This Row],[Cena_zakupu]]</f>
        <v>73500.000000000015</v>
      </c>
      <c r="K71" s="1">
        <f>transport[[#This Row],[kwota wynikająca z przebiegu]]+transport[[#This Row],[kwota wynikająca z lat]]</f>
        <v>107800.00000000001</v>
      </c>
      <c r="L71" s="1">
        <f>transport[[#This Row],[Cena_zakupu]]-transport[[#This Row],[kwota amortyzacji]]</f>
        <v>137200</v>
      </c>
      <c r="M71" s="1">
        <f>DATE(2017,1,1)-transport[[#This Row],[Data_ostatniego_remontu]]</f>
        <v>274</v>
      </c>
      <c r="N71" s="1" t="s">
        <v>203</v>
      </c>
      <c r="O71" s="1" t="s">
        <v>227</v>
      </c>
    </row>
    <row r="72" spans="1:15" x14ac:dyDescent="0.3">
      <c r="A72" s="1" t="s">
        <v>104</v>
      </c>
      <c r="B72" s="1">
        <v>2011</v>
      </c>
      <c r="C72" s="1">
        <v>245000</v>
      </c>
      <c r="D72" s="1" t="s">
        <v>106</v>
      </c>
      <c r="E72" s="1">
        <v>680000</v>
      </c>
      <c r="F72" s="2">
        <v>42462</v>
      </c>
      <c r="G72" s="1">
        <f>2017-transport[[#This Row],[Rok_produkcji]]</f>
        <v>6</v>
      </c>
      <c r="H72" s="1">
        <f>ROUNDDOWN(transport[[#This Row],[Przebieg]]/100000,0)</f>
        <v>6</v>
      </c>
      <c r="I72" s="1">
        <f>0.02*transport[[#This Row],[ile rozpoczetych 100000km]]*transport[[#This Row],[Cena_zakupu]]</f>
        <v>29400</v>
      </c>
      <c r="J72" s="1">
        <f>0.05*transport[[#This Row],[ile lat do 2017]]*transport[[#This Row],[Cena_zakupu]]</f>
        <v>73500.000000000015</v>
      </c>
      <c r="K72" s="1">
        <f>transport[[#This Row],[kwota wynikająca z przebiegu]]+transport[[#This Row],[kwota wynikająca z lat]]</f>
        <v>102900.00000000001</v>
      </c>
      <c r="L72" s="1">
        <f>transport[[#This Row],[Cena_zakupu]]-transport[[#This Row],[kwota amortyzacji]]</f>
        <v>142100</v>
      </c>
      <c r="M72" s="1">
        <f>DATE(2017,1,1)-transport[[#This Row],[Data_ostatniego_remontu]]</f>
        <v>274</v>
      </c>
      <c r="N72" s="1" t="s">
        <v>203</v>
      </c>
      <c r="O72" s="1" t="s">
        <v>227</v>
      </c>
    </row>
    <row r="73" spans="1:15" x14ac:dyDescent="0.3">
      <c r="A73" s="1" t="s">
        <v>104</v>
      </c>
      <c r="B73" s="1">
        <v>2011</v>
      </c>
      <c r="C73" s="1">
        <v>245000</v>
      </c>
      <c r="D73" s="1" t="s">
        <v>107</v>
      </c>
      <c r="E73" s="1">
        <v>660000</v>
      </c>
      <c r="F73" s="2">
        <v>42462</v>
      </c>
      <c r="G73" s="1">
        <f>2017-transport[[#This Row],[Rok_produkcji]]</f>
        <v>6</v>
      </c>
      <c r="H73" s="1">
        <f>ROUNDDOWN(transport[[#This Row],[Przebieg]]/100000,0)</f>
        <v>6</v>
      </c>
      <c r="I73" s="1">
        <f>0.02*transport[[#This Row],[ile rozpoczetych 100000km]]*transport[[#This Row],[Cena_zakupu]]</f>
        <v>29400</v>
      </c>
      <c r="J73" s="1">
        <f>0.05*transport[[#This Row],[ile lat do 2017]]*transport[[#This Row],[Cena_zakupu]]</f>
        <v>73500.000000000015</v>
      </c>
      <c r="K73" s="1">
        <f>transport[[#This Row],[kwota wynikająca z przebiegu]]+transport[[#This Row],[kwota wynikająca z lat]]</f>
        <v>102900.00000000001</v>
      </c>
      <c r="L73" s="1">
        <f>transport[[#This Row],[Cena_zakupu]]-transport[[#This Row],[kwota amortyzacji]]</f>
        <v>142100</v>
      </c>
      <c r="M73" s="1">
        <f>DATE(2017,1,1)-transport[[#This Row],[Data_ostatniego_remontu]]</f>
        <v>274</v>
      </c>
      <c r="N73" s="1" t="s">
        <v>203</v>
      </c>
      <c r="O73" s="1" t="s">
        <v>227</v>
      </c>
    </row>
    <row r="74" spans="1:15" x14ac:dyDescent="0.3">
      <c r="A74" s="1" t="s">
        <v>104</v>
      </c>
      <c r="B74" s="1">
        <v>2011</v>
      </c>
      <c r="C74" s="1">
        <v>245000</v>
      </c>
      <c r="D74" s="1" t="s">
        <v>108</v>
      </c>
      <c r="E74" s="1">
        <v>630000</v>
      </c>
      <c r="F74" s="2">
        <v>42462</v>
      </c>
      <c r="G74" s="1">
        <f>2017-transport[[#This Row],[Rok_produkcji]]</f>
        <v>6</v>
      </c>
      <c r="H74" s="1">
        <f>ROUNDDOWN(transport[[#This Row],[Przebieg]]/100000,0)</f>
        <v>6</v>
      </c>
      <c r="I74" s="1">
        <f>0.02*transport[[#This Row],[ile rozpoczetych 100000km]]*transport[[#This Row],[Cena_zakupu]]</f>
        <v>29400</v>
      </c>
      <c r="J74" s="1">
        <f>0.05*transport[[#This Row],[ile lat do 2017]]*transport[[#This Row],[Cena_zakupu]]</f>
        <v>73500.000000000015</v>
      </c>
      <c r="K74" s="1">
        <f>transport[[#This Row],[kwota wynikająca z przebiegu]]+transport[[#This Row],[kwota wynikająca z lat]]</f>
        <v>102900.00000000001</v>
      </c>
      <c r="L74" s="1">
        <f>transport[[#This Row],[Cena_zakupu]]-transport[[#This Row],[kwota amortyzacji]]</f>
        <v>142100</v>
      </c>
      <c r="M74" s="1">
        <f>DATE(2017,1,1)-transport[[#This Row],[Data_ostatniego_remontu]]</f>
        <v>274</v>
      </c>
      <c r="N74" s="1" t="s">
        <v>203</v>
      </c>
      <c r="O74" s="1" t="s">
        <v>227</v>
      </c>
    </row>
    <row r="75" spans="1:15" x14ac:dyDescent="0.3">
      <c r="A75" s="1" t="s">
        <v>104</v>
      </c>
      <c r="B75" s="1">
        <v>2011</v>
      </c>
      <c r="C75" s="1">
        <v>245000</v>
      </c>
      <c r="D75" s="1" t="s">
        <v>109</v>
      </c>
      <c r="E75" s="1">
        <v>655000</v>
      </c>
      <c r="F75" s="2">
        <v>42462</v>
      </c>
      <c r="G75" s="1">
        <f>2017-transport[[#This Row],[Rok_produkcji]]</f>
        <v>6</v>
      </c>
      <c r="H75" s="1">
        <f>ROUNDDOWN(transport[[#This Row],[Przebieg]]/100000,0)</f>
        <v>6</v>
      </c>
      <c r="I75" s="1">
        <f>0.02*transport[[#This Row],[ile rozpoczetych 100000km]]*transport[[#This Row],[Cena_zakupu]]</f>
        <v>29400</v>
      </c>
      <c r="J75" s="1">
        <f>0.05*transport[[#This Row],[ile lat do 2017]]*transport[[#This Row],[Cena_zakupu]]</f>
        <v>73500.000000000015</v>
      </c>
      <c r="K75" s="1">
        <f>transport[[#This Row],[kwota wynikająca z przebiegu]]+transport[[#This Row],[kwota wynikająca z lat]]</f>
        <v>102900.00000000001</v>
      </c>
      <c r="L75" s="1">
        <f>transport[[#This Row],[Cena_zakupu]]-transport[[#This Row],[kwota amortyzacji]]</f>
        <v>142100</v>
      </c>
      <c r="M75" s="1">
        <f>DATE(2017,1,1)-transport[[#This Row],[Data_ostatniego_remontu]]</f>
        <v>274</v>
      </c>
      <c r="N75" s="1" t="s">
        <v>203</v>
      </c>
      <c r="O75" s="1" t="s">
        <v>227</v>
      </c>
    </row>
    <row r="76" spans="1:15" x14ac:dyDescent="0.3">
      <c r="A76" s="1" t="s">
        <v>104</v>
      </c>
      <c r="B76" s="1">
        <v>2011</v>
      </c>
      <c r="C76" s="1">
        <v>245000</v>
      </c>
      <c r="D76" s="1" t="s">
        <v>110</v>
      </c>
      <c r="E76" s="1">
        <v>590000</v>
      </c>
      <c r="F76" s="2">
        <v>42462</v>
      </c>
      <c r="G76" s="1">
        <f>2017-transport[[#This Row],[Rok_produkcji]]</f>
        <v>6</v>
      </c>
      <c r="H76" s="1">
        <f>ROUNDDOWN(transport[[#This Row],[Przebieg]]/100000,0)</f>
        <v>5</v>
      </c>
      <c r="I76" s="1">
        <f>0.02*transport[[#This Row],[ile rozpoczetych 100000km]]*transport[[#This Row],[Cena_zakupu]]</f>
        <v>24500</v>
      </c>
      <c r="J76" s="1">
        <f>0.05*transport[[#This Row],[ile lat do 2017]]*transport[[#This Row],[Cena_zakupu]]</f>
        <v>73500.000000000015</v>
      </c>
      <c r="K76" s="1">
        <f>transport[[#This Row],[kwota wynikająca z przebiegu]]+transport[[#This Row],[kwota wynikająca z lat]]</f>
        <v>98000.000000000015</v>
      </c>
      <c r="L76" s="1">
        <f>transport[[#This Row],[Cena_zakupu]]-transport[[#This Row],[kwota amortyzacji]]</f>
        <v>147000</v>
      </c>
      <c r="M76" s="1">
        <f>DATE(2017,1,1)-transport[[#This Row],[Data_ostatniego_remontu]]</f>
        <v>274</v>
      </c>
      <c r="N76" s="1" t="s">
        <v>203</v>
      </c>
      <c r="O76" s="1" t="s">
        <v>227</v>
      </c>
    </row>
    <row r="77" spans="1:15" x14ac:dyDescent="0.3">
      <c r="A77" s="1" t="s">
        <v>50</v>
      </c>
      <c r="B77" s="1">
        <v>2012</v>
      </c>
      <c r="C77" s="1">
        <v>39830</v>
      </c>
      <c r="D77" s="1" t="s">
        <v>111</v>
      </c>
      <c r="E77" s="1">
        <v>330000</v>
      </c>
      <c r="F77" s="2">
        <v>42062</v>
      </c>
      <c r="G77" s="1">
        <f>2017-transport[[#This Row],[Rok_produkcji]]</f>
        <v>5</v>
      </c>
      <c r="H77" s="1">
        <f>ROUNDDOWN(transport[[#This Row],[Przebieg]]/100000,0)</f>
        <v>3</v>
      </c>
      <c r="I77" s="1">
        <f>0.02*transport[[#This Row],[ile rozpoczetych 100000km]]*transport[[#This Row],[Cena_zakupu]]</f>
        <v>2389.7999999999997</v>
      </c>
      <c r="J77" s="1">
        <f>0.05*transport[[#This Row],[ile lat do 2017]]*transport[[#This Row],[Cena_zakupu]]</f>
        <v>9957.5</v>
      </c>
      <c r="K77" s="1">
        <f>transport[[#This Row],[kwota wynikająca z przebiegu]]+transport[[#This Row],[kwota wynikająca z lat]]</f>
        <v>12347.3</v>
      </c>
      <c r="L77" s="1">
        <f>transport[[#This Row],[Cena_zakupu]]-transport[[#This Row],[kwota amortyzacji]]</f>
        <v>27482.7</v>
      </c>
      <c r="M77" s="1">
        <f>DATE(2017,1,1)-transport[[#This Row],[Data_ostatniego_remontu]]</f>
        <v>674</v>
      </c>
      <c r="N77" s="1" t="s">
        <v>212</v>
      </c>
      <c r="O77" s="1" t="s">
        <v>213</v>
      </c>
    </row>
    <row r="78" spans="1:15" x14ac:dyDescent="0.3">
      <c r="A78" s="1" t="s">
        <v>50</v>
      </c>
      <c r="B78" s="1">
        <v>2012</v>
      </c>
      <c r="C78" s="1">
        <v>48800</v>
      </c>
      <c r="D78" s="1" t="s">
        <v>112</v>
      </c>
      <c r="E78" s="1">
        <v>268650</v>
      </c>
      <c r="F78" s="2">
        <v>42117</v>
      </c>
      <c r="G78" s="1">
        <f>2017-transport[[#This Row],[Rok_produkcji]]</f>
        <v>5</v>
      </c>
      <c r="H78" s="1">
        <f>ROUNDDOWN(transport[[#This Row],[Przebieg]]/100000,0)</f>
        <v>2</v>
      </c>
      <c r="I78" s="1">
        <f>0.02*transport[[#This Row],[ile rozpoczetych 100000km]]*transport[[#This Row],[Cena_zakupu]]</f>
        <v>1952</v>
      </c>
      <c r="J78" s="1">
        <f>0.05*transport[[#This Row],[ile lat do 2017]]*transport[[#This Row],[Cena_zakupu]]</f>
        <v>12200</v>
      </c>
      <c r="K78" s="1">
        <f>transport[[#This Row],[kwota wynikająca z przebiegu]]+transport[[#This Row],[kwota wynikająca z lat]]</f>
        <v>14152</v>
      </c>
      <c r="L78" s="1">
        <f>transport[[#This Row],[Cena_zakupu]]-transport[[#This Row],[kwota amortyzacji]]</f>
        <v>34648</v>
      </c>
      <c r="M78" s="1">
        <f>DATE(2017,1,1)-transport[[#This Row],[Data_ostatniego_remontu]]</f>
        <v>619</v>
      </c>
      <c r="N78" s="1" t="s">
        <v>212</v>
      </c>
      <c r="O78" s="1" t="s">
        <v>213</v>
      </c>
    </row>
    <row r="79" spans="1:15" x14ac:dyDescent="0.3">
      <c r="A79" s="1" t="s">
        <v>18</v>
      </c>
      <c r="B79" s="1">
        <v>2012</v>
      </c>
      <c r="C79" s="1">
        <v>59000</v>
      </c>
      <c r="D79" s="1" t="s">
        <v>113</v>
      </c>
      <c r="E79" s="1">
        <v>302000</v>
      </c>
      <c r="F79" s="2">
        <v>42271</v>
      </c>
      <c r="G79" s="1">
        <f>2017-transport[[#This Row],[Rok_produkcji]]</f>
        <v>5</v>
      </c>
      <c r="H79" s="1">
        <f>ROUNDDOWN(transport[[#This Row],[Przebieg]]/100000,0)</f>
        <v>3</v>
      </c>
      <c r="I79" s="1">
        <f>0.02*transport[[#This Row],[ile rozpoczetych 100000km]]*transport[[#This Row],[Cena_zakupu]]</f>
        <v>3540</v>
      </c>
      <c r="J79" s="1">
        <f>0.05*transport[[#This Row],[ile lat do 2017]]*transport[[#This Row],[Cena_zakupu]]</f>
        <v>14750</v>
      </c>
      <c r="K79" s="1">
        <f>transport[[#This Row],[kwota wynikająca z przebiegu]]+transport[[#This Row],[kwota wynikająca z lat]]</f>
        <v>18290</v>
      </c>
      <c r="L79" s="1">
        <f>transport[[#This Row],[Cena_zakupu]]-transport[[#This Row],[kwota amortyzacji]]</f>
        <v>40710</v>
      </c>
      <c r="M79" s="1">
        <f>DATE(2017,1,1)-transport[[#This Row],[Data_ostatniego_remontu]]</f>
        <v>465</v>
      </c>
      <c r="N79" s="1" t="s">
        <v>197</v>
      </c>
      <c r="O79" s="1" t="s">
        <v>199</v>
      </c>
    </row>
    <row r="80" spans="1:15" x14ac:dyDescent="0.3">
      <c r="A80" s="1" t="s">
        <v>33</v>
      </c>
      <c r="B80" s="1">
        <v>2012</v>
      </c>
      <c r="C80" s="1">
        <v>76000</v>
      </c>
      <c r="D80" s="1" t="s">
        <v>114</v>
      </c>
      <c r="E80" s="1">
        <v>850000</v>
      </c>
      <c r="F80" s="2">
        <v>42376</v>
      </c>
      <c r="G80" s="1">
        <f>2017-transport[[#This Row],[Rok_produkcji]]</f>
        <v>5</v>
      </c>
      <c r="H80" s="1">
        <f>ROUNDDOWN(transport[[#This Row],[Przebieg]]/100000,0)</f>
        <v>8</v>
      </c>
      <c r="I80" s="1">
        <f>0.02*transport[[#This Row],[ile rozpoczetych 100000km]]*transport[[#This Row],[Cena_zakupu]]</f>
        <v>12160</v>
      </c>
      <c r="J80" s="1">
        <f>0.05*transport[[#This Row],[ile lat do 2017]]*transport[[#This Row],[Cena_zakupu]]</f>
        <v>19000</v>
      </c>
      <c r="K80" s="1">
        <f>transport[[#This Row],[kwota wynikająca z przebiegu]]+transport[[#This Row],[kwota wynikająca z lat]]</f>
        <v>31160</v>
      </c>
      <c r="L80" s="1">
        <f>transport[[#This Row],[Cena_zakupu]]-transport[[#This Row],[kwota amortyzacji]]</f>
        <v>44840</v>
      </c>
      <c r="M80" s="1">
        <f>DATE(2017,1,1)-transport[[#This Row],[Data_ostatniego_remontu]]</f>
        <v>360</v>
      </c>
      <c r="N80" s="1" t="s">
        <v>205</v>
      </c>
      <c r="O80" s="1" t="s">
        <v>206</v>
      </c>
    </row>
    <row r="81" spans="1:15" x14ac:dyDescent="0.3">
      <c r="A81" s="1" t="s">
        <v>41</v>
      </c>
      <c r="B81" s="1">
        <v>2012</v>
      </c>
      <c r="C81" s="1">
        <v>87133</v>
      </c>
      <c r="D81" s="1" t="s">
        <v>115</v>
      </c>
      <c r="E81" s="1">
        <v>376000</v>
      </c>
      <c r="F81" s="2">
        <v>42208</v>
      </c>
      <c r="G81" s="1">
        <f>2017-transport[[#This Row],[Rok_produkcji]]</f>
        <v>5</v>
      </c>
      <c r="H81" s="1">
        <f>ROUNDDOWN(transport[[#This Row],[Przebieg]]/100000,0)</f>
        <v>3</v>
      </c>
      <c r="I81" s="1">
        <f>0.02*transport[[#This Row],[ile rozpoczetych 100000km]]*transport[[#This Row],[Cena_zakupu]]</f>
        <v>5227.9799999999996</v>
      </c>
      <c r="J81" s="1">
        <f>0.05*transport[[#This Row],[ile lat do 2017]]*transport[[#This Row],[Cena_zakupu]]</f>
        <v>21783.25</v>
      </c>
      <c r="K81" s="1">
        <f>transport[[#This Row],[kwota wynikająca z przebiegu]]+transport[[#This Row],[kwota wynikająca z lat]]</f>
        <v>27011.23</v>
      </c>
      <c r="L81" s="1">
        <f>transport[[#This Row],[Cena_zakupu]]-transport[[#This Row],[kwota amortyzacji]]</f>
        <v>60121.770000000004</v>
      </c>
      <c r="M81" s="1">
        <f>DATE(2017,1,1)-transport[[#This Row],[Data_ostatniego_remontu]]</f>
        <v>528</v>
      </c>
      <c r="N81" s="1" t="s">
        <v>191</v>
      </c>
      <c r="O81" s="1" t="s">
        <v>209</v>
      </c>
    </row>
    <row r="82" spans="1:15" x14ac:dyDescent="0.3">
      <c r="A82" s="1" t="s">
        <v>22</v>
      </c>
      <c r="B82" s="1">
        <v>2012</v>
      </c>
      <c r="C82" s="1">
        <v>110000</v>
      </c>
      <c r="D82" s="1" t="s">
        <v>116</v>
      </c>
      <c r="E82" s="1">
        <v>201000</v>
      </c>
      <c r="F82" s="2">
        <v>42075</v>
      </c>
      <c r="G82" s="1">
        <f>2017-transport[[#This Row],[Rok_produkcji]]</f>
        <v>5</v>
      </c>
      <c r="H82" s="1">
        <f>ROUNDDOWN(transport[[#This Row],[Przebieg]]/100000,0)</f>
        <v>2</v>
      </c>
      <c r="I82" s="1">
        <f>0.02*transport[[#This Row],[ile rozpoczetych 100000km]]*transport[[#This Row],[Cena_zakupu]]</f>
        <v>4400</v>
      </c>
      <c r="J82" s="1">
        <f>0.05*transport[[#This Row],[ile lat do 2017]]*transport[[#This Row],[Cena_zakupu]]</f>
        <v>27500</v>
      </c>
      <c r="K82" s="1">
        <f>transport[[#This Row],[kwota wynikająca z przebiegu]]+transport[[#This Row],[kwota wynikająca z lat]]</f>
        <v>31900</v>
      </c>
      <c r="L82" s="1">
        <f>transport[[#This Row],[Cena_zakupu]]-transport[[#This Row],[kwota amortyzacji]]</f>
        <v>78100</v>
      </c>
      <c r="M82" s="1">
        <f>DATE(2017,1,1)-transport[[#This Row],[Data_ostatniego_remontu]]</f>
        <v>661</v>
      </c>
      <c r="N82" s="1" t="s">
        <v>197</v>
      </c>
      <c r="O82" s="1" t="s">
        <v>201</v>
      </c>
    </row>
    <row r="83" spans="1:15" x14ac:dyDescent="0.3">
      <c r="A83" s="1" t="s">
        <v>50</v>
      </c>
      <c r="B83" s="1">
        <v>2012</v>
      </c>
      <c r="C83" s="1">
        <v>130780</v>
      </c>
      <c r="D83" s="1" t="s">
        <v>117</v>
      </c>
      <c r="E83" s="1">
        <v>310000</v>
      </c>
      <c r="F83" s="2">
        <v>42365</v>
      </c>
      <c r="G83" s="1">
        <f>2017-transport[[#This Row],[Rok_produkcji]]</f>
        <v>5</v>
      </c>
      <c r="H83" s="1">
        <f>ROUNDDOWN(transport[[#This Row],[Przebieg]]/100000,0)</f>
        <v>3</v>
      </c>
      <c r="I83" s="1">
        <f>0.02*transport[[#This Row],[ile rozpoczetych 100000km]]*transport[[#This Row],[Cena_zakupu]]</f>
        <v>7846.7999999999993</v>
      </c>
      <c r="J83" s="1">
        <f>0.05*transport[[#This Row],[ile lat do 2017]]*transport[[#This Row],[Cena_zakupu]]</f>
        <v>32695</v>
      </c>
      <c r="K83" s="1">
        <f>transport[[#This Row],[kwota wynikająca z przebiegu]]+transport[[#This Row],[kwota wynikająca z lat]]</f>
        <v>40541.800000000003</v>
      </c>
      <c r="L83" s="1">
        <f>transport[[#This Row],[Cena_zakupu]]-transport[[#This Row],[kwota amortyzacji]]</f>
        <v>90238.2</v>
      </c>
      <c r="M83" s="1">
        <f>DATE(2017,1,1)-transport[[#This Row],[Data_ostatniego_remontu]]</f>
        <v>371</v>
      </c>
      <c r="N83" s="1" t="s">
        <v>212</v>
      </c>
      <c r="O83" s="1" t="s">
        <v>213</v>
      </c>
    </row>
    <row r="84" spans="1:15" x14ac:dyDescent="0.3">
      <c r="A84" s="1" t="s">
        <v>45</v>
      </c>
      <c r="B84" s="1">
        <v>2012</v>
      </c>
      <c r="C84" s="1">
        <v>135502</v>
      </c>
      <c r="D84" s="1" t="s">
        <v>118</v>
      </c>
      <c r="E84" s="1">
        <v>247000</v>
      </c>
      <c r="F84" s="2">
        <v>42476</v>
      </c>
      <c r="G84" s="1">
        <f>2017-transport[[#This Row],[Rok_produkcji]]</f>
        <v>5</v>
      </c>
      <c r="H84" s="1">
        <f>ROUNDDOWN(transport[[#This Row],[Przebieg]]/100000,0)</f>
        <v>2</v>
      </c>
      <c r="I84" s="1">
        <f>0.02*transport[[#This Row],[ile rozpoczetych 100000km]]*transport[[#This Row],[Cena_zakupu]]</f>
        <v>5420.08</v>
      </c>
      <c r="J84" s="1">
        <f>0.05*transport[[#This Row],[ile lat do 2017]]*transport[[#This Row],[Cena_zakupu]]</f>
        <v>33875.5</v>
      </c>
      <c r="K84" s="1">
        <f>transport[[#This Row],[kwota wynikająca z przebiegu]]+transport[[#This Row],[kwota wynikająca z lat]]</f>
        <v>39295.58</v>
      </c>
      <c r="L84" s="1">
        <f>transport[[#This Row],[Cena_zakupu]]-transport[[#This Row],[kwota amortyzacji]]</f>
        <v>96206.42</v>
      </c>
      <c r="M84" s="1">
        <f>DATE(2017,1,1)-transport[[#This Row],[Data_ostatniego_remontu]]</f>
        <v>260</v>
      </c>
      <c r="N84" s="1" t="s">
        <v>195</v>
      </c>
      <c r="O84" s="1" t="s">
        <v>210</v>
      </c>
    </row>
    <row r="85" spans="1:15" x14ac:dyDescent="0.3">
      <c r="A85" s="1" t="s">
        <v>119</v>
      </c>
      <c r="B85" s="1">
        <v>2012</v>
      </c>
      <c r="C85" s="1">
        <v>145000</v>
      </c>
      <c r="D85" s="1" t="s">
        <v>120</v>
      </c>
      <c r="E85" s="1">
        <v>386732</v>
      </c>
      <c r="F85" s="2">
        <v>42059</v>
      </c>
      <c r="G85" s="1">
        <f>2017-transport[[#This Row],[Rok_produkcji]]</f>
        <v>5</v>
      </c>
      <c r="H85" s="1">
        <f>ROUNDDOWN(transport[[#This Row],[Przebieg]]/100000,0)</f>
        <v>3</v>
      </c>
      <c r="I85" s="1">
        <f>0.02*transport[[#This Row],[ile rozpoczetych 100000km]]*transport[[#This Row],[Cena_zakupu]]</f>
        <v>8700</v>
      </c>
      <c r="J85" s="1">
        <f>0.05*transport[[#This Row],[ile lat do 2017]]*transport[[#This Row],[Cena_zakupu]]</f>
        <v>36250</v>
      </c>
      <c r="K85" s="1">
        <f>transport[[#This Row],[kwota wynikająca z przebiegu]]+transport[[#This Row],[kwota wynikająca z lat]]</f>
        <v>44950</v>
      </c>
      <c r="L85" s="1">
        <f>transport[[#This Row],[Cena_zakupu]]-transport[[#This Row],[kwota amortyzacji]]</f>
        <v>100050</v>
      </c>
      <c r="M85" s="1">
        <f>DATE(2017,1,1)-transport[[#This Row],[Data_ostatniego_remontu]]</f>
        <v>677</v>
      </c>
      <c r="N85" s="1" t="s">
        <v>191</v>
      </c>
      <c r="O85" s="1" t="s">
        <v>228</v>
      </c>
    </row>
    <row r="86" spans="1:15" x14ac:dyDescent="0.3">
      <c r="A86" s="1" t="s">
        <v>119</v>
      </c>
      <c r="B86" s="1">
        <v>2012</v>
      </c>
      <c r="C86" s="1">
        <v>145000</v>
      </c>
      <c r="D86" s="1" t="s">
        <v>121</v>
      </c>
      <c r="E86" s="1">
        <v>312680</v>
      </c>
      <c r="F86" s="2">
        <v>42059</v>
      </c>
      <c r="G86" s="1">
        <f>2017-transport[[#This Row],[Rok_produkcji]]</f>
        <v>5</v>
      </c>
      <c r="H86" s="1">
        <f>ROUNDDOWN(transport[[#This Row],[Przebieg]]/100000,0)</f>
        <v>3</v>
      </c>
      <c r="I86" s="1">
        <f>0.02*transport[[#This Row],[ile rozpoczetych 100000km]]*transport[[#This Row],[Cena_zakupu]]</f>
        <v>8700</v>
      </c>
      <c r="J86" s="1">
        <f>0.05*transport[[#This Row],[ile lat do 2017]]*transport[[#This Row],[Cena_zakupu]]</f>
        <v>36250</v>
      </c>
      <c r="K86" s="1">
        <f>transport[[#This Row],[kwota wynikająca z przebiegu]]+transport[[#This Row],[kwota wynikająca z lat]]</f>
        <v>44950</v>
      </c>
      <c r="L86" s="1">
        <f>transport[[#This Row],[Cena_zakupu]]-transport[[#This Row],[kwota amortyzacji]]</f>
        <v>100050</v>
      </c>
      <c r="M86" s="1">
        <f>DATE(2017,1,1)-transport[[#This Row],[Data_ostatniego_remontu]]</f>
        <v>677</v>
      </c>
      <c r="N86" s="1" t="s">
        <v>191</v>
      </c>
      <c r="O86" s="1" t="s">
        <v>228</v>
      </c>
    </row>
    <row r="87" spans="1:15" x14ac:dyDescent="0.3">
      <c r="A87" s="1" t="s">
        <v>33</v>
      </c>
      <c r="B87" s="1">
        <v>2012</v>
      </c>
      <c r="C87" s="1">
        <v>163800</v>
      </c>
      <c r="D87" s="1" t="s">
        <v>122</v>
      </c>
      <c r="E87" s="1">
        <v>366000</v>
      </c>
      <c r="F87" s="2">
        <v>42329</v>
      </c>
      <c r="G87" s="1">
        <f>2017-transport[[#This Row],[Rok_produkcji]]</f>
        <v>5</v>
      </c>
      <c r="H87" s="1">
        <f>ROUNDDOWN(transport[[#This Row],[Przebieg]]/100000,0)</f>
        <v>3</v>
      </c>
      <c r="I87" s="1">
        <f>0.02*transport[[#This Row],[ile rozpoczetych 100000km]]*transport[[#This Row],[Cena_zakupu]]</f>
        <v>9828</v>
      </c>
      <c r="J87" s="1">
        <f>0.05*transport[[#This Row],[ile lat do 2017]]*transport[[#This Row],[Cena_zakupu]]</f>
        <v>40950</v>
      </c>
      <c r="K87" s="1">
        <f>transport[[#This Row],[kwota wynikająca z przebiegu]]+transport[[#This Row],[kwota wynikająca z lat]]</f>
        <v>50778</v>
      </c>
      <c r="L87" s="1">
        <f>transport[[#This Row],[Cena_zakupu]]-transport[[#This Row],[kwota amortyzacji]]</f>
        <v>113022</v>
      </c>
      <c r="M87" s="1">
        <f>DATE(2017,1,1)-transport[[#This Row],[Data_ostatniego_remontu]]</f>
        <v>407</v>
      </c>
      <c r="N87" s="1" t="s">
        <v>205</v>
      </c>
      <c r="O87" s="1" t="s">
        <v>206</v>
      </c>
    </row>
    <row r="88" spans="1:15" x14ac:dyDescent="0.3">
      <c r="A88" s="1" t="s">
        <v>123</v>
      </c>
      <c r="B88" s="1">
        <v>2012</v>
      </c>
      <c r="C88" s="1">
        <v>183000</v>
      </c>
      <c r="D88" s="1" t="s">
        <v>124</v>
      </c>
      <c r="E88" s="1">
        <v>520000</v>
      </c>
      <c r="F88" s="2">
        <v>42444</v>
      </c>
      <c r="G88" s="1">
        <f>2017-transport[[#This Row],[Rok_produkcji]]</f>
        <v>5</v>
      </c>
      <c r="H88" s="1">
        <f>ROUNDDOWN(transport[[#This Row],[Przebieg]]/100000,0)</f>
        <v>5</v>
      </c>
      <c r="I88" s="1">
        <f>0.02*transport[[#This Row],[ile rozpoczetych 100000km]]*transport[[#This Row],[Cena_zakupu]]</f>
        <v>18300</v>
      </c>
      <c r="J88" s="1">
        <f>0.05*transport[[#This Row],[ile lat do 2017]]*transport[[#This Row],[Cena_zakupu]]</f>
        <v>45750</v>
      </c>
      <c r="K88" s="1">
        <f>transport[[#This Row],[kwota wynikająca z przebiegu]]+transport[[#This Row],[kwota wynikająca z lat]]</f>
        <v>64050</v>
      </c>
      <c r="L88" s="1">
        <f>transport[[#This Row],[Cena_zakupu]]-transport[[#This Row],[kwota amortyzacji]]</f>
        <v>118950</v>
      </c>
      <c r="M88" s="1">
        <f>DATE(2017,1,1)-transport[[#This Row],[Data_ostatniego_remontu]]</f>
        <v>292</v>
      </c>
      <c r="N88" s="1" t="s">
        <v>203</v>
      </c>
      <c r="O88" s="1" t="s">
        <v>229</v>
      </c>
    </row>
    <row r="89" spans="1:15" x14ac:dyDescent="0.3">
      <c r="A89" s="1" t="s">
        <v>123</v>
      </c>
      <c r="B89" s="1">
        <v>2012</v>
      </c>
      <c r="C89" s="1">
        <v>183000</v>
      </c>
      <c r="D89" s="1" t="s">
        <v>125</v>
      </c>
      <c r="E89" s="1">
        <v>530000</v>
      </c>
      <c r="F89" s="2">
        <v>42444</v>
      </c>
      <c r="G89" s="1">
        <f>2017-transport[[#This Row],[Rok_produkcji]]</f>
        <v>5</v>
      </c>
      <c r="H89" s="1">
        <f>ROUNDDOWN(transport[[#This Row],[Przebieg]]/100000,0)</f>
        <v>5</v>
      </c>
      <c r="I89" s="1">
        <f>0.02*transport[[#This Row],[ile rozpoczetych 100000km]]*transport[[#This Row],[Cena_zakupu]]</f>
        <v>18300</v>
      </c>
      <c r="J89" s="1">
        <f>0.05*transport[[#This Row],[ile lat do 2017]]*transport[[#This Row],[Cena_zakupu]]</f>
        <v>45750</v>
      </c>
      <c r="K89" s="1">
        <f>transport[[#This Row],[kwota wynikająca z przebiegu]]+transport[[#This Row],[kwota wynikająca z lat]]</f>
        <v>64050</v>
      </c>
      <c r="L89" s="1">
        <f>transport[[#This Row],[Cena_zakupu]]-transport[[#This Row],[kwota amortyzacji]]</f>
        <v>118950</v>
      </c>
      <c r="M89" s="1">
        <f>DATE(2017,1,1)-transport[[#This Row],[Data_ostatniego_remontu]]</f>
        <v>292</v>
      </c>
      <c r="N89" s="1" t="s">
        <v>203</v>
      </c>
      <c r="O89" s="1" t="s">
        <v>229</v>
      </c>
    </row>
    <row r="90" spans="1:15" x14ac:dyDescent="0.3">
      <c r="A90" s="1" t="s">
        <v>123</v>
      </c>
      <c r="B90" s="1">
        <v>2012</v>
      </c>
      <c r="C90" s="1">
        <v>183000</v>
      </c>
      <c r="D90" s="1" t="s">
        <v>126</v>
      </c>
      <c r="E90" s="1">
        <v>490000</v>
      </c>
      <c r="F90" s="2">
        <v>42444</v>
      </c>
      <c r="G90" s="1">
        <f>2017-transport[[#This Row],[Rok_produkcji]]</f>
        <v>5</v>
      </c>
      <c r="H90" s="1">
        <f>ROUNDDOWN(transport[[#This Row],[Przebieg]]/100000,0)</f>
        <v>4</v>
      </c>
      <c r="I90" s="1">
        <f>0.02*transport[[#This Row],[ile rozpoczetych 100000km]]*transport[[#This Row],[Cena_zakupu]]</f>
        <v>14640</v>
      </c>
      <c r="J90" s="1">
        <f>0.05*transport[[#This Row],[ile lat do 2017]]*transport[[#This Row],[Cena_zakupu]]</f>
        <v>45750</v>
      </c>
      <c r="K90" s="1">
        <f>transport[[#This Row],[kwota wynikająca z przebiegu]]+transport[[#This Row],[kwota wynikająca z lat]]</f>
        <v>60390</v>
      </c>
      <c r="L90" s="1">
        <f>transport[[#This Row],[Cena_zakupu]]-transport[[#This Row],[kwota amortyzacji]]</f>
        <v>122610</v>
      </c>
      <c r="M90" s="1">
        <f>DATE(2017,1,1)-transport[[#This Row],[Data_ostatniego_remontu]]</f>
        <v>292</v>
      </c>
      <c r="N90" s="1" t="s">
        <v>203</v>
      </c>
      <c r="O90" s="1" t="s">
        <v>229</v>
      </c>
    </row>
    <row r="91" spans="1:15" x14ac:dyDescent="0.3">
      <c r="A91" s="1" t="s">
        <v>123</v>
      </c>
      <c r="B91" s="1">
        <v>2012</v>
      </c>
      <c r="C91" s="1">
        <v>183000</v>
      </c>
      <c r="D91" s="1" t="s">
        <v>127</v>
      </c>
      <c r="E91" s="1">
        <v>481000</v>
      </c>
      <c r="F91" s="2">
        <v>42444</v>
      </c>
      <c r="G91" s="1">
        <f>2017-transport[[#This Row],[Rok_produkcji]]</f>
        <v>5</v>
      </c>
      <c r="H91" s="1">
        <f>ROUNDDOWN(transport[[#This Row],[Przebieg]]/100000,0)</f>
        <v>4</v>
      </c>
      <c r="I91" s="1">
        <f>0.02*transport[[#This Row],[ile rozpoczetych 100000km]]*transport[[#This Row],[Cena_zakupu]]</f>
        <v>14640</v>
      </c>
      <c r="J91" s="1">
        <f>0.05*transport[[#This Row],[ile lat do 2017]]*transport[[#This Row],[Cena_zakupu]]</f>
        <v>45750</v>
      </c>
      <c r="K91" s="1">
        <f>transport[[#This Row],[kwota wynikająca z przebiegu]]+transport[[#This Row],[kwota wynikająca z lat]]</f>
        <v>60390</v>
      </c>
      <c r="L91" s="1">
        <f>transport[[#This Row],[Cena_zakupu]]-transport[[#This Row],[kwota amortyzacji]]</f>
        <v>122610</v>
      </c>
      <c r="M91" s="1">
        <f>DATE(2017,1,1)-transport[[#This Row],[Data_ostatniego_remontu]]</f>
        <v>292</v>
      </c>
      <c r="N91" s="1" t="s">
        <v>203</v>
      </c>
      <c r="O91" s="1" t="s">
        <v>229</v>
      </c>
    </row>
    <row r="92" spans="1:15" x14ac:dyDescent="0.3">
      <c r="A92" s="1" t="s">
        <v>123</v>
      </c>
      <c r="B92" s="1">
        <v>2012</v>
      </c>
      <c r="C92" s="1">
        <v>183000</v>
      </c>
      <c r="D92" s="1" t="s">
        <v>128</v>
      </c>
      <c r="E92" s="1">
        <v>454000</v>
      </c>
      <c r="F92" s="2">
        <v>42444</v>
      </c>
      <c r="G92" s="1">
        <f>2017-transport[[#This Row],[Rok_produkcji]]</f>
        <v>5</v>
      </c>
      <c r="H92" s="1">
        <f>ROUNDDOWN(transport[[#This Row],[Przebieg]]/100000,0)</f>
        <v>4</v>
      </c>
      <c r="I92" s="1">
        <f>0.02*transport[[#This Row],[ile rozpoczetych 100000km]]*transport[[#This Row],[Cena_zakupu]]</f>
        <v>14640</v>
      </c>
      <c r="J92" s="1">
        <f>0.05*transport[[#This Row],[ile lat do 2017]]*transport[[#This Row],[Cena_zakupu]]</f>
        <v>45750</v>
      </c>
      <c r="K92" s="1">
        <f>transport[[#This Row],[kwota wynikająca z przebiegu]]+transport[[#This Row],[kwota wynikająca z lat]]</f>
        <v>60390</v>
      </c>
      <c r="L92" s="1">
        <f>transport[[#This Row],[Cena_zakupu]]-transport[[#This Row],[kwota amortyzacji]]</f>
        <v>122610</v>
      </c>
      <c r="M92" s="1">
        <f>DATE(2017,1,1)-transport[[#This Row],[Data_ostatniego_remontu]]</f>
        <v>292</v>
      </c>
      <c r="N92" s="1" t="s">
        <v>203</v>
      </c>
      <c r="O92" s="1" t="s">
        <v>229</v>
      </c>
    </row>
    <row r="93" spans="1:15" x14ac:dyDescent="0.3">
      <c r="A93" s="1" t="s">
        <v>129</v>
      </c>
      <c r="B93" s="1">
        <v>2012</v>
      </c>
      <c r="C93" s="1">
        <v>210000</v>
      </c>
      <c r="D93" s="1" t="s">
        <v>130</v>
      </c>
      <c r="E93" s="1">
        <v>517000</v>
      </c>
      <c r="F93" s="2">
        <v>42415</v>
      </c>
      <c r="G93" s="1">
        <f>2017-transport[[#This Row],[Rok_produkcji]]</f>
        <v>5</v>
      </c>
      <c r="H93" s="1">
        <f>ROUNDDOWN(transport[[#This Row],[Przebieg]]/100000,0)</f>
        <v>5</v>
      </c>
      <c r="I93" s="1">
        <f>0.02*transport[[#This Row],[ile rozpoczetych 100000km]]*transport[[#This Row],[Cena_zakupu]]</f>
        <v>21000</v>
      </c>
      <c r="J93" s="1">
        <f>0.05*transport[[#This Row],[ile lat do 2017]]*transport[[#This Row],[Cena_zakupu]]</f>
        <v>52500</v>
      </c>
      <c r="K93" s="1">
        <f>transport[[#This Row],[kwota wynikająca z przebiegu]]+transport[[#This Row],[kwota wynikająca z lat]]</f>
        <v>73500</v>
      </c>
      <c r="L93" s="1">
        <f>transport[[#This Row],[Cena_zakupu]]-transport[[#This Row],[kwota amortyzacji]]</f>
        <v>136500</v>
      </c>
      <c r="M93" s="1">
        <f>DATE(2017,1,1)-transport[[#This Row],[Data_ostatniego_remontu]]</f>
        <v>321</v>
      </c>
      <c r="N93" s="1" t="s">
        <v>197</v>
      </c>
      <c r="O93" s="1" t="s">
        <v>230</v>
      </c>
    </row>
    <row r="94" spans="1:15" x14ac:dyDescent="0.3">
      <c r="A94" s="1" t="s">
        <v>56</v>
      </c>
      <c r="B94" s="1">
        <v>2012</v>
      </c>
      <c r="C94" s="1">
        <v>196370</v>
      </c>
      <c r="D94" s="1" t="s">
        <v>131</v>
      </c>
      <c r="E94" s="1">
        <v>286000</v>
      </c>
      <c r="F94" s="2">
        <v>42467</v>
      </c>
      <c r="G94" s="1">
        <f>2017-transport[[#This Row],[Rok_produkcji]]</f>
        <v>5</v>
      </c>
      <c r="H94" s="1">
        <f>ROUNDDOWN(transport[[#This Row],[Przebieg]]/100000,0)</f>
        <v>2</v>
      </c>
      <c r="I94" s="1">
        <f>0.02*transport[[#This Row],[ile rozpoczetych 100000km]]*transport[[#This Row],[Cena_zakupu]]</f>
        <v>7854.8</v>
      </c>
      <c r="J94" s="1">
        <f>0.05*transport[[#This Row],[ile lat do 2017]]*transport[[#This Row],[Cena_zakupu]]</f>
        <v>49092.5</v>
      </c>
      <c r="K94" s="1">
        <f>transport[[#This Row],[kwota wynikająca z przebiegu]]+transport[[#This Row],[kwota wynikająca z lat]]</f>
        <v>56947.3</v>
      </c>
      <c r="L94" s="1">
        <f>transport[[#This Row],[Cena_zakupu]]-transport[[#This Row],[kwota amortyzacji]]</f>
        <v>139422.70000000001</v>
      </c>
      <c r="M94" s="1">
        <f>DATE(2017,1,1)-transport[[#This Row],[Data_ostatniego_remontu]]</f>
        <v>269</v>
      </c>
      <c r="N94" s="1" t="s">
        <v>195</v>
      </c>
      <c r="O94" s="1" t="s">
        <v>215</v>
      </c>
    </row>
    <row r="95" spans="1:15" x14ac:dyDescent="0.3">
      <c r="A95" s="1" t="s">
        <v>129</v>
      </c>
      <c r="B95" s="1">
        <v>2012</v>
      </c>
      <c r="C95" s="1">
        <v>210000</v>
      </c>
      <c r="D95" s="1" t="s">
        <v>132</v>
      </c>
      <c r="E95" s="1">
        <v>435000</v>
      </c>
      <c r="F95" s="2">
        <v>42415</v>
      </c>
      <c r="G95" s="1">
        <f>2017-transport[[#This Row],[Rok_produkcji]]</f>
        <v>5</v>
      </c>
      <c r="H95" s="1">
        <f>ROUNDDOWN(transport[[#This Row],[Przebieg]]/100000,0)</f>
        <v>4</v>
      </c>
      <c r="I95" s="1">
        <f>0.02*transport[[#This Row],[ile rozpoczetych 100000km]]*transport[[#This Row],[Cena_zakupu]]</f>
        <v>16800</v>
      </c>
      <c r="J95" s="1">
        <f>0.05*transport[[#This Row],[ile lat do 2017]]*transport[[#This Row],[Cena_zakupu]]</f>
        <v>52500</v>
      </c>
      <c r="K95" s="1">
        <f>transport[[#This Row],[kwota wynikająca z przebiegu]]+transport[[#This Row],[kwota wynikająca z lat]]</f>
        <v>69300</v>
      </c>
      <c r="L95" s="1">
        <f>transport[[#This Row],[Cena_zakupu]]-transport[[#This Row],[kwota amortyzacji]]</f>
        <v>140700</v>
      </c>
      <c r="M95" s="1">
        <f>DATE(2017,1,1)-transport[[#This Row],[Data_ostatniego_remontu]]</f>
        <v>321</v>
      </c>
      <c r="N95" s="1" t="s">
        <v>197</v>
      </c>
      <c r="O95" s="1" t="s">
        <v>230</v>
      </c>
    </row>
    <row r="96" spans="1:15" x14ac:dyDescent="0.3">
      <c r="A96" s="1" t="s">
        <v>133</v>
      </c>
      <c r="B96" s="1">
        <v>2012</v>
      </c>
      <c r="C96" s="1">
        <v>210300</v>
      </c>
      <c r="D96" s="1" t="s">
        <v>134</v>
      </c>
      <c r="E96" s="1">
        <v>417671</v>
      </c>
      <c r="F96" s="2">
        <v>42520</v>
      </c>
      <c r="G96" s="1">
        <f>2017-transport[[#This Row],[Rok_produkcji]]</f>
        <v>5</v>
      </c>
      <c r="H96" s="1">
        <f>ROUNDDOWN(transport[[#This Row],[Przebieg]]/100000,0)</f>
        <v>4</v>
      </c>
      <c r="I96" s="1">
        <f>0.02*transport[[#This Row],[ile rozpoczetych 100000km]]*transport[[#This Row],[Cena_zakupu]]</f>
        <v>16824</v>
      </c>
      <c r="J96" s="1">
        <f>0.05*transport[[#This Row],[ile lat do 2017]]*transport[[#This Row],[Cena_zakupu]]</f>
        <v>52575</v>
      </c>
      <c r="K96" s="1">
        <f>transport[[#This Row],[kwota wynikająca z przebiegu]]+transport[[#This Row],[kwota wynikająca z lat]]</f>
        <v>69399</v>
      </c>
      <c r="L96" s="1">
        <f>transport[[#This Row],[Cena_zakupu]]-transport[[#This Row],[kwota amortyzacji]]</f>
        <v>140901</v>
      </c>
      <c r="M96" s="1">
        <f>DATE(2017,1,1)-transport[[#This Row],[Data_ostatniego_remontu]]</f>
        <v>216</v>
      </c>
      <c r="N96" s="1" t="s">
        <v>195</v>
      </c>
      <c r="O96" s="1" t="s">
        <v>231</v>
      </c>
    </row>
    <row r="97" spans="1:15" x14ac:dyDescent="0.3">
      <c r="A97" s="1" t="s">
        <v>33</v>
      </c>
      <c r="B97" s="1">
        <v>2012</v>
      </c>
      <c r="C97" s="1">
        <v>231000</v>
      </c>
      <c r="D97" s="1" t="s">
        <v>135</v>
      </c>
      <c r="E97" s="1">
        <v>451000</v>
      </c>
      <c r="F97" s="2">
        <v>42439</v>
      </c>
      <c r="G97" s="1">
        <f>2017-transport[[#This Row],[Rok_produkcji]]</f>
        <v>5</v>
      </c>
      <c r="H97" s="1">
        <f>ROUNDDOWN(transport[[#This Row],[Przebieg]]/100000,0)</f>
        <v>4</v>
      </c>
      <c r="I97" s="1">
        <f>0.02*transport[[#This Row],[ile rozpoczetych 100000km]]*transport[[#This Row],[Cena_zakupu]]</f>
        <v>18480</v>
      </c>
      <c r="J97" s="1">
        <f>0.05*transport[[#This Row],[ile lat do 2017]]*transport[[#This Row],[Cena_zakupu]]</f>
        <v>57750</v>
      </c>
      <c r="K97" s="1">
        <f>transport[[#This Row],[kwota wynikająca z przebiegu]]+transport[[#This Row],[kwota wynikająca z lat]]</f>
        <v>76230</v>
      </c>
      <c r="L97" s="1">
        <f>transport[[#This Row],[Cena_zakupu]]-transport[[#This Row],[kwota amortyzacji]]</f>
        <v>154770</v>
      </c>
      <c r="M97" s="1">
        <f>DATE(2017,1,1)-transport[[#This Row],[Data_ostatniego_remontu]]</f>
        <v>297</v>
      </c>
      <c r="N97" s="1" t="s">
        <v>205</v>
      </c>
      <c r="O97" s="1" t="s">
        <v>206</v>
      </c>
    </row>
    <row r="98" spans="1:15" x14ac:dyDescent="0.3">
      <c r="A98" s="1" t="s">
        <v>136</v>
      </c>
      <c r="B98" s="1">
        <v>2012</v>
      </c>
      <c r="C98" s="1">
        <v>240000</v>
      </c>
      <c r="D98" s="1" t="s">
        <v>137</v>
      </c>
      <c r="E98" s="1">
        <v>301344</v>
      </c>
      <c r="F98" s="2">
        <v>42185</v>
      </c>
      <c r="G98" s="1">
        <f>2017-transport[[#This Row],[Rok_produkcji]]</f>
        <v>5</v>
      </c>
      <c r="H98" s="1">
        <f>ROUNDDOWN(transport[[#This Row],[Przebieg]]/100000,0)</f>
        <v>3</v>
      </c>
      <c r="I98" s="1">
        <f>0.02*transport[[#This Row],[ile rozpoczetych 100000km]]*transport[[#This Row],[Cena_zakupu]]</f>
        <v>14400</v>
      </c>
      <c r="J98" s="1">
        <f>0.05*transport[[#This Row],[ile lat do 2017]]*transport[[#This Row],[Cena_zakupu]]</f>
        <v>60000</v>
      </c>
      <c r="K98" s="1">
        <f>transport[[#This Row],[kwota wynikająca z przebiegu]]+transport[[#This Row],[kwota wynikająca z lat]]</f>
        <v>74400</v>
      </c>
      <c r="L98" s="1">
        <f>transport[[#This Row],[Cena_zakupu]]-transport[[#This Row],[kwota amortyzacji]]</f>
        <v>165600</v>
      </c>
      <c r="M98" s="1">
        <f>DATE(2017,1,1)-transport[[#This Row],[Data_ostatniego_remontu]]</f>
        <v>551</v>
      </c>
      <c r="N98" s="1" t="s">
        <v>212</v>
      </c>
      <c r="O98" s="1" t="s">
        <v>232</v>
      </c>
    </row>
    <row r="99" spans="1:15" x14ac:dyDescent="0.3">
      <c r="A99" s="1" t="s">
        <v>136</v>
      </c>
      <c r="B99" s="1">
        <v>2012</v>
      </c>
      <c r="C99" s="1">
        <v>240000</v>
      </c>
      <c r="D99" s="1" t="s">
        <v>138</v>
      </c>
      <c r="E99" s="1">
        <v>315988</v>
      </c>
      <c r="F99" s="2">
        <v>42185</v>
      </c>
      <c r="G99" s="1">
        <f>2017-transport[[#This Row],[Rok_produkcji]]</f>
        <v>5</v>
      </c>
      <c r="H99" s="1">
        <f>ROUNDDOWN(transport[[#This Row],[Przebieg]]/100000,0)</f>
        <v>3</v>
      </c>
      <c r="I99" s="1">
        <f>0.02*transport[[#This Row],[ile rozpoczetych 100000km]]*transport[[#This Row],[Cena_zakupu]]</f>
        <v>14400</v>
      </c>
      <c r="J99" s="1">
        <f>0.05*transport[[#This Row],[ile lat do 2017]]*transport[[#This Row],[Cena_zakupu]]</f>
        <v>60000</v>
      </c>
      <c r="K99" s="1">
        <f>transport[[#This Row],[kwota wynikająca z przebiegu]]+transport[[#This Row],[kwota wynikająca z lat]]</f>
        <v>74400</v>
      </c>
      <c r="L99" s="1">
        <f>transport[[#This Row],[Cena_zakupu]]-transport[[#This Row],[kwota amortyzacji]]</f>
        <v>165600</v>
      </c>
      <c r="M99" s="1">
        <f>DATE(2017,1,1)-transport[[#This Row],[Data_ostatniego_remontu]]</f>
        <v>551</v>
      </c>
      <c r="N99" s="1" t="s">
        <v>212</v>
      </c>
      <c r="O99" s="1" t="s">
        <v>232</v>
      </c>
    </row>
    <row r="100" spans="1:15" x14ac:dyDescent="0.3">
      <c r="A100" s="1" t="s">
        <v>136</v>
      </c>
      <c r="B100" s="1">
        <v>2012</v>
      </c>
      <c r="C100" s="1">
        <v>240000</v>
      </c>
      <c r="D100" s="1" t="s">
        <v>139</v>
      </c>
      <c r="E100" s="1">
        <v>234760</v>
      </c>
      <c r="F100" s="2">
        <v>42185</v>
      </c>
      <c r="G100" s="1">
        <f>2017-transport[[#This Row],[Rok_produkcji]]</f>
        <v>5</v>
      </c>
      <c r="H100" s="1">
        <f>ROUNDDOWN(transport[[#This Row],[Przebieg]]/100000,0)</f>
        <v>2</v>
      </c>
      <c r="I100" s="1">
        <f>0.02*transport[[#This Row],[ile rozpoczetych 100000km]]*transport[[#This Row],[Cena_zakupu]]</f>
        <v>9600</v>
      </c>
      <c r="J100" s="1">
        <f>0.05*transport[[#This Row],[ile lat do 2017]]*transport[[#This Row],[Cena_zakupu]]</f>
        <v>60000</v>
      </c>
      <c r="K100" s="1">
        <f>transport[[#This Row],[kwota wynikająca z przebiegu]]+transport[[#This Row],[kwota wynikająca z lat]]</f>
        <v>69600</v>
      </c>
      <c r="L100" s="1">
        <f>transport[[#This Row],[Cena_zakupu]]-transport[[#This Row],[kwota amortyzacji]]</f>
        <v>170400</v>
      </c>
      <c r="M100" s="1">
        <f>DATE(2017,1,1)-transport[[#This Row],[Data_ostatniego_remontu]]</f>
        <v>551</v>
      </c>
      <c r="N100" s="1" t="s">
        <v>212</v>
      </c>
      <c r="O100" s="1" t="s">
        <v>232</v>
      </c>
    </row>
    <row r="101" spans="1:15" x14ac:dyDescent="0.3">
      <c r="A101" s="1" t="s">
        <v>136</v>
      </c>
      <c r="B101" s="1">
        <v>2012</v>
      </c>
      <c r="C101" s="1">
        <v>240000</v>
      </c>
      <c r="D101" s="1" t="s">
        <v>140</v>
      </c>
      <c r="E101" s="1">
        <v>210780</v>
      </c>
      <c r="F101" s="2">
        <v>42185</v>
      </c>
      <c r="G101" s="1">
        <f>2017-transport[[#This Row],[Rok_produkcji]]</f>
        <v>5</v>
      </c>
      <c r="H101" s="1">
        <f>ROUNDDOWN(transport[[#This Row],[Przebieg]]/100000,0)</f>
        <v>2</v>
      </c>
      <c r="I101" s="1">
        <f>0.02*transport[[#This Row],[ile rozpoczetych 100000km]]*transport[[#This Row],[Cena_zakupu]]</f>
        <v>9600</v>
      </c>
      <c r="J101" s="1">
        <f>0.05*transport[[#This Row],[ile lat do 2017]]*transport[[#This Row],[Cena_zakupu]]</f>
        <v>60000</v>
      </c>
      <c r="K101" s="1">
        <f>transport[[#This Row],[kwota wynikająca z przebiegu]]+transport[[#This Row],[kwota wynikająca z lat]]</f>
        <v>69600</v>
      </c>
      <c r="L101" s="1">
        <f>transport[[#This Row],[Cena_zakupu]]-transport[[#This Row],[kwota amortyzacji]]</f>
        <v>170400</v>
      </c>
      <c r="M101" s="1">
        <f>DATE(2017,1,1)-transport[[#This Row],[Data_ostatniego_remontu]]</f>
        <v>551</v>
      </c>
      <c r="N101" s="1" t="s">
        <v>212</v>
      </c>
      <c r="O101" s="1" t="s">
        <v>232</v>
      </c>
    </row>
    <row r="102" spans="1:15" x14ac:dyDescent="0.3">
      <c r="A102" s="1" t="s">
        <v>136</v>
      </c>
      <c r="B102" s="1">
        <v>2012</v>
      </c>
      <c r="C102" s="1">
        <v>240000</v>
      </c>
      <c r="D102" s="1" t="s">
        <v>141</v>
      </c>
      <c r="E102" s="1">
        <v>198240</v>
      </c>
      <c r="F102" s="2">
        <v>42185</v>
      </c>
      <c r="G102" s="1">
        <f>2017-transport[[#This Row],[Rok_produkcji]]</f>
        <v>5</v>
      </c>
      <c r="H102" s="1">
        <f>ROUNDDOWN(transport[[#This Row],[Przebieg]]/100000,0)</f>
        <v>1</v>
      </c>
      <c r="I102" s="1">
        <f>0.02*transport[[#This Row],[ile rozpoczetych 100000km]]*transport[[#This Row],[Cena_zakupu]]</f>
        <v>4800</v>
      </c>
      <c r="J102" s="1">
        <f>0.05*transport[[#This Row],[ile lat do 2017]]*transport[[#This Row],[Cena_zakupu]]</f>
        <v>60000</v>
      </c>
      <c r="K102" s="1">
        <f>transport[[#This Row],[kwota wynikająca z przebiegu]]+transport[[#This Row],[kwota wynikająca z lat]]</f>
        <v>64800</v>
      </c>
      <c r="L102" s="1">
        <f>transport[[#This Row],[Cena_zakupu]]-transport[[#This Row],[kwota amortyzacji]]</f>
        <v>175200</v>
      </c>
      <c r="M102" s="1">
        <f>DATE(2017,1,1)-transport[[#This Row],[Data_ostatniego_remontu]]</f>
        <v>551</v>
      </c>
      <c r="N102" s="1" t="s">
        <v>212</v>
      </c>
      <c r="O102" s="1" t="s">
        <v>232</v>
      </c>
    </row>
    <row r="103" spans="1:15" x14ac:dyDescent="0.3">
      <c r="A103" s="1" t="s">
        <v>62</v>
      </c>
      <c r="B103" s="1">
        <v>2012</v>
      </c>
      <c r="C103" s="1">
        <v>290000</v>
      </c>
      <c r="D103" s="1" t="s">
        <v>142</v>
      </c>
      <c r="E103" s="1">
        <v>170000</v>
      </c>
      <c r="F103" s="2">
        <v>42297</v>
      </c>
      <c r="G103" s="1">
        <f>2017-transport[[#This Row],[Rok_produkcji]]</f>
        <v>5</v>
      </c>
      <c r="H103" s="1">
        <f>ROUNDDOWN(transport[[#This Row],[Przebieg]]/100000,0)</f>
        <v>1</v>
      </c>
      <c r="I103" s="1">
        <f>0.02*transport[[#This Row],[ile rozpoczetych 100000km]]*transport[[#This Row],[Cena_zakupu]]</f>
        <v>5800</v>
      </c>
      <c r="J103" s="1">
        <f>0.05*transport[[#This Row],[ile lat do 2017]]*transport[[#This Row],[Cena_zakupu]]</f>
        <v>72500</v>
      </c>
      <c r="K103" s="1">
        <f>transport[[#This Row],[kwota wynikająca z przebiegu]]+transport[[#This Row],[kwota wynikająca z lat]]</f>
        <v>78300</v>
      </c>
      <c r="L103" s="1">
        <f>transport[[#This Row],[Cena_zakupu]]-transport[[#This Row],[kwota amortyzacji]]</f>
        <v>211700</v>
      </c>
      <c r="M103" s="1">
        <f>DATE(2017,1,1)-transport[[#This Row],[Data_ostatniego_remontu]]</f>
        <v>439</v>
      </c>
      <c r="N103" s="1" t="s">
        <v>193</v>
      </c>
      <c r="O103" s="1" t="s">
        <v>218</v>
      </c>
    </row>
    <row r="104" spans="1:15" x14ac:dyDescent="0.3">
      <c r="A104" s="1" t="s">
        <v>50</v>
      </c>
      <c r="B104" s="1">
        <v>2013</v>
      </c>
      <c r="C104" s="1">
        <v>47800</v>
      </c>
      <c r="D104" s="1" t="s">
        <v>143</v>
      </c>
      <c r="E104" s="1">
        <v>272650</v>
      </c>
      <c r="F104" s="2">
        <v>42117</v>
      </c>
      <c r="G104" s="1">
        <f>2017-transport[[#This Row],[Rok_produkcji]]</f>
        <v>4</v>
      </c>
      <c r="H104" s="1">
        <f>ROUNDDOWN(transport[[#This Row],[Przebieg]]/100000,0)</f>
        <v>2</v>
      </c>
      <c r="I104" s="1">
        <f>0.02*transport[[#This Row],[ile rozpoczetych 100000km]]*transport[[#This Row],[Cena_zakupu]]</f>
        <v>1912</v>
      </c>
      <c r="J104" s="1">
        <f>0.05*transport[[#This Row],[ile lat do 2017]]*transport[[#This Row],[Cena_zakupu]]</f>
        <v>9560</v>
      </c>
      <c r="K104" s="1">
        <f>transport[[#This Row],[kwota wynikająca z przebiegu]]+transport[[#This Row],[kwota wynikająca z lat]]</f>
        <v>11472</v>
      </c>
      <c r="L104" s="1">
        <f>transport[[#This Row],[Cena_zakupu]]-transport[[#This Row],[kwota amortyzacji]]</f>
        <v>36328</v>
      </c>
      <c r="M104" s="1">
        <f>DATE(2017,1,1)-transport[[#This Row],[Data_ostatniego_remontu]]</f>
        <v>619</v>
      </c>
      <c r="N104" s="1" t="s">
        <v>212</v>
      </c>
      <c r="O104" s="1" t="s">
        <v>213</v>
      </c>
    </row>
    <row r="105" spans="1:15" x14ac:dyDescent="0.3">
      <c r="A105" s="1" t="s">
        <v>37</v>
      </c>
      <c r="B105" s="1">
        <v>2013</v>
      </c>
      <c r="C105" s="1">
        <v>80000</v>
      </c>
      <c r="D105" s="1" t="s">
        <v>144</v>
      </c>
      <c r="E105" s="1">
        <v>350000</v>
      </c>
      <c r="F105" s="2">
        <v>42379</v>
      </c>
      <c r="G105" s="1">
        <f>2017-transport[[#This Row],[Rok_produkcji]]</f>
        <v>4</v>
      </c>
      <c r="H105" s="1">
        <f>ROUNDDOWN(transport[[#This Row],[Przebieg]]/100000,0)</f>
        <v>3</v>
      </c>
      <c r="I105" s="1">
        <f>0.02*transport[[#This Row],[ile rozpoczetych 100000km]]*transport[[#This Row],[Cena_zakupu]]</f>
        <v>4800</v>
      </c>
      <c r="J105" s="1">
        <f>0.05*transport[[#This Row],[ile lat do 2017]]*transport[[#This Row],[Cena_zakupu]]</f>
        <v>16000</v>
      </c>
      <c r="K105" s="1">
        <f>transport[[#This Row],[kwota wynikająca z przebiegu]]+transport[[#This Row],[kwota wynikająca z lat]]</f>
        <v>20800</v>
      </c>
      <c r="L105" s="1">
        <f>transport[[#This Row],[Cena_zakupu]]-transport[[#This Row],[kwota amortyzacji]]</f>
        <v>59200</v>
      </c>
      <c r="M105" s="1">
        <f>DATE(2017,1,1)-transport[[#This Row],[Data_ostatniego_remontu]]</f>
        <v>357</v>
      </c>
      <c r="N105" s="1" t="s">
        <v>203</v>
      </c>
      <c r="O105" s="1" t="s">
        <v>208</v>
      </c>
    </row>
    <row r="106" spans="1:15" x14ac:dyDescent="0.3">
      <c r="A106" s="1" t="s">
        <v>37</v>
      </c>
      <c r="B106" s="1">
        <v>2013</v>
      </c>
      <c r="C106" s="1">
        <v>80000</v>
      </c>
      <c r="D106" s="1" t="s">
        <v>145</v>
      </c>
      <c r="E106" s="1">
        <v>235000</v>
      </c>
      <c r="F106" s="2">
        <v>42379</v>
      </c>
      <c r="G106" s="1">
        <f>2017-transport[[#This Row],[Rok_produkcji]]</f>
        <v>4</v>
      </c>
      <c r="H106" s="1">
        <f>ROUNDDOWN(transport[[#This Row],[Przebieg]]/100000,0)</f>
        <v>2</v>
      </c>
      <c r="I106" s="1">
        <f>0.02*transport[[#This Row],[ile rozpoczetych 100000km]]*transport[[#This Row],[Cena_zakupu]]</f>
        <v>3200</v>
      </c>
      <c r="J106" s="1">
        <f>0.05*transport[[#This Row],[ile lat do 2017]]*transport[[#This Row],[Cena_zakupu]]</f>
        <v>16000</v>
      </c>
      <c r="K106" s="1">
        <f>transport[[#This Row],[kwota wynikająca z przebiegu]]+transport[[#This Row],[kwota wynikająca z lat]]</f>
        <v>19200</v>
      </c>
      <c r="L106" s="1">
        <f>transport[[#This Row],[Cena_zakupu]]-transport[[#This Row],[kwota amortyzacji]]</f>
        <v>60800</v>
      </c>
      <c r="M106" s="1">
        <f>DATE(2017,1,1)-transport[[#This Row],[Data_ostatniego_remontu]]</f>
        <v>357</v>
      </c>
      <c r="N106" s="1" t="s">
        <v>203</v>
      </c>
      <c r="O106" s="1" t="s">
        <v>208</v>
      </c>
    </row>
    <row r="107" spans="1:15" x14ac:dyDescent="0.3">
      <c r="A107" s="1" t="s">
        <v>76</v>
      </c>
      <c r="B107" s="1">
        <v>2013</v>
      </c>
      <c r="C107" s="1">
        <v>93000</v>
      </c>
      <c r="D107" s="1" t="s">
        <v>146</v>
      </c>
      <c r="E107" s="1">
        <v>195000</v>
      </c>
      <c r="F107" s="2">
        <v>42268</v>
      </c>
      <c r="G107" s="1">
        <f>2017-transport[[#This Row],[Rok_produkcji]]</f>
        <v>4</v>
      </c>
      <c r="H107" s="1">
        <f>ROUNDDOWN(transport[[#This Row],[Przebieg]]/100000,0)</f>
        <v>1</v>
      </c>
      <c r="I107" s="1">
        <f>0.02*transport[[#This Row],[ile rozpoczetych 100000km]]*transport[[#This Row],[Cena_zakupu]]</f>
        <v>1860</v>
      </c>
      <c r="J107" s="1">
        <f>0.05*transport[[#This Row],[ile lat do 2017]]*transport[[#This Row],[Cena_zakupu]]</f>
        <v>18600</v>
      </c>
      <c r="K107" s="1">
        <f>transport[[#This Row],[kwota wynikająca z przebiegu]]+transport[[#This Row],[kwota wynikająca z lat]]</f>
        <v>20460</v>
      </c>
      <c r="L107" s="1">
        <f>transport[[#This Row],[Cena_zakupu]]-transport[[#This Row],[kwota amortyzacji]]</f>
        <v>72540</v>
      </c>
      <c r="M107" s="1">
        <f>DATE(2017,1,1)-transport[[#This Row],[Data_ostatniego_remontu]]</f>
        <v>468</v>
      </c>
      <c r="N107" s="1" t="s">
        <v>212</v>
      </c>
      <c r="O107" s="1" t="s">
        <v>221</v>
      </c>
    </row>
    <row r="108" spans="1:15" x14ac:dyDescent="0.3">
      <c r="A108" s="1" t="s">
        <v>79</v>
      </c>
      <c r="B108" s="1">
        <v>2013</v>
      </c>
      <c r="C108" s="1">
        <v>136000</v>
      </c>
      <c r="D108" s="1" t="s">
        <v>147</v>
      </c>
      <c r="E108" s="1">
        <v>247000</v>
      </c>
      <c r="F108" s="2">
        <v>42067</v>
      </c>
      <c r="G108" s="1">
        <f>2017-transport[[#This Row],[Rok_produkcji]]</f>
        <v>4</v>
      </c>
      <c r="H108" s="1">
        <f>ROUNDDOWN(transport[[#This Row],[Przebieg]]/100000,0)</f>
        <v>2</v>
      </c>
      <c r="I108" s="1">
        <f>0.02*transport[[#This Row],[ile rozpoczetych 100000km]]*transport[[#This Row],[Cena_zakupu]]</f>
        <v>5440</v>
      </c>
      <c r="J108" s="1">
        <f>0.05*transport[[#This Row],[ile lat do 2017]]*transport[[#This Row],[Cena_zakupu]]</f>
        <v>27200</v>
      </c>
      <c r="K108" s="1">
        <f>transport[[#This Row],[kwota wynikająca z przebiegu]]+transport[[#This Row],[kwota wynikająca z lat]]</f>
        <v>32640</v>
      </c>
      <c r="L108" s="1">
        <f>transport[[#This Row],[Cena_zakupu]]-transport[[#This Row],[kwota amortyzacji]]</f>
        <v>103360</v>
      </c>
      <c r="M108" s="1">
        <f>DATE(2017,1,1)-transport[[#This Row],[Data_ostatniego_remontu]]</f>
        <v>669</v>
      </c>
      <c r="N108" s="1" t="s">
        <v>212</v>
      </c>
      <c r="O108" s="1" t="s">
        <v>222</v>
      </c>
    </row>
    <row r="109" spans="1:15" x14ac:dyDescent="0.3">
      <c r="A109" s="1" t="s">
        <v>45</v>
      </c>
      <c r="B109" s="1">
        <v>2013</v>
      </c>
      <c r="C109" s="1">
        <v>158000</v>
      </c>
      <c r="D109" s="1" t="s">
        <v>148</v>
      </c>
      <c r="E109" s="1">
        <v>407000</v>
      </c>
      <c r="F109" s="2">
        <v>42681</v>
      </c>
      <c r="G109" s="1">
        <f>2017-transport[[#This Row],[Rok_produkcji]]</f>
        <v>4</v>
      </c>
      <c r="H109" s="1">
        <f>ROUNDDOWN(transport[[#This Row],[Przebieg]]/100000,0)</f>
        <v>4</v>
      </c>
      <c r="I109" s="1">
        <f>0.02*transport[[#This Row],[ile rozpoczetych 100000km]]*transport[[#This Row],[Cena_zakupu]]</f>
        <v>12640</v>
      </c>
      <c r="J109" s="1">
        <f>0.05*transport[[#This Row],[ile lat do 2017]]*transport[[#This Row],[Cena_zakupu]]</f>
        <v>31600</v>
      </c>
      <c r="K109" s="1">
        <f>transport[[#This Row],[kwota wynikająca z przebiegu]]+transport[[#This Row],[kwota wynikająca z lat]]</f>
        <v>44240</v>
      </c>
      <c r="L109" s="1">
        <f>transport[[#This Row],[Cena_zakupu]]-transport[[#This Row],[kwota amortyzacji]]</f>
        <v>113760</v>
      </c>
      <c r="M109" s="1">
        <f>DATE(2017,1,1)-transport[[#This Row],[Data_ostatniego_remontu]]</f>
        <v>55</v>
      </c>
      <c r="N109" s="1" t="s">
        <v>195</v>
      </c>
      <c r="O109" s="1" t="s">
        <v>210</v>
      </c>
    </row>
    <row r="110" spans="1:15" x14ac:dyDescent="0.3">
      <c r="A110" s="1" t="s">
        <v>136</v>
      </c>
      <c r="B110" s="1">
        <v>2013</v>
      </c>
      <c r="C110" s="1">
        <v>240000</v>
      </c>
      <c r="D110" s="1" t="s">
        <v>149</v>
      </c>
      <c r="E110" s="1">
        <v>301232</v>
      </c>
      <c r="F110" s="2">
        <v>42719</v>
      </c>
      <c r="G110" s="1">
        <f>2017-transport[[#This Row],[Rok_produkcji]]</f>
        <v>4</v>
      </c>
      <c r="H110" s="1">
        <f>ROUNDDOWN(transport[[#This Row],[Przebieg]]/100000,0)</f>
        <v>3</v>
      </c>
      <c r="I110" s="1">
        <f>0.02*transport[[#This Row],[ile rozpoczetych 100000km]]*transport[[#This Row],[Cena_zakupu]]</f>
        <v>14400</v>
      </c>
      <c r="J110" s="1">
        <f>0.05*transport[[#This Row],[ile lat do 2017]]*transport[[#This Row],[Cena_zakupu]]</f>
        <v>48000</v>
      </c>
      <c r="K110" s="1">
        <f>transport[[#This Row],[kwota wynikająca z przebiegu]]+transport[[#This Row],[kwota wynikająca z lat]]</f>
        <v>62400</v>
      </c>
      <c r="L110" s="1">
        <f>transport[[#This Row],[Cena_zakupu]]-transport[[#This Row],[kwota amortyzacji]]</f>
        <v>177600</v>
      </c>
      <c r="M110" s="1">
        <f>DATE(2017,1,1)-transport[[#This Row],[Data_ostatniego_remontu]]</f>
        <v>17</v>
      </c>
      <c r="N110" s="1" t="s">
        <v>212</v>
      </c>
      <c r="O110" s="1" t="s">
        <v>232</v>
      </c>
    </row>
    <row r="111" spans="1:15" x14ac:dyDescent="0.3">
      <c r="A111" s="1" t="s">
        <v>136</v>
      </c>
      <c r="B111" s="1">
        <v>2013</v>
      </c>
      <c r="C111" s="1">
        <v>240000</v>
      </c>
      <c r="D111" s="1" t="s">
        <v>150</v>
      </c>
      <c r="E111" s="1">
        <v>289567</v>
      </c>
      <c r="F111" s="2">
        <v>42719</v>
      </c>
      <c r="G111" s="1">
        <f>2017-transport[[#This Row],[Rok_produkcji]]</f>
        <v>4</v>
      </c>
      <c r="H111" s="1">
        <f>ROUNDDOWN(transport[[#This Row],[Przebieg]]/100000,0)</f>
        <v>2</v>
      </c>
      <c r="I111" s="1">
        <f>0.02*transport[[#This Row],[ile rozpoczetych 100000km]]*transport[[#This Row],[Cena_zakupu]]</f>
        <v>9600</v>
      </c>
      <c r="J111" s="1">
        <f>0.05*transport[[#This Row],[ile lat do 2017]]*transport[[#This Row],[Cena_zakupu]]</f>
        <v>48000</v>
      </c>
      <c r="K111" s="1">
        <f>transport[[#This Row],[kwota wynikająca z przebiegu]]+transport[[#This Row],[kwota wynikająca z lat]]</f>
        <v>57600</v>
      </c>
      <c r="L111" s="1">
        <f>transport[[#This Row],[Cena_zakupu]]-transport[[#This Row],[kwota amortyzacji]]</f>
        <v>182400</v>
      </c>
      <c r="M111" s="1">
        <f>DATE(2017,1,1)-transport[[#This Row],[Data_ostatniego_remontu]]</f>
        <v>17</v>
      </c>
      <c r="N111" s="1" t="s">
        <v>212</v>
      </c>
      <c r="O111" s="1" t="s">
        <v>232</v>
      </c>
    </row>
    <row r="112" spans="1:15" x14ac:dyDescent="0.3">
      <c r="A112" s="1" t="s">
        <v>136</v>
      </c>
      <c r="B112" s="1">
        <v>2013</v>
      </c>
      <c r="C112" s="1">
        <v>240000</v>
      </c>
      <c r="D112" s="1" t="s">
        <v>151</v>
      </c>
      <c r="E112" s="1">
        <v>245211</v>
      </c>
      <c r="F112" s="2">
        <v>42719</v>
      </c>
      <c r="G112" s="1">
        <f>2017-transport[[#This Row],[Rok_produkcji]]</f>
        <v>4</v>
      </c>
      <c r="H112" s="1">
        <f>ROUNDDOWN(transport[[#This Row],[Przebieg]]/100000,0)</f>
        <v>2</v>
      </c>
      <c r="I112" s="1">
        <f>0.02*transport[[#This Row],[ile rozpoczetych 100000km]]*transport[[#This Row],[Cena_zakupu]]</f>
        <v>9600</v>
      </c>
      <c r="J112" s="1">
        <f>0.05*transport[[#This Row],[ile lat do 2017]]*transport[[#This Row],[Cena_zakupu]]</f>
        <v>48000</v>
      </c>
      <c r="K112" s="1">
        <f>transport[[#This Row],[kwota wynikająca z przebiegu]]+transport[[#This Row],[kwota wynikająca z lat]]</f>
        <v>57600</v>
      </c>
      <c r="L112" s="1">
        <f>transport[[#This Row],[Cena_zakupu]]-transport[[#This Row],[kwota amortyzacji]]</f>
        <v>182400</v>
      </c>
      <c r="M112" s="1">
        <f>DATE(2017,1,1)-transport[[#This Row],[Data_ostatniego_remontu]]</f>
        <v>17</v>
      </c>
      <c r="N112" s="1" t="s">
        <v>212</v>
      </c>
      <c r="O112" s="1" t="s">
        <v>232</v>
      </c>
    </row>
    <row r="113" spans="1:15" x14ac:dyDescent="0.3">
      <c r="A113" s="1" t="s">
        <v>136</v>
      </c>
      <c r="B113" s="1">
        <v>2013</v>
      </c>
      <c r="C113" s="1">
        <v>240000</v>
      </c>
      <c r="D113" s="1" t="s">
        <v>152</v>
      </c>
      <c r="E113" s="1">
        <v>200123</v>
      </c>
      <c r="F113" s="2">
        <v>42719</v>
      </c>
      <c r="G113" s="1">
        <f>2017-transport[[#This Row],[Rok_produkcji]]</f>
        <v>4</v>
      </c>
      <c r="H113" s="1">
        <f>ROUNDDOWN(transport[[#This Row],[Przebieg]]/100000,0)</f>
        <v>2</v>
      </c>
      <c r="I113" s="1">
        <f>0.02*transport[[#This Row],[ile rozpoczetych 100000km]]*transport[[#This Row],[Cena_zakupu]]</f>
        <v>9600</v>
      </c>
      <c r="J113" s="1">
        <f>0.05*transport[[#This Row],[ile lat do 2017]]*transport[[#This Row],[Cena_zakupu]]</f>
        <v>48000</v>
      </c>
      <c r="K113" s="1">
        <f>transport[[#This Row],[kwota wynikająca z przebiegu]]+transport[[#This Row],[kwota wynikająca z lat]]</f>
        <v>57600</v>
      </c>
      <c r="L113" s="1">
        <f>transport[[#This Row],[Cena_zakupu]]-transport[[#This Row],[kwota amortyzacji]]</f>
        <v>182400</v>
      </c>
      <c r="M113" s="1">
        <f>DATE(2017,1,1)-transport[[#This Row],[Data_ostatniego_remontu]]</f>
        <v>17</v>
      </c>
      <c r="N113" s="1" t="s">
        <v>212</v>
      </c>
      <c r="O113" s="1" t="s">
        <v>232</v>
      </c>
    </row>
    <row r="114" spans="1:15" x14ac:dyDescent="0.3">
      <c r="A114" s="1" t="s">
        <v>136</v>
      </c>
      <c r="B114" s="1">
        <v>2013</v>
      </c>
      <c r="C114" s="1">
        <v>240000</v>
      </c>
      <c r="D114" s="1" t="s">
        <v>153</v>
      </c>
      <c r="E114" s="1">
        <v>235811</v>
      </c>
      <c r="F114" s="2">
        <v>42719</v>
      </c>
      <c r="G114" s="1">
        <f>2017-transport[[#This Row],[Rok_produkcji]]</f>
        <v>4</v>
      </c>
      <c r="H114" s="1">
        <f>ROUNDDOWN(transport[[#This Row],[Przebieg]]/100000,0)</f>
        <v>2</v>
      </c>
      <c r="I114" s="1">
        <f>0.02*transport[[#This Row],[ile rozpoczetych 100000km]]*transport[[#This Row],[Cena_zakupu]]</f>
        <v>9600</v>
      </c>
      <c r="J114" s="1">
        <f>0.05*transport[[#This Row],[ile lat do 2017]]*transport[[#This Row],[Cena_zakupu]]</f>
        <v>48000</v>
      </c>
      <c r="K114" s="1">
        <f>transport[[#This Row],[kwota wynikająca z przebiegu]]+transport[[#This Row],[kwota wynikająca z lat]]</f>
        <v>57600</v>
      </c>
      <c r="L114" s="1">
        <f>transport[[#This Row],[Cena_zakupu]]-transport[[#This Row],[kwota amortyzacji]]</f>
        <v>182400</v>
      </c>
      <c r="M114" s="1">
        <f>DATE(2017,1,1)-transport[[#This Row],[Data_ostatniego_remontu]]</f>
        <v>17</v>
      </c>
      <c r="N114" s="1" t="s">
        <v>212</v>
      </c>
      <c r="O114" s="1" t="s">
        <v>232</v>
      </c>
    </row>
    <row r="115" spans="1:15" x14ac:dyDescent="0.3">
      <c r="A115" s="1" t="s">
        <v>136</v>
      </c>
      <c r="B115" s="1">
        <v>2013</v>
      </c>
      <c r="C115" s="1">
        <v>240000</v>
      </c>
      <c r="D115" s="1" t="s">
        <v>154</v>
      </c>
      <c r="E115" s="1">
        <v>250021</v>
      </c>
      <c r="F115" s="2">
        <v>42719</v>
      </c>
      <c r="G115" s="1">
        <f>2017-transport[[#This Row],[Rok_produkcji]]</f>
        <v>4</v>
      </c>
      <c r="H115" s="1">
        <f>ROUNDDOWN(transport[[#This Row],[Przebieg]]/100000,0)</f>
        <v>2</v>
      </c>
      <c r="I115" s="1">
        <f>0.02*transport[[#This Row],[ile rozpoczetych 100000km]]*transport[[#This Row],[Cena_zakupu]]</f>
        <v>9600</v>
      </c>
      <c r="J115" s="1">
        <f>0.05*transport[[#This Row],[ile lat do 2017]]*transport[[#This Row],[Cena_zakupu]]</f>
        <v>48000</v>
      </c>
      <c r="K115" s="1">
        <f>transport[[#This Row],[kwota wynikająca z przebiegu]]+transport[[#This Row],[kwota wynikająca z lat]]</f>
        <v>57600</v>
      </c>
      <c r="L115" s="1">
        <f>transport[[#This Row],[Cena_zakupu]]-transport[[#This Row],[kwota amortyzacji]]</f>
        <v>182400</v>
      </c>
      <c r="M115" s="1">
        <f>DATE(2017,1,1)-transport[[#This Row],[Data_ostatniego_remontu]]</f>
        <v>17</v>
      </c>
      <c r="N115" s="1" t="s">
        <v>212</v>
      </c>
      <c r="O115" s="1" t="s">
        <v>232</v>
      </c>
    </row>
    <row r="116" spans="1:15" x14ac:dyDescent="0.3">
      <c r="A116" s="1" t="s">
        <v>136</v>
      </c>
      <c r="B116" s="1">
        <v>2013</v>
      </c>
      <c r="C116" s="1">
        <v>240000</v>
      </c>
      <c r="D116" s="1" t="s">
        <v>155</v>
      </c>
      <c r="E116" s="1">
        <v>198340</v>
      </c>
      <c r="F116" s="2">
        <v>42719</v>
      </c>
      <c r="G116" s="1">
        <f>2017-transport[[#This Row],[Rok_produkcji]]</f>
        <v>4</v>
      </c>
      <c r="H116" s="1">
        <f>ROUNDDOWN(transport[[#This Row],[Przebieg]]/100000,0)</f>
        <v>1</v>
      </c>
      <c r="I116" s="1">
        <f>0.02*transport[[#This Row],[ile rozpoczetych 100000km]]*transport[[#This Row],[Cena_zakupu]]</f>
        <v>4800</v>
      </c>
      <c r="J116" s="1">
        <f>0.05*transport[[#This Row],[ile lat do 2017]]*transport[[#This Row],[Cena_zakupu]]</f>
        <v>48000</v>
      </c>
      <c r="K116" s="1">
        <f>transport[[#This Row],[kwota wynikająca z przebiegu]]+transport[[#This Row],[kwota wynikająca z lat]]</f>
        <v>52800</v>
      </c>
      <c r="L116" s="1">
        <f>transport[[#This Row],[Cena_zakupu]]-transport[[#This Row],[kwota amortyzacji]]</f>
        <v>187200</v>
      </c>
      <c r="M116" s="1">
        <f>DATE(2017,1,1)-transport[[#This Row],[Data_ostatniego_remontu]]</f>
        <v>17</v>
      </c>
      <c r="N116" s="1" t="s">
        <v>212</v>
      </c>
      <c r="O116" s="1" t="s">
        <v>232</v>
      </c>
    </row>
    <row r="117" spans="1:15" x14ac:dyDescent="0.3">
      <c r="A117" s="1" t="s">
        <v>136</v>
      </c>
      <c r="B117" s="1">
        <v>2013</v>
      </c>
      <c r="C117" s="1">
        <v>240000</v>
      </c>
      <c r="D117" s="1" t="s">
        <v>156</v>
      </c>
      <c r="E117" s="1">
        <v>189761</v>
      </c>
      <c r="F117" s="2">
        <v>42719</v>
      </c>
      <c r="G117" s="1">
        <f>2017-transport[[#This Row],[Rok_produkcji]]</f>
        <v>4</v>
      </c>
      <c r="H117" s="1">
        <f>ROUNDDOWN(transport[[#This Row],[Przebieg]]/100000,0)</f>
        <v>1</v>
      </c>
      <c r="I117" s="1">
        <f>0.02*transport[[#This Row],[ile rozpoczetych 100000km]]*transport[[#This Row],[Cena_zakupu]]</f>
        <v>4800</v>
      </c>
      <c r="J117" s="1">
        <f>0.05*transport[[#This Row],[ile lat do 2017]]*transport[[#This Row],[Cena_zakupu]]</f>
        <v>48000</v>
      </c>
      <c r="K117" s="1">
        <f>transport[[#This Row],[kwota wynikająca z przebiegu]]+transport[[#This Row],[kwota wynikająca z lat]]</f>
        <v>52800</v>
      </c>
      <c r="L117" s="1">
        <f>transport[[#This Row],[Cena_zakupu]]-transport[[#This Row],[kwota amortyzacji]]</f>
        <v>187200</v>
      </c>
      <c r="M117" s="1">
        <f>DATE(2017,1,1)-transport[[#This Row],[Data_ostatniego_remontu]]</f>
        <v>17</v>
      </c>
      <c r="N117" s="1" t="s">
        <v>212</v>
      </c>
      <c r="O117" s="1" t="s">
        <v>232</v>
      </c>
    </row>
    <row r="118" spans="1:15" x14ac:dyDescent="0.3">
      <c r="A118" s="1" t="s">
        <v>157</v>
      </c>
      <c r="B118" s="1">
        <v>2013</v>
      </c>
      <c r="C118" s="1">
        <v>271000</v>
      </c>
      <c r="D118" s="1" t="s">
        <v>158</v>
      </c>
      <c r="E118" s="1">
        <v>153000</v>
      </c>
      <c r="F118" s="2">
        <v>42334</v>
      </c>
      <c r="G118" s="1">
        <f>2017-transport[[#This Row],[Rok_produkcji]]</f>
        <v>4</v>
      </c>
      <c r="H118" s="1">
        <f>ROUNDDOWN(transport[[#This Row],[Przebieg]]/100000,0)</f>
        <v>1</v>
      </c>
      <c r="I118" s="1">
        <f>0.02*transport[[#This Row],[ile rozpoczetych 100000km]]*transport[[#This Row],[Cena_zakupu]]</f>
        <v>5420</v>
      </c>
      <c r="J118" s="1">
        <f>0.05*transport[[#This Row],[ile lat do 2017]]*transport[[#This Row],[Cena_zakupu]]</f>
        <v>54200</v>
      </c>
      <c r="K118" s="1">
        <f>transport[[#This Row],[kwota wynikająca z przebiegu]]+transport[[#This Row],[kwota wynikająca z lat]]</f>
        <v>59620</v>
      </c>
      <c r="L118" s="1">
        <f>transport[[#This Row],[Cena_zakupu]]-transport[[#This Row],[kwota amortyzacji]]</f>
        <v>211380</v>
      </c>
      <c r="M118" s="1">
        <f>DATE(2017,1,1)-transport[[#This Row],[Data_ostatniego_remontu]]</f>
        <v>402</v>
      </c>
      <c r="N118" s="1" t="s">
        <v>195</v>
      </c>
      <c r="O118" s="1" t="s">
        <v>233</v>
      </c>
    </row>
    <row r="119" spans="1:15" x14ac:dyDescent="0.3">
      <c r="A119" s="1" t="s">
        <v>157</v>
      </c>
      <c r="B119" s="1">
        <v>2013</v>
      </c>
      <c r="C119" s="1">
        <v>271000</v>
      </c>
      <c r="D119" s="1" t="s">
        <v>159</v>
      </c>
      <c r="E119" s="1">
        <v>123000</v>
      </c>
      <c r="F119" s="2">
        <v>42520</v>
      </c>
      <c r="G119" s="1">
        <f>2017-transport[[#This Row],[Rok_produkcji]]</f>
        <v>4</v>
      </c>
      <c r="H119" s="1">
        <f>ROUNDDOWN(transport[[#This Row],[Przebieg]]/100000,0)</f>
        <v>1</v>
      </c>
      <c r="I119" s="1">
        <f>0.02*transport[[#This Row],[ile rozpoczetych 100000km]]*transport[[#This Row],[Cena_zakupu]]</f>
        <v>5420</v>
      </c>
      <c r="J119" s="1">
        <f>0.05*transport[[#This Row],[ile lat do 2017]]*transport[[#This Row],[Cena_zakupu]]</f>
        <v>54200</v>
      </c>
      <c r="K119" s="1">
        <f>transport[[#This Row],[kwota wynikająca z przebiegu]]+transport[[#This Row],[kwota wynikająca z lat]]</f>
        <v>59620</v>
      </c>
      <c r="L119" s="1">
        <f>transport[[#This Row],[Cena_zakupu]]-transport[[#This Row],[kwota amortyzacji]]</f>
        <v>211380</v>
      </c>
      <c r="M119" s="1">
        <f>DATE(2017,1,1)-transport[[#This Row],[Data_ostatniego_remontu]]</f>
        <v>216</v>
      </c>
      <c r="N119" s="1" t="s">
        <v>195</v>
      </c>
      <c r="O119" s="1" t="s">
        <v>233</v>
      </c>
    </row>
    <row r="120" spans="1:15" x14ac:dyDescent="0.3">
      <c r="A120" s="1" t="s">
        <v>160</v>
      </c>
      <c r="B120" s="1">
        <v>2014</v>
      </c>
      <c r="C120" s="1">
        <v>98000</v>
      </c>
      <c r="D120" s="1" t="s">
        <v>161</v>
      </c>
      <c r="E120" s="1">
        <v>251000</v>
      </c>
      <c r="F120" s="2">
        <v>42344</v>
      </c>
      <c r="G120" s="1">
        <f>2017-transport[[#This Row],[Rok_produkcji]]</f>
        <v>3</v>
      </c>
      <c r="H120" s="1">
        <f>ROUNDDOWN(transport[[#This Row],[Przebieg]]/100000,0)</f>
        <v>2</v>
      </c>
      <c r="I120" s="1">
        <f>0.02*transport[[#This Row],[ile rozpoczetych 100000km]]*transport[[#This Row],[Cena_zakupu]]</f>
        <v>3920</v>
      </c>
      <c r="J120" s="1">
        <f>0.05*transport[[#This Row],[ile lat do 2017]]*transport[[#This Row],[Cena_zakupu]]</f>
        <v>14700.000000000002</v>
      </c>
      <c r="K120" s="1">
        <f>transport[[#This Row],[kwota wynikająca z przebiegu]]+transport[[#This Row],[kwota wynikająca z lat]]</f>
        <v>18620</v>
      </c>
      <c r="L120" s="1">
        <f>transport[[#This Row],[Cena_zakupu]]-transport[[#This Row],[kwota amortyzacji]]</f>
        <v>79380</v>
      </c>
      <c r="M120" s="1">
        <f>DATE(2017,1,1)-transport[[#This Row],[Data_ostatniego_remontu]]</f>
        <v>392</v>
      </c>
      <c r="N120" s="1" t="s">
        <v>195</v>
      </c>
      <c r="O120" s="1" t="s">
        <v>234</v>
      </c>
    </row>
    <row r="121" spans="1:15" x14ac:dyDescent="0.3">
      <c r="A121" s="1" t="s">
        <v>160</v>
      </c>
      <c r="B121" s="1">
        <v>2014</v>
      </c>
      <c r="C121" s="1">
        <v>99000</v>
      </c>
      <c r="D121" s="1" t="s">
        <v>162</v>
      </c>
      <c r="E121" s="1">
        <v>247000</v>
      </c>
      <c r="F121" s="2">
        <v>42344</v>
      </c>
      <c r="G121" s="1">
        <f>2017-transport[[#This Row],[Rok_produkcji]]</f>
        <v>3</v>
      </c>
      <c r="H121" s="1">
        <f>ROUNDDOWN(transport[[#This Row],[Przebieg]]/100000,0)</f>
        <v>2</v>
      </c>
      <c r="I121" s="1">
        <f>0.02*transport[[#This Row],[ile rozpoczetych 100000km]]*transport[[#This Row],[Cena_zakupu]]</f>
        <v>3960</v>
      </c>
      <c r="J121" s="1">
        <f>0.05*transport[[#This Row],[ile lat do 2017]]*transport[[#This Row],[Cena_zakupu]]</f>
        <v>14850.000000000002</v>
      </c>
      <c r="K121" s="1">
        <f>transport[[#This Row],[kwota wynikająca z przebiegu]]+transport[[#This Row],[kwota wynikająca z lat]]</f>
        <v>18810</v>
      </c>
      <c r="L121" s="1">
        <f>transport[[#This Row],[Cena_zakupu]]-transport[[#This Row],[kwota amortyzacji]]</f>
        <v>80190</v>
      </c>
      <c r="M121" s="1">
        <f>DATE(2017,1,1)-transport[[#This Row],[Data_ostatniego_remontu]]</f>
        <v>392</v>
      </c>
      <c r="N121" s="1" t="s">
        <v>195</v>
      </c>
      <c r="O121" s="1" t="s">
        <v>234</v>
      </c>
    </row>
    <row r="122" spans="1:15" x14ac:dyDescent="0.3">
      <c r="A122" s="1" t="s">
        <v>45</v>
      </c>
      <c r="B122" s="1">
        <v>2014</v>
      </c>
      <c r="C122" s="1">
        <v>136502</v>
      </c>
      <c r="D122" s="1" t="s">
        <v>163</v>
      </c>
      <c r="E122" s="1">
        <v>243000</v>
      </c>
      <c r="F122" s="2">
        <v>42476</v>
      </c>
      <c r="G122" s="1">
        <f>2017-transport[[#This Row],[Rok_produkcji]]</f>
        <v>3</v>
      </c>
      <c r="H122" s="1">
        <f>ROUNDDOWN(transport[[#This Row],[Przebieg]]/100000,0)</f>
        <v>2</v>
      </c>
      <c r="I122" s="1">
        <f>0.02*transport[[#This Row],[ile rozpoczetych 100000km]]*transport[[#This Row],[Cena_zakupu]]</f>
        <v>5460.08</v>
      </c>
      <c r="J122" s="1">
        <f>0.05*transport[[#This Row],[ile lat do 2017]]*transport[[#This Row],[Cena_zakupu]]</f>
        <v>20475.300000000003</v>
      </c>
      <c r="K122" s="1">
        <f>transport[[#This Row],[kwota wynikająca z przebiegu]]+transport[[#This Row],[kwota wynikająca z lat]]</f>
        <v>25935.380000000005</v>
      </c>
      <c r="L122" s="1">
        <f>transport[[#This Row],[Cena_zakupu]]-transport[[#This Row],[kwota amortyzacji]]</f>
        <v>110566.62</v>
      </c>
      <c r="M122" s="1">
        <f>DATE(2017,1,1)-transport[[#This Row],[Data_ostatniego_remontu]]</f>
        <v>260</v>
      </c>
      <c r="N122" s="1" t="s">
        <v>195</v>
      </c>
      <c r="O122" s="1" t="s">
        <v>210</v>
      </c>
    </row>
    <row r="123" spans="1:15" x14ac:dyDescent="0.3">
      <c r="A123" s="1" t="s">
        <v>54</v>
      </c>
      <c r="B123" s="1">
        <v>2014</v>
      </c>
      <c r="C123" s="1">
        <v>167800</v>
      </c>
      <c r="D123" s="1" t="s">
        <v>164</v>
      </c>
      <c r="E123" s="1">
        <v>190300</v>
      </c>
      <c r="F123" s="2">
        <v>42272</v>
      </c>
      <c r="G123" s="1">
        <f>2017-transport[[#This Row],[Rok_produkcji]]</f>
        <v>3</v>
      </c>
      <c r="H123" s="1">
        <f>ROUNDDOWN(transport[[#This Row],[Przebieg]]/100000,0)</f>
        <v>1</v>
      </c>
      <c r="I123" s="1">
        <f>0.02*transport[[#This Row],[ile rozpoczetych 100000km]]*transport[[#This Row],[Cena_zakupu]]</f>
        <v>3356</v>
      </c>
      <c r="J123" s="1">
        <f>0.05*transport[[#This Row],[ile lat do 2017]]*transport[[#This Row],[Cena_zakupu]]</f>
        <v>25170.000000000004</v>
      </c>
      <c r="K123" s="1">
        <f>transport[[#This Row],[kwota wynikająca z przebiegu]]+transport[[#This Row],[kwota wynikająca z lat]]</f>
        <v>28526.000000000004</v>
      </c>
      <c r="L123" s="1">
        <f>transport[[#This Row],[Cena_zakupu]]-transport[[#This Row],[kwota amortyzacji]]</f>
        <v>139274</v>
      </c>
      <c r="M123" s="1">
        <f>DATE(2017,1,1)-transport[[#This Row],[Data_ostatniego_remontu]]</f>
        <v>464</v>
      </c>
      <c r="N123" s="1" t="s">
        <v>195</v>
      </c>
      <c r="O123" s="1" t="s">
        <v>214</v>
      </c>
    </row>
    <row r="124" spans="1:15" x14ac:dyDescent="0.3">
      <c r="A124" s="1" t="s">
        <v>35</v>
      </c>
      <c r="B124" s="1">
        <v>2014</v>
      </c>
      <c r="C124" s="1">
        <v>219000</v>
      </c>
      <c r="D124" s="1" t="s">
        <v>165</v>
      </c>
      <c r="E124" s="1">
        <v>126290</v>
      </c>
      <c r="F124" s="2">
        <v>42083</v>
      </c>
      <c r="G124" s="1">
        <f>2017-transport[[#This Row],[Rok_produkcji]]</f>
        <v>3</v>
      </c>
      <c r="H124" s="1">
        <f>ROUNDDOWN(transport[[#This Row],[Przebieg]]/100000,0)</f>
        <v>1</v>
      </c>
      <c r="I124" s="1">
        <f>0.02*transport[[#This Row],[ile rozpoczetych 100000km]]*transport[[#This Row],[Cena_zakupu]]</f>
        <v>4380</v>
      </c>
      <c r="J124" s="1">
        <f>0.05*transport[[#This Row],[ile lat do 2017]]*transport[[#This Row],[Cena_zakupu]]</f>
        <v>32850.000000000007</v>
      </c>
      <c r="K124" s="1">
        <f>transport[[#This Row],[kwota wynikająca z przebiegu]]+transport[[#This Row],[kwota wynikająca z lat]]</f>
        <v>37230.000000000007</v>
      </c>
      <c r="L124" s="1">
        <f>transport[[#This Row],[Cena_zakupu]]-transport[[#This Row],[kwota amortyzacji]]</f>
        <v>181770</v>
      </c>
      <c r="M124" s="1">
        <f>DATE(2017,1,1)-transport[[#This Row],[Data_ostatniego_remontu]]</f>
        <v>653</v>
      </c>
      <c r="N124" s="1" t="s">
        <v>193</v>
      </c>
      <c r="O124" s="1" t="s">
        <v>207</v>
      </c>
    </row>
    <row r="125" spans="1:15" x14ac:dyDescent="0.3">
      <c r="A125" s="1" t="s">
        <v>136</v>
      </c>
      <c r="B125" s="1">
        <v>2014</v>
      </c>
      <c r="C125" s="1">
        <v>240000</v>
      </c>
      <c r="D125" s="1" t="s">
        <v>166</v>
      </c>
      <c r="E125" s="1">
        <v>183788</v>
      </c>
      <c r="F125" s="2">
        <v>42681</v>
      </c>
      <c r="G125" s="1">
        <f>2017-transport[[#This Row],[Rok_produkcji]]</f>
        <v>3</v>
      </c>
      <c r="H125" s="1">
        <f>ROUNDDOWN(transport[[#This Row],[Przebieg]]/100000,0)</f>
        <v>1</v>
      </c>
      <c r="I125" s="1">
        <f>0.02*transport[[#This Row],[ile rozpoczetych 100000km]]*transport[[#This Row],[Cena_zakupu]]</f>
        <v>4800</v>
      </c>
      <c r="J125" s="1">
        <f>0.05*transport[[#This Row],[ile lat do 2017]]*transport[[#This Row],[Cena_zakupu]]</f>
        <v>36000.000000000007</v>
      </c>
      <c r="K125" s="1">
        <f>transport[[#This Row],[kwota wynikająca z przebiegu]]+transport[[#This Row],[kwota wynikająca z lat]]</f>
        <v>40800.000000000007</v>
      </c>
      <c r="L125" s="1">
        <f>transport[[#This Row],[Cena_zakupu]]-transport[[#This Row],[kwota amortyzacji]]</f>
        <v>199200</v>
      </c>
      <c r="M125" s="1">
        <f>DATE(2017,1,1)-transport[[#This Row],[Data_ostatniego_remontu]]</f>
        <v>55</v>
      </c>
      <c r="N125" s="1" t="s">
        <v>212</v>
      </c>
      <c r="O125" s="1" t="s">
        <v>232</v>
      </c>
    </row>
    <row r="126" spans="1:15" x14ac:dyDescent="0.3">
      <c r="A126" s="1" t="s">
        <v>136</v>
      </c>
      <c r="B126" s="1">
        <v>2014</v>
      </c>
      <c r="C126" s="1">
        <v>240000</v>
      </c>
      <c r="D126" s="1" t="s">
        <v>167</v>
      </c>
      <c r="E126" s="1">
        <v>160198</v>
      </c>
      <c r="F126" s="2">
        <v>42681</v>
      </c>
      <c r="G126" s="1">
        <f>2017-transport[[#This Row],[Rok_produkcji]]</f>
        <v>3</v>
      </c>
      <c r="H126" s="1">
        <f>ROUNDDOWN(transport[[#This Row],[Przebieg]]/100000,0)</f>
        <v>1</v>
      </c>
      <c r="I126" s="1">
        <f>0.02*transport[[#This Row],[ile rozpoczetych 100000km]]*transport[[#This Row],[Cena_zakupu]]</f>
        <v>4800</v>
      </c>
      <c r="J126" s="1">
        <f>0.05*transport[[#This Row],[ile lat do 2017]]*transport[[#This Row],[Cena_zakupu]]</f>
        <v>36000.000000000007</v>
      </c>
      <c r="K126" s="1">
        <f>transport[[#This Row],[kwota wynikająca z przebiegu]]+transport[[#This Row],[kwota wynikająca z lat]]</f>
        <v>40800.000000000007</v>
      </c>
      <c r="L126" s="1">
        <f>transport[[#This Row],[Cena_zakupu]]-transport[[#This Row],[kwota amortyzacji]]</f>
        <v>199200</v>
      </c>
      <c r="M126" s="1">
        <f>DATE(2017,1,1)-transport[[#This Row],[Data_ostatniego_remontu]]</f>
        <v>55</v>
      </c>
      <c r="N126" s="1" t="s">
        <v>212</v>
      </c>
      <c r="O126" s="1" t="s">
        <v>232</v>
      </c>
    </row>
    <row r="127" spans="1:15" x14ac:dyDescent="0.3">
      <c r="A127" s="1" t="s">
        <v>136</v>
      </c>
      <c r="B127" s="1">
        <v>2014</v>
      </c>
      <c r="C127" s="1">
        <v>240000</v>
      </c>
      <c r="D127" s="1" t="s">
        <v>168</v>
      </c>
      <c r="E127" s="1">
        <v>156724</v>
      </c>
      <c r="F127" s="2">
        <v>42681</v>
      </c>
      <c r="G127" s="1">
        <f>2017-transport[[#This Row],[Rok_produkcji]]</f>
        <v>3</v>
      </c>
      <c r="H127" s="1">
        <f>ROUNDDOWN(transport[[#This Row],[Przebieg]]/100000,0)</f>
        <v>1</v>
      </c>
      <c r="I127" s="1">
        <f>0.02*transport[[#This Row],[ile rozpoczetych 100000km]]*transport[[#This Row],[Cena_zakupu]]</f>
        <v>4800</v>
      </c>
      <c r="J127" s="1">
        <f>0.05*transport[[#This Row],[ile lat do 2017]]*transport[[#This Row],[Cena_zakupu]]</f>
        <v>36000.000000000007</v>
      </c>
      <c r="K127" s="1">
        <f>transport[[#This Row],[kwota wynikająca z przebiegu]]+transport[[#This Row],[kwota wynikająca z lat]]</f>
        <v>40800.000000000007</v>
      </c>
      <c r="L127" s="1">
        <f>transport[[#This Row],[Cena_zakupu]]-transport[[#This Row],[kwota amortyzacji]]</f>
        <v>199200</v>
      </c>
      <c r="M127" s="1">
        <f>DATE(2017,1,1)-transport[[#This Row],[Data_ostatniego_remontu]]</f>
        <v>55</v>
      </c>
      <c r="N127" s="1" t="s">
        <v>212</v>
      </c>
      <c r="O127" s="1" t="s">
        <v>232</v>
      </c>
    </row>
    <row r="128" spans="1:15" x14ac:dyDescent="0.3">
      <c r="A128" s="1" t="s">
        <v>157</v>
      </c>
      <c r="B128" s="1">
        <v>2014</v>
      </c>
      <c r="C128" s="1">
        <v>270000</v>
      </c>
      <c r="D128" s="1" t="s">
        <v>169</v>
      </c>
      <c r="E128" s="1">
        <v>157000</v>
      </c>
      <c r="F128" s="2">
        <v>42334</v>
      </c>
      <c r="G128" s="1">
        <f>2017-transport[[#This Row],[Rok_produkcji]]</f>
        <v>3</v>
      </c>
      <c r="H128" s="1">
        <f>ROUNDDOWN(transport[[#This Row],[Przebieg]]/100000,0)</f>
        <v>1</v>
      </c>
      <c r="I128" s="1">
        <f>0.02*transport[[#This Row],[ile rozpoczetych 100000km]]*transport[[#This Row],[Cena_zakupu]]</f>
        <v>5400</v>
      </c>
      <c r="J128" s="1">
        <f>0.05*transport[[#This Row],[ile lat do 2017]]*transport[[#This Row],[Cena_zakupu]]</f>
        <v>40500.000000000007</v>
      </c>
      <c r="K128" s="1">
        <f>transport[[#This Row],[kwota wynikająca z przebiegu]]+transport[[#This Row],[kwota wynikająca z lat]]</f>
        <v>45900.000000000007</v>
      </c>
      <c r="L128" s="1">
        <f>transport[[#This Row],[Cena_zakupu]]-transport[[#This Row],[kwota amortyzacji]]</f>
        <v>224100</v>
      </c>
      <c r="M128" s="1">
        <f>DATE(2017,1,1)-transport[[#This Row],[Data_ostatniego_remontu]]</f>
        <v>402</v>
      </c>
      <c r="N128" s="1" t="s">
        <v>195</v>
      </c>
      <c r="O128" s="1" t="s">
        <v>233</v>
      </c>
    </row>
    <row r="129" spans="1:15" x14ac:dyDescent="0.3">
      <c r="A129" s="1" t="s">
        <v>35</v>
      </c>
      <c r="B129" s="1">
        <v>2015</v>
      </c>
      <c r="C129" s="1">
        <v>218000</v>
      </c>
      <c r="D129" s="1" t="s">
        <v>170</v>
      </c>
      <c r="E129" s="1">
        <v>130290</v>
      </c>
      <c r="F129" s="2">
        <v>42083</v>
      </c>
      <c r="G129" s="1">
        <f>2017-transport[[#This Row],[Rok_produkcji]]</f>
        <v>2</v>
      </c>
      <c r="H129" s="1">
        <f>ROUNDDOWN(transport[[#This Row],[Przebieg]]/100000,0)</f>
        <v>1</v>
      </c>
      <c r="I129" s="1">
        <f>0.02*transport[[#This Row],[ile rozpoczetych 100000km]]*transport[[#This Row],[Cena_zakupu]]</f>
        <v>4360</v>
      </c>
      <c r="J129" s="1">
        <f>0.05*transport[[#This Row],[ile lat do 2017]]*transport[[#This Row],[Cena_zakupu]]</f>
        <v>21800</v>
      </c>
      <c r="K129" s="1">
        <f>transport[[#This Row],[kwota wynikająca z przebiegu]]+transport[[#This Row],[kwota wynikająca z lat]]</f>
        <v>26160</v>
      </c>
      <c r="L129" s="1">
        <f>transport[[#This Row],[Cena_zakupu]]-transport[[#This Row],[kwota amortyzacji]]</f>
        <v>191840</v>
      </c>
      <c r="M129" s="1">
        <f>DATE(2017,1,1)-transport[[#This Row],[Data_ostatniego_remontu]]</f>
        <v>653</v>
      </c>
      <c r="N129" s="1" t="s">
        <v>193</v>
      </c>
      <c r="O129" s="1" t="s">
        <v>207</v>
      </c>
    </row>
    <row r="130" spans="1:15" x14ac:dyDescent="0.3">
      <c r="A130" s="1" t="s">
        <v>62</v>
      </c>
      <c r="B130" s="1">
        <v>2015</v>
      </c>
      <c r="C130" s="1">
        <v>258000</v>
      </c>
      <c r="D130" s="1" t="s">
        <v>171</v>
      </c>
      <c r="E130" s="1">
        <v>160700</v>
      </c>
      <c r="F130" s="2">
        <v>42286</v>
      </c>
      <c r="G130" s="1">
        <f>2017-transport[[#This Row],[Rok_produkcji]]</f>
        <v>2</v>
      </c>
      <c r="H130" s="1">
        <f>ROUNDDOWN(transport[[#This Row],[Przebieg]]/100000,0)</f>
        <v>1</v>
      </c>
      <c r="I130" s="1">
        <f>0.02*transport[[#This Row],[ile rozpoczetych 100000km]]*transport[[#This Row],[Cena_zakupu]]</f>
        <v>5160</v>
      </c>
      <c r="J130" s="1">
        <f>0.05*transport[[#This Row],[ile lat do 2017]]*transport[[#This Row],[Cena_zakupu]]</f>
        <v>25800</v>
      </c>
      <c r="K130" s="1">
        <f>transport[[#This Row],[kwota wynikająca z przebiegu]]+transport[[#This Row],[kwota wynikająca z lat]]</f>
        <v>30960</v>
      </c>
      <c r="L130" s="1">
        <f>transport[[#This Row],[Cena_zakupu]]-transport[[#This Row],[kwota amortyzacji]]</f>
        <v>227040</v>
      </c>
      <c r="M130" s="1">
        <f>DATE(2017,1,1)-transport[[#This Row],[Data_ostatniego_remontu]]</f>
        <v>450</v>
      </c>
      <c r="N130" s="1" t="s">
        <v>193</v>
      </c>
      <c r="O130" s="1" t="s">
        <v>218</v>
      </c>
    </row>
    <row r="131" spans="1:15" x14ac:dyDescent="0.3">
      <c r="A131" s="1" t="s">
        <v>172</v>
      </c>
      <c r="B131" s="1">
        <v>2015</v>
      </c>
      <c r="C131" s="1">
        <v>360000</v>
      </c>
      <c r="D131" s="1" t="s">
        <v>173</v>
      </c>
      <c r="E131" s="1">
        <v>100000</v>
      </c>
      <c r="F131" s="2">
        <v>42734</v>
      </c>
      <c r="G131" s="1">
        <f>2017-transport[[#This Row],[Rok_produkcji]]</f>
        <v>2</v>
      </c>
      <c r="H131" s="1">
        <f>ROUNDDOWN(transport[[#This Row],[Przebieg]]/100000,0)</f>
        <v>1</v>
      </c>
      <c r="I131" s="1">
        <f>0.02*transport[[#This Row],[ile rozpoczetych 100000km]]*transport[[#This Row],[Cena_zakupu]]</f>
        <v>7200</v>
      </c>
      <c r="J131" s="1">
        <f>0.05*transport[[#This Row],[ile lat do 2017]]*transport[[#This Row],[Cena_zakupu]]</f>
        <v>36000</v>
      </c>
      <c r="K131" s="1">
        <f>transport[[#This Row],[kwota wynikająca z przebiegu]]+transport[[#This Row],[kwota wynikająca z lat]]</f>
        <v>43200</v>
      </c>
      <c r="L131" s="1">
        <f>transport[[#This Row],[Cena_zakupu]]-transport[[#This Row],[kwota amortyzacji]]</f>
        <v>316800</v>
      </c>
      <c r="M131" s="1">
        <f>DATE(2017,1,1)-transport[[#This Row],[Data_ostatniego_remontu]]</f>
        <v>2</v>
      </c>
      <c r="N131" s="1" t="s">
        <v>197</v>
      </c>
      <c r="O131" s="1" t="s">
        <v>235</v>
      </c>
    </row>
    <row r="132" spans="1:15" x14ac:dyDescent="0.3">
      <c r="A132" s="1" t="s">
        <v>172</v>
      </c>
      <c r="B132" s="1">
        <v>2015</v>
      </c>
      <c r="C132" s="1">
        <v>360000</v>
      </c>
      <c r="D132" s="1" t="s">
        <v>174</v>
      </c>
      <c r="E132" s="1">
        <v>115000</v>
      </c>
      <c r="F132" s="2">
        <v>42734</v>
      </c>
      <c r="G132" s="1">
        <f>2017-transport[[#This Row],[Rok_produkcji]]</f>
        <v>2</v>
      </c>
      <c r="H132" s="1">
        <f>ROUNDDOWN(transport[[#This Row],[Przebieg]]/100000,0)</f>
        <v>1</v>
      </c>
      <c r="I132" s="1">
        <f>0.02*transport[[#This Row],[ile rozpoczetych 100000km]]*transport[[#This Row],[Cena_zakupu]]</f>
        <v>7200</v>
      </c>
      <c r="J132" s="1">
        <f>0.05*transport[[#This Row],[ile lat do 2017]]*transport[[#This Row],[Cena_zakupu]]</f>
        <v>36000</v>
      </c>
      <c r="K132" s="1">
        <f>transport[[#This Row],[kwota wynikająca z przebiegu]]+transport[[#This Row],[kwota wynikająca z lat]]</f>
        <v>43200</v>
      </c>
      <c r="L132" s="1">
        <f>transport[[#This Row],[Cena_zakupu]]-transport[[#This Row],[kwota amortyzacji]]</f>
        <v>316800</v>
      </c>
      <c r="M132" s="1">
        <f>DATE(2017,1,1)-transport[[#This Row],[Data_ostatniego_remontu]]</f>
        <v>2</v>
      </c>
      <c r="N132" s="1" t="s">
        <v>197</v>
      </c>
      <c r="O132" s="1" t="s">
        <v>235</v>
      </c>
    </row>
    <row r="133" spans="1:15" x14ac:dyDescent="0.3">
      <c r="A133" s="1" t="s">
        <v>172</v>
      </c>
      <c r="B133" s="1">
        <v>2015</v>
      </c>
      <c r="C133" s="1">
        <v>360000</v>
      </c>
      <c r="D133" s="1" t="s">
        <v>175</v>
      </c>
      <c r="E133" s="1">
        <v>132000</v>
      </c>
      <c r="F133" s="2">
        <v>42734</v>
      </c>
      <c r="G133" s="1">
        <f>2017-transport[[#This Row],[Rok_produkcji]]</f>
        <v>2</v>
      </c>
      <c r="H133" s="1">
        <f>ROUNDDOWN(transport[[#This Row],[Przebieg]]/100000,0)</f>
        <v>1</v>
      </c>
      <c r="I133" s="1">
        <f>0.02*transport[[#This Row],[ile rozpoczetych 100000km]]*transport[[#This Row],[Cena_zakupu]]</f>
        <v>7200</v>
      </c>
      <c r="J133" s="1">
        <f>0.05*transport[[#This Row],[ile lat do 2017]]*transport[[#This Row],[Cena_zakupu]]</f>
        <v>36000</v>
      </c>
      <c r="K133" s="1">
        <f>transport[[#This Row],[kwota wynikająca z przebiegu]]+transport[[#This Row],[kwota wynikająca z lat]]</f>
        <v>43200</v>
      </c>
      <c r="L133" s="1">
        <f>transport[[#This Row],[Cena_zakupu]]-transport[[#This Row],[kwota amortyzacji]]</f>
        <v>316800</v>
      </c>
      <c r="M133" s="1">
        <f>DATE(2017,1,1)-transport[[#This Row],[Data_ostatniego_remontu]]</f>
        <v>2</v>
      </c>
      <c r="N133" s="1" t="s">
        <v>197</v>
      </c>
      <c r="O133" s="1" t="s">
        <v>235</v>
      </c>
    </row>
    <row r="134" spans="1:15" x14ac:dyDescent="0.3">
      <c r="A134" s="1" t="s">
        <v>172</v>
      </c>
      <c r="B134" s="1">
        <v>2015</v>
      </c>
      <c r="C134" s="1">
        <v>360000</v>
      </c>
      <c r="D134" s="1" t="s">
        <v>176</v>
      </c>
      <c r="E134" s="1">
        <v>108000</v>
      </c>
      <c r="F134" s="2">
        <v>42734</v>
      </c>
      <c r="G134" s="1">
        <f>2017-transport[[#This Row],[Rok_produkcji]]</f>
        <v>2</v>
      </c>
      <c r="H134" s="1">
        <f>ROUNDDOWN(transport[[#This Row],[Przebieg]]/100000,0)</f>
        <v>1</v>
      </c>
      <c r="I134" s="1">
        <f>0.02*transport[[#This Row],[ile rozpoczetych 100000km]]*transport[[#This Row],[Cena_zakupu]]</f>
        <v>7200</v>
      </c>
      <c r="J134" s="1">
        <f>0.05*transport[[#This Row],[ile lat do 2017]]*transport[[#This Row],[Cena_zakupu]]</f>
        <v>36000</v>
      </c>
      <c r="K134" s="1">
        <f>transport[[#This Row],[kwota wynikająca z przebiegu]]+transport[[#This Row],[kwota wynikająca z lat]]</f>
        <v>43200</v>
      </c>
      <c r="L134" s="1">
        <f>transport[[#This Row],[Cena_zakupu]]-transport[[#This Row],[kwota amortyzacji]]</f>
        <v>316800</v>
      </c>
      <c r="M134" s="1">
        <f>DATE(2017,1,1)-transport[[#This Row],[Data_ostatniego_remontu]]</f>
        <v>2</v>
      </c>
      <c r="N134" s="1" t="s">
        <v>197</v>
      </c>
      <c r="O134" s="1" t="s">
        <v>235</v>
      </c>
    </row>
    <row r="135" spans="1:15" x14ac:dyDescent="0.3">
      <c r="A135" s="1" t="s">
        <v>172</v>
      </c>
      <c r="B135" s="1">
        <v>2015</v>
      </c>
      <c r="C135" s="1">
        <v>360000</v>
      </c>
      <c r="D135" s="1" t="s">
        <v>177</v>
      </c>
      <c r="E135" s="1">
        <v>140000</v>
      </c>
      <c r="F135" s="2">
        <v>42734</v>
      </c>
      <c r="G135" s="1">
        <f>2017-transport[[#This Row],[Rok_produkcji]]</f>
        <v>2</v>
      </c>
      <c r="H135" s="1">
        <f>ROUNDDOWN(transport[[#This Row],[Przebieg]]/100000,0)</f>
        <v>1</v>
      </c>
      <c r="I135" s="1">
        <f>0.02*transport[[#This Row],[ile rozpoczetych 100000km]]*transport[[#This Row],[Cena_zakupu]]</f>
        <v>7200</v>
      </c>
      <c r="J135" s="1">
        <f>0.05*transport[[#This Row],[ile lat do 2017]]*transport[[#This Row],[Cena_zakupu]]</f>
        <v>36000</v>
      </c>
      <c r="K135" s="1">
        <f>transport[[#This Row],[kwota wynikająca z przebiegu]]+transport[[#This Row],[kwota wynikająca z lat]]</f>
        <v>43200</v>
      </c>
      <c r="L135" s="1">
        <f>transport[[#This Row],[Cena_zakupu]]-transport[[#This Row],[kwota amortyzacji]]</f>
        <v>316800</v>
      </c>
      <c r="M135" s="1">
        <f>DATE(2017,1,1)-transport[[#This Row],[Data_ostatniego_remontu]]</f>
        <v>2</v>
      </c>
      <c r="N135" s="1" t="s">
        <v>197</v>
      </c>
      <c r="O135" s="1" t="s">
        <v>235</v>
      </c>
    </row>
  </sheetData>
  <phoneticPr fontId="2" type="noConversion"/>
  <conditionalFormatting sqref="L2:L135">
    <cfRule type="cellIs" dxfId="17" priority="2" operator="equal">
      <formula>17390</formula>
    </cfRule>
  </conditionalFormatting>
  <conditionalFormatting sqref="F2:F1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E A A B Q S w M E F A A C A A g A O l t 3 V Y i 2 h g C i A A A A 9 g A A A B I A H A B D b 2 5 m a W c v U G F j a 2 F n Z S 5 4 b W w g o h g A K K A U A A A A A A A A A A A A A A A A A A A A A A A A A A A A h Y + 9 D o I w G E V f h X S n f y 6 G f J T B F R I S E + P a l A q N U A g t l n d z 8 J F 8 B T G K u j n e c 8 9 w 7 / 1 6 g 2 z u 2 u i i R 2 d 6 m y K G K Y q 0 V X 1 l b J 2 i y Z / i L c o E l F K d Z a 2 j R b Y u m V 2 V o s b 7 I S E k h I D D B v d j T T i l j B y L f K 8 a 3 U n 0 k c 1 / O T b W e W m V R g I O r z G C Y 8 Y o 5 p x j C m S F U B j 7 F f i y 9 9 n + Q N h N r Z 9 G L Y Y 2 L n M g a w T y / i A e U E s D B B Q A A g A I A D p b d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6 W 3 d V x / F W F r E B A A A M B Q A A E w A c A E Z v c m 1 1 b G F z L 1 N l Y 3 R p b 2 4 x L m 0 g o h g A K K A U A A A A A A A A A A A A A A A A A A A A A A A A A A A A 7 V K x b t s w E J 1 r w P 9 A M I s M K E J s p A 7 a Q k M g p W i G C E n t L I 0 K g Z G u L i 2 K J 5 C n 2 p L h J b + U q U C 3 w P 9 V p m 7 j A O 7 Q p V u 4 k H c P 9 4 7 v 4 V n I S a J m k + 0 9 f N f v 9 X v 2 q z B Q M D J C 2 x o N s Z A p o H 6 P u b P 5 b h 7 u i 8 0 d u m Z k v w U x 5 k 0 F m r z 3 U k E Q o S Z X W I 9 H b 9 N r C 8 a m T d 6 B P s 6 z 4 T i N w Z a E d Q r L H F T q + m Y h I W e j o + G b 9 O I 8 O Y x P k 7 N D V 5 2 k T 6 s D W h I f + D c x K F l J A h P y V 9 x n E a q m 0 j Y c + + x M 5 1 h I P Q u H o 9 d H P r t q k G B C r Y J w 9 w w S 1 P B 5 4 G 8 l H P B E z D Z 3 D / e L U j J k N R a L d v P D d q j b y l W d x E o C d / q m 4 t b N X h q s H N E H E I X T 4 z 0 Z 4 L O b 3 9 C p U p N c K G F s S K Z 5 v u i T Y 9 L O V 2 T U 1 j v K 6 a O 8 L 2 i q r Y 5 p W 4 P 1 / u 1 b / m r F L 4 Q p R S a z C g t Q z g 3 H D Y x g S W u f r f h H L L P a Y N G U + V w 6 9 F z T + D h 4 3 P E L j k C L r B N l U z f 7 Y G I y A 3 O w z v + 8 n e t 2 j / z S d H A r Y b Y / G g s S G V o S p B 2 O j q d y Y W j + M B S C Y L 0 e 9 H t S / 9 2 c 5 8 k 7 4 L v s e a M B f w n g S w D / f w B / A l B L A Q I t A B Q A A g A I A D p b d 1 W I t o Y A o g A A A P Y A A A A S A A A A A A A A A A A A A A A A A A A A A A B D b 2 5 m a W c v U G F j a 2 F n Z S 5 4 b W x Q S w E C L Q A U A A I A C A A 6 W 3 d V D 8 r p q 6 Q A A A D p A A A A E w A A A A A A A A A A A A A A A A D u A A A A W 0 N v b n R l b n R f V H l w Z X N d L n h t b F B L A Q I t A B Q A A g A I A D p b d 1 X H 8 V Y W s Q E A A A w F A A A T A A A A A A A A A A A A A A A A A N 8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W A A A A A A A A q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R y Y W 5 z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y Y W 5 z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E t M j N U M D k 6 N T U 6 N D E u M D I x M D U z M V o i I C 8 + P E V u d H J 5 I F R 5 c G U 9 I k Z p b G x D b 2 x 1 b W 5 U e X B l c y I g V m F s d W U 9 I n N C Z 0 1 E Q m d N S i I g L z 4 8 R W 5 0 c n k g V H l w Z T 0 i R m l s b E N v b H V t b k 5 h b W V z I i B W Y W x 1 Z T 0 i c 1 s m c X V v d D t N Y X J r Y V 9 p X 2 1 v Z G V s J n F 1 b 3 Q 7 L C Z x d W 9 0 O 1 J v a 1 9 w c m 9 k d W t j a m k m c X V v d D s s J n F 1 b 3 Q 7 Q 2 V u Y V 9 6 Y W t 1 c H U m c X V v d D s s J n F 1 b 3 Q 7 T n J f c m V q Z X N 0 c m F j e W p u e S Z x d W 9 0 O y w m c X V v d D t Q c n p l Y m l l Z y Z x d W 9 0 O y w m c X V v d D t E Y X R h X 2 9 z d G F 0 b m l l Z 2 9 f c m V t b 2 5 0 d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y Y W 5 z c G 9 y d C 9 B d X R v U m V t b 3 Z l Z E N v b H V t b n M x L n t N Y X J r Y V 9 p X 2 1 v Z G V s L D B 9 J n F 1 b 3 Q 7 L C Z x d W 9 0 O 1 N l Y 3 R p b 2 4 x L 3 R y Y W 5 z c G 9 y d C 9 B d X R v U m V t b 3 Z l Z E N v b H V t b n M x L n t S b 2 t f c H J v Z H V r Y 2 p p L D F 9 J n F 1 b 3 Q 7 L C Z x d W 9 0 O 1 N l Y 3 R p b 2 4 x L 3 R y Y W 5 z c G 9 y d C 9 B d X R v U m V t b 3 Z l Z E N v b H V t b n M x L n t D Z W 5 h X 3 p h a 3 V w d S w y f S Z x d W 9 0 O y w m c X V v d D t T Z W N 0 a W 9 u M S 9 0 c m F u c 3 B v c n Q v Q X V 0 b 1 J l b W 9 2 Z W R D b 2 x 1 b W 5 z M S 5 7 T n J f c m V q Z X N 0 c m F j e W p u e S w z f S Z x d W 9 0 O y w m c X V v d D t T Z W N 0 a W 9 u M S 9 0 c m F u c 3 B v c n Q v Q X V 0 b 1 J l b W 9 2 Z W R D b 2 x 1 b W 5 z M S 5 7 U H J 6 Z W J p Z W c s N H 0 m c X V v d D s s J n F 1 b 3 Q 7 U 2 V j d G l v b j E v d H J h b n N w b 3 J 0 L 0 F 1 d G 9 S Z W 1 v d m V k Q 2 9 s d W 1 u c z E u e 0 R h d G F f b 3 N 0 Y X R u a W V n b 1 9 y Z W 1 v b n R 1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u c 3 B v c n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w b 3 J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c G 9 y d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y M 1 Q x M D o y N D o w O C 4 1 N z A w O D Y 2 W i I g L z 4 8 R W 5 0 c n k g V H l w Z T 0 i R m l s b E N v b H V t b l R 5 c G V z I i B W Y W x 1 Z T 0 i c 0 J n T U R C Z 0 1 K I i A v P j x F b n R y e S B U e X B l P S J G a W x s Q 2 9 s d W 1 u T m F t Z X M i I F Z h b H V l P S J z W y Z x d W 9 0 O 0 1 h c m t h X 2 l f b W 9 k Z W w m c X V v d D s s J n F 1 b 3 Q 7 U m 9 r X 3 B y b 2 R 1 a 2 N q a S Z x d W 9 0 O y w m c X V v d D t D Z W 5 h X 3 p h a 3 V w d S Z x d W 9 0 O y w m c X V v d D t O c l 9 y Z W p l c 3 R y Y W N 5 a m 5 5 J n F 1 b 3 Q 7 L C Z x d W 9 0 O 1 B y e m V i a W V n J n F 1 b 3 Q 7 L C Z x d W 9 0 O 0 R h d G F f b 3 N 0 Y X R u a W V n b 1 9 y Z W 1 v b n R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w b 3 J 0 I C g y K S 9 B d X R v U m V t b 3 Z l Z E N v b H V t b n M x L n t N Y X J r Y V 9 p X 2 1 v Z G V s L D B 9 J n F 1 b 3 Q 7 L C Z x d W 9 0 O 1 N l Y 3 R p b 2 4 x L 3 R y Y W 5 z c G 9 y d C A o M i k v Q X V 0 b 1 J l b W 9 2 Z W R D b 2 x 1 b W 5 z M S 5 7 U m 9 r X 3 B y b 2 R 1 a 2 N q a S w x f S Z x d W 9 0 O y w m c X V v d D t T Z W N 0 a W 9 u M S 9 0 c m F u c 3 B v c n Q g K D I p L 0 F 1 d G 9 S Z W 1 v d m V k Q 2 9 s d W 1 u c z E u e 0 N l b m F f e m F r d X B 1 L D J 9 J n F 1 b 3 Q 7 L C Z x d W 9 0 O 1 N l Y 3 R p b 2 4 x L 3 R y Y W 5 z c G 9 y d C A o M i k v Q X V 0 b 1 J l b W 9 2 Z W R D b 2 x 1 b W 5 z M S 5 7 T n J f c m V q Z X N 0 c m F j e W p u e S w z f S Z x d W 9 0 O y w m c X V v d D t T Z W N 0 a W 9 u M S 9 0 c m F u c 3 B v c n Q g K D I p L 0 F 1 d G 9 S Z W 1 v d m V k Q 2 9 s d W 1 u c z E u e 1 B y e m V i a W V n L D R 9 J n F 1 b 3 Q 7 L C Z x d W 9 0 O 1 N l Y 3 R p b 2 4 x L 3 R y Y W 5 z c G 9 y d C A o M i k v Q X V 0 b 1 J l b W 9 2 Z W R D b 2 x 1 b W 5 z M S 5 7 R G F 0 Y V 9 v c 3 R h d G 5 p Z W d v X 3 J l b W 9 u d H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w b 3 J 0 I C g y K S 9 B d X R v U m V t b 3 Z l Z E N v b H V t b n M x L n t N Y X J r Y V 9 p X 2 1 v Z G V s L D B 9 J n F 1 b 3 Q 7 L C Z x d W 9 0 O 1 N l Y 3 R p b 2 4 x L 3 R y Y W 5 z c G 9 y d C A o M i k v Q X V 0 b 1 J l b W 9 2 Z W R D b 2 x 1 b W 5 z M S 5 7 U m 9 r X 3 B y b 2 R 1 a 2 N q a S w x f S Z x d W 9 0 O y w m c X V v d D t T Z W N 0 a W 9 u M S 9 0 c m F u c 3 B v c n Q g K D I p L 0 F 1 d G 9 S Z W 1 v d m V k Q 2 9 s d W 1 u c z E u e 0 N l b m F f e m F r d X B 1 L D J 9 J n F 1 b 3 Q 7 L C Z x d W 9 0 O 1 N l Y 3 R p b 2 4 x L 3 R y Y W 5 z c G 9 y d C A o M i k v Q X V 0 b 1 J l b W 9 2 Z W R D b 2 x 1 b W 5 z M S 5 7 T n J f c m V q Z X N 0 c m F j e W p u e S w z f S Z x d W 9 0 O y w m c X V v d D t T Z W N 0 a W 9 u M S 9 0 c m F u c 3 B v c n Q g K D I p L 0 F 1 d G 9 S Z W 1 v d m V k Q 2 9 s d W 1 u c z E u e 1 B y e m V i a W V n L D R 9 J n F 1 b 3 Q 7 L C Z x d W 9 0 O 1 N l Y 3 R p b 2 4 x L 3 R y Y W 5 z c G 9 y d C A o M i k v Q X V 0 b 1 J l b W 9 2 Z W R D b 2 x 1 b W 5 z M S 5 7 R G F 0 Y V 9 v c 3 R h d G 5 p Z W d v X 3 J l b W 9 u d H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c G 9 y d C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3 B v c n Q l M j A o M i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A y V z P Y v u l F u s 0 M t H B s Q 8 4 A A A A A A g A A A A A A E G Y A A A A B A A A g A A A A 6 L H o S D x t E 0 I U V G A k S O v q 8 T 8 a B s w F D w t A 9 r q K c f T 3 c 9 E A A A A A D o A A A A A C A A A g A A A A P E y i P i W k L B j r z F 1 1 r c Y S O I e f q o 7 0 K 4 r h a B W J u C o i e 4 J Q A A A A L a W c a v R u H K w z L P O n b F E z b M U y x 1 Z a H B h o f W U 8 Q W 4 0 N + z 0 T I O g j + E f 5 l F V 1 3 x 1 l 7 u B Q x d o i q Q f I Q b 2 X Q 0 g p x a W Y y c D N h s i 9 e u t J K q h P c Q l c E p A A A A A k k c g 9 F I T 8 d T T h P G g k B H O J K v Y 4 f 0 m S y m B m E K d p N t w D G b z r c X T v w Q Y M l 9 F i O f j A c a X l g M E R n u Z S v M O e m R 7 E k j b e Q = = < / D a t a M a s h u p > 
</file>

<file path=customXml/itemProps1.xml><?xml version="1.0" encoding="utf-8"?>
<ds:datastoreItem xmlns:ds="http://schemas.openxmlformats.org/officeDocument/2006/customXml" ds:itemID="{B87CAA76-B9A4-479B-A586-4F000F3682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5.3</vt:lpstr>
      <vt:lpstr>5.2a</vt:lpstr>
      <vt:lpstr>5.2b</vt:lpstr>
      <vt:lpstr>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uczen4c_16</dc:creator>
  <cp:lastModifiedBy>uczen4c_16</cp:lastModifiedBy>
  <dcterms:created xsi:type="dcterms:W3CDTF">2015-06-05T18:19:34Z</dcterms:created>
  <dcterms:modified xsi:type="dcterms:W3CDTF">2022-11-23T11:22:17Z</dcterms:modified>
</cp:coreProperties>
</file>