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zerwiec-2019\Zad5\"/>
    </mc:Choice>
  </mc:AlternateContent>
  <xr:revisionPtr revIDLastSave="0" documentId="13_ncr:1_{52752A4C-1A2A-4608-B226-E5D3EF195A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2" sheetId="3" r:id="rId1"/>
    <sheet name="pogoda" sheetId="2" r:id="rId2"/>
    <sheet name="Arkusz1" sheetId="1" r:id="rId3"/>
  </sheets>
  <definedNames>
    <definedName name="ExternalData_1" localSheetId="1" hidden="1">pogoda!$A$1:$B$184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2" l="1"/>
  <c r="AE9" i="2"/>
  <c r="AE10" i="2"/>
  <c r="AE11" i="2"/>
  <c r="AE12" i="2"/>
  <c r="AE7" i="2"/>
  <c r="AD8" i="2"/>
  <c r="AD9" i="2"/>
  <c r="AD10" i="2"/>
  <c r="AD11" i="2"/>
  <c r="AD12" i="2"/>
  <c r="AD7" i="2"/>
  <c r="AC15" i="2"/>
  <c r="AC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AC13" i="2"/>
  <c r="AC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G2" i="2"/>
  <c r="G3" i="2"/>
  <c r="G4" i="2"/>
  <c r="G5" i="2"/>
  <c r="G8" i="2"/>
  <c r="G9" i="2"/>
  <c r="G10" i="2"/>
  <c r="G11" i="2"/>
  <c r="G12" i="2"/>
  <c r="G13" i="2"/>
  <c r="G14" i="2"/>
  <c r="G21" i="2"/>
  <c r="G22" i="2"/>
  <c r="G23" i="2"/>
  <c r="G24" i="2"/>
  <c r="G25" i="2"/>
  <c r="G26" i="2"/>
  <c r="G28" i="2"/>
  <c r="G29" i="2"/>
  <c r="G32" i="2"/>
  <c r="G33" i="2"/>
  <c r="G34" i="2"/>
  <c r="G35" i="2"/>
  <c r="G36" i="2"/>
  <c r="G40" i="2"/>
  <c r="G41" i="2"/>
  <c r="G43" i="2"/>
  <c r="G47" i="2"/>
  <c r="G48" i="2"/>
  <c r="G49" i="2"/>
  <c r="G50" i="2"/>
  <c r="G51" i="2"/>
  <c r="G52" i="2"/>
  <c r="G53" i="2"/>
  <c r="G54" i="2"/>
  <c r="G55" i="2"/>
  <c r="G59" i="2"/>
  <c r="G63" i="2"/>
  <c r="G64" i="2"/>
  <c r="G69" i="2"/>
  <c r="G70" i="2"/>
  <c r="G71" i="2"/>
  <c r="G74" i="2"/>
  <c r="G75" i="2"/>
  <c r="G80" i="2"/>
  <c r="G81" i="2"/>
  <c r="G82" i="2"/>
  <c r="G84" i="2"/>
  <c r="G85" i="2"/>
  <c r="G88" i="2"/>
  <c r="G89" i="2"/>
  <c r="G99" i="2"/>
  <c r="G100" i="2"/>
  <c r="G101" i="2"/>
  <c r="G102" i="2"/>
  <c r="G104" i="2"/>
  <c r="G105" i="2"/>
  <c r="G111" i="2"/>
  <c r="G113" i="2"/>
  <c r="G117" i="2"/>
  <c r="G119" i="2"/>
  <c r="G120" i="2"/>
  <c r="G135" i="2"/>
  <c r="G136" i="2"/>
  <c r="G138" i="2"/>
  <c r="G140" i="2"/>
  <c r="G147" i="2"/>
  <c r="G148" i="2"/>
  <c r="G149" i="2"/>
  <c r="G151" i="2"/>
  <c r="G152" i="2"/>
  <c r="G155" i="2"/>
  <c r="G158" i="2"/>
  <c r="G160" i="2"/>
  <c r="G162" i="2"/>
  <c r="G165" i="2"/>
  <c r="G168" i="2"/>
  <c r="G169" i="2"/>
  <c r="G171" i="2"/>
  <c r="G174" i="2"/>
  <c r="E2" i="2"/>
  <c r="F2" i="2" s="1"/>
  <c r="I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K2" i="2" l="1"/>
  <c r="J2" i="2"/>
  <c r="D3" i="2" s="1"/>
  <c r="F3" i="2" s="1"/>
  <c r="I3" i="2" l="1"/>
  <c r="J3" i="2" s="1"/>
  <c r="K3" i="2"/>
  <c r="D4" i="2" l="1"/>
  <c r="F4" i="2" s="1"/>
  <c r="I4" i="2" l="1"/>
  <c r="K4" i="2"/>
  <c r="J4" i="2" l="1"/>
  <c r="D5" i="2" s="1"/>
  <c r="F5" i="2" s="1"/>
  <c r="I5" i="2" l="1"/>
  <c r="K5" i="2"/>
  <c r="J5" i="2" l="1"/>
  <c r="D6" i="2" s="1"/>
  <c r="G6" i="2" l="1"/>
  <c r="F6" i="2"/>
  <c r="K6" i="2" l="1"/>
  <c r="I6" i="2"/>
  <c r="J6" i="2" l="1"/>
  <c r="D7" i="2" s="1"/>
  <c r="G7" i="2" l="1"/>
  <c r="F7" i="2"/>
  <c r="K7" i="2" l="1"/>
  <c r="I7" i="2"/>
  <c r="J7" i="2" l="1"/>
  <c r="D8" i="2" s="1"/>
  <c r="F8" i="2" s="1"/>
  <c r="I8" i="2" l="1"/>
  <c r="K8" i="2"/>
  <c r="J8" i="2" l="1"/>
  <c r="D9" i="2" s="1"/>
  <c r="F9" i="2" s="1"/>
  <c r="I9" i="2" l="1"/>
  <c r="K9" i="2"/>
  <c r="J9" i="2" l="1"/>
  <c r="D10" i="2" s="1"/>
  <c r="F10" i="2" s="1"/>
  <c r="I10" i="2" l="1"/>
  <c r="K10" i="2"/>
  <c r="J10" i="2" l="1"/>
  <c r="D11" i="2"/>
  <c r="F11" i="2" s="1"/>
  <c r="I11" i="2" l="1"/>
  <c r="K11" i="2"/>
  <c r="J11" i="2" l="1"/>
  <c r="D12" i="2"/>
  <c r="F12" i="2" s="1"/>
  <c r="I12" i="2" l="1"/>
  <c r="K12" i="2"/>
  <c r="J12" i="2" l="1"/>
  <c r="D13" i="2"/>
  <c r="F13" i="2" s="1"/>
  <c r="I13" i="2" l="1"/>
  <c r="K13" i="2"/>
  <c r="J13" i="2" l="1"/>
  <c r="D14" i="2"/>
  <c r="F14" i="2" s="1"/>
  <c r="I14" i="2" l="1"/>
  <c r="K14" i="2"/>
  <c r="J14" i="2" l="1"/>
  <c r="D15" i="2" s="1"/>
  <c r="G15" i="2" l="1"/>
  <c r="F15" i="2"/>
  <c r="I15" i="2" l="1"/>
  <c r="K15" i="2"/>
  <c r="J15" i="2" l="1"/>
  <c r="D16" i="2" s="1"/>
  <c r="G16" i="2" l="1"/>
  <c r="F16" i="2"/>
  <c r="K16" i="2" l="1"/>
  <c r="I16" i="2"/>
  <c r="J16" i="2" l="1"/>
  <c r="D17" i="2"/>
  <c r="G17" i="2" l="1"/>
  <c r="F17" i="2"/>
  <c r="K17" i="2" l="1"/>
  <c r="I17" i="2"/>
  <c r="J17" i="2" l="1"/>
  <c r="D18" i="2"/>
  <c r="G18" i="2" l="1"/>
  <c r="F18" i="2"/>
  <c r="I18" i="2" l="1"/>
  <c r="K18" i="2"/>
  <c r="J18" i="2" l="1"/>
  <c r="D19" i="2"/>
  <c r="G19" i="2" l="1"/>
  <c r="F19" i="2"/>
  <c r="K19" i="2" l="1"/>
  <c r="I19" i="2"/>
  <c r="J19" i="2" l="1"/>
  <c r="D20" i="2"/>
  <c r="G20" i="2" l="1"/>
  <c r="F20" i="2"/>
  <c r="K20" i="2" l="1"/>
  <c r="I20" i="2"/>
  <c r="J20" i="2" l="1"/>
  <c r="D21" i="2"/>
  <c r="F21" i="2" s="1"/>
  <c r="I21" i="2" l="1"/>
  <c r="K21" i="2"/>
  <c r="J21" i="2" l="1"/>
  <c r="D22" i="2"/>
  <c r="F22" i="2" s="1"/>
  <c r="I22" i="2" l="1"/>
  <c r="K22" i="2"/>
  <c r="J22" i="2" l="1"/>
  <c r="D23" i="2"/>
  <c r="F23" i="2" s="1"/>
  <c r="I23" i="2" l="1"/>
  <c r="K23" i="2"/>
  <c r="J23" i="2" l="1"/>
  <c r="D24" i="2"/>
  <c r="F24" i="2" s="1"/>
  <c r="I24" i="2" l="1"/>
  <c r="K24" i="2"/>
  <c r="J24" i="2" l="1"/>
  <c r="D25" i="2"/>
  <c r="F25" i="2" s="1"/>
  <c r="I25" i="2" l="1"/>
  <c r="K25" i="2"/>
  <c r="J25" i="2" l="1"/>
  <c r="D26" i="2"/>
  <c r="F26" i="2" s="1"/>
  <c r="I26" i="2" l="1"/>
  <c r="K26" i="2"/>
  <c r="J26" i="2" l="1"/>
  <c r="D27" i="2"/>
  <c r="G27" i="2" l="1"/>
  <c r="F27" i="2"/>
  <c r="K27" i="2" l="1"/>
  <c r="I27" i="2"/>
  <c r="J27" i="2" l="1"/>
  <c r="D28" i="2"/>
  <c r="F28" i="2" s="1"/>
  <c r="I28" i="2" l="1"/>
  <c r="K28" i="2"/>
  <c r="J28" i="2" l="1"/>
  <c r="D29" i="2"/>
  <c r="F29" i="2" s="1"/>
  <c r="I29" i="2" l="1"/>
  <c r="K29" i="2"/>
  <c r="J29" i="2" l="1"/>
  <c r="D30" i="2"/>
  <c r="G30" i="2" l="1"/>
  <c r="F30" i="2"/>
  <c r="K30" i="2" l="1"/>
  <c r="I30" i="2"/>
  <c r="J30" i="2" l="1"/>
  <c r="D31" i="2"/>
  <c r="G31" i="2" l="1"/>
  <c r="F31" i="2"/>
  <c r="K31" i="2" l="1"/>
  <c r="I31" i="2"/>
  <c r="J31" i="2" l="1"/>
  <c r="D32" i="2"/>
  <c r="F32" i="2" s="1"/>
  <c r="I32" i="2" l="1"/>
  <c r="K32" i="2"/>
  <c r="J32" i="2" l="1"/>
  <c r="D33" i="2"/>
  <c r="F33" i="2" s="1"/>
  <c r="I33" i="2" l="1"/>
  <c r="K33" i="2"/>
  <c r="J33" i="2" l="1"/>
  <c r="D34" i="2"/>
  <c r="F34" i="2" s="1"/>
  <c r="I34" i="2" l="1"/>
  <c r="K34" i="2"/>
  <c r="J34" i="2" l="1"/>
  <c r="D35" i="2"/>
  <c r="F35" i="2" s="1"/>
  <c r="I35" i="2" l="1"/>
  <c r="K35" i="2"/>
  <c r="J35" i="2" l="1"/>
  <c r="D36" i="2"/>
  <c r="F36" i="2" s="1"/>
  <c r="I36" i="2" l="1"/>
  <c r="K36" i="2"/>
  <c r="J36" i="2" l="1"/>
  <c r="D37" i="2"/>
  <c r="G37" i="2" l="1"/>
  <c r="F37" i="2"/>
  <c r="K37" i="2" l="1"/>
  <c r="I37" i="2"/>
  <c r="J37" i="2" l="1"/>
  <c r="AC5" i="2" s="1"/>
  <c r="D38" i="2" l="1"/>
  <c r="G38" i="2"/>
  <c r="F38" i="2"/>
  <c r="K38" i="2" l="1"/>
  <c r="I38" i="2"/>
  <c r="J38" i="2" l="1"/>
  <c r="D39" i="2"/>
  <c r="G39" i="2" l="1"/>
  <c r="F39" i="2"/>
  <c r="K39" i="2" l="1"/>
  <c r="I39" i="2"/>
  <c r="J39" i="2" l="1"/>
  <c r="D40" i="2" s="1"/>
  <c r="F40" i="2" s="1"/>
  <c r="I40" i="2" l="1"/>
  <c r="K40" i="2"/>
  <c r="J40" i="2" l="1"/>
  <c r="D41" i="2"/>
  <c r="F41" i="2" s="1"/>
  <c r="I41" i="2" l="1"/>
  <c r="K41" i="2"/>
  <c r="J41" i="2" l="1"/>
  <c r="D42" i="2" s="1"/>
  <c r="G42" i="2" l="1"/>
  <c r="F42" i="2"/>
  <c r="I42" i="2" l="1"/>
  <c r="K42" i="2"/>
  <c r="J42" i="2" l="1"/>
  <c r="D43" i="2"/>
  <c r="F43" i="2" s="1"/>
  <c r="I43" i="2" l="1"/>
  <c r="K43" i="2"/>
  <c r="J43" i="2" l="1"/>
  <c r="D44" i="2"/>
  <c r="G44" i="2" l="1"/>
  <c r="F44" i="2"/>
  <c r="I44" i="2" l="1"/>
  <c r="K44" i="2"/>
  <c r="J44" i="2" l="1"/>
  <c r="D45" i="2"/>
  <c r="G45" i="2" l="1"/>
  <c r="F45" i="2"/>
  <c r="I45" i="2" l="1"/>
  <c r="K45" i="2"/>
  <c r="J45" i="2" l="1"/>
  <c r="D46" i="2"/>
  <c r="G46" i="2" l="1"/>
  <c r="F46" i="2"/>
  <c r="K46" i="2" l="1"/>
  <c r="I46" i="2"/>
  <c r="J46" i="2" l="1"/>
  <c r="D47" i="2"/>
  <c r="F47" i="2" s="1"/>
  <c r="I47" i="2" l="1"/>
  <c r="K47" i="2"/>
  <c r="J47" i="2" l="1"/>
  <c r="D48" i="2"/>
  <c r="F48" i="2" s="1"/>
  <c r="I48" i="2" l="1"/>
  <c r="K48" i="2"/>
  <c r="J48" i="2" l="1"/>
  <c r="D49" i="2"/>
  <c r="F49" i="2" s="1"/>
  <c r="I49" i="2" l="1"/>
  <c r="K49" i="2"/>
  <c r="J49" i="2" l="1"/>
  <c r="D50" i="2"/>
  <c r="F50" i="2" s="1"/>
  <c r="I50" i="2" l="1"/>
  <c r="K50" i="2"/>
  <c r="J50" i="2" l="1"/>
  <c r="D51" i="2"/>
  <c r="F51" i="2" s="1"/>
  <c r="I51" i="2" l="1"/>
  <c r="K51" i="2"/>
  <c r="J51" i="2" l="1"/>
  <c r="D52" i="2"/>
  <c r="F52" i="2" s="1"/>
  <c r="I52" i="2" l="1"/>
  <c r="K52" i="2"/>
  <c r="J52" i="2" l="1"/>
  <c r="D53" i="2"/>
  <c r="F53" i="2" s="1"/>
  <c r="I53" i="2" l="1"/>
  <c r="K53" i="2"/>
  <c r="J53" i="2" l="1"/>
  <c r="D54" i="2"/>
  <c r="F54" i="2" s="1"/>
  <c r="I54" i="2" l="1"/>
  <c r="K54" i="2"/>
  <c r="J54" i="2" l="1"/>
  <c r="D55" i="2"/>
  <c r="F55" i="2" s="1"/>
  <c r="I55" i="2" l="1"/>
  <c r="K55" i="2"/>
  <c r="J55" i="2" l="1"/>
  <c r="D56" i="2"/>
  <c r="G56" i="2" l="1"/>
  <c r="F56" i="2"/>
  <c r="K56" i="2" l="1"/>
  <c r="I56" i="2"/>
  <c r="J56" i="2" l="1"/>
  <c r="D57" i="2"/>
  <c r="G57" i="2" l="1"/>
  <c r="F57" i="2"/>
  <c r="K57" i="2" l="1"/>
  <c r="I57" i="2"/>
  <c r="J57" i="2" l="1"/>
  <c r="D58" i="2"/>
  <c r="G58" i="2" l="1"/>
  <c r="F58" i="2"/>
  <c r="I58" i="2" l="1"/>
  <c r="K58" i="2"/>
  <c r="J58" i="2" l="1"/>
  <c r="D59" i="2"/>
  <c r="F59" i="2" s="1"/>
  <c r="I59" i="2" l="1"/>
  <c r="K59" i="2"/>
  <c r="J59" i="2" l="1"/>
  <c r="D60" i="2"/>
  <c r="G60" i="2" l="1"/>
  <c r="F60" i="2"/>
  <c r="K60" i="2" l="1"/>
  <c r="I60" i="2"/>
  <c r="J60" i="2" l="1"/>
  <c r="D61" i="2"/>
  <c r="G61" i="2" l="1"/>
  <c r="F61" i="2"/>
  <c r="I61" i="2" l="1"/>
  <c r="K61" i="2"/>
  <c r="J61" i="2" l="1"/>
  <c r="D62" i="2"/>
  <c r="G62" i="2" l="1"/>
  <c r="F62" i="2"/>
  <c r="I62" i="2" l="1"/>
  <c r="K62" i="2"/>
  <c r="J62" i="2" l="1"/>
  <c r="D63" i="2"/>
  <c r="F63" i="2" s="1"/>
  <c r="I63" i="2" l="1"/>
  <c r="K63" i="2"/>
  <c r="J63" i="2" l="1"/>
  <c r="D64" i="2"/>
  <c r="F64" i="2" s="1"/>
  <c r="I64" i="2" l="1"/>
  <c r="K64" i="2"/>
  <c r="J64" i="2" l="1"/>
  <c r="D65" i="2"/>
  <c r="G65" i="2" l="1"/>
  <c r="F65" i="2"/>
  <c r="K65" i="2" l="1"/>
  <c r="I65" i="2"/>
  <c r="J65" i="2" l="1"/>
  <c r="D66" i="2"/>
  <c r="G66" i="2" l="1"/>
  <c r="F66" i="2"/>
  <c r="K66" i="2" l="1"/>
  <c r="I66" i="2"/>
  <c r="J66" i="2" l="1"/>
  <c r="D67" i="2" s="1"/>
  <c r="G67" i="2" l="1"/>
  <c r="F67" i="2"/>
  <c r="K67" i="2" l="1"/>
  <c r="I67" i="2"/>
  <c r="J67" i="2" l="1"/>
  <c r="D68" i="2"/>
  <c r="G68" i="2" l="1"/>
  <c r="F68" i="2"/>
  <c r="K68" i="2" l="1"/>
  <c r="I68" i="2"/>
  <c r="J68" i="2" l="1"/>
  <c r="D69" i="2"/>
  <c r="F69" i="2" s="1"/>
  <c r="I69" i="2" l="1"/>
  <c r="K69" i="2"/>
  <c r="J69" i="2" l="1"/>
  <c r="D70" i="2"/>
  <c r="F70" i="2" s="1"/>
  <c r="I70" i="2" l="1"/>
  <c r="K70" i="2"/>
  <c r="J70" i="2" l="1"/>
  <c r="D71" i="2"/>
  <c r="F71" i="2" s="1"/>
  <c r="I71" i="2" l="1"/>
  <c r="K71" i="2"/>
  <c r="J71" i="2" l="1"/>
  <c r="D72" i="2"/>
  <c r="G72" i="2" l="1"/>
  <c r="F72" i="2"/>
  <c r="I72" i="2" l="1"/>
  <c r="K72" i="2"/>
  <c r="J72" i="2" l="1"/>
  <c r="D73" i="2" s="1"/>
  <c r="G73" i="2" l="1"/>
  <c r="F73" i="2"/>
  <c r="K73" i="2" l="1"/>
  <c r="I73" i="2"/>
  <c r="J73" i="2" l="1"/>
  <c r="D74" i="2"/>
  <c r="F74" i="2" s="1"/>
  <c r="I74" i="2" l="1"/>
  <c r="K74" i="2"/>
  <c r="J74" i="2" l="1"/>
  <c r="D75" i="2" s="1"/>
  <c r="F75" i="2" s="1"/>
  <c r="I75" i="2" l="1"/>
  <c r="K75" i="2"/>
  <c r="J75" i="2" l="1"/>
  <c r="D76" i="2" s="1"/>
  <c r="G76" i="2" l="1"/>
  <c r="F76" i="2"/>
  <c r="I76" i="2" l="1"/>
  <c r="K76" i="2"/>
  <c r="J76" i="2" l="1"/>
  <c r="D77" i="2"/>
  <c r="G77" i="2" l="1"/>
  <c r="F77" i="2"/>
  <c r="K77" i="2" l="1"/>
  <c r="I77" i="2"/>
  <c r="J77" i="2" l="1"/>
  <c r="D78" i="2" s="1"/>
  <c r="G78" i="2" l="1"/>
  <c r="F78" i="2"/>
  <c r="I78" i="2" l="1"/>
  <c r="K78" i="2"/>
  <c r="J78" i="2" l="1"/>
  <c r="D79" i="2"/>
  <c r="G79" i="2" l="1"/>
  <c r="F79" i="2"/>
  <c r="K79" i="2" l="1"/>
  <c r="I79" i="2"/>
  <c r="J79" i="2" l="1"/>
  <c r="D80" i="2"/>
  <c r="F80" i="2" s="1"/>
  <c r="I80" i="2" l="1"/>
  <c r="K80" i="2"/>
  <c r="J80" i="2" l="1"/>
  <c r="D81" i="2"/>
  <c r="F81" i="2" s="1"/>
  <c r="I81" i="2" l="1"/>
  <c r="K81" i="2"/>
  <c r="J81" i="2" l="1"/>
  <c r="D82" i="2"/>
  <c r="F82" i="2" s="1"/>
  <c r="I82" i="2" l="1"/>
  <c r="K82" i="2"/>
  <c r="J82" i="2" l="1"/>
  <c r="D83" i="2" s="1"/>
  <c r="G83" i="2" l="1"/>
  <c r="F83" i="2"/>
  <c r="K83" i="2" l="1"/>
  <c r="I83" i="2"/>
  <c r="J83" i="2" l="1"/>
  <c r="D84" i="2" s="1"/>
  <c r="F84" i="2" s="1"/>
  <c r="I84" i="2" l="1"/>
  <c r="K84" i="2"/>
  <c r="J84" i="2" l="1"/>
  <c r="D85" i="2"/>
  <c r="F85" i="2" s="1"/>
  <c r="I85" i="2" l="1"/>
  <c r="K85" i="2"/>
  <c r="J85" i="2" l="1"/>
  <c r="D86" i="2"/>
  <c r="G86" i="2" l="1"/>
  <c r="F86" i="2"/>
  <c r="I86" i="2" l="1"/>
  <c r="K86" i="2"/>
  <c r="J86" i="2" l="1"/>
  <c r="D87" i="2" s="1"/>
  <c r="G87" i="2" l="1"/>
  <c r="F87" i="2"/>
  <c r="K87" i="2" l="1"/>
  <c r="I87" i="2"/>
  <c r="J87" i="2" l="1"/>
  <c r="D88" i="2"/>
  <c r="F88" i="2" s="1"/>
  <c r="I88" i="2" l="1"/>
  <c r="K88" i="2"/>
  <c r="J88" i="2" l="1"/>
  <c r="D89" i="2"/>
  <c r="F89" i="2" s="1"/>
  <c r="I89" i="2" l="1"/>
  <c r="K89" i="2"/>
  <c r="J89" i="2" l="1"/>
  <c r="D90" i="2"/>
  <c r="G90" i="2" l="1"/>
  <c r="F90" i="2"/>
  <c r="I90" i="2" l="1"/>
  <c r="K90" i="2"/>
  <c r="J90" i="2" l="1"/>
  <c r="D91" i="2"/>
  <c r="G91" i="2" l="1"/>
  <c r="F91" i="2"/>
  <c r="K91" i="2" l="1"/>
  <c r="I91" i="2"/>
  <c r="J91" i="2" l="1"/>
  <c r="D92" i="2"/>
  <c r="G92" i="2" l="1"/>
  <c r="F92" i="2"/>
  <c r="K92" i="2" l="1"/>
  <c r="I92" i="2"/>
  <c r="J92" i="2" l="1"/>
  <c r="D93" i="2"/>
  <c r="G93" i="2" l="1"/>
  <c r="F93" i="2"/>
  <c r="K93" i="2" l="1"/>
  <c r="I93" i="2"/>
  <c r="J93" i="2" l="1"/>
  <c r="D94" i="2"/>
  <c r="G94" i="2" l="1"/>
  <c r="F94" i="2"/>
  <c r="K94" i="2" l="1"/>
  <c r="I94" i="2"/>
  <c r="J94" i="2" l="1"/>
  <c r="D95" i="2"/>
  <c r="G95" i="2" l="1"/>
  <c r="F95" i="2"/>
  <c r="I95" i="2" l="1"/>
  <c r="K95" i="2"/>
  <c r="J95" i="2" l="1"/>
  <c r="D96" i="2" s="1"/>
  <c r="G96" i="2" l="1"/>
  <c r="F96" i="2"/>
  <c r="K96" i="2" l="1"/>
  <c r="I96" i="2"/>
  <c r="J96" i="2" l="1"/>
  <c r="D97" i="2"/>
  <c r="G97" i="2" l="1"/>
  <c r="F97" i="2"/>
  <c r="K97" i="2" l="1"/>
  <c r="I97" i="2"/>
  <c r="J97" i="2" l="1"/>
  <c r="D98" i="2"/>
  <c r="G98" i="2" l="1"/>
  <c r="F98" i="2"/>
  <c r="K98" i="2" l="1"/>
  <c r="I98" i="2"/>
  <c r="J98" i="2" l="1"/>
  <c r="D99" i="2"/>
  <c r="F99" i="2" s="1"/>
  <c r="I99" i="2" l="1"/>
  <c r="K99" i="2"/>
  <c r="J99" i="2" l="1"/>
  <c r="D100" i="2"/>
  <c r="F100" i="2" s="1"/>
  <c r="I100" i="2" l="1"/>
  <c r="K100" i="2"/>
  <c r="J100" i="2" l="1"/>
  <c r="D101" i="2"/>
  <c r="F101" i="2" s="1"/>
  <c r="I101" i="2" l="1"/>
  <c r="K101" i="2"/>
  <c r="J101" i="2" l="1"/>
  <c r="D102" i="2"/>
  <c r="F102" i="2" s="1"/>
  <c r="I102" i="2" l="1"/>
  <c r="K102" i="2"/>
  <c r="J102" i="2" l="1"/>
  <c r="D103" i="2"/>
  <c r="G103" i="2" l="1"/>
  <c r="F103" i="2"/>
  <c r="K103" i="2" l="1"/>
  <c r="I103" i="2"/>
  <c r="J103" i="2" l="1"/>
  <c r="D104" i="2" s="1"/>
  <c r="F104" i="2" s="1"/>
  <c r="I104" i="2" l="1"/>
  <c r="K104" i="2"/>
  <c r="J104" i="2" l="1"/>
  <c r="D105" i="2"/>
  <c r="F105" i="2" s="1"/>
  <c r="I105" i="2" l="1"/>
  <c r="K105" i="2"/>
  <c r="J105" i="2" l="1"/>
  <c r="D106" i="2"/>
  <c r="G106" i="2" l="1"/>
  <c r="F106" i="2"/>
  <c r="I106" i="2" l="1"/>
  <c r="K106" i="2"/>
  <c r="J106" i="2" l="1"/>
  <c r="D107" i="2"/>
  <c r="G107" i="2" l="1"/>
  <c r="F107" i="2"/>
  <c r="I107" i="2" l="1"/>
  <c r="K107" i="2"/>
  <c r="J107" i="2" l="1"/>
  <c r="D108" i="2"/>
  <c r="G108" i="2" l="1"/>
  <c r="F108" i="2"/>
  <c r="K108" i="2" l="1"/>
  <c r="I108" i="2"/>
  <c r="J108" i="2" l="1"/>
  <c r="D109" i="2"/>
  <c r="G109" i="2" l="1"/>
  <c r="F109" i="2"/>
  <c r="K109" i="2" l="1"/>
  <c r="I109" i="2"/>
  <c r="J109" i="2" l="1"/>
  <c r="D110" i="2"/>
  <c r="G110" i="2" l="1"/>
  <c r="F110" i="2"/>
  <c r="K110" i="2" l="1"/>
  <c r="I110" i="2"/>
  <c r="J110" i="2" l="1"/>
  <c r="D111" i="2"/>
  <c r="F111" i="2" s="1"/>
  <c r="I111" i="2" l="1"/>
  <c r="K111" i="2"/>
  <c r="J111" i="2" l="1"/>
  <c r="D112" i="2"/>
  <c r="G112" i="2" l="1"/>
  <c r="F112" i="2"/>
  <c r="K112" i="2" l="1"/>
  <c r="I112" i="2"/>
  <c r="J112" i="2" l="1"/>
  <c r="D113" i="2"/>
  <c r="F113" i="2" s="1"/>
  <c r="I113" i="2" l="1"/>
  <c r="K113" i="2"/>
  <c r="J113" i="2" l="1"/>
  <c r="D114" i="2"/>
  <c r="G114" i="2" l="1"/>
  <c r="F114" i="2"/>
  <c r="I114" i="2" l="1"/>
  <c r="K114" i="2"/>
  <c r="J114" i="2" l="1"/>
  <c r="D115" i="2"/>
  <c r="G115" i="2" l="1"/>
  <c r="F115" i="2"/>
  <c r="K115" i="2" l="1"/>
  <c r="I115" i="2"/>
  <c r="J115" i="2" l="1"/>
  <c r="D116" i="2"/>
  <c r="G116" i="2" l="1"/>
  <c r="F116" i="2"/>
  <c r="K116" i="2" l="1"/>
  <c r="I116" i="2"/>
  <c r="J116" i="2" l="1"/>
  <c r="D117" i="2" s="1"/>
  <c r="F117" i="2" s="1"/>
  <c r="I117" i="2" l="1"/>
  <c r="K117" i="2"/>
  <c r="J117" i="2" l="1"/>
  <c r="D118" i="2"/>
  <c r="G118" i="2" l="1"/>
  <c r="F118" i="2"/>
  <c r="I118" i="2" l="1"/>
  <c r="K118" i="2"/>
  <c r="J118" i="2" l="1"/>
  <c r="D119" i="2"/>
  <c r="F119" i="2" s="1"/>
  <c r="I119" i="2" l="1"/>
  <c r="K119" i="2"/>
  <c r="J119" i="2" l="1"/>
  <c r="D120" i="2" s="1"/>
  <c r="F120" i="2" s="1"/>
  <c r="I120" i="2" l="1"/>
  <c r="K120" i="2"/>
  <c r="J120" i="2" l="1"/>
  <c r="D121" i="2"/>
  <c r="G121" i="2" l="1"/>
  <c r="F121" i="2"/>
  <c r="I121" i="2" l="1"/>
  <c r="K121" i="2"/>
  <c r="J121" i="2" l="1"/>
  <c r="D122" i="2"/>
  <c r="G122" i="2" l="1"/>
  <c r="F122" i="2"/>
  <c r="I122" i="2" l="1"/>
  <c r="K122" i="2"/>
  <c r="J122" i="2" l="1"/>
  <c r="D123" i="2"/>
  <c r="G123" i="2" l="1"/>
  <c r="F123" i="2"/>
  <c r="K123" i="2" l="1"/>
  <c r="I123" i="2"/>
  <c r="J123" i="2" l="1"/>
  <c r="D124" i="2"/>
  <c r="G124" i="2" l="1"/>
  <c r="F124" i="2"/>
  <c r="K124" i="2" l="1"/>
  <c r="I124" i="2"/>
  <c r="J124" i="2" l="1"/>
  <c r="D125" i="2" s="1"/>
  <c r="G125" i="2" l="1"/>
  <c r="F125" i="2"/>
  <c r="K125" i="2" l="1"/>
  <c r="I125" i="2"/>
  <c r="J125" i="2" l="1"/>
  <c r="D126" i="2"/>
  <c r="G126" i="2" l="1"/>
  <c r="F126" i="2"/>
  <c r="K126" i="2" l="1"/>
  <c r="I126" i="2"/>
  <c r="J126" i="2" l="1"/>
  <c r="D127" i="2"/>
  <c r="G127" i="2" l="1"/>
  <c r="F127" i="2"/>
  <c r="I127" i="2" l="1"/>
  <c r="K127" i="2"/>
  <c r="J127" i="2" l="1"/>
  <c r="D128" i="2"/>
  <c r="G128" i="2" l="1"/>
  <c r="F128" i="2"/>
  <c r="I128" i="2" l="1"/>
  <c r="K128" i="2"/>
  <c r="J128" i="2" l="1"/>
  <c r="D129" i="2"/>
  <c r="G129" i="2" l="1"/>
  <c r="F129" i="2"/>
  <c r="I129" i="2" l="1"/>
  <c r="K129" i="2"/>
  <c r="J129" i="2" l="1"/>
  <c r="D130" i="2"/>
  <c r="G130" i="2" l="1"/>
  <c r="F130" i="2"/>
  <c r="K130" i="2" l="1"/>
  <c r="I130" i="2"/>
  <c r="J130" i="2" l="1"/>
  <c r="D131" i="2"/>
  <c r="G131" i="2" l="1"/>
  <c r="F131" i="2"/>
  <c r="K131" i="2" l="1"/>
  <c r="I131" i="2"/>
  <c r="J131" i="2" l="1"/>
  <c r="D132" i="2"/>
  <c r="G132" i="2" l="1"/>
  <c r="F132" i="2"/>
  <c r="K132" i="2" l="1"/>
  <c r="I132" i="2"/>
  <c r="J132" i="2" l="1"/>
  <c r="D133" i="2"/>
  <c r="G133" i="2" l="1"/>
  <c r="F133" i="2"/>
  <c r="K133" i="2" l="1"/>
  <c r="I133" i="2"/>
  <c r="J133" i="2" l="1"/>
  <c r="D134" i="2"/>
  <c r="G134" i="2" l="1"/>
  <c r="F134" i="2"/>
  <c r="K134" i="2" l="1"/>
  <c r="I134" i="2"/>
  <c r="J134" i="2" l="1"/>
  <c r="D135" i="2"/>
  <c r="F135" i="2" s="1"/>
  <c r="I135" i="2" l="1"/>
  <c r="K135" i="2"/>
  <c r="J135" i="2" l="1"/>
  <c r="D136" i="2"/>
  <c r="F136" i="2" s="1"/>
  <c r="I136" i="2" l="1"/>
  <c r="K136" i="2"/>
  <c r="J136" i="2" l="1"/>
  <c r="D137" i="2"/>
  <c r="G137" i="2" l="1"/>
  <c r="F137" i="2"/>
  <c r="K137" i="2" l="1"/>
  <c r="I137" i="2"/>
  <c r="J137" i="2" l="1"/>
  <c r="D138" i="2"/>
  <c r="F138" i="2" s="1"/>
  <c r="I138" i="2" l="1"/>
  <c r="K138" i="2"/>
  <c r="J138" i="2" l="1"/>
  <c r="D139" i="2"/>
  <c r="G139" i="2" l="1"/>
  <c r="F139" i="2"/>
  <c r="K139" i="2" l="1"/>
  <c r="I139" i="2"/>
  <c r="J139" i="2" l="1"/>
  <c r="D140" i="2"/>
  <c r="F140" i="2" s="1"/>
  <c r="I140" i="2" l="1"/>
  <c r="K140" i="2"/>
  <c r="J140" i="2" l="1"/>
  <c r="D141" i="2"/>
  <c r="G141" i="2" l="1"/>
  <c r="F141" i="2"/>
  <c r="K141" i="2" l="1"/>
  <c r="I141" i="2"/>
  <c r="J141" i="2" l="1"/>
  <c r="D142" i="2"/>
  <c r="G142" i="2" l="1"/>
  <c r="F142" i="2"/>
  <c r="K142" i="2" l="1"/>
  <c r="I142" i="2"/>
  <c r="J142" i="2" l="1"/>
  <c r="D143" i="2"/>
  <c r="G143" i="2" l="1"/>
  <c r="F143" i="2"/>
  <c r="K143" i="2" l="1"/>
  <c r="I143" i="2"/>
  <c r="J143" i="2" l="1"/>
  <c r="D144" i="2"/>
  <c r="F144" i="2" l="1"/>
  <c r="G144" i="2"/>
  <c r="K144" i="2" l="1"/>
  <c r="I144" i="2"/>
  <c r="J144" i="2" l="1"/>
  <c r="D145" i="2"/>
  <c r="G145" i="2" l="1"/>
  <c r="F145" i="2"/>
  <c r="K145" i="2" l="1"/>
  <c r="I145" i="2"/>
  <c r="J145" i="2" l="1"/>
  <c r="D146" i="2"/>
  <c r="G146" i="2" l="1"/>
  <c r="F146" i="2"/>
  <c r="I146" i="2" l="1"/>
  <c r="K146" i="2"/>
  <c r="J146" i="2" l="1"/>
  <c r="D147" i="2"/>
  <c r="F147" i="2" s="1"/>
  <c r="I147" i="2" l="1"/>
  <c r="K147" i="2"/>
  <c r="J147" i="2" l="1"/>
  <c r="D148" i="2"/>
  <c r="F148" i="2" s="1"/>
  <c r="I148" i="2" l="1"/>
  <c r="K148" i="2"/>
  <c r="J148" i="2" l="1"/>
  <c r="D149" i="2"/>
  <c r="F149" i="2" s="1"/>
  <c r="I149" i="2" l="1"/>
  <c r="K149" i="2"/>
  <c r="J149" i="2" l="1"/>
  <c r="D150" i="2"/>
  <c r="G150" i="2" l="1"/>
  <c r="F150" i="2"/>
  <c r="I150" i="2" l="1"/>
  <c r="K150" i="2"/>
  <c r="J150" i="2" l="1"/>
  <c r="D151" i="2"/>
  <c r="F151" i="2" s="1"/>
  <c r="I151" i="2" l="1"/>
  <c r="K151" i="2"/>
  <c r="J151" i="2" l="1"/>
  <c r="D152" i="2"/>
  <c r="F152" i="2" s="1"/>
  <c r="I152" i="2" l="1"/>
  <c r="K152" i="2"/>
  <c r="J152" i="2" l="1"/>
  <c r="D153" i="2"/>
  <c r="G153" i="2" l="1"/>
  <c r="F153" i="2"/>
  <c r="I153" i="2" l="1"/>
  <c r="K153" i="2"/>
  <c r="J153" i="2" l="1"/>
  <c r="D154" i="2" s="1"/>
  <c r="G154" i="2" l="1"/>
  <c r="F154" i="2"/>
  <c r="K154" i="2" l="1"/>
  <c r="I154" i="2"/>
  <c r="J154" i="2" l="1"/>
  <c r="D155" i="2" s="1"/>
  <c r="F155" i="2" s="1"/>
  <c r="I155" i="2" l="1"/>
  <c r="K155" i="2"/>
  <c r="J155" i="2" l="1"/>
  <c r="D156" i="2"/>
  <c r="G156" i="2" l="1"/>
  <c r="F156" i="2"/>
  <c r="K156" i="2" l="1"/>
  <c r="I156" i="2"/>
  <c r="J156" i="2" l="1"/>
  <c r="D157" i="2" s="1"/>
  <c r="G157" i="2" l="1"/>
  <c r="F157" i="2"/>
  <c r="K157" i="2" l="1"/>
  <c r="I157" i="2"/>
  <c r="J157" i="2" l="1"/>
  <c r="D158" i="2"/>
  <c r="F158" i="2" s="1"/>
  <c r="I158" i="2" l="1"/>
  <c r="K158" i="2"/>
  <c r="J158" i="2" l="1"/>
  <c r="D159" i="2"/>
  <c r="G159" i="2" l="1"/>
  <c r="F159" i="2"/>
  <c r="K159" i="2" l="1"/>
  <c r="I159" i="2"/>
  <c r="J159" i="2" l="1"/>
  <c r="D160" i="2"/>
  <c r="F160" i="2" s="1"/>
  <c r="I160" i="2" l="1"/>
  <c r="K160" i="2"/>
  <c r="J160" i="2" l="1"/>
  <c r="D161" i="2"/>
  <c r="G161" i="2" l="1"/>
  <c r="F161" i="2"/>
  <c r="I161" i="2" l="1"/>
  <c r="K161" i="2"/>
  <c r="J161" i="2" l="1"/>
  <c r="D162" i="2"/>
  <c r="F162" i="2" s="1"/>
  <c r="I162" i="2" l="1"/>
  <c r="K162" i="2"/>
  <c r="J162" i="2" l="1"/>
  <c r="D163" i="2"/>
  <c r="G163" i="2" l="1"/>
  <c r="F163" i="2"/>
  <c r="I163" i="2" l="1"/>
  <c r="K163" i="2"/>
  <c r="J163" i="2" l="1"/>
  <c r="D164" i="2"/>
  <c r="G164" i="2" l="1"/>
  <c r="F164" i="2"/>
  <c r="K164" i="2" l="1"/>
  <c r="I164" i="2"/>
  <c r="J164" i="2" l="1"/>
  <c r="D165" i="2"/>
  <c r="F165" i="2" s="1"/>
  <c r="I165" i="2" l="1"/>
  <c r="K165" i="2"/>
  <c r="J165" i="2" l="1"/>
  <c r="D166" i="2"/>
  <c r="G166" i="2" l="1"/>
  <c r="F166" i="2"/>
  <c r="K166" i="2" l="1"/>
  <c r="I166" i="2"/>
  <c r="J166" i="2" l="1"/>
  <c r="D167" i="2"/>
  <c r="G167" i="2" l="1"/>
  <c r="F167" i="2"/>
  <c r="K167" i="2" l="1"/>
  <c r="I167" i="2"/>
  <c r="J167" i="2" l="1"/>
  <c r="D168" i="2"/>
  <c r="F168" i="2" s="1"/>
  <c r="I168" i="2" l="1"/>
  <c r="K168" i="2"/>
  <c r="J168" i="2" l="1"/>
  <c r="D169" i="2"/>
  <c r="F169" i="2" s="1"/>
  <c r="I169" i="2" l="1"/>
  <c r="K169" i="2"/>
  <c r="J169" i="2" l="1"/>
  <c r="D170" i="2"/>
  <c r="G170" i="2" l="1"/>
  <c r="F170" i="2"/>
  <c r="K170" i="2" l="1"/>
  <c r="I170" i="2"/>
  <c r="J170" i="2" l="1"/>
  <c r="D171" i="2"/>
  <c r="F171" i="2" s="1"/>
  <c r="I171" i="2" l="1"/>
  <c r="K171" i="2"/>
  <c r="J171" i="2" l="1"/>
  <c r="D172" i="2" s="1"/>
  <c r="G172" i="2" l="1"/>
  <c r="F172" i="2"/>
  <c r="I172" i="2" l="1"/>
  <c r="K172" i="2"/>
  <c r="J172" i="2" l="1"/>
  <c r="D173" i="2"/>
  <c r="G173" i="2" l="1"/>
  <c r="F173" i="2"/>
  <c r="K173" i="2" l="1"/>
  <c r="I173" i="2"/>
  <c r="J173" i="2" l="1"/>
  <c r="D174" i="2"/>
  <c r="F174" i="2" s="1"/>
  <c r="I174" i="2" l="1"/>
  <c r="K174" i="2"/>
  <c r="J174" i="2" l="1"/>
  <c r="D175" i="2"/>
  <c r="G175" i="2" l="1"/>
  <c r="F175" i="2"/>
  <c r="K175" i="2" l="1"/>
  <c r="I175" i="2"/>
  <c r="J175" i="2" l="1"/>
  <c r="D176" i="2"/>
  <c r="G176" i="2" l="1"/>
  <c r="F176" i="2"/>
  <c r="K176" i="2" l="1"/>
  <c r="I176" i="2"/>
  <c r="J176" i="2" l="1"/>
  <c r="D177" i="2"/>
  <c r="G177" i="2" l="1"/>
  <c r="F177" i="2"/>
  <c r="I177" i="2" l="1"/>
  <c r="K177" i="2"/>
  <c r="J177" i="2" l="1"/>
  <c r="D178" i="2"/>
  <c r="G178" i="2" l="1"/>
  <c r="F178" i="2"/>
  <c r="K178" i="2" l="1"/>
  <c r="I178" i="2"/>
  <c r="J178" i="2" l="1"/>
  <c r="D179" i="2"/>
  <c r="G179" i="2" l="1"/>
  <c r="F179" i="2"/>
  <c r="I179" i="2" l="1"/>
  <c r="K179" i="2"/>
  <c r="J179" i="2" l="1"/>
  <c r="D180" i="2"/>
  <c r="G180" i="2" l="1"/>
  <c r="F180" i="2"/>
  <c r="K180" i="2" l="1"/>
  <c r="I180" i="2"/>
  <c r="J180" i="2" l="1"/>
  <c r="D181" i="2"/>
  <c r="G181" i="2" l="1"/>
  <c r="F181" i="2"/>
  <c r="I181" i="2" l="1"/>
  <c r="K181" i="2"/>
  <c r="J181" i="2" l="1"/>
  <c r="D182" i="2"/>
  <c r="G182" i="2" l="1"/>
  <c r="F182" i="2"/>
  <c r="K182" i="2" l="1"/>
  <c r="I182" i="2"/>
  <c r="J182" i="2" l="1"/>
  <c r="D183" i="2"/>
  <c r="G183" i="2" l="1"/>
  <c r="F183" i="2"/>
  <c r="K183" i="2" l="1"/>
  <c r="I183" i="2"/>
  <c r="J183" i="2" l="1"/>
  <c r="D184" i="2"/>
  <c r="G184" i="2" l="1"/>
  <c r="F184" i="2"/>
  <c r="K184" i="2" l="1"/>
  <c r="I184" i="2"/>
  <c r="J18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CB56D-C778-4C67-9FF6-A1385BDE032A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<sst xmlns="http://schemas.openxmlformats.org/spreadsheetml/2006/main" count="40" uniqueCount="30">
  <si>
    <t>temperatura_srednia</t>
  </si>
  <si>
    <t>opady</t>
  </si>
  <si>
    <t>data</t>
  </si>
  <si>
    <t>zbiornik rano</t>
  </si>
  <si>
    <t>ile opadów</t>
  </si>
  <si>
    <t>ile parowania</t>
  </si>
  <si>
    <t>czy podlewanie</t>
  </si>
  <si>
    <t>ile po dolaniu</t>
  </si>
  <si>
    <t>ile wody w zbiorniku po odjeciu</t>
  </si>
  <si>
    <t>czy potrzebne dolanie</t>
  </si>
  <si>
    <t>ile po deszczu</t>
  </si>
  <si>
    <t>5.1</t>
  </si>
  <si>
    <t>ile wody dolano</t>
  </si>
  <si>
    <t>Suma końcowa</t>
  </si>
  <si>
    <t>kwi</t>
  </si>
  <si>
    <t>maj</t>
  </si>
  <si>
    <t>cze</t>
  </si>
  <si>
    <t>lip</t>
  </si>
  <si>
    <t>sie</t>
  </si>
  <si>
    <t>wrz</t>
  </si>
  <si>
    <t>ile dolano</t>
  </si>
  <si>
    <t>miesiąc</t>
  </si>
  <si>
    <t>5.3</t>
  </si>
  <si>
    <t>koszt</t>
  </si>
  <si>
    <t>5.4</t>
  </si>
  <si>
    <t>temperatura &lt;=15</t>
  </si>
  <si>
    <t>temperatura &gt;15 a opady &lt;=0,61</t>
  </si>
  <si>
    <t>czy temperatura &gt;15 a opady &lt;=0,61</t>
  </si>
  <si>
    <t>czy temperatura &gt;15 a opady &gt;0,61</t>
  </si>
  <si>
    <t>ile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</si>
</sst>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</cellXfs>
  <cellStyles count="1">
    <cellStyle name="Normalny" xfId="0" builtinId="0"/>
  </cellStyles>
  <dxfs count="2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ilosc wody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pogoda!$C$1:$C$184</c:f>
              <c:strCache>
                <c:ptCount val="184"/>
                <c:pt idx="0">
                  <c:v>data</c:v>
                </c:pt>
                <c:pt idx="1">
                  <c:v>01.04.2015</c:v>
                </c:pt>
                <c:pt idx="2">
                  <c:v>02.04.2015</c:v>
                </c:pt>
                <c:pt idx="3">
                  <c:v>03.04.2015</c:v>
                </c:pt>
                <c:pt idx="4">
                  <c:v>04.04.2015</c:v>
                </c:pt>
                <c:pt idx="5">
                  <c:v>05.04.2015</c:v>
                </c:pt>
                <c:pt idx="6">
                  <c:v>06.04.2015</c:v>
                </c:pt>
                <c:pt idx="7">
                  <c:v>07.04.2015</c:v>
                </c:pt>
                <c:pt idx="8">
                  <c:v>08.04.2015</c:v>
                </c:pt>
                <c:pt idx="9">
                  <c:v>09.04.2015</c:v>
                </c:pt>
                <c:pt idx="10">
                  <c:v>10.04.2015</c:v>
                </c:pt>
                <c:pt idx="11">
                  <c:v>11.04.2015</c:v>
                </c:pt>
                <c:pt idx="12">
                  <c:v>12.04.2015</c:v>
                </c:pt>
                <c:pt idx="13">
                  <c:v>13.04.2015</c:v>
                </c:pt>
                <c:pt idx="14">
                  <c:v>14.04.2015</c:v>
                </c:pt>
                <c:pt idx="15">
                  <c:v>15.04.2015</c:v>
                </c:pt>
                <c:pt idx="16">
                  <c:v>16.04.2015</c:v>
                </c:pt>
                <c:pt idx="17">
                  <c:v>17.04.2015</c:v>
                </c:pt>
                <c:pt idx="18">
                  <c:v>18.04.2015</c:v>
                </c:pt>
                <c:pt idx="19">
                  <c:v>19.04.2015</c:v>
                </c:pt>
                <c:pt idx="20">
                  <c:v>20.04.2015</c:v>
                </c:pt>
                <c:pt idx="21">
                  <c:v>21.04.2015</c:v>
                </c:pt>
                <c:pt idx="22">
                  <c:v>22.04.2015</c:v>
                </c:pt>
                <c:pt idx="23">
                  <c:v>23.04.2015</c:v>
                </c:pt>
                <c:pt idx="24">
                  <c:v>24.04.2015</c:v>
                </c:pt>
                <c:pt idx="25">
                  <c:v>25.04.2015</c:v>
                </c:pt>
                <c:pt idx="26">
                  <c:v>26.04.2015</c:v>
                </c:pt>
                <c:pt idx="27">
                  <c:v>27.04.2015</c:v>
                </c:pt>
                <c:pt idx="28">
                  <c:v>28.04.2015</c:v>
                </c:pt>
                <c:pt idx="29">
                  <c:v>29.04.2015</c:v>
                </c:pt>
                <c:pt idx="30">
                  <c:v>30.04.2015</c:v>
                </c:pt>
                <c:pt idx="31">
                  <c:v>01.05.2015</c:v>
                </c:pt>
                <c:pt idx="32">
                  <c:v>02.05.2015</c:v>
                </c:pt>
                <c:pt idx="33">
                  <c:v>03.05.2015</c:v>
                </c:pt>
                <c:pt idx="34">
                  <c:v>04.05.2015</c:v>
                </c:pt>
                <c:pt idx="35">
                  <c:v>05.05.2015</c:v>
                </c:pt>
                <c:pt idx="36">
                  <c:v>06.05.2015</c:v>
                </c:pt>
                <c:pt idx="37">
                  <c:v>07.05.2015</c:v>
                </c:pt>
                <c:pt idx="38">
                  <c:v>08.05.2015</c:v>
                </c:pt>
                <c:pt idx="39">
                  <c:v>09.05.2015</c:v>
                </c:pt>
                <c:pt idx="40">
                  <c:v>10.05.2015</c:v>
                </c:pt>
                <c:pt idx="41">
                  <c:v>11.05.2015</c:v>
                </c:pt>
                <c:pt idx="42">
                  <c:v>12.05.2015</c:v>
                </c:pt>
                <c:pt idx="43">
                  <c:v>13.05.2015</c:v>
                </c:pt>
                <c:pt idx="44">
                  <c:v>14.05.2015</c:v>
                </c:pt>
                <c:pt idx="45">
                  <c:v>15.05.2015</c:v>
                </c:pt>
                <c:pt idx="46">
                  <c:v>16.05.2015</c:v>
                </c:pt>
                <c:pt idx="47">
                  <c:v>17.05.2015</c:v>
                </c:pt>
                <c:pt idx="48">
                  <c:v>18.05.2015</c:v>
                </c:pt>
                <c:pt idx="49">
                  <c:v>19.05.2015</c:v>
                </c:pt>
                <c:pt idx="50">
                  <c:v>20.05.2015</c:v>
                </c:pt>
                <c:pt idx="51">
                  <c:v>21.05.2015</c:v>
                </c:pt>
                <c:pt idx="52">
                  <c:v>22.05.2015</c:v>
                </c:pt>
                <c:pt idx="53">
                  <c:v>23.05.2015</c:v>
                </c:pt>
                <c:pt idx="54">
                  <c:v>24.05.2015</c:v>
                </c:pt>
                <c:pt idx="55">
                  <c:v>25.05.2015</c:v>
                </c:pt>
                <c:pt idx="56">
                  <c:v>26.05.2015</c:v>
                </c:pt>
                <c:pt idx="57">
                  <c:v>27.05.2015</c:v>
                </c:pt>
                <c:pt idx="58">
                  <c:v>28.05.2015</c:v>
                </c:pt>
                <c:pt idx="59">
                  <c:v>29.05.2015</c:v>
                </c:pt>
                <c:pt idx="60">
                  <c:v>30.05.2015</c:v>
                </c:pt>
                <c:pt idx="61">
                  <c:v>31.05.2015</c:v>
                </c:pt>
                <c:pt idx="62">
                  <c:v>01.06.2015</c:v>
                </c:pt>
                <c:pt idx="63">
                  <c:v>02.06.2015</c:v>
                </c:pt>
                <c:pt idx="64">
                  <c:v>03.06.2015</c:v>
                </c:pt>
                <c:pt idx="65">
                  <c:v>04.06.2015</c:v>
                </c:pt>
                <c:pt idx="66">
                  <c:v>05.06.2015</c:v>
                </c:pt>
                <c:pt idx="67">
                  <c:v>06.06.2015</c:v>
                </c:pt>
                <c:pt idx="68">
                  <c:v>07.06.2015</c:v>
                </c:pt>
                <c:pt idx="69">
                  <c:v>08.06.2015</c:v>
                </c:pt>
                <c:pt idx="70">
                  <c:v>09.06.2015</c:v>
                </c:pt>
                <c:pt idx="71">
                  <c:v>10.06.2015</c:v>
                </c:pt>
                <c:pt idx="72">
                  <c:v>11.06.2015</c:v>
                </c:pt>
                <c:pt idx="73">
                  <c:v>12.06.2015</c:v>
                </c:pt>
                <c:pt idx="74">
                  <c:v>13.06.2015</c:v>
                </c:pt>
                <c:pt idx="75">
                  <c:v>14.06.2015</c:v>
                </c:pt>
                <c:pt idx="76">
                  <c:v>15.06.2015</c:v>
                </c:pt>
                <c:pt idx="77">
                  <c:v>16.06.2015</c:v>
                </c:pt>
                <c:pt idx="78">
                  <c:v>17.06.2015</c:v>
                </c:pt>
                <c:pt idx="79">
                  <c:v>18.06.2015</c:v>
                </c:pt>
                <c:pt idx="80">
                  <c:v>19.06.2015</c:v>
                </c:pt>
                <c:pt idx="81">
                  <c:v>20.06.2015</c:v>
                </c:pt>
                <c:pt idx="82">
                  <c:v>21.06.2015</c:v>
                </c:pt>
                <c:pt idx="83">
                  <c:v>22.06.2015</c:v>
                </c:pt>
                <c:pt idx="84">
                  <c:v>23.06.2015</c:v>
                </c:pt>
                <c:pt idx="85">
                  <c:v>24.06.2015</c:v>
                </c:pt>
                <c:pt idx="86">
                  <c:v>25.06.2015</c:v>
                </c:pt>
                <c:pt idx="87">
                  <c:v>26.06.2015</c:v>
                </c:pt>
                <c:pt idx="88">
                  <c:v>27.06.2015</c:v>
                </c:pt>
                <c:pt idx="89">
                  <c:v>28.06.2015</c:v>
                </c:pt>
                <c:pt idx="90">
                  <c:v>29.06.2015</c:v>
                </c:pt>
                <c:pt idx="91">
                  <c:v>30.06.2015</c:v>
                </c:pt>
                <c:pt idx="92">
                  <c:v>01.07.2015</c:v>
                </c:pt>
                <c:pt idx="93">
                  <c:v>02.07.2015</c:v>
                </c:pt>
                <c:pt idx="94">
                  <c:v>03.07.2015</c:v>
                </c:pt>
                <c:pt idx="95">
                  <c:v>04.07.2015</c:v>
                </c:pt>
                <c:pt idx="96">
                  <c:v>05.07.2015</c:v>
                </c:pt>
                <c:pt idx="97">
                  <c:v>06.07.2015</c:v>
                </c:pt>
                <c:pt idx="98">
                  <c:v>07.07.2015</c:v>
                </c:pt>
                <c:pt idx="99">
                  <c:v>08.07.2015</c:v>
                </c:pt>
                <c:pt idx="100">
                  <c:v>09.07.2015</c:v>
                </c:pt>
                <c:pt idx="101">
                  <c:v>10.07.2015</c:v>
                </c:pt>
                <c:pt idx="102">
                  <c:v>11.07.2015</c:v>
                </c:pt>
                <c:pt idx="103">
                  <c:v>12.07.2015</c:v>
                </c:pt>
                <c:pt idx="104">
                  <c:v>13.07.2015</c:v>
                </c:pt>
                <c:pt idx="105">
                  <c:v>14.07.2015</c:v>
                </c:pt>
                <c:pt idx="106">
                  <c:v>15.07.2015</c:v>
                </c:pt>
                <c:pt idx="107">
                  <c:v>16.07.2015</c:v>
                </c:pt>
                <c:pt idx="108">
                  <c:v>17.07.2015</c:v>
                </c:pt>
                <c:pt idx="109">
                  <c:v>18.07.2015</c:v>
                </c:pt>
                <c:pt idx="110">
                  <c:v>19.07.2015</c:v>
                </c:pt>
                <c:pt idx="111">
                  <c:v>20.07.2015</c:v>
                </c:pt>
                <c:pt idx="112">
                  <c:v>21.07.2015</c:v>
                </c:pt>
                <c:pt idx="113">
                  <c:v>22.07.2015</c:v>
                </c:pt>
                <c:pt idx="114">
                  <c:v>23.07.2015</c:v>
                </c:pt>
                <c:pt idx="115">
                  <c:v>24.07.2015</c:v>
                </c:pt>
                <c:pt idx="116">
                  <c:v>25.07.2015</c:v>
                </c:pt>
                <c:pt idx="117">
                  <c:v>26.07.2015</c:v>
                </c:pt>
                <c:pt idx="118">
                  <c:v>27.07.2015</c:v>
                </c:pt>
                <c:pt idx="119">
                  <c:v>28.07.2015</c:v>
                </c:pt>
                <c:pt idx="120">
                  <c:v>29.07.2015</c:v>
                </c:pt>
                <c:pt idx="121">
                  <c:v>30.07.2015</c:v>
                </c:pt>
                <c:pt idx="122">
                  <c:v>31.07.2015</c:v>
                </c:pt>
                <c:pt idx="123">
                  <c:v>01.08.2015</c:v>
                </c:pt>
                <c:pt idx="124">
                  <c:v>02.08.2015</c:v>
                </c:pt>
                <c:pt idx="125">
                  <c:v>03.08.2015</c:v>
                </c:pt>
                <c:pt idx="126">
                  <c:v>04.08.2015</c:v>
                </c:pt>
                <c:pt idx="127">
                  <c:v>05.08.2015</c:v>
                </c:pt>
                <c:pt idx="128">
                  <c:v>06.08.2015</c:v>
                </c:pt>
                <c:pt idx="129">
                  <c:v>07.08.2015</c:v>
                </c:pt>
                <c:pt idx="130">
                  <c:v>08.08.2015</c:v>
                </c:pt>
                <c:pt idx="131">
                  <c:v>09.08.2015</c:v>
                </c:pt>
                <c:pt idx="132">
                  <c:v>10.08.2015</c:v>
                </c:pt>
                <c:pt idx="133">
                  <c:v>11.08.2015</c:v>
                </c:pt>
                <c:pt idx="134">
                  <c:v>12.08.2015</c:v>
                </c:pt>
                <c:pt idx="135">
                  <c:v>13.08.2015</c:v>
                </c:pt>
                <c:pt idx="136">
                  <c:v>14.08.2015</c:v>
                </c:pt>
                <c:pt idx="137">
                  <c:v>15.08.2015</c:v>
                </c:pt>
                <c:pt idx="138">
                  <c:v>16.08.2015</c:v>
                </c:pt>
                <c:pt idx="139">
                  <c:v>17.08.2015</c:v>
                </c:pt>
                <c:pt idx="140">
                  <c:v>18.08.2015</c:v>
                </c:pt>
                <c:pt idx="141">
                  <c:v>19.08.2015</c:v>
                </c:pt>
                <c:pt idx="142">
                  <c:v>20.08.2015</c:v>
                </c:pt>
                <c:pt idx="143">
                  <c:v>21.08.2015</c:v>
                </c:pt>
                <c:pt idx="144">
                  <c:v>22.08.2015</c:v>
                </c:pt>
                <c:pt idx="145">
                  <c:v>23.08.2015</c:v>
                </c:pt>
                <c:pt idx="146">
                  <c:v>24.08.2015</c:v>
                </c:pt>
                <c:pt idx="147">
                  <c:v>25.08.2015</c:v>
                </c:pt>
                <c:pt idx="148">
                  <c:v>26.08.2015</c:v>
                </c:pt>
                <c:pt idx="149">
                  <c:v>27.08.2015</c:v>
                </c:pt>
                <c:pt idx="150">
                  <c:v>28.08.2015</c:v>
                </c:pt>
                <c:pt idx="151">
                  <c:v>29.08.2015</c:v>
                </c:pt>
                <c:pt idx="152">
                  <c:v>30.08.2015</c:v>
                </c:pt>
                <c:pt idx="153">
                  <c:v>31.08.2015</c:v>
                </c:pt>
                <c:pt idx="154">
                  <c:v>01.09.2015</c:v>
                </c:pt>
                <c:pt idx="155">
                  <c:v>02.09.2015</c:v>
                </c:pt>
                <c:pt idx="156">
                  <c:v>03.09.2015</c:v>
                </c:pt>
                <c:pt idx="157">
                  <c:v>04.09.2015</c:v>
                </c:pt>
                <c:pt idx="158">
                  <c:v>05.09.2015</c:v>
                </c:pt>
                <c:pt idx="159">
                  <c:v>06.09.2015</c:v>
                </c:pt>
                <c:pt idx="160">
                  <c:v>07.09.2015</c:v>
                </c:pt>
                <c:pt idx="161">
                  <c:v>08.09.2015</c:v>
                </c:pt>
                <c:pt idx="162">
                  <c:v>09.09.2015</c:v>
                </c:pt>
                <c:pt idx="163">
                  <c:v>10.09.2015</c:v>
                </c:pt>
                <c:pt idx="164">
                  <c:v>11.09.2015</c:v>
                </c:pt>
                <c:pt idx="165">
                  <c:v>12.09.2015</c:v>
                </c:pt>
                <c:pt idx="166">
                  <c:v>13.09.2015</c:v>
                </c:pt>
                <c:pt idx="167">
                  <c:v>14.09.2015</c:v>
                </c:pt>
                <c:pt idx="168">
                  <c:v>15.09.2015</c:v>
                </c:pt>
                <c:pt idx="169">
                  <c:v>16.09.2015</c:v>
                </c:pt>
                <c:pt idx="170">
                  <c:v>17.09.2015</c:v>
                </c:pt>
                <c:pt idx="171">
                  <c:v>18.09.2015</c:v>
                </c:pt>
                <c:pt idx="172">
                  <c:v>19.09.2015</c:v>
                </c:pt>
                <c:pt idx="173">
                  <c:v>20.09.2015</c:v>
                </c:pt>
                <c:pt idx="174">
                  <c:v>21.09.2015</c:v>
                </c:pt>
                <c:pt idx="175">
                  <c:v>22.09.2015</c:v>
                </c:pt>
                <c:pt idx="176">
                  <c:v>23.09.2015</c:v>
                </c:pt>
                <c:pt idx="177">
                  <c:v>24.09.2015</c:v>
                </c:pt>
                <c:pt idx="178">
                  <c:v>25.09.2015</c:v>
                </c:pt>
                <c:pt idx="179">
                  <c:v>26.09.2015</c:v>
                </c:pt>
                <c:pt idx="180">
                  <c:v>27.09.2015</c:v>
                </c:pt>
                <c:pt idx="181">
                  <c:v>28.09.2015</c:v>
                </c:pt>
                <c:pt idx="182">
                  <c:v>29.09.2015</c:v>
                </c:pt>
                <c:pt idx="183">
                  <c:v>30.09.2015</c:v>
                </c:pt>
              </c:strCache>
            </c:strRef>
          </c:cat>
          <c:val>
            <c:numRef>
              <c:f>pogoda!$D$2:$D$184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B1-44B2-B31F-1880545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298592"/>
        <c:axId val="1367809792"/>
      </c:lineChart>
      <c:catAx>
        <c:axId val="17532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809792"/>
        <c:crosses val="autoZero"/>
        <c:auto val="1"/>
        <c:lblAlgn val="ctr"/>
        <c:lblOffset val="100"/>
        <c:noMultiLvlLbl val="0"/>
      </c:catAx>
      <c:valAx>
        <c:axId val="13678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wody w zbiorniku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32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552450</xdr:colOff>
      <xdr:row>25</xdr:row>
      <xdr:rowOff>9525</xdr:rowOff>
    </xdr:from>
    <xdr:to>
      <xdr:col>32</xdr:col>
      <xdr:colOff>219075</xdr:colOff>
      <xdr:row>39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0163B0-50A3-D056-F3A4-ABEEDDD1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999.645602546298" createdVersion="8" refreshedVersion="8" minRefreshableVersion="3" recordCount="183" xr:uid="{3887686B-E4C9-443F-B3A2-56EED238A986}">
  <cacheSource type="worksheet">
    <worksheetSource name="pogoda"/>
  </cacheSource>
  <cacheFields count="12"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2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zbiornik rano" numFmtId="0">
      <sharedItems containsSemiMixedTypes="0" containsString="0" containsNumber="1" containsInteger="1" minValue="242" maxValue="25000"/>
    </cacheField>
    <cacheField name="ile opadów" numFmtId="0">
      <sharedItems containsSemiMixedTypes="0" containsString="0" containsNumber="1" minValue="0" maxValue="12600"/>
    </cacheField>
    <cacheField name="ile po deszczu" numFmtId="0">
      <sharedItems containsSemiMixedTypes="0" containsString="0" containsNumber="1" containsInteger="1" minValue="422" maxValue="25000"/>
    </cacheField>
    <cacheField name="ile parowania" numFmtId="0">
      <sharedItems containsSemiMixedTypes="0" containsString="0" containsNumber="1" containsInteger="1" minValue="0" maxValue="828"/>
    </cacheField>
    <cacheField name="czy podlewanie" numFmtId="0">
      <sharedItems containsSemiMixedTypes="0" containsString="0" containsNumber="1" containsInteger="1" minValue="0" maxValue="24000"/>
    </cacheField>
    <cacheField name="ile wody w zbiorniku po odjeciu" numFmtId="0">
      <sharedItems containsSemiMixedTypes="0" containsString="0" containsNumber="1" containsInteger="1" minValue="-23057" maxValue="25000"/>
    </cacheField>
    <cacheField name="czy potrzebne dolanie" numFmtId="0">
      <sharedItems containsSemiMixedTypes="0" containsString="0" containsNumber="1" containsInteger="1" minValue="0" maxValue="24593"/>
    </cacheField>
    <cacheField name="ile po dolaniu" numFmtId="0">
      <sharedItems containsSemiMixedTypes="0" containsString="0" containsNumber="1" containsInteger="1" minValue="407" maxValue="25000"/>
    </cacheField>
    <cacheField name="Miesiące" numFmtId="0" databaseField="0">
      <fieldGroup base="2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4"/>
    <n v="2"/>
    <x v="0"/>
    <n v="25000"/>
    <n v="1400"/>
    <n v="25000"/>
    <n v="0"/>
    <n v="0"/>
    <n v="25000"/>
    <n v="0"/>
    <n v="25000"/>
  </r>
  <r>
    <n v="2"/>
    <n v="6"/>
    <x v="1"/>
    <n v="25000"/>
    <n v="4200"/>
    <n v="25000"/>
    <n v="0"/>
    <n v="0"/>
    <n v="25000"/>
    <n v="0"/>
    <n v="25000"/>
  </r>
  <r>
    <n v="4"/>
    <n v="1"/>
    <x v="2"/>
    <n v="25000"/>
    <n v="700"/>
    <n v="25000"/>
    <n v="0"/>
    <n v="0"/>
    <n v="25000"/>
    <n v="0"/>
    <n v="25000"/>
  </r>
  <r>
    <n v="4"/>
    <n v="0.8"/>
    <x v="3"/>
    <n v="25000"/>
    <n v="560"/>
    <n v="25000"/>
    <n v="0"/>
    <n v="0"/>
    <n v="25000"/>
    <n v="0"/>
    <n v="25000"/>
  </r>
  <r>
    <n v="3"/>
    <n v="0"/>
    <x v="4"/>
    <n v="25000"/>
    <n v="0"/>
    <n v="25000"/>
    <n v="39"/>
    <n v="0"/>
    <n v="24961"/>
    <n v="0"/>
    <n v="24961"/>
  </r>
  <r>
    <n v="4"/>
    <n v="0"/>
    <x v="5"/>
    <n v="24961"/>
    <n v="0"/>
    <n v="24961"/>
    <n v="60"/>
    <n v="0"/>
    <n v="24901"/>
    <n v="0"/>
    <n v="24901"/>
  </r>
  <r>
    <n v="4"/>
    <n v="1"/>
    <x v="6"/>
    <n v="24901"/>
    <n v="700"/>
    <n v="25000"/>
    <n v="0"/>
    <n v="0"/>
    <n v="25000"/>
    <n v="0"/>
    <n v="25000"/>
  </r>
  <r>
    <n v="8"/>
    <n v="1"/>
    <x v="7"/>
    <n v="25000"/>
    <n v="700"/>
    <n v="25000"/>
    <n v="0"/>
    <n v="0"/>
    <n v="25000"/>
    <n v="0"/>
    <n v="25000"/>
  </r>
  <r>
    <n v="6"/>
    <n v="2"/>
    <x v="8"/>
    <n v="25000"/>
    <n v="1400"/>
    <n v="25000"/>
    <n v="0"/>
    <n v="0"/>
    <n v="25000"/>
    <n v="0"/>
    <n v="25000"/>
  </r>
  <r>
    <n v="9"/>
    <n v="2"/>
    <x v="9"/>
    <n v="25000"/>
    <n v="1400"/>
    <n v="25000"/>
    <n v="0"/>
    <n v="0"/>
    <n v="25000"/>
    <n v="0"/>
    <n v="25000"/>
  </r>
  <r>
    <n v="12"/>
    <n v="3"/>
    <x v="10"/>
    <n v="25000"/>
    <n v="2100"/>
    <n v="25000"/>
    <n v="0"/>
    <n v="0"/>
    <n v="25000"/>
    <n v="0"/>
    <n v="25000"/>
  </r>
  <r>
    <n v="10"/>
    <n v="2"/>
    <x v="11"/>
    <n v="25000"/>
    <n v="1400"/>
    <n v="25000"/>
    <n v="0"/>
    <n v="0"/>
    <n v="25000"/>
    <n v="0"/>
    <n v="25000"/>
  </r>
  <r>
    <n v="8"/>
    <n v="1"/>
    <x v="12"/>
    <n v="25000"/>
    <n v="700"/>
    <n v="25000"/>
    <n v="0"/>
    <n v="0"/>
    <n v="25000"/>
    <n v="0"/>
    <n v="25000"/>
  </r>
  <r>
    <n v="6"/>
    <n v="0"/>
    <x v="13"/>
    <n v="25000"/>
    <n v="0"/>
    <n v="25000"/>
    <n v="111"/>
    <n v="0"/>
    <n v="24889"/>
    <n v="0"/>
    <n v="24889"/>
  </r>
  <r>
    <n v="14"/>
    <n v="0"/>
    <x v="14"/>
    <n v="24889"/>
    <n v="0"/>
    <n v="24889"/>
    <n v="392"/>
    <n v="0"/>
    <n v="24497"/>
    <n v="0"/>
    <n v="24497"/>
  </r>
  <r>
    <n v="10"/>
    <n v="0"/>
    <x v="15"/>
    <n v="24497"/>
    <n v="0"/>
    <n v="24497"/>
    <n v="233"/>
    <n v="0"/>
    <n v="24264"/>
    <n v="0"/>
    <n v="24264"/>
  </r>
  <r>
    <n v="6"/>
    <n v="0"/>
    <x v="16"/>
    <n v="24264"/>
    <n v="0"/>
    <n v="24264"/>
    <n v="107"/>
    <n v="0"/>
    <n v="24157"/>
    <n v="0"/>
    <n v="24157"/>
  </r>
  <r>
    <n v="4"/>
    <n v="0"/>
    <x v="17"/>
    <n v="24157"/>
    <n v="0"/>
    <n v="24157"/>
    <n v="58"/>
    <n v="0"/>
    <n v="24099"/>
    <n v="0"/>
    <n v="24099"/>
  </r>
  <r>
    <n v="7"/>
    <n v="0"/>
    <x v="18"/>
    <n v="24099"/>
    <n v="0"/>
    <n v="24099"/>
    <n v="134"/>
    <n v="0"/>
    <n v="23965"/>
    <n v="0"/>
    <n v="23965"/>
  </r>
  <r>
    <n v="10"/>
    <n v="1"/>
    <x v="19"/>
    <n v="23965"/>
    <n v="700"/>
    <n v="24665"/>
    <n v="0"/>
    <n v="0"/>
    <n v="24665"/>
    <n v="0"/>
    <n v="24665"/>
  </r>
  <r>
    <n v="11"/>
    <n v="3.2"/>
    <x v="20"/>
    <n v="24665"/>
    <n v="2240"/>
    <n v="25000"/>
    <n v="0"/>
    <n v="0"/>
    <n v="25000"/>
    <n v="0"/>
    <n v="25000"/>
  </r>
  <r>
    <n v="8"/>
    <n v="2.2000000000000002"/>
    <x v="21"/>
    <n v="25000"/>
    <n v="1540.0000000000002"/>
    <n v="25000"/>
    <n v="0"/>
    <n v="0"/>
    <n v="25000"/>
    <n v="0"/>
    <n v="25000"/>
  </r>
  <r>
    <n v="11"/>
    <n v="1"/>
    <x v="22"/>
    <n v="25000"/>
    <n v="700"/>
    <n v="25000"/>
    <n v="0"/>
    <n v="0"/>
    <n v="25000"/>
    <n v="0"/>
    <n v="25000"/>
  </r>
  <r>
    <n v="12"/>
    <n v="1"/>
    <x v="23"/>
    <n v="25000"/>
    <n v="700"/>
    <n v="25000"/>
    <n v="0"/>
    <n v="0"/>
    <n v="25000"/>
    <n v="0"/>
    <n v="25000"/>
  </r>
  <r>
    <n v="14"/>
    <n v="1"/>
    <x v="24"/>
    <n v="25000"/>
    <n v="700"/>
    <n v="25000"/>
    <n v="0"/>
    <n v="0"/>
    <n v="25000"/>
    <n v="0"/>
    <n v="25000"/>
  </r>
  <r>
    <n v="16"/>
    <n v="0"/>
    <x v="25"/>
    <n v="25000"/>
    <n v="0"/>
    <n v="25000"/>
    <n v="480"/>
    <n v="12000"/>
    <n v="12520"/>
    <n v="0"/>
    <n v="24520"/>
  </r>
  <r>
    <n v="16"/>
    <n v="1"/>
    <x v="26"/>
    <n v="12520"/>
    <n v="700"/>
    <n v="13220"/>
    <n v="0"/>
    <n v="0"/>
    <n v="13220"/>
    <n v="0"/>
    <n v="13220"/>
  </r>
  <r>
    <n v="6"/>
    <n v="2"/>
    <x v="27"/>
    <n v="13220"/>
    <n v="1400"/>
    <n v="14620"/>
    <n v="0"/>
    <n v="0"/>
    <n v="14620"/>
    <n v="0"/>
    <n v="14620"/>
  </r>
  <r>
    <n v="7"/>
    <n v="0"/>
    <x v="28"/>
    <n v="14620"/>
    <n v="0"/>
    <n v="14620"/>
    <n v="82"/>
    <n v="0"/>
    <n v="14538"/>
    <n v="0"/>
    <n v="14538"/>
  </r>
  <r>
    <n v="10"/>
    <n v="0"/>
    <x v="29"/>
    <n v="14538"/>
    <n v="0"/>
    <n v="14538"/>
    <n v="138"/>
    <n v="0"/>
    <n v="14400"/>
    <n v="0"/>
    <n v="14400"/>
  </r>
  <r>
    <n v="10"/>
    <n v="4"/>
    <x v="30"/>
    <n v="14400"/>
    <n v="2800"/>
    <n v="17200"/>
    <n v="0"/>
    <n v="0"/>
    <n v="17200"/>
    <n v="0"/>
    <n v="17200"/>
  </r>
  <r>
    <n v="7"/>
    <n v="5"/>
    <x v="31"/>
    <n v="17200"/>
    <n v="3500"/>
    <n v="20700"/>
    <n v="0"/>
    <n v="0"/>
    <n v="20700"/>
    <n v="0"/>
    <n v="20700"/>
  </r>
  <r>
    <n v="9"/>
    <n v="4"/>
    <x v="32"/>
    <n v="20700"/>
    <n v="2800"/>
    <n v="23500"/>
    <n v="0"/>
    <n v="0"/>
    <n v="23500"/>
    <n v="0"/>
    <n v="23500"/>
  </r>
  <r>
    <n v="15"/>
    <n v="0.4"/>
    <x v="33"/>
    <n v="23500"/>
    <n v="280"/>
    <n v="23780"/>
    <n v="0"/>
    <n v="0"/>
    <n v="23780"/>
    <n v="0"/>
    <n v="23780"/>
  </r>
  <r>
    <n v="18"/>
    <n v="0.4"/>
    <x v="34"/>
    <n v="23780"/>
    <n v="280"/>
    <n v="24060"/>
    <n v="0"/>
    <n v="12000"/>
    <n v="12060"/>
    <n v="0"/>
    <n v="24060"/>
  </r>
  <r>
    <n v="16"/>
    <n v="0"/>
    <x v="35"/>
    <n v="12060"/>
    <n v="0"/>
    <n v="12060"/>
    <n v="232"/>
    <n v="12000"/>
    <n v="-172"/>
    <n v="13172"/>
    <n v="11828"/>
  </r>
  <r>
    <n v="14"/>
    <n v="0"/>
    <x v="36"/>
    <n v="13000"/>
    <n v="0"/>
    <n v="13000"/>
    <n v="205"/>
    <n v="0"/>
    <n v="12795"/>
    <n v="0"/>
    <n v="12795"/>
  </r>
  <r>
    <n v="10"/>
    <n v="0"/>
    <x v="37"/>
    <n v="12795"/>
    <n v="0"/>
    <n v="12795"/>
    <n v="122"/>
    <n v="0"/>
    <n v="12673"/>
    <n v="0"/>
    <n v="12673"/>
  </r>
  <r>
    <n v="14"/>
    <n v="0.3"/>
    <x v="38"/>
    <n v="12673"/>
    <n v="210"/>
    <n v="12883"/>
    <n v="0"/>
    <n v="0"/>
    <n v="12883"/>
    <n v="0"/>
    <n v="12883"/>
  </r>
  <r>
    <n v="12"/>
    <n v="0.1"/>
    <x v="39"/>
    <n v="12883"/>
    <n v="70"/>
    <n v="12953"/>
    <n v="0"/>
    <n v="0"/>
    <n v="12953"/>
    <n v="0"/>
    <n v="12953"/>
  </r>
  <r>
    <n v="11"/>
    <n v="0"/>
    <x v="40"/>
    <n v="12953"/>
    <n v="0"/>
    <n v="12953"/>
    <n v="142"/>
    <n v="0"/>
    <n v="12811"/>
    <n v="0"/>
    <n v="12811"/>
  </r>
  <r>
    <n v="16"/>
    <n v="3"/>
    <x v="41"/>
    <n v="12811"/>
    <n v="2100"/>
    <n v="14911"/>
    <n v="0"/>
    <n v="0"/>
    <n v="14911"/>
    <n v="0"/>
    <n v="14911"/>
  </r>
  <r>
    <n v="12"/>
    <n v="0"/>
    <x v="42"/>
    <n v="14911"/>
    <n v="0"/>
    <n v="14911"/>
    <n v="186"/>
    <n v="0"/>
    <n v="14725"/>
    <n v="0"/>
    <n v="14725"/>
  </r>
  <r>
    <n v="10"/>
    <n v="0"/>
    <x v="43"/>
    <n v="14725"/>
    <n v="0"/>
    <n v="14725"/>
    <n v="140"/>
    <n v="0"/>
    <n v="14585"/>
    <n v="0"/>
    <n v="14585"/>
  </r>
  <r>
    <n v="12"/>
    <n v="0"/>
    <x v="44"/>
    <n v="14585"/>
    <n v="0"/>
    <n v="14585"/>
    <n v="182"/>
    <n v="0"/>
    <n v="14403"/>
    <n v="0"/>
    <n v="14403"/>
  </r>
  <r>
    <n v="10"/>
    <n v="1.8"/>
    <x v="45"/>
    <n v="14403"/>
    <n v="1260"/>
    <n v="15663"/>
    <n v="0"/>
    <n v="0"/>
    <n v="15663"/>
    <n v="0"/>
    <n v="15663"/>
  </r>
  <r>
    <n v="11"/>
    <n v="2.8"/>
    <x v="46"/>
    <n v="15663"/>
    <n v="1959.9999999999998"/>
    <n v="17623"/>
    <n v="0"/>
    <n v="0"/>
    <n v="17623"/>
    <n v="0"/>
    <n v="17623"/>
  </r>
  <r>
    <n v="12"/>
    <n v="1.9"/>
    <x v="47"/>
    <n v="17623"/>
    <n v="1330"/>
    <n v="18953"/>
    <n v="0"/>
    <n v="0"/>
    <n v="18953"/>
    <n v="0"/>
    <n v="18953"/>
  </r>
  <r>
    <n v="16"/>
    <n v="2.2000000000000002"/>
    <x v="48"/>
    <n v="18953"/>
    <n v="1540.0000000000002"/>
    <n v="20493"/>
    <n v="0"/>
    <n v="0"/>
    <n v="20493"/>
    <n v="0"/>
    <n v="20493"/>
  </r>
  <r>
    <n v="13"/>
    <n v="2.2999999999999998"/>
    <x v="49"/>
    <n v="20493"/>
    <n v="1609.9999999999998"/>
    <n v="22103"/>
    <n v="0"/>
    <n v="0"/>
    <n v="22103"/>
    <n v="0"/>
    <n v="22103"/>
  </r>
  <r>
    <n v="11"/>
    <n v="5.4"/>
    <x v="50"/>
    <n v="22103"/>
    <n v="3780.0000000000005"/>
    <n v="25000"/>
    <n v="0"/>
    <n v="0"/>
    <n v="25000"/>
    <n v="0"/>
    <n v="25000"/>
  </r>
  <r>
    <n v="12"/>
    <n v="5.5"/>
    <x v="51"/>
    <n v="25000"/>
    <n v="3850"/>
    <n v="25000"/>
    <n v="0"/>
    <n v="0"/>
    <n v="25000"/>
    <n v="0"/>
    <n v="25000"/>
  </r>
  <r>
    <n v="12"/>
    <n v="5.2"/>
    <x v="52"/>
    <n v="25000"/>
    <n v="3640"/>
    <n v="25000"/>
    <n v="0"/>
    <n v="0"/>
    <n v="25000"/>
    <n v="0"/>
    <n v="25000"/>
  </r>
  <r>
    <n v="14"/>
    <n v="3"/>
    <x v="53"/>
    <n v="25000"/>
    <n v="2100"/>
    <n v="25000"/>
    <n v="0"/>
    <n v="0"/>
    <n v="25000"/>
    <n v="0"/>
    <n v="25000"/>
  </r>
  <r>
    <n v="15"/>
    <n v="0"/>
    <x v="54"/>
    <n v="25000"/>
    <n v="0"/>
    <n v="25000"/>
    <n v="436"/>
    <n v="0"/>
    <n v="24564"/>
    <n v="0"/>
    <n v="24564"/>
  </r>
  <r>
    <n v="14"/>
    <n v="0"/>
    <x v="55"/>
    <n v="24564"/>
    <n v="0"/>
    <n v="24564"/>
    <n v="387"/>
    <n v="0"/>
    <n v="24177"/>
    <n v="0"/>
    <n v="24177"/>
  </r>
  <r>
    <n v="10"/>
    <n v="0"/>
    <x v="56"/>
    <n v="24177"/>
    <n v="0"/>
    <n v="24177"/>
    <n v="230"/>
    <n v="0"/>
    <n v="23947"/>
    <n v="0"/>
    <n v="23947"/>
  </r>
  <r>
    <n v="12"/>
    <n v="0.1"/>
    <x v="57"/>
    <n v="23947"/>
    <n v="70"/>
    <n v="24017"/>
    <n v="0"/>
    <n v="0"/>
    <n v="24017"/>
    <n v="0"/>
    <n v="24017"/>
  </r>
  <r>
    <n v="14"/>
    <n v="0"/>
    <x v="58"/>
    <n v="24017"/>
    <n v="0"/>
    <n v="24017"/>
    <n v="378"/>
    <n v="0"/>
    <n v="23639"/>
    <n v="0"/>
    <n v="23639"/>
  </r>
  <r>
    <n v="13"/>
    <n v="0"/>
    <x v="59"/>
    <n v="23639"/>
    <n v="0"/>
    <n v="23639"/>
    <n v="333"/>
    <n v="0"/>
    <n v="23306"/>
    <n v="0"/>
    <n v="23306"/>
  </r>
  <r>
    <n v="12"/>
    <n v="0"/>
    <x v="60"/>
    <n v="23306"/>
    <n v="0"/>
    <n v="23306"/>
    <n v="291"/>
    <n v="0"/>
    <n v="23015"/>
    <n v="0"/>
    <n v="23015"/>
  </r>
  <r>
    <n v="18"/>
    <n v="4"/>
    <x v="61"/>
    <n v="23015"/>
    <n v="2800"/>
    <n v="25000"/>
    <n v="0"/>
    <n v="0"/>
    <n v="25000"/>
    <n v="0"/>
    <n v="25000"/>
  </r>
  <r>
    <n v="18"/>
    <n v="3"/>
    <x v="62"/>
    <n v="25000"/>
    <n v="2100"/>
    <n v="25000"/>
    <n v="0"/>
    <n v="0"/>
    <n v="25000"/>
    <n v="0"/>
    <n v="25000"/>
  </r>
  <r>
    <n v="22"/>
    <n v="0"/>
    <x v="63"/>
    <n v="25000"/>
    <n v="0"/>
    <n v="25000"/>
    <n v="774"/>
    <n v="12000"/>
    <n v="12226"/>
    <n v="0"/>
    <n v="24226"/>
  </r>
  <r>
    <n v="15"/>
    <n v="0"/>
    <x v="64"/>
    <n v="12226"/>
    <n v="0"/>
    <n v="12226"/>
    <n v="214"/>
    <n v="0"/>
    <n v="12012"/>
    <n v="0"/>
    <n v="12012"/>
  </r>
  <r>
    <n v="18"/>
    <n v="0"/>
    <x v="65"/>
    <n v="12012"/>
    <n v="0"/>
    <n v="12012"/>
    <n v="276"/>
    <n v="12000"/>
    <n v="-264"/>
    <n v="13264"/>
    <n v="11736"/>
  </r>
  <r>
    <n v="22"/>
    <n v="0"/>
    <x v="66"/>
    <n v="13000"/>
    <n v="0"/>
    <n v="13000"/>
    <n v="403"/>
    <n v="12000"/>
    <n v="597"/>
    <n v="0"/>
    <n v="12597"/>
  </r>
  <r>
    <n v="14"/>
    <n v="8"/>
    <x v="67"/>
    <n v="597"/>
    <n v="5600"/>
    <n v="6197"/>
    <n v="0"/>
    <n v="0"/>
    <n v="6197"/>
    <n v="0"/>
    <n v="6197"/>
  </r>
  <r>
    <n v="14"/>
    <n v="5.9"/>
    <x v="68"/>
    <n v="6197"/>
    <n v="4130"/>
    <n v="10327"/>
    <n v="0"/>
    <n v="0"/>
    <n v="10327"/>
    <n v="0"/>
    <n v="10327"/>
  </r>
  <r>
    <n v="12"/>
    <n v="5"/>
    <x v="69"/>
    <n v="10327"/>
    <n v="3500"/>
    <n v="13827"/>
    <n v="0"/>
    <n v="0"/>
    <n v="13827"/>
    <n v="0"/>
    <n v="13827"/>
  </r>
  <r>
    <n v="16"/>
    <n v="0"/>
    <x v="70"/>
    <n v="13827"/>
    <n v="0"/>
    <n v="13827"/>
    <n v="266"/>
    <n v="12000"/>
    <n v="1561"/>
    <n v="0"/>
    <n v="13561"/>
  </r>
  <r>
    <n v="16"/>
    <n v="0"/>
    <x v="71"/>
    <n v="1561"/>
    <n v="0"/>
    <n v="1561"/>
    <n v="30"/>
    <n v="12000"/>
    <n v="-10469"/>
    <n v="23469"/>
    <n v="1531"/>
  </r>
  <r>
    <n v="18"/>
    <n v="5"/>
    <x v="72"/>
    <n v="13000"/>
    <n v="3500"/>
    <n v="16500"/>
    <n v="0"/>
    <n v="0"/>
    <n v="16500"/>
    <n v="0"/>
    <n v="16500"/>
  </r>
  <r>
    <n v="19"/>
    <n v="1"/>
    <x v="73"/>
    <n v="16500"/>
    <n v="700"/>
    <n v="17200"/>
    <n v="0"/>
    <n v="0"/>
    <n v="17200"/>
    <n v="0"/>
    <n v="17200"/>
  </r>
  <r>
    <n v="22"/>
    <n v="0"/>
    <x v="74"/>
    <n v="17200"/>
    <n v="0"/>
    <n v="17200"/>
    <n v="533"/>
    <n v="12000"/>
    <n v="4667"/>
    <n v="0"/>
    <n v="16667"/>
  </r>
  <r>
    <n v="16"/>
    <n v="0"/>
    <x v="75"/>
    <n v="4667"/>
    <n v="0"/>
    <n v="4667"/>
    <n v="90"/>
    <n v="12000"/>
    <n v="-7423"/>
    <n v="20423"/>
    <n v="4577"/>
  </r>
  <r>
    <n v="12"/>
    <n v="0"/>
    <x v="76"/>
    <n v="13000"/>
    <n v="0"/>
    <n v="13000"/>
    <n v="163"/>
    <n v="0"/>
    <n v="12837"/>
    <n v="0"/>
    <n v="12837"/>
  </r>
  <r>
    <n v="14"/>
    <n v="0"/>
    <x v="77"/>
    <n v="12837"/>
    <n v="0"/>
    <n v="12837"/>
    <n v="202"/>
    <n v="0"/>
    <n v="12635"/>
    <n v="0"/>
    <n v="12635"/>
  </r>
  <r>
    <n v="16"/>
    <n v="0.3"/>
    <x v="78"/>
    <n v="12635"/>
    <n v="210"/>
    <n v="12845"/>
    <n v="0"/>
    <n v="12000"/>
    <n v="845"/>
    <n v="0"/>
    <n v="12845"/>
  </r>
  <r>
    <n v="12"/>
    <n v="3"/>
    <x v="79"/>
    <n v="845"/>
    <n v="2100"/>
    <n v="2945"/>
    <n v="0"/>
    <n v="0"/>
    <n v="2945"/>
    <n v="0"/>
    <n v="2945"/>
  </r>
  <r>
    <n v="13"/>
    <n v="2"/>
    <x v="80"/>
    <n v="2945"/>
    <n v="1400"/>
    <n v="4345"/>
    <n v="0"/>
    <n v="0"/>
    <n v="4345"/>
    <n v="0"/>
    <n v="4345"/>
  </r>
  <r>
    <n v="12"/>
    <n v="0"/>
    <x v="81"/>
    <n v="4345"/>
    <n v="0"/>
    <n v="4345"/>
    <n v="55"/>
    <n v="0"/>
    <n v="4290"/>
    <n v="0"/>
    <n v="4290"/>
  </r>
  <r>
    <n v="12"/>
    <n v="3"/>
    <x v="82"/>
    <n v="4290"/>
    <n v="2100"/>
    <n v="6390"/>
    <n v="0"/>
    <n v="0"/>
    <n v="6390"/>
    <n v="0"/>
    <n v="6390"/>
  </r>
  <r>
    <n v="13"/>
    <n v="3"/>
    <x v="83"/>
    <n v="6390"/>
    <n v="2100"/>
    <n v="8490"/>
    <n v="0"/>
    <n v="0"/>
    <n v="8490"/>
    <n v="0"/>
    <n v="8490"/>
  </r>
  <r>
    <n v="12"/>
    <n v="0"/>
    <x v="84"/>
    <n v="8490"/>
    <n v="0"/>
    <n v="8490"/>
    <n v="106"/>
    <n v="0"/>
    <n v="8384"/>
    <n v="0"/>
    <n v="8384"/>
  </r>
  <r>
    <n v="16"/>
    <n v="0"/>
    <x v="85"/>
    <n v="8384"/>
    <n v="0"/>
    <n v="8384"/>
    <n v="161"/>
    <n v="12000"/>
    <n v="-3777"/>
    <n v="16777"/>
    <n v="8223"/>
  </r>
  <r>
    <n v="16"/>
    <n v="7"/>
    <x v="86"/>
    <n v="13000"/>
    <n v="4900"/>
    <n v="17900"/>
    <n v="0"/>
    <n v="0"/>
    <n v="17900"/>
    <n v="0"/>
    <n v="17900"/>
  </r>
  <r>
    <n v="18"/>
    <n v="6"/>
    <x v="87"/>
    <n v="17900"/>
    <n v="4200"/>
    <n v="22100"/>
    <n v="0"/>
    <n v="0"/>
    <n v="22100"/>
    <n v="0"/>
    <n v="22100"/>
  </r>
  <r>
    <n v="16"/>
    <n v="0"/>
    <x v="88"/>
    <n v="22100"/>
    <n v="0"/>
    <n v="22100"/>
    <n v="425"/>
    <n v="12000"/>
    <n v="9675"/>
    <n v="0"/>
    <n v="21675"/>
  </r>
  <r>
    <n v="16"/>
    <n v="0"/>
    <x v="89"/>
    <n v="9675"/>
    <n v="0"/>
    <n v="9675"/>
    <n v="186"/>
    <n v="12000"/>
    <n v="-2511"/>
    <n v="15511"/>
    <n v="9489"/>
  </r>
  <r>
    <n v="19"/>
    <n v="0"/>
    <x v="90"/>
    <n v="13000"/>
    <n v="0"/>
    <n v="13000"/>
    <n v="323"/>
    <n v="12000"/>
    <n v="677"/>
    <n v="0"/>
    <n v="12677"/>
  </r>
  <r>
    <n v="18"/>
    <n v="0"/>
    <x v="91"/>
    <n v="677"/>
    <n v="0"/>
    <n v="677"/>
    <n v="16"/>
    <n v="12000"/>
    <n v="-11339"/>
    <n v="24339"/>
    <n v="661"/>
  </r>
  <r>
    <n v="20"/>
    <n v="0"/>
    <x v="92"/>
    <n v="13000"/>
    <n v="0"/>
    <n v="13000"/>
    <n v="349"/>
    <n v="12000"/>
    <n v="651"/>
    <n v="0"/>
    <n v="12651"/>
  </r>
  <r>
    <n v="22"/>
    <n v="0"/>
    <x v="93"/>
    <n v="651"/>
    <n v="0"/>
    <n v="651"/>
    <n v="21"/>
    <n v="12000"/>
    <n v="-11370"/>
    <n v="24370"/>
    <n v="630"/>
  </r>
  <r>
    <n v="25"/>
    <n v="0"/>
    <x v="94"/>
    <n v="13000"/>
    <n v="0"/>
    <n v="13000"/>
    <n v="488"/>
    <n v="12000"/>
    <n v="512"/>
    <n v="0"/>
    <n v="12512"/>
  </r>
  <r>
    <n v="26"/>
    <n v="0"/>
    <x v="95"/>
    <n v="512"/>
    <n v="0"/>
    <n v="512"/>
    <n v="21"/>
    <n v="12000"/>
    <n v="-11509"/>
    <n v="24509"/>
    <n v="491"/>
  </r>
  <r>
    <n v="22"/>
    <n v="0"/>
    <x v="96"/>
    <n v="13000"/>
    <n v="0"/>
    <n v="13000"/>
    <n v="403"/>
    <n v="12000"/>
    <n v="597"/>
    <n v="0"/>
    <n v="12597"/>
  </r>
  <r>
    <n v="22"/>
    <n v="18"/>
    <x v="97"/>
    <n v="597"/>
    <n v="12600"/>
    <n v="13197"/>
    <n v="0"/>
    <n v="0"/>
    <n v="13197"/>
    <n v="0"/>
    <n v="13197"/>
  </r>
  <r>
    <n v="20"/>
    <n v="3"/>
    <x v="98"/>
    <n v="13197"/>
    <n v="2100"/>
    <n v="15297"/>
    <n v="0"/>
    <n v="0"/>
    <n v="15297"/>
    <n v="0"/>
    <n v="15297"/>
  </r>
  <r>
    <n v="16"/>
    <n v="0.2"/>
    <x v="99"/>
    <n v="15297"/>
    <n v="140"/>
    <n v="15437"/>
    <n v="0"/>
    <n v="12000"/>
    <n v="3437"/>
    <n v="0"/>
    <n v="15437"/>
  </r>
  <r>
    <n v="13"/>
    <n v="12.2"/>
    <x v="100"/>
    <n v="3437"/>
    <n v="8540"/>
    <n v="11977"/>
    <n v="0"/>
    <n v="0"/>
    <n v="11977"/>
    <n v="0"/>
    <n v="11977"/>
  </r>
  <r>
    <n v="16"/>
    <n v="0"/>
    <x v="101"/>
    <n v="11977"/>
    <n v="0"/>
    <n v="11977"/>
    <n v="230"/>
    <n v="12000"/>
    <n v="-253"/>
    <n v="13253"/>
    <n v="11747"/>
  </r>
  <r>
    <n v="18"/>
    <n v="2"/>
    <x v="102"/>
    <n v="13000"/>
    <n v="1400"/>
    <n v="14400"/>
    <n v="0"/>
    <n v="0"/>
    <n v="14400"/>
    <n v="0"/>
    <n v="14400"/>
  </r>
  <r>
    <n v="18"/>
    <n v="12"/>
    <x v="103"/>
    <n v="14400"/>
    <n v="8400"/>
    <n v="22800"/>
    <n v="0"/>
    <n v="0"/>
    <n v="22800"/>
    <n v="0"/>
    <n v="22800"/>
  </r>
  <r>
    <n v="18"/>
    <n v="0"/>
    <x v="104"/>
    <n v="22800"/>
    <n v="0"/>
    <n v="22800"/>
    <n v="523"/>
    <n v="12000"/>
    <n v="10277"/>
    <n v="0"/>
    <n v="22277"/>
  </r>
  <r>
    <n v="18"/>
    <n v="0"/>
    <x v="105"/>
    <n v="10277"/>
    <n v="0"/>
    <n v="10277"/>
    <n v="236"/>
    <n v="12000"/>
    <n v="-1959"/>
    <n v="14959"/>
    <n v="10041"/>
  </r>
  <r>
    <n v="16"/>
    <n v="0"/>
    <x v="106"/>
    <n v="13000"/>
    <n v="0"/>
    <n v="13000"/>
    <n v="250"/>
    <n v="12000"/>
    <n v="750"/>
    <n v="0"/>
    <n v="12750"/>
  </r>
  <r>
    <n v="21"/>
    <n v="0"/>
    <x v="107"/>
    <n v="750"/>
    <n v="0"/>
    <n v="750"/>
    <n v="22"/>
    <n v="12000"/>
    <n v="-11272"/>
    <n v="24272"/>
    <n v="728"/>
  </r>
  <r>
    <n v="26"/>
    <n v="0"/>
    <x v="108"/>
    <n v="13000"/>
    <n v="0"/>
    <n v="13000"/>
    <n v="518"/>
    <n v="12000"/>
    <n v="482"/>
    <n v="0"/>
    <n v="12482"/>
  </r>
  <r>
    <n v="23"/>
    <n v="18"/>
    <x v="109"/>
    <n v="482"/>
    <n v="12600"/>
    <n v="13082"/>
    <n v="0"/>
    <n v="0"/>
    <n v="13082"/>
    <n v="0"/>
    <n v="13082"/>
  </r>
  <r>
    <n v="19"/>
    <n v="0"/>
    <x v="110"/>
    <n v="13082"/>
    <n v="0"/>
    <n v="13082"/>
    <n v="326"/>
    <n v="12000"/>
    <n v="756"/>
    <n v="0"/>
    <n v="12756"/>
  </r>
  <r>
    <n v="20"/>
    <n v="6"/>
    <x v="111"/>
    <n v="756"/>
    <n v="4200"/>
    <n v="4956"/>
    <n v="0"/>
    <n v="0"/>
    <n v="4956"/>
    <n v="0"/>
    <n v="4956"/>
  </r>
  <r>
    <n v="22"/>
    <n v="0"/>
    <x v="112"/>
    <n v="4956"/>
    <n v="0"/>
    <n v="4956"/>
    <n v="154"/>
    <n v="12000"/>
    <n v="-7198"/>
    <n v="20198"/>
    <n v="4802"/>
  </r>
  <r>
    <n v="20"/>
    <n v="0"/>
    <x v="113"/>
    <n v="13000"/>
    <n v="0"/>
    <n v="13000"/>
    <n v="349"/>
    <n v="12000"/>
    <n v="651"/>
    <n v="0"/>
    <n v="12651"/>
  </r>
  <r>
    <n v="20"/>
    <n v="0"/>
    <x v="114"/>
    <n v="651"/>
    <n v="0"/>
    <n v="651"/>
    <n v="18"/>
    <n v="12000"/>
    <n v="-11367"/>
    <n v="24367"/>
    <n v="633"/>
  </r>
  <r>
    <n v="23"/>
    <n v="0.1"/>
    <x v="115"/>
    <n v="13000"/>
    <n v="70"/>
    <n v="13070"/>
    <n v="0"/>
    <n v="12000"/>
    <n v="1070"/>
    <n v="0"/>
    <n v="13070"/>
  </r>
  <r>
    <n v="16"/>
    <n v="0"/>
    <x v="116"/>
    <n v="1070"/>
    <n v="0"/>
    <n v="1070"/>
    <n v="21"/>
    <n v="12000"/>
    <n v="-10951"/>
    <n v="23951"/>
    <n v="1049"/>
  </r>
  <r>
    <n v="16"/>
    <n v="0.1"/>
    <x v="117"/>
    <n v="13000"/>
    <n v="70"/>
    <n v="13070"/>
    <n v="0"/>
    <n v="12000"/>
    <n v="1070"/>
    <n v="0"/>
    <n v="13070"/>
  </r>
  <r>
    <n v="18"/>
    <n v="0.3"/>
    <x v="118"/>
    <n v="1070"/>
    <n v="210"/>
    <n v="1280"/>
    <n v="0"/>
    <n v="12000"/>
    <n v="-10720"/>
    <n v="23720"/>
    <n v="1280"/>
  </r>
  <r>
    <n v="18"/>
    <n v="0"/>
    <x v="119"/>
    <n v="13000"/>
    <n v="0"/>
    <n v="13000"/>
    <n v="298"/>
    <n v="12000"/>
    <n v="702"/>
    <n v="0"/>
    <n v="12702"/>
  </r>
  <r>
    <n v="14"/>
    <n v="0"/>
    <x v="120"/>
    <n v="702"/>
    <n v="0"/>
    <n v="702"/>
    <n v="12"/>
    <n v="0"/>
    <n v="690"/>
    <n v="0"/>
    <n v="690"/>
  </r>
  <r>
    <n v="14"/>
    <n v="0"/>
    <x v="121"/>
    <n v="690"/>
    <n v="0"/>
    <n v="690"/>
    <n v="11"/>
    <n v="0"/>
    <n v="679"/>
    <n v="0"/>
    <n v="679"/>
  </r>
  <r>
    <n v="16"/>
    <n v="0"/>
    <x v="122"/>
    <n v="679"/>
    <n v="0"/>
    <n v="679"/>
    <n v="14"/>
    <n v="12000"/>
    <n v="-11335"/>
    <n v="24335"/>
    <n v="665"/>
  </r>
  <r>
    <n v="22"/>
    <n v="0"/>
    <x v="123"/>
    <n v="13000"/>
    <n v="0"/>
    <n v="13000"/>
    <n v="403"/>
    <n v="12000"/>
    <n v="597"/>
    <n v="0"/>
    <n v="12597"/>
  </r>
  <r>
    <n v="22"/>
    <n v="0"/>
    <x v="124"/>
    <n v="597"/>
    <n v="0"/>
    <n v="597"/>
    <n v="19"/>
    <n v="12000"/>
    <n v="-11422"/>
    <n v="24422"/>
    <n v="578"/>
  </r>
  <r>
    <n v="25"/>
    <n v="0"/>
    <x v="125"/>
    <n v="13000"/>
    <n v="0"/>
    <n v="13000"/>
    <n v="488"/>
    <n v="12000"/>
    <n v="512"/>
    <n v="0"/>
    <n v="12512"/>
  </r>
  <r>
    <n v="24"/>
    <n v="0"/>
    <x v="126"/>
    <n v="512"/>
    <n v="0"/>
    <n v="512"/>
    <n v="19"/>
    <n v="12000"/>
    <n v="-11507"/>
    <n v="24507"/>
    <n v="493"/>
  </r>
  <r>
    <n v="24"/>
    <n v="0"/>
    <x v="127"/>
    <n v="13000"/>
    <n v="0"/>
    <n v="13000"/>
    <n v="459"/>
    <n v="12000"/>
    <n v="541"/>
    <n v="0"/>
    <n v="12541"/>
  </r>
  <r>
    <n v="28"/>
    <n v="0"/>
    <x v="128"/>
    <n v="541"/>
    <n v="0"/>
    <n v="541"/>
    <n v="25"/>
    <n v="12000"/>
    <n v="-11484"/>
    <n v="24484"/>
    <n v="516"/>
  </r>
  <r>
    <n v="28"/>
    <n v="0"/>
    <x v="129"/>
    <n v="13000"/>
    <n v="0"/>
    <n v="13000"/>
    <n v="578"/>
    <n v="12000"/>
    <n v="422"/>
    <n v="0"/>
    <n v="12422"/>
  </r>
  <r>
    <n v="24"/>
    <n v="0"/>
    <x v="130"/>
    <n v="422"/>
    <n v="0"/>
    <n v="422"/>
    <n v="15"/>
    <n v="12000"/>
    <n v="-11593"/>
    <n v="24593"/>
    <n v="407"/>
  </r>
  <r>
    <n v="24"/>
    <n v="0"/>
    <x v="131"/>
    <n v="13000"/>
    <n v="0"/>
    <n v="13000"/>
    <n v="459"/>
    <n v="12000"/>
    <n v="541"/>
    <n v="0"/>
    <n v="12541"/>
  </r>
  <r>
    <n v="26"/>
    <n v="0"/>
    <x v="132"/>
    <n v="541"/>
    <n v="0"/>
    <n v="541"/>
    <n v="22"/>
    <n v="12000"/>
    <n v="-11481"/>
    <n v="24481"/>
    <n v="519"/>
  </r>
  <r>
    <n v="32"/>
    <n v="0.6"/>
    <x v="133"/>
    <n v="13000"/>
    <n v="420"/>
    <n v="13420"/>
    <n v="0"/>
    <n v="24000"/>
    <n v="-10580"/>
    <n v="11580"/>
    <n v="13420"/>
  </r>
  <r>
    <n v="31"/>
    <n v="0.1"/>
    <x v="134"/>
    <n v="1000"/>
    <n v="70"/>
    <n v="1070"/>
    <n v="0"/>
    <n v="24000"/>
    <n v="-22930"/>
    <n v="23930"/>
    <n v="1070"/>
  </r>
  <r>
    <n v="33"/>
    <n v="0"/>
    <x v="135"/>
    <n v="1000"/>
    <n v="0"/>
    <n v="1000"/>
    <n v="57"/>
    <n v="24000"/>
    <n v="-23057"/>
    <n v="24057"/>
    <n v="943"/>
  </r>
  <r>
    <n v="31"/>
    <n v="12"/>
    <x v="136"/>
    <n v="1000"/>
    <n v="8400"/>
    <n v="9400"/>
    <n v="0"/>
    <n v="0"/>
    <n v="9400"/>
    <n v="0"/>
    <n v="9400"/>
  </r>
  <r>
    <n v="22"/>
    <n v="0"/>
    <x v="137"/>
    <n v="9400"/>
    <n v="0"/>
    <n v="9400"/>
    <n v="291"/>
    <n v="12000"/>
    <n v="-2891"/>
    <n v="15891"/>
    <n v="9109"/>
  </r>
  <r>
    <n v="24"/>
    <n v="0.2"/>
    <x v="138"/>
    <n v="13000"/>
    <n v="140"/>
    <n v="13140"/>
    <n v="0"/>
    <n v="12000"/>
    <n v="1140"/>
    <n v="0"/>
    <n v="13140"/>
  </r>
  <r>
    <n v="22"/>
    <n v="0"/>
    <x v="139"/>
    <n v="1140"/>
    <n v="0"/>
    <n v="1140"/>
    <n v="36"/>
    <n v="12000"/>
    <n v="-10896"/>
    <n v="23896"/>
    <n v="1104"/>
  </r>
  <r>
    <n v="19"/>
    <n v="0"/>
    <x v="140"/>
    <n v="13000"/>
    <n v="0"/>
    <n v="13000"/>
    <n v="323"/>
    <n v="12000"/>
    <n v="677"/>
    <n v="0"/>
    <n v="12677"/>
  </r>
  <r>
    <n v="18"/>
    <n v="0"/>
    <x v="141"/>
    <n v="677"/>
    <n v="0"/>
    <n v="677"/>
    <n v="16"/>
    <n v="12000"/>
    <n v="-11339"/>
    <n v="24339"/>
    <n v="661"/>
  </r>
  <r>
    <n v="18"/>
    <n v="0"/>
    <x v="142"/>
    <n v="13000"/>
    <n v="0"/>
    <n v="13000"/>
    <n v="298"/>
    <n v="12000"/>
    <n v="702"/>
    <n v="0"/>
    <n v="12702"/>
  </r>
  <r>
    <n v="18"/>
    <n v="0"/>
    <x v="143"/>
    <n v="702"/>
    <n v="0"/>
    <n v="702"/>
    <n v="17"/>
    <n v="12000"/>
    <n v="-11315"/>
    <n v="24315"/>
    <n v="685"/>
  </r>
  <r>
    <n v="19"/>
    <n v="0"/>
    <x v="144"/>
    <n v="13000"/>
    <n v="0"/>
    <n v="13000"/>
    <n v="323"/>
    <n v="12000"/>
    <n v="677"/>
    <n v="0"/>
    <n v="12677"/>
  </r>
  <r>
    <n v="21"/>
    <n v="5.5"/>
    <x v="145"/>
    <n v="677"/>
    <n v="3850"/>
    <n v="4527"/>
    <n v="0"/>
    <n v="0"/>
    <n v="4527"/>
    <n v="0"/>
    <n v="4527"/>
  </r>
  <r>
    <n v="18"/>
    <n v="18"/>
    <x v="146"/>
    <n v="4527"/>
    <n v="12600"/>
    <n v="17127"/>
    <n v="0"/>
    <n v="0"/>
    <n v="17127"/>
    <n v="0"/>
    <n v="17127"/>
  </r>
  <r>
    <n v="19"/>
    <n v="12"/>
    <x v="147"/>
    <n v="17127"/>
    <n v="8400"/>
    <n v="25000"/>
    <n v="0"/>
    <n v="0"/>
    <n v="25000"/>
    <n v="0"/>
    <n v="25000"/>
  </r>
  <r>
    <n v="23"/>
    <n v="0"/>
    <x v="148"/>
    <n v="25000"/>
    <n v="0"/>
    <n v="25000"/>
    <n v="828"/>
    <n v="12000"/>
    <n v="12172"/>
    <n v="0"/>
    <n v="24172"/>
  </r>
  <r>
    <n v="17"/>
    <n v="0.1"/>
    <x v="149"/>
    <n v="12172"/>
    <n v="70"/>
    <n v="12242"/>
    <n v="0"/>
    <n v="12000"/>
    <n v="242"/>
    <n v="0"/>
    <n v="12242"/>
  </r>
  <r>
    <n v="16"/>
    <n v="14"/>
    <x v="150"/>
    <n v="242"/>
    <n v="9800"/>
    <n v="10042"/>
    <n v="0"/>
    <n v="0"/>
    <n v="10042"/>
    <n v="0"/>
    <n v="10042"/>
  </r>
  <r>
    <n v="22"/>
    <n v="0"/>
    <x v="151"/>
    <n v="10042"/>
    <n v="0"/>
    <n v="10042"/>
    <n v="311"/>
    <n v="12000"/>
    <n v="-2269"/>
    <n v="15269"/>
    <n v="9731"/>
  </r>
  <r>
    <n v="26"/>
    <n v="0"/>
    <x v="152"/>
    <n v="13000"/>
    <n v="0"/>
    <n v="13000"/>
    <n v="518"/>
    <n v="12000"/>
    <n v="482"/>
    <n v="0"/>
    <n v="12482"/>
  </r>
  <r>
    <n v="27"/>
    <n v="2"/>
    <x v="153"/>
    <n v="482"/>
    <n v="1400"/>
    <n v="1882"/>
    <n v="0"/>
    <n v="0"/>
    <n v="1882"/>
    <n v="0"/>
    <n v="1882"/>
  </r>
  <r>
    <n v="18"/>
    <n v="0"/>
    <x v="154"/>
    <n v="1882"/>
    <n v="0"/>
    <n v="1882"/>
    <n v="44"/>
    <n v="12000"/>
    <n v="-10162"/>
    <n v="23162"/>
    <n v="1838"/>
  </r>
  <r>
    <n v="17"/>
    <n v="0"/>
    <x v="155"/>
    <n v="13000"/>
    <n v="0"/>
    <n v="13000"/>
    <n v="274"/>
    <n v="12000"/>
    <n v="726"/>
    <n v="0"/>
    <n v="12726"/>
  </r>
  <r>
    <n v="16"/>
    <n v="0.1"/>
    <x v="156"/>
    <n v="726"/>
    <n v="70"/>
    <n v="796"/>
    <n v="0"/>
    <n v="12000"/>
    <n v="-11204"/>
    <n v="24204"/>
    <n v="796"/>
  </r>
  <r>
    <n v="15"/>
    <n v="0"/>
    <x v="157"/>
    <n v="13000"/>
    <n v="0"/>
    <n v="13000"/>
    <n v="227"/>
    <n v="0"/>
    <n v="12773"/>
    <n v="0"/>
    <n v="12773"/>
  </r>
  <r>
    <n v="12"/>
    <n v="4"/>
    <x v="158"/>
    <n v="12773"/>
    <n v="2800"/>
    <n v="15573"/>
    <n v="0"/>
    <n v="0"/>
    <n v="15573"/>
    <n v="0"/>
    <n v="15573"/>
  </r>
  <r>
    <n v="13"/>
    <n v="0"/>
    <x v="159"/>
    <n v="15573"/>
    <n v="0"/>
    <n v="15573"/>
    <n v="219"/>
    <n v="0"/>
    <n v="15354"/>
    <n v="0"/>
    <n v="15354"/>
  </r>
  <r>
    <n v="11"/>
    <n v="4"/>
    <x v="160"/>
    <n v="15354"/>
    <n v="2800"/>
    <n v="18154"/>
    <n v="0"/>
    <n v="0"/>
    <n v="18154"/>
    <n v="0"/>
    <n v="18154"/>
  </r>
  <r>
    <n v="11"/>
    <n v="0"/>
    <x v="161"/>
    <n v="18154"/>
    <n v="0"/>
    <n v="18154"/>
    <n v="199"/>
    <n v="0"/>
    <n v="17955"/>
    <n v="0"/>
    <n v="17955"/>
  </r>
  <r>
    <n v="12"/>
    <n v="0"/>
    <x v="162"/>
    <n v="17955"/>
    <n v="0"/>
    <n v="17955"/>
    <n v="224"/>
    <n v="0"/>
    <n v="17731"/>
    <n v="0"/>
    <n v="17731"/>
  </r>
  <r>
    <n v="16"/>
    <n v="0.1"/>
    <x v="163"/>
    <n v="17731"/>
    <n v="70"/>
    <n v="17801"/>
    <n v="0"/>
    <n v="12000"/>
    <n v="5801"/>
    <n v="0"/>
    <n v="17801"/>
  </r>
  <r>
    <n v="18"/>
    <n v="0"/>
    <x v="164"/>
    <n v="5801"/>
    <n v="0"/>
    <n v="5801"/>
    <n v="133"/>
    <n v="12000"/>
    <n v="-6332"/>
    <n v="19332"/>
    <n v="5668"/>
  </r>
  <r>
    <n v="18"/>
    <n v="0"/>
    <x v="165"/>
    <n v="13000"/>
    <n v="0"/>
    <n v="13000"/>
    <n v="298"/>
    <n v="12000"/>
    <n v="702"/>
    <n v="0"/>
    <n v="12702"/>
  </r>
  <r>
    <n v="19"/>
    <n v="3"/>
    <x v="166"/>
    <n v="702"/>
    <n v="2100"/>
    <n v="2802"/>
    <n v="0"/>
    <n v="0"/>
    <n v="2802"/>
    <n v="0"/>
    <n v="2802"/>
  </r>
  <r>
    <n v="16"/>
    <n v="0.1"/>
    <x v="167"/>
    <n v="2802"/>
    <n v="70"/>
    <n v="2872"/>
    <n v="0"/>
    <n v="12000"/>
    <n v="-9128"/>
    <n v="22128"/>
    <n v="2872"/>
  </r>
  <r>
    <n v="18"/>
    <n v="0"/>
    <x v="168"/>
    <n v="13000"/>
    <n v="0"/>
    <n v="13000"/>
    <n v="298"/>
    <n v="12000"/>
    <n v="702"/>
    <n v="0"/>
    <n v="12702"/>
  </r>
  <r>
    <n v="22"/>
    <n v="0.5"/>
    <x v="169"/>
    <n v="702"/>
    <n v="350"/>
    <n v="1052"/>
    <n v="0"/>
    <n v="12000"/>
    <n v="-10948"/>
    <n v="23948"/>
    <n v="1052"/>
  </r>
  <r>
    <n v="16"/>
    <n v="0"/>
    <x v="170"/>
    <n v="13000"/>
    <n v="0"/>
    <n v="13000"/>
    <n v="250"/>
    <n v="12000"/>
    <n v="750"/>
    <n v="0"/>
    <n v="12750"/>
  </r>
  <r>
    <n v="15"/>
    <n v="0"/>
    <x v="171"/>
    <n v="750"/>
    <n v="0"/>
    <n v="750"/>
    <n v="14"/>
    <n v="0"/>
    <n v="736"/>
    <n v="0"/>
    <n v="736"/>
  </r>
  <r>
    <n v="14"/>
    <n v="2"/>
    <x v="172"/>
    <n v="736"/>
    <n v="1400"/>
    <n v="2136"/>
    <n v="0"/>
    <n v="0"/>
    <n v="2136"/>
    <n v="0"/>
    <n v="2136"/>
  </r>
  <r>
    <n v="12"/>
    <n v="0"/>
    <x v="173"/>
    <n v="2136"/>
    <n v="0"/>
    <n v="2136"/>
    <n v="27"/>
    <n v="0"/>
    <n v="2109"/>
    <n v="0"/>
    <n v="2109"/>
  </r>
  <r>
    <n v="13"/>
    <n v="0"/>
    <x v="174"/>
    <n v="2109"/>
    <n v="0"/>
    <n v="2109"/>
    <n v="30"/>
    <n v="0"/>
    <n v="2079"/>
    <n v="0"/>
    <n v="2079"/>
  </r>
  <r>
    <n v="15"/>
    <n v="0"/>
    <x v="175"/>
    <n v="2079"/>
    <n v="0"/>
    <n v="2079"/>
    <n v="37"/>
    <n v="0"/>
    <n v="2042"/>
    <n v="0"/>
    <n v="2042"/>
  </r>
  <r>
    <n v="15"/>
    <n v="0"/>
    <x v="176"/>
    <n v="2042"/>
    <n v="0"/>
    <n v="2042"/>
    <n v="36"/>
    <n v="0"/>
    <n v="2006"/>
    <n v="0"/>
    <n v="2006"/>
  </r>
  <r>
    <n v="14"/>
    <n v="0"/>
    <x v="177"/>
    <n v="2006"/>
    <n v="0"/>
    <n v="2006"/>
    <n v="32"/>
    <n v="0"/>
    <n v="1974"/>
    <n v="0"/>
    <n v="1974"/>
  </r>
  <r>
    <n v="12"/>
    <n v="0"/>
    <x v="178"/>
    <n v="1974"/>
    <n v="0"/>
    <n v="1974"/>
    <n v="25"/>
    <n v="0"/>
    <n v="1949"/>
    <n v="0"/>
    <n v="1949"/>
  </r>
  <r>
    <n v="11"/>
    <n v="0"/>
    <x v="179"/>
    <n v="1949"/>
    <n v="0"/>
    <n v="1949"/>
    <n v="22"/>
    <n v="0"/>
    <n v="1927"/>
    <n v="0"/>
    <n v="1927"/>
  </r>
  <r>
    <n v="10"/>
    <n v="0"/>
    <x v="180"/>
    <n v="1927"/>
    <n v="0"/>
    <n v="1927"/>
    <n v="19"/>
    <n v="0"/>
    <n v="1908"/>
    <n v="0"/>
    <n v="1908"/>
  </r>
  <r>
    <n v="10"/>
    <n v="0"/>
    <x v="181"/>
    <n v="1908"/>
    <n v="0"/>
    <n v="1908"/>
    <n v="19"/>
    <n v="0"/>
    <n v="1889"/>
    <n v="0"/>
    <n v="1889"/>
  </r>
  <r>
    <n v="10"/>
    <n v="0"/>
    <x v="182"/>
    <n v="1889"/>
    <n v="0"/>
    <n v="1889"/>
    <n v="18"/>
    <n v="0"/>
    <n v="1871"/>
    <n v="0"/>
    <n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4BA5E-1331-4948-8176-1D8E33FBE8B3}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miesiąc">
  <location ref="A3:B10" firstHeaderRow="1" firstDataRow="1" firstDataCol="1"/>
  <pivotFields count="12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ile dolan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3232DD-E206-4547-AF36-0D9A3EA31A01}" autoFormatId="16" applyNumberFormats="0" applyBorderFormats="0" applyFontFormats="0" applyPatternFormats="0" applyAlignmentFormats="0" applyWidthHeightFormats="0">
  <queryTableRefresh nextId="14" unboundColumnsRight="11">
    <queryTableFields count="13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3FBBA-D051-486A-81BF-74CA263F6F58}" name="pogoda" displayName="pogoda" ref="A1:M185" tableType="queryTable" totalsRowCount="1" headerRowDxfId="17" dataDxfId="15" totalsRowDxfId="16">
  <autoFilter ref="A1:M184" xr:uid="{C613FBBA-D051-486A-81BF-74CA263F6F58}"/>
  <tableColumns count="13">
    <tableColumn id="1" xr3:uid="{B1FA6723-0D8D-4077-B08B-8D7095637172}" uniqueName="1" name="temperatura_srednia" queryTableFieldId="1" dataDxfId="28" totalsRowDxfId="13"/>
    <tableColumn id="2" xr3:uid="{C1334F71-04E0-45B5-947E-293C63518CB1}" uniqueName="2" name="opady" queryTableFieldId="2" dataDxfId="27" totalsRowDxfId="12"/>
    <tableColumn id="3" xr3:uid="{FFC977C6-E5B5-438B-82A0-DF766918C466}" uniqueName="3" name="data" queryTableFieldId="3" dataDxfId="26" totalsRowDxfId="11"/>
    <tableColumn id="4" xr3:uid="{3C31CF47-B1B5-4483-8E52-CF1F08A7562A}" uniqueName="4" name="zbiornik rano" queryTableFieldId="4" dataDxfId="25" totalsRowDxfId="10"/>
    <tableColumn id="5" xr3:uid="{DFA3AD28-5EB1-4716-B354-FAE09CD5D33B}" uniqueName="5" name="ile opadów" queryTableFieldId="5" dataDxfId="24" totalsRowDxfId="9">
      <calculatedColumnFormula>700*pogoda[[#This Row],[opady]]</calculatedColumnFormula>
    </tableColumn>
    <tableColumn id="6" xr3:uid="{19819A09-AC75-458D-A6EC-7FEC293A85C6}" uniqueName="6" name="ile po deszczu" queryTableFieldId="6" dataDxfId="23" totalsRowDxfId="8">
      <calculatedColumnFormula>IF(pogoda[[#This Row],[zbiornik rano]]+pogoda[[#This Row],[ile opadów]]&gt;25000,25000,pogoda[[#This Row],[zbiornik rano]]+pogoda[[#This Row],[ile opadów]])</calculatedColumnFormula>
    </tableColumn>
    <tableColumn id="7" xr3:uid="{A9670716-DAD2-4E19-84F9-769C4B2EDCF5}" uniqueName="7" name="ile parowania" queryTableFieldId="7" dataDxfId="22" totalsRowDxfId="7">
      <calculatedColumnFormula>ROUNDUP(IF(pogoda[[#This Row],[opady]]=0,0.0003*POWER(pogoda[[#This Row],[temperatura_srednia]],1.5)*pogoda[[#This Row],[zbiornik rano]],0),0)</calculatedColumnFormula>
    </tableColumn>
    <tableColumn id="8" xr3:uid="{E5C89BA1-0D96-40E8-BAE7-28F349FB7272}" uniqueName="8" name="czy podlewanie" queryTableFieldId="8" dataDxfId="21" totalsRowDxfId="6">
      <calculatedColumnFormula>IF(AND(pogoda[[#This Row],[opady]]&lt;=0.61,pogoda[[#This Row],[temperatura_srednia]]&gt;15),IF(pogoda[[#This Row],[temperatura_srednia]]&gt;30,24000,12000),0)</calculatedColumnFormula>
    </tableColumn>
    <tableColumn id="9" xr3:uid="{01E59738-3A69-45A8-B0CF-5FAE5033622A}" uniqueName="9" name="ile wody w zbiorniku po odjeciu" queryTableFieldId="9" dataDxfId="20" totalsRowDxfId="5">
      <calculatedColumnFormula>pogoda[[#This Row],[ile po deszczu]]-pogoda[[#This Row],[ile parowania]]-pogoda[[#This Row],[czy podlewanie]]</calculatedColumnFormula>
    </tableColumn>
    <tableColumn id="10" xr3:uid="{62A47BF3-911C-40B4-9B0E-74C2493A1A54}" uniqueName="10" name="czy potrzebne dolanie" queryTableFieldId="10" dataDxfId="19" totalsRowDxfId="4">
      <calculatedColumnFormula>IF(pogoda[[#This Row],[ile wody w zbiorniku po odjeciu]]&lt;0,25000-pogoda[[#This Row],[ile po dolaniu]],0)</calculatedColumnFormula>
    </tableColumn>
    <tableColumn id="11" xr3:uid="{D11A8E2A-C6FC-483B-8F4E-FFFAAB8110D5}" uniqueName="11" name="ile po dolaniu" queryTableFieldId="11" dataDxfId="18" totalsRowDxfId="3">
      <calculatedColumnFormula>pogoda[[#This Row],[ile po deszczu]]-pogoda[[#This Row],[ile parowania]]</calculatedColumnFormula>
    </tableColumn>
    <tableColumn id="12" xr3:uid="{6E430BD2-70AE-4FEF-8589-1F5D0D912149}" uniqueName="12" name="czy temperatura &gt;15 a opady &lt;=0,61" queryTableFieldId="12" dataDxfId="14" totalsRowDxfId="2">
      <calculatedColumnFormula>IF(AND(pogoda[[#This Row],[temperatura_srednia]]&gt;15,pogoda[[#This Row],[opady]]&lt;=0.61),1,0)</calculatedColumnFormula>
    </tableColumn>
    <tableColumn id="13" xr3:uid="{947D488C-A756-4708-ACB9-7F196CD48481}" uniqueName="13" name="czy temperatura &gt;15 a opady &gt;0,61" queryTableFieldId="13" dataDxfId="0" totalsRowDxfId="1">
      <calculatedColumnFormula>IF(AND(pogoda[[#This Row],[temperatura_srednia]]&gt;15,pogoda[[#This Row],[opady]]&gt;0.61),1,0)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6171-677A-415A-AFD1-351DFE1A421B}">
  <dimension ref="A3:B10"/>
  <sheetViews>
    <sheetView workbookViewId="0">
      <selection activeCell="A3" sqref="A3:B9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9" t="s">
        <v>21</v>
      </c>
      <c r="B3" t="s">
        <v>20</v>
      </c>
    </row>
    <row r="4" spans="1:2" x14ac:dyDescent="0.25">
      <c r="A4" s="10" t="s">
        <v>14</v>
      </c>
      <c r="B4" s="1">
        <v>0</v>
      </c>
    </row>
    <row r="5" spans="1:2" x14ac:dyDescent="0.25">
      <c r="A5" s="10" t="s">
        <v>15</v>
      </c>
      <c r="B5" s="1">
        <v>13172</v>
      </c>
    </row>
    <row r="6" spans="1:2" x14ac:dyDescent="0.25">
      <c r="A6" s="10" t="s">
        <v>16</v>
      </c>
      <c r="B6" s="1">
        <v>89444</v>
      </c>
    </row>
    <row r="7" spans="1:2" x14ac:dyDescent="0.25">
      <c r="A7" s="10" t="s">
        <v>17</v>
      </c>
      <c r="B7" s="1">
        <v>217938</v>
      </c>
    </row>
    <row r="8" spans="1:2" x14ac:dyDescent="0.25">
      <c r="A8" s="10" t="s">
        <v>18</v>
      </c>
      <c r="B8" s="1">
        <v>310099</v>
      </c>
    </row>
    <row r="9" spans="1:2" x14ac:dyDescent="0.25">
      <c r="A9" s="10" t="s">
        <v>19</v>
      </c>
      <c r="B9" s="1">
        <v>112774</v>
      </c>
    </row>
    <row r="10" spans="1:2" x14ac:dyDescent="0.25">
      <c r="A10" s="10" t="s">
        <v>13</v>
      </c>
      <c r="B10" s="1">
        <v>743427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67C-3730-4357-AABA-B51E4E3DD64F}">
  <dimension ref="A1:AE185"/>
  <sheetViews>
    <sheetView tabSelected="1" topLeftCell="M1" workbookViewId="0">
      <selection activeCell="AA4" sqref="AA4:AE15"/>
    </sheetView>
  </sheetViews>
  <sheetFormatPr defaultRowHeight="15" x14ac:dyDescent="0.25"/>
  <cols>
    <col min="1" max="1" width="21.140625" style="2" bestFit="1" customWidth="1"/>
    <col min="2" max="2" width="8.5703125" style="2" bestFit="1" customWidth="1"/>
    <col min="3" max="3" width="10.140625" style="2" bestFit="1" customWidth="1"/>
    <col min="4" max="4" width="14.5703125" style="2" customWidth="1"/>
    <col min="5" max="5" width="12.28515625" style="2" customWidth="1"/>
    <col min="6" max="6" width="14.42578125" style="2" customWidth="1"/>
    <col min="7" max="7" width="18" style="2" customWidth="1"/>
    <col min="8" max="8" width="23.140625" style="2" customWidth="1"/>
    <col min="9" max="9" width="32.140625" style="2" customWidth="1"/>
    <col min="10" max="10" width="20" style="2" customWidth="1"/>
    <col min="11" max="11" width="24.140625" style="2" customWidth="1"/>
    <col min="12" max="12" width="44.5703125" style="2" customWidth="1"/>
    <col min="13" max="13" width="47.7109375" style="2" customWidth="1"/>
    <col min="14" max="27" width="9.140625" style="2"/>
    <col min="28" max="28" width="30.42578125" style="2" customWidth="1"/>
    <col min="29" max="29" width="10.140625" style="2" bestFit="1" customWidth="1"/>
    <col min="30" max="16384" width="9.140625" style="2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7</v>
      </c>
      <c r="L1" s="2" t="s">
        <v>27</v>
      </c>
      <c r="M1" s="2" t="s">
        <v>28</v>
      </c>
    </row>
    <row r="2" spans="1:31" x14ac:dyDescent="0.25">
      <c r="A2" s="2">
        <v>4</v>
      </c>
      <c r="B2" s="2">
        <v>2</v>
      </c>
      <c r="C2" s="3">
        <v>42095</v>
      </c>
      <c r="D2" s="2">
        <v>25000</v>
      </c>
      <c r="E2" s="2">
        <f>700*pogoda[[#This Row],[opady]]</f>
        <v>1400</v>
      </c>
      <c r="F2" s="2">
        <f>IF(pogoda[[#This Row],[zbiornik rano]]+pogoda[[#This Row],[ile opadów]]&gt;25000,25000,pogoda[[#This Row],[zbiornik rano]]+pogoda[[#This Row],[ile opadów]])</f>
        <v>25000</v>
      </c>
      <c r="G2" s="2">
        <f>ROUNDUP(IF(pogoda[[#This Row],[opady]]=0,0.0003*POWER(pogoda[[#This Row],[temperatura_srednia]],1.5)*pogoda[[#This Row],[zbiornik rano]],0),0)</f>
        <v>0</v>
      </c>
      <c r="H2" s="2">
        <f>IF(AND(pogoda[[#This Row],[opady]]&lt;=0.61,pogoda[[#This Row],[temperatura_srednia]]&gt;15),IF(pogoda[[#This Row],[temperatura_srednia]]&gt;30,24000,12000),0)</f>
        <v>0</v>
      </c>
      <c r="I2" s="2">
        <f>pogoda[[#This Row],[ile po deszczu]]-pogoda[[#This Row],[ile parowania]]-pogoda[[#This Row],[czy podlewanie]]</f>
        <v>25000</v>
      </c>
      <c r="J2" s="2">
        <f>IF(pogoda[[#This Row],[ile wody w zbiorniku po odjeciu]]&lt;0,25000-pogoda[[#This Row],[ile po dolaniu]],0)</f>
        <v>0</v>
      </c>
      <c r="K2" s="4">
        <f>pogoda[[#This Row],[ile po deszczu]]-pogoda[[#This Row],[ile parowania]]</f>
        <v>25000</v>
      </c>
      <c r="L2" s="4">
        <f>IF(AND(pogoda[[#This Row],[temperatura_srednia]]&gt;15,pogoda[[#This Row],[opady]]&lt;=0.61),1,0)</f>
        <v>0</v>
      </c>
      <c r="M2" s="4">
        <f>IF(AND(pogoda[[#This Row],[temperatura_srednia]]&gt;15,pogoda[[#This Row],[opady]]&gt;0.61),1,0)</f>
        <v>0</v>
      </c>
    </row>
    <row r="3" spans="1:31" x14ac:dyDescent="0.25">
      <c r="A3" s="2">
        <v>2</v>
      </c>
      <c r="B3" s="2">
        <v>6</v>
      </c>
      <c r="C3" s="3">
        <v>42096</v>
      </c>
      <c r="D3" s="2">
        <f>I2+J2</f>
        <v>25000</v>
      </c>
      <c r="E3" s="2">
        <f>700*pogoda[[#This Row],[opady]]</f>
        <v>4200</v>
      </c>
      <c r="F3" s="2">
        <f>IF(pogoda[[#This Row],[zbiornik rano]]+pogoda[[#This Row],[ile opadów]]&gt;25000,25000,pogoda[[#This Row],[zbiornik rano]]+pogoda[[#This Row],[ile opadów]])</f>
        <v>25000</v>
      </c>
      <c r="G3" s="2">
        <f>ROUNDUP(IF(pogoda[[#This Row],[opady]]=0,0.0003*POWER(pogoda[[#This Row],[temperatura_srednia]],1.5)*pogoda[[#This Row],[zbiornik rano]],0),0)</f>
        <v>0</v>
      </c>
      <c r="H3" s="2">
        <f>IF(AND(pogoda[[#This Row],[opady]]&lt;=0.61,pogoda[[#This Row],[temperatura_srednia]]&gt;15),IF(pogoda[[#This Row],[temperatura_srednia]]&gt;30,24000,12000),0)</f>
        <v>0</v>
      </c>
      <c r="I3" s="2">
        <f>pogoda[[#This Row],[ile po deszczu]]-pogoda[[#This Row],[ile parowania]]-pogoda[[#This Row],[czy podlewanie]]</f>
        <v>25000</v>
      </c>
      <c r="J3" s="2">
        <f>IF(pogoda[[#This Row],[ile wody w zbiorniku po odjeciu]]&lt;0,25000-pogoda[[#This Row],[ile po dolaniu]],0)</f>
        <v>0</v>
      </c>
      <c r="K3" s="4">
        <f>pogoda[[#This Row],[ile po deszczu]]-pogoda[[#This Row],[ile parowania]]</f>
        <v>25000</v>
      </c>
      <c r="L3" s="4">
        <f>IF(AND(pogoda[[#This Row],[temperatura_srednia]]&gt;15,pogoda[[#This Row],[opady]]&lt;=0.61),1,0)</f>
        <v>0</v>
      </c>
      <c r="M3" s="4">
        <f>IF(AND(pogoda[[#This Row],[temperatura_srednia]]&gt;15,pogoda[[#This Row],[opady]]&gt;0.61),1,0)</f>
        <v>0</v>
      </c>
    </row>
    <row r="4" spans="1:31" x14ac:dyDescent="0.25">
      <c r="A4" s="2">
        <v>4</v>
      </c>
      <c r="B4" s="2">
        <v>1</v>
      </c>
      <c r="C4" s="3">
        <v>42097</v>
      </c>
      <c r="D4" s="2">
        <f t="shared" ref="D4:D67" si="0">I3+J3</f>
        <v>25000</v>
      </c>
      <c r="E4" s="2">
        <f>700*pogoda[[#This Row],[opady]]</f>
        <v>700</v>
      </c>
      <c r="F4" s="2">
        <f>IF(pogoda[[#This Row],[zbiornik rano]]+pogoda[[#This Row],[ile opadów]]&gt;25000,25000,pogoda[[#This Row],[zbiornik rano]]+pogoda[[#This Row],[ile opadów]])</f>
        <v>25000</v>
      </c>
      <c r="G4" s="2">
        <f>ROUNDUP(IF(pogoda[[#This Row],[opady]]=0,0.0003*POWER(pogoda[[#This Row],[temperatura_srednia]],1.5)*pogoda[[#This Row],[zbiornik rano]],0),0)</f>
        <v>0</v>
      </c>
      <c r="H4" s="2">
        <f>IF(AND(pogoda[[#This Row],[opady]]&lt;=0.61,pogoda[[#This Row],[temperatura_srednia]]&gt;15),IF(pogoda[[#This Row],[temperatura_srednia]]&gt;30,24000,12000),0)</f>
        <v>0</v>
      </c>
      <c r="I4" s="2">
        <f>pogoda[[#This Row],[ile po deszczu]]-pogoda[[#This Row],[ile parowania]]-pogoda[[#This Row],[czy podlewanie]]</f>
        <v>25000</v>
      </c>
      <c r="J4" s="2">
        <f>IF(pogoda[[#This Row],[ile wody w zbiorniku po odjeciu]]&lt;0,25000-pogoda[[#This Row],[ile po dolaniu]],0)</f>
        <v>0</v>
      </c>
      <c r="K4" s="4">
        <f>pogoda[[#This Row],[ile po deszczu]]-pogoda[[#This Row],[ile parowania]]</f>
        <v>25000</v>
      </c>
      <c r="L4" s="4">
        <f>IF(AND(pogoda[[#This Row],[temperatura_srednia]]&gt;15,pogoda[[#This Row],[opady]]&lt;=0.61),1,0)</f>
        <v>0</v>
      </c>
      <c r="M4" s="4">
        <f>IF(AND(pogoda[[#This Row],[temperatura_srednia]]&gt;15,pogoda[[#This Row],[opady]]&gt;0.61),1,0)</f>
        <v>0</v>
      </c>
      <c r="AA4" s="5" t="s">
        <v>11</v>
      </c>
      <c r="AB4" s="2" t="s">
        <v>2</v>
      </c>
      <c r="AC4" s="3">
        <f>C37</f>
        <v>42130</v>
      </c>
    </row>
    <row r="5" spans="1:31" x14ac:dyDescent="0.25">
      <c r="A5" s="2">
        <v>4</v>
      </c>
      <c r="B5" s="2">
        <v>0.8</v>
      </c>
      <c r="C5" s="3">
        <v>42098</v>
      </c>
      <c r="D5" s="2">
        <f t="shared" si="0"/>
        <v>25000</v>
      </c>
      <c r="E5" s="2">
        <f>700*pogoda[[#This Row],[opady]]</f>
        <v>560</v>
      </c>
      <c r="F5" s="2">
        <f>IF(pogoda[[#This Row],[zbiornik rano]]+pogoda[[#This Row],[ile opadów]]&gt;25000,25000,pogoda[[#This Row],[zbiornik rano]]+pogoda[[#This Row],[ile opadów]])</f>
        <v>25000</v>
      </c>
      <c r="G5" s="2">
        <f>ROUNDUP(IF(pogoda[[#This Row],[opady]]=0,0.0003*POWER(pogoda[[#This Row],[temperatura_srednia]],1.5)*pogoda[[#This Row],[zbiornik rano]],0),0)</f>
        <v>0</v>
      </c>
      <c r="H5" s="2">
        <f>IF(AND(pogoda[[#This Row],[opady]]&lt;=0.61,pogoda[[#This Row],[temperatura_srednia]]&gt;15),IF(pogoda[[#This Row],[temperatura_srednia]]&gt;30,24000,12000),0)</f>
        <v>0</v>
      </c>
      <c r="I5" s="2">
        <f>pogoda[[#This Row],[ile po deszczu]]-pogoda[[#This Row],[ile parowania]]-pogoda[[#This Row],[czy podlewanie]]</f>
        <v>25000</v>
      </c>
      <c r="J5" s="2">
        <f>IF(pogoda[[#This Row],[ile wody w zbiorniku po odjeciu]]&lt;0,25000-pogoda[[#This Row],[ile po dolaniu]],0)</f>
        <v>0</v>
      </c>
      <c r="K5" s="4">
        <f>pogoda[[#This Row],[ile po deszczu]]-pogoda[[#This Row],[ile parowania]]</f>
        <v>25000</v>
      </c>
      <c r="L5" s="4">
        <f>IF(AND(pogoda[[#This Row],[temperatura_srednia]]&gt;15,pogoda[[#This Row],[opady]]&lt;=0.61),1,0)</f>
        <v>0</v>
      </c>
      <c r="M5" s="4">
        <f>IF(AND(pogoda[[#This Row],[temperatura_srednia]]&gt;15,pogoda[[#This Row],[opady]]&gt;0.61),1,0)</f>
        <v>0</v>
      </c>
      <c r="AA5" s="5"/>
      <c r="AB5" s="2" t="s">
        <v>12</v>
      </c>
      <c r="AC5" s="2">
        <f>J37</f>
        <v>13172</v>
      </c>
    </row>
    <row r="6" spans="1:31" x14ac:dyDescent="0.25">
      <c r="A6" s="2">
        <v>3</v>
      </c>
      <c r="B6" s="2">
        <v>0</v>
      </c>
      <c r="C6" s="3">
        <v>42099</v>
      </c>
      <c r="D6" s="2">
        <f t="shared" si="0"/>
        <v>25000</v>
      </c>
      <c r="E6" s="2">
        <f>700*pogoda[[#This Row],[opady]]</f>
        <v>0</v>
      </c>
      <c r="F6" s="2">
        <f>IF(pogoda[[#This Row],[zbiornik rano]]+pogoda[[#This Row],[ile opadów]]&gt;25000,25000,pogoda[[#This Row],[zbiornik rano]]+pogoda[[#This Row],[ile opadów]])</f>
        <v>25000</v>
      </c>
      <c r="G6" s="2">
        <f>ROUNDUP(IF(pogoda[[#This Row],[opady]]=0,0.0003*POWER(pogoda[[#This Row],[temperatura_srednia]],1.5)*pogoda[[#This Row],[zbiornik rano]],0),0)</f>
        <v>39</v>
      </c>
      <c r="H6" s="2">
        <f>IF(AND(pogoda[[#This Row],[opady]]&lt;=0.61,pogoda[[#This Row],[temperatura_srednia]]&gt;15),IF(pogoda[[#This Row],[temperatura_srednia]]&gt;30,24000,12000),0)</f>
        <v>0</v>
      </c>
      <c r="I6" s="2">
        <f>pogoda[[#This Row],[ile po deszczu]]-pogoda[[#This Row],[ile parowania]]-pogoda[[#This Row],[czy podlewanie]]</f>
        <v>24961</v>
      </c>
      <c r="J6" s="2">
        <f>IF(pogoda[[#This Row],[ile wody w zbiorniku po odjeciu]]&lt;0,25000-pogoda[[#This Row],[ile po dolaniu]],0)</f>
        <v>0</v>
      </c>
      <c r="K6" s="4">
        <f>pogoda[[#This Row],[ile po deszczu]]-pogoda[[#This Row],[ile parowania]]</f>
        <v>24961</v>
      </c>
      <c r="L6" s="4">
        <f>IF(AND(pogoda[[#This Row],[temperatura_srednia]]&gt;15,pogoda[[#This Row],[opady]]&lt;=0.61),1,0)</f>
        <v>0</v>
      </c>
      <c r="M6" s="4">
        <f>IF(AND(pogoda[[#This Row],[temperatura_srednia]]&gt;15,pogoda[[#This Row],[opady]]&gt;0.61),1,0)</f>
        <v>0</v>
      </c>
      <c r="AA6" s="5" t="s">
        <v>22</v>
      </c>
      <c r="AB6" s="11" t="s">
        <v>21</v>
      </c>
      <c r="AC6" s="11" t="s">
        <v>20</v>
      </c>
      <c r="AD6" s="2" t="s">
        <v>29</v>
      </c>
      <c r="AE6" s="2" t="s">
        <v>23</v>
      </c>
    </row>
    <row r="7" spans="1:31" x14ac:dyDescent="0.25">
      <c r="A7" s="2">
        <v>4</v>
      </c>
      <c r="B7" s="2">
        <v>0</v>
      </c>
      <c r="C7" s="3">
        <v>42100</v>
      </c>
      <c r="D7" s="2">
        <f t="shared" si="0"/>
        <v>24961</v>
      </c>
      <c r="E7" s="2">
        <f>700*pogoda[[#This Row],[opady]]</f>
        <v>0</v>
      </c>
      <c r="F7" s="2">
        <f>IF(pogoda[[#This Row],[zbiornik rano]]+pogoda[[#This Row],[ile opadów]]&gt;25000,25000,pogoda[[#This Row],[zbiornik rano]]+pogoda[[#This Row],[ile opadów]])</f>
        <v>24961</v>
      </c>
      <c r="G7" s="2">
        <f>ROUNDUP(IF(pogoda[[#This Row],[opady]]=0,0.0003*POWER(pogoda[[#This Row],[temperatura_srednia]],1.5)*pogoda[[#This Row],[zbiornik rano]],0),0)</f>
        <v>60</v>
      </c>
      <c r="H7" s="2">
        <f>IF(AND(pogoda[[#This Row],[opady]]&lt;=0.61,pogoda[[#This Row],[temperatura_srednia]]&gt;15),IF(pogoda[[#This Row],[temperatura_srednia]]&gt;30,24000,12000),0)</f>
        <v>0</v>
      </c>
      <c r="I7" s="2">
        <f>pogoda[[#This Row],[ile po deszczu]]-pogoda[[#This Row],[ile parowania]]-pogoda[[#This Row],[czy podlewanie]]</f>
        <v>24901</v>
      </c>
      <c r="J7" s="2">
        <f>IF(pogoda[[#This Row],[ile wody w zbiorniku po odjeciu]]&lt;0,25000-pogoda[[#This Row],[ile po dolaniu]],0)</f>
        <v>0</v>
      </c>
      <c r="K7" s="4">
        <f>pogoda[[#This Row],[ile po deszczu]]-pogoda[[#This Row],[ile parowania]]</f>
        <v>24901</v>
      </c>
      <c r="L7" s="4">
        <f>IF(AND(pogoda[[#This Row],[temperatura_srednia]]&gt;15,pogoda[[#This Row],[opady]]&lt;=0.61),1,0)</f>
        <v>0</v>
      </c>
      <c r="M7" s="4">
        <f>IF(AND(pogoda[[#This Row],[temperatura_srednia]]&gt;15,pogoda[[#This Row],[opady]]&gt;0.61),1,0)</f>
        <v>0</v>
      </c>
      <c r="AA7" s="5"/>
      <c r="AB7" s="10" t="s">
        <v>14</v>
      </c>
      <c r="AC7" s="1">
        <v>0</v>
      </c>
      <c r="AD7" s="2">
        <f>ROUNDUP(AC7/1000,0)</f>
        <v>0</v>
      </c>
      <c r="AE7" s="2">
        <f>AD7*11.74</f>
        <v>0</v>
      </c>
    </row>
    <row r="8" spans="1:31" x14ac:dyDescent="0.25">
      <c r="A8" s="2">
        <v>4</v>
      </c>
      <c r="B8" s="2">
        <v>1</v>
      </c>
      <c r="C8" s="3">
        <v>42101</v>
      </c>
      <c r="D8" s="2">
        <f t="shared" si="0"/>
        <v>24901</v>
      </c>
      <c r="E8" s="2">
        <f>700*pogoda[[#This Row],[opady]]</f>
        <v>700</v>
      </c>
      <c r="F8" s="2">
        <f>IF(pogoda[[#This Row],[zbiornik rano]]+pogoda[[#This Row],[ile opadów]]&gt;25000,25000,pogoda[[#This Row],[zbiornik rano]]+pogoda[[#This Row],[ile opadów]])</f>
        <v>25000</v>
      </c>
      <c r="G8" s="2">
        <f>ROUNDUP(IF(pogoda[[#This Row],[opady]]=0,0.0003*POWER(pogoda[[#This Row],[temperatura_srednia]],1.5)*pogoda[[#This Row],[zbiornik rano]],0),0)</f>
        <v>0</v>
      </c>
      <c r="H8" s="2">
        <f>IF(AND(pogoda[[#This Row],[opady]]&lt;=0.61,pogoda[[#This Row],[temperatura_srednia]]&gt;15),IF(pogoda[[#This Row],[temperatura_srednia]]&gt;30,24000,12000),0)</f>
        <v>0</v>
      </c>
      <c r="I8" s="2">
        <f>pogoda[[#This Row],[ile po deszczu]]-pogoda[[#This Row],[ile parowania]]-pogoda[[#This Row],[czy podlewanie]]</f>
        <v>25000</v>
      </c>
      <c r="J8" s="2">
        <f>IF(pogoda[[#This Row],[ile wody w zbiorniku po odjeciu]]&lt;0,25000-pogoda[[#This Row],[ile po dolaniu]],0)</f>
        <v>0</v>
      </c>
      <c r="K8" s="4">
        <f>pogoda[[#This Row],[ile po deszczu]]-pogoda[[#This Row],[ile parowania]]</f>
        <v>25000</v>
      </c>
      <c r="L8" s="4">
        <f>IF(AND(pogoda[[#This Row],[temperatura_srednia]]&gt;15,pogoda[[#This Row],[opady]]&lt;=0.61),1,0)</f>
        <v>0</v>
      </c>
      <c r="M8" s="4">
        <f>IF(AND(pogoda[[#This Row],[temperatura_srednia]]&gt;15,pogoda[[#This Row],[opady]]&gt;0.61),1,0)</f>
        <v>0</v>
      </c>
      <c r="AA8" s="5"/>
      <c r="AB8" s="10" t="s">
        <v>15</v>
      </c>
      <c r="AC8" s="1">
        <v>13172</v>
      </c>
      <c r="AD8" s="2">
        <f t="shared" ref="AD8:AD12" si="1">ROUNDUP(AC8/1000,0)</f>
        <v>14</v>
      </c>
      <c r="AE8" s="2">
        <f t="shared" ref="AE8:AE12" si="2">AD8*11.74</f>
        <v>164.36</v>
      </c>
    </row>
    <row r="9" spans="1:31" x14ac:dyDescent="0.25">
      <c r="A9" s="2">
        <v>8</v>
      </c>
      <c r="B9" s="2">
        <v>1</v>
      </c>
      <c r="C9" s="3">
        <v>42102</v>
      </c>
      <c r="D9" s="2">
        <f t="shared" si="0"/>
        <v>25000</v>
      </c>
      <c r="E9" s="2">
        <f>700*pogoda[[#This Row],[opady]]</f>
        <v>700</v>
      </c>
      <c r="F9" s="2">
        <f>IF(pogoda[[#This Row],[zbiornik rano]]+pogoda[[#This Row],[ile opadów]]&gt;25000,25000,pogoda[[#This Row],[zbiornik rano]]+pogoda[[#This Row],[ile opadów]])</f>
        <v>25000</v>
      </c>
      <c r="G9" s="2">
        <f>ROUNDUP(IF(pogoda[[#This Row],[opady]]=0,0.0003*POWER(pogoda[[#This Row],[temperatura_srednia]],1.5)*pogoda[[#This Row],[zbiornik rano]],0),0)</f>
        <v>0</v>
      </c>
      <c r="H9" s="2">
        <f>IF(AND(pogoda[[#This Row],[opady]]&lt;=0.61,pogoda[[#This Row],[temperatura_srednia]]&gt;15),IF(pogoda[[#This Row],[temperatura_srednia]]&gt;30,24000,12000),0)</f>
        <v>0</v>
      </c>
      <c r="I9" s="2">
        <f>pogoda[[#This Row],[ile po deszczu]]-pogoda[[#This Row],[ile parowania]]-pogoda[[#This Row],[czy podlewanie]]</f>
        <v>25000</v>
      </c>
      <c r="J9" s="2">
        <f>IF(pogoda[[#This Row],[ile wody w zbiorniku po odjeciu]]&lt;0,25000-pogoda[[#This Row],[ile po dolaniu]],0)</f>
        <v>0</v>
      </c>
      <c r="K9" s="4">
        <f>pogoda[[#This Row],[ile po deszczu]]-pogoda[[#This Row],[ile parowania]]</f>
        <v>25000</v>
      </c>
      <c r="L9" s="4">
        <f>IF(AND(pogoda[[#This Row],[temperatura_srednia]]&gt;15,pogoda[[#This Row],[opady]]&lt;=0.61),1,0)</f>
        <v>0</v>
      </c>
      <c r="M9" s="4">
        <f>IF(AND(pogoda[[#This Row],[temperatura_srednia]]&gt;15,pogoda[[#This Row],[opady]]&gt;0.61),1,0)</f>
        <v>0</v>
      </c>
      <c r="AA9" s="5"/>
      <c r="AB9" s="10" t="s">
        <v>16</v>
      </c>
      <c r="AC9" s="1">
        <v>89444</v>
      </c>
      <c r="AD9" s="2">
        <f t="shared" si="1"/>
        <v>90</v>
      </c>
      <c r="AE9" s="2">
        <f t="shared" si="2"/>
        <v>1056.5999999999999</v>
      </c>
    </row>
    <row r="10" spans="1:31" x14ac:dyDescent="0.25">
      <c r="A10" s="2">
        <v>6</v>
      </c>
      <c r="B10" s="2">
        <v>2</v>
      </c>
      <c r="C10" s="3">
        <v>42103</v>
      </c>
      <c r="D10" s="2">
        <f t="shared" si="0"/>
        <v>25000</v>
      </c>
      <c r="E10" s="2">
        <f>700*pogoda[[#This Row],[opady]]</f>
        <v>1400</v>
      </c>
      <c r="F10" s="2">
        <f>IF(pogoda[[#This Row],[zbiornik rano]]+pogoda[[#This Row],[ile opadów]]&gt;25000,25000,pogoda[[#This Row],[zbiornik rano]]+pogoda[[#This Row],[ile opadów]])</f>
        <v>25000</v>
      </c>
      <c r="G10" s="2">
        <f>ROUNDUP(IF(pogoda[[#This Row],[opady]]=0,0.0003*POWER(pogoda[[#This Row],[temperatura_srednia]],1.5)*pogoda[[#This Row],[zbiornik rano]],0),0)</f>
        <v>0</v>
      </c>
      <c r="H10" s="2">
        <f>IF(AND(pogoda[[#This Row],[opady]]&lt;=0.61,pogoda[[#This Row],[temperatura_srednia]]&gt;15),IF(pogoda[[#This Row],[temperatura_srednia]]&gt;30,24000,12000),0)</f>
        <v>0</v>
      </c>
      <c r="I10" s="2">
        <f>pogoda[[#This Row],[ile po deszczu]]-pogoda[[#This Row],[ile parowania]]-pogoda[[#This Row],[czy podlewanie]]</f>
        <v>25000</v>
      </c>
      <c r="J10" s="2">
        <f>IF(pogoda[[#This Row],[ile wody w zbiorniku po odjeciu]]&lt;0,25000-pogoda[[#This Row],[ile po dolaniu]],0)</f>
        <v>0</v>
      </c>
      <c r="K10" s="4">
        <f>pogoda[[#This Row],[ile po deszczu]]-pogoda[[#This Row],[ile parowania]]</f>
        <v>25000</v>
      </c>
      <c r="L10" s="4">
        <f>IF(AND(pogoda[[#This Row],[temperatura_srednia]]&gt;15,pogoda[[#This Row],[opady]]&lt;=0.61),1,0)</f>
        <v>0</v>
      </c>
      <c r="M10" s="4">
        <f>IF(AND(pogoda[[#This Row],[temperatura_srednia]]&gt;15,pogoda[[#This Row],[opady]]&gt;0.61),1,0)</f>
        <v>0</v>
      </c>
      <c r="AA10" s="5"/>
      <c r="AB10" s="10" t="s">
        <v>17</v>
      </c>
      <c r="AC10" s="1">
        <v>217938</v>
      </c>
      <c r="AD10" s="2">
        <f t="shared" si="1"/>
        <v>218</v>
      </c>
      <c r="AE10" s="2">
        <f t="shared" si="2"/>
        <v>2559.3200000000002</v>
      </c>
    </row>
    <row r="11" spans="1:31" x14ac:dyDescent="0.25">
      <c r="A11" s="2">
        <v>9</v>
      </c>
      <c r="B11" s="2">
        <v>2</v>
      </c>
      <c r="C11" s="3">
        <v>42104</v>
      </c>
      <c r="D11" s="2">
        <f t="shared" si="0"/>
        <v>25000</v>
      </c>
      <c r="E11" s="2">
        <f>700*pogoda[[#This Row],[opady]]</f>
        <v>1400</v>
      </c>
      <c r="F11" s="2">
        <f>IF(pogoda[[#This Row],[zbiornik rano]]+pogoda[[#This Row],[ile opadów]]&gt;25000,25000,pogoda[[#This Row],[zbiornik rano]]+pogoda[[#This Row],[ile opadów]])</f>
        <v>25000</v>
      </c>
      <c r="G11" s="2">
        <f>ROUNDUP(IF(pogoda[[#This Row],[opady]]=0,0.0003*POWER(pogoda[[#This Row],[temperatura_srednia]],1.5)*pogoda[[#This Row],[zbiornik rano]],0),0)</f>
        <v>0</v>
      </c>
      <c r="H11" s="2">
        <f>IF(AND(pogoda[[#This Row],[opady]]&lt;=0.61,pogoda[[#This Row],[temperatura_srednia]]&gt;15),IF(pogoda[[#This Row],[temperatura_srednia]]&gt;30,24000,12000),0)</f>
        <v>0</v>
      </c>
      <c r="I11" s="2">
        <f>pogoda[[#This Row],[ile po deszczu]]-pogoda[[#This Row],[ile parowania]]-pogoda[[#This Row],[czy podlewanie]]</f>
        <v>25000</v>
      </c>
      <c r="J11" s="2">
        <f>IF(pogoda[[#This Row],[ile wody w zbiorniku po odjeciu]]&lt;0,25000-pogoda[[#This Row],[ile po dolaniu]],0)</f>
        <v>0</v>
      </c>
      <c r="K11" s="4">
        <f>pogoda[[#This Row],[ile po deszczu]]-pogoda[[#This Row],[ile parowania]]</f>
        <v>25000</v>
      </c>
      <c r="L11" s="4">
        <f>IF(AND(pogoda[[#This Row],[temperatura_srednia]]&gt;15,pogoda[[#This Row],[opady]]&lt;=0.61),1,0)</f>
        <v>0</v>
      </c>
      <c r="M11" s="4">
        <f>IF(AND(pogoda[[#This Row],[temperatura_srednia]]&gt;15,pogoda[[#This Row],[opady]]&gt;0.61),1,0)</f>
        <v>0</v>
      </c>
      <c r="AA11" s="5"/>
      <c r="AB11" s="10" t="s">
        <v>18</v>
      </c>
      <c r="AC11" s="1">
        <v>310099</v>
      </c>
      <c r="AD11" s="2">
        <f t="shared" si="1"/>
        <v>311</v>
      </c>
      <c r="AE11" s="2">
        <f t="shared" si="2"/>
        <v>3651.14</v>
      </c>
    </row>
    <row r="12" spans="1:31" x14ac:dyDescent="0.25">
      <c r="A12" s="2">
        <v>12</v>
      </c>
      <c r="B12" s="2">
        <v>3</v>
      </c>
      <c r="C12" s="3">
        <v>42105</v>
      </c>
      <c r="D12" s="2">
        <f t="shared" si="0"/>
        <v>25000</v>
      </c>
      <c r="E12" s="2">
        <f>700*pogoda[[#This Row],[opady]]</f>
        <v>2100</v>
      </c>
      <c r="F12" s="2">
        <f>IF(pogoda[[#This Row],[zbiornik rano]]+pogoda[[#This Row],[ile opadów]]&gt;25000,25000,pogoda[[#This Row],[zbiornik rano]]+pogoda[[#This Row],[ile opadów]])</f>
        <v>25000</v>
      </c>
      <c r="G12" s="2">
        <f>ROUNDUP(IF(pogoda[[#This Row],[opady]]=0,0.0003*POWER(pogoda[[#This Row],[temperatura_srednia]],1.5)*pogoda[[#This Row],[zbiornik rano]],0),0)</f>
        <v>0</v>
      </c>
      <c r="H12" s="2">
        <f>IF(AND(pogoda[[#This Row],[opady]]&lt;=0.61,pogoda[[#This Row],[temperatura_srednia]]&gt;15),IF(pogoda[[#This Row],[temperatura_srednia]]&gt;30,24000,12000),0)</f>
        <v>0</v>
      </c>
      <c r="I12" s="2">
        <f>pogoda[[#This Row],[ile po deszczu]]-pogoda[[#This Row],[ile parowania]]-pogoda[[#This Row],[czy podlewanie]]</f>
        <v>25000</v>
      </c>
      <c r="J12" s="2">
        <f>IF(pogoda[[#This Row],[ile wody w zbiorniku po odjeciu]]&lt;0,25000-pogoda[[#This Row],[ile po dolaniu]],0)</f>
        <v>0</v>
      </c>
      <c r="K12" s="4">
        <f>pogoda[[#This Row],[ile po deszczu]]-pogoda[[#This Row],[ile parowania]]</f>
        <v>25000</v>
      </c>
      <c r="L12" s="4">
        <f>IF(AND(pogoda[[#This Row],[temperatura_srednia]]&gt;15,pogoda[[#This Row],[opady]]&lt;=0.61),1,0)</f>
        <v>0</v>
      </c>
      <c r="M12" s="4">
        <f>IF(AND(pogoda[[#This Row],[temperatura_srednia]]&gt;15,pogoda[[#This Row],[opady]]&gt;0.61),1,0)</f>
        <v>0</v>
      </c>
      <c r="AA12" s="5"/>
      <c r="AB12" s="10" t="s">
        <v>19</v>
      </c>
      <c r="AC12" s="1">
        <v>112774</v>
      </c>
      <c r="AD12" s="2">
        <f t="shared" si="1"/>
        <v>113</v>
      </c>
      <c r="AE12" s="2">
        <f t="shared" si="2"/>
        <v>1326.6200000000001</v>
      </c>
    </row>
    <row r="13" spans="1:31" x14ac:dyDescent="0.25">
      <c r="A13" s="2">
        <v>10</v>
      </c>
      <c r="B13" s="2">
        <v>2</v>
      </c>
      <c r="C13" s="3">
        <v>42106</v>
      </c>
      <c r="D13" s="2">
        <f t="shared" si="0"/>
        <v>25000</v>
      </c>
      <c r="E13" s="2">
        <f>700*pogoda[[#This Row],[opady]]</f>
        <v>1400</v>
      </c>
      <c r="F13" s="2">
        <f>IF(pogoda[[#This Row],[zbiornik rano]]+pogoda[[#This Row],[ile opadów]]&gt;25000,25000,pogoda[[#This Row],[zbiornik rano]]+pogoda[[#This Row],[ile opadów]])</f>
        <v>25000</v>
      </c>
      <c r="G13" s="2">
        <f>ROUNDUP(IF(pogoda[[#This Row],[opady]]=0,0.0003*POWER(pogoda[[#This Row],[temperatura_srednia]],1.5)*pogoda[[#This Row],[zbiornik rano]],0),0)</f>
        <v>0</v>
      </c>
      <c r="H13" s="2">
        <f>IF(AND(pogoda[[#This Row],[opady]]&lt;=0.61,pogoda[[#This Row],[temperatura_srednia]]&gt;15),IF(pogoda[[#This Row],[temperatura_srednia]]&gt;30,24000,12000),0)</f>
        <v>0</v>
      </c>
      <c r="I13" s="2">
        <f>pogoda[[#This Row],[ile po deszczu]]-pogoda[[#This Row],[ile parowania]]-pogoda[[#This Row],[czy podlewanie]]</f>
        <v>25000</v>
      </c>
      <c r="J13" s="2">
        <f>IF(pogoda[[#This Row],[ile wody w zbiorniku po odjeciu]]&lt;0,25000-pogoda[[#This Row],[ile po dolaniu]],0)</f>
        <v>0</v>
      </c>
      <c r="K13" s="4">
        <f>pogoda[[#This Row],[ile po deszczu]]-pogoda[[#This Row],[ile parowania]]</f>
        <v>25000</v>
      </c>
      <c r="L13" s="4">
        <f>IF(AND(pogoda[[#This Row],[temperatura_srednia]]&gt;15,pogoda[[#This Row],[opady]]&lt;=0.61),1,0)</f>
        <v>0</v>
      </c>
      <c r="M13" s="4">
        <f>IF(AND(pogoda[[#This Row],[temperatura_srednia]]&gt;15,pogoda[[#This Row],[opady]]&gt;0.61),1,0)</f>
        <v>0</v>
      </c>
      <c r="AA13" s="5" t="s">
        <v>24</v>
      </c>
      <c r="AB13" s="2" t="s">
        <v>25</v>
      </c>
      <c r="AC13" s="2">
        <f>COUNTIF(pogoda[temperatura_srednia],"&lt;=15")</f>
        <v>88</v>
      </c>
    </row>
    <row r="14" spans="1:31" x14ac:dyDescent="0.25">
      <c r="A14" s="2">
        <v>8</v>
      </c>
      <c r="B14" s="2">
        <v>1</v>
      </c>
      <c r="C14" s="3">
        <v>42107</v>
      </c>
      <c r="D14" s="2">
        <f t="shared" si="0"/>
        <v>25000</v>
      </c>
      <c r="E14" s="2">
        <f>700*pogoda[[#This Row],[opady]]</f>
        <v>700</v>
      </c>
      <c r="F14" s="2">
        <f>IF(pogoda[[#This Row],[zbiornik rano]]+pogoda[[#This Row],[ile opadów]]&gt;25000,25000,pogoda[[#This Row],[zbiornik rano]]+pogoda[[#This Row],[ile opadów]])</f>
        <v>25000</v>
      </c>
      <c r="G14" s="2">
        <f>ROUNDUP(IF(pogoda[[#This Row],[opady]]=0,0.0003*POWER(pogoda[[#This Row],[temperatura_srednia]],1.5)*pogoda[[#This Row],[zbiornik rano]],0),0)</f>
        <v>0</v>
      </c>
      <c r="H14" s="2">
        <f>IF(AND(pogoda[[#This Row],[opady]]&lt;=0.61,pogoda[[#This Row],[temperatura_srednia]]&gt;15),IF(pogoda[[#This Row],[temperatura_srednia]]&gt;30,24000,12000),0)</f>
        <v>0</v>
      </c>
      <c r="I14" s="2">
        <f>pogoda[[#This Row],[ile po deszczu]]-pogoda[[#This Row],[ile parowania]]-pogoda[[#This Row],[czy podlewanie]]</f>
        <v>25000</v>
      </c>
      <c r="J14" s="2">
        <f>IF(pogoda[[#This Row],[ile wody w zbiorniku po odjeciu]]&lt;0,25000-pogoda[[#This Row],[ile po dolaniu]],0)</f>
        <v>0</v>
      </c>
      <c r="K14" s="4">
        <f>pogoda[[#This Row],[ile po deszczu]]-pogoda[[#This Row],[ile parowania]]</f>
        <v>25000</v>
      </c>
      <c r="L14" s="4">
        <f>IF(AND(pogoda[[#This Row],[temperatura_srednia]]&gt;15,pogoda[[#This Row],[opady]]&lt;=0.61),1,0)</f>
        <v>0</v>
      </c>
      <c r="M14" s="4">
        <f>IF(AND(pogoda[[#This Row],[temperatura_srednia]]&gt;15,pogoda[[#This Row],[opady]]&gt;0.61),1,0)</f>
        <v>0</v>
      </c>
      <c r="AA14" s="5"/>
      <c r="AB14" s="2" t="s">
        <v>26</v>
      </c>
      <c r="AC14" s="2">
        <f>SUM(pogoda[czy temperatura &gt;15 a opady &lt;=0,61])</f>
        <v>73</v>
      </c>
    </row>
    <row r="15" spans="1:31" x14ac:dyDescent="0.25">
      <c r="A15" s="2">
        <v>6</v>
      </c>
      <c r="B15" s="2">
        <v>0</v>
      </c>
      <c r="C15" s="3">
        <v>42108</v>
      </c>
      <c r="D15" s="2">
        <f t="shared" si="0"/>
        <v>25000</v>
      </c>
      <c r="E15" s="2">
        <f>700*pogoda[[#This Row],[opady]]</f>
        <v>0</v>
      </c>
      <c r="F15" s="2">
        <f>IF(pogoda[[#This Row],[zbiornik rano]]+pogoda[[#This Row],[ile opadów]]&gt;25000,25000,pogoda[[#This Row],[zbiornik rano]]+pogoda[[#This Row],[ile opadów]])</f>
        <v>25000</v>
      </c>
      <c r="G15" s="2">
        <f>ROUNDUP(IF(pogoda[[#This Row],[opady]]=0,0.0003*POWER(pogoda[[#This Row],[temperatura_srednia]],1.5)*pogoda[[#This Row],[zbiornik rano]],0),0)</f>
        <v>111</v>
      </c>
      <c r="H15" s="2">
        <f>IF(AND(pogoda[[#This Row],[opady]]&lt;=0.61,pogoda[[#This Row],[temperatura_srednia]]&gt;15),IF(pogoda[[#This Row],[temperatura_srednia]]&gt;30,24000,12000),0)</f>
        <v>0</v>
      </c>
      <c r="I15" s="2">
        <f>pogoda[[#This Row],[ile po deszczu]]-pogoda[[#This Row],[ile parowania]]-pogoda[[#This Row],[czy podlewanie]]</f>
        <v>24889</v>
      </c>
      <c r="J15" s="2">
        <f>IF(pogoda[[#This Row],[ile wody w zbiorniku po odjeciu]]&lt;0,25000-pogoda[[#This Row],[ile po dolaniu]],0)</f>
        <v>0</v>
      </c>
      <c r="K15" s="4">
        <f>pogoda[[#This Row],[ile po deszczu]]-pogoda[[#This Row],[ile parowania]]</f>
        <v>24889</v>
      </c>
      <c r="L15" s="4">
        <f>IF(AND(pogoda[[#This Row],[temperatura_srednia]]&gt;15,pogoda[[#This Row],[opady]]&lt;=0.61),1,0)</f>
        <v>0</v>
      </c>
      <c r="M15" s="4">
        <f>IF(AND(pogoda[[#This Row],[temperatura_srednia]]&gt;15,pogoda[[#This Row],[opady]]&gt;0.61),1,0)</f>
        <v>0</v>
      </c>
      <c r="AA15" s="5"/>
      <c r="AB15" s="2" t="s">
        <v>26</v>
      </c>
      <c r="AC15" s="2">
        <f>SUM(pogoda[czy temperatura &gt;15 a opady &gt;0,61])</f>
        <v>22</v>
      </c>
    </row>
    <row r="16" spans="1:31" x14ac:dyDescent="0.25">
      <c r="A16" s="2">
        <v>14</v>
      </c>
      <c r="B16" s="2">
        <v>0</v>
      </c>
      <c r="C16" s="3">
        <v>42109</v>
      </c>
      <c r="D16" s="2">
        <f t="shared" si="0"/>
        <v>24889</v>
      </c>
      <c r="E16" s="2">
        <f>700*pogoda[[#This Row],[opady]]</f>
        <v>0</v>
      </c>
      <c r="F16" s="2">
        <f>IF(pogoda[[#This Row],[zbiornik rano]]+pogoda[[#This Row],[ile opadów]]&gt;25000,25000,pogoda[[#This Row],[zbiornik rano]]+pogoda[[#This Row],[ile opadów]])</f>
        <v>24889</v>
      </c>
      <c r="G16" s="2">
        <f>ROUNDUP(IF(pogoda[[#This Row],[opady]]=0,0.0003*POWER(pogoda[[#This Row],[temperatura_srednia]],1.5)*pogoda[[#This Row],[zbiornik rano]],0),0)</f>
        <v>392</v>
      </c>
      <c r="H16" s="2">
        <f>IF(AND(pogoda[[#This Row],[opady]]&lt;=0.61,pogoda[[#This Row],[temperatura_srednia]]&gt;15),IF(pogoda[[#This Row],[temperatura_srednia]]&gt;30,24000,12000),0)</f>
        <v>0</v>
      </c>
      <c r="I16" s="2">
        <f>pogoda[[#This Row],[ile po deszczu]]-pogoda[[#This Row],[ile parowania]]-pogoda[[#This Row],[czy podlewanie]]</f>
        <v>24497</v>
      </c>
      <c r="J16" s="2">
        <f>IF(pogoda[[#This Row],[ile wody w zbiorniku po odjeciu]]&lt;0,25000-pogoda[[#This Row],[ile po dolaniu]],0)</f>
        <v>0</v>
      </c>
      <c r="K16" s="4">
        <f>pogoda[[#This Row],[ile po deszczu]]-pogoda[[#This Row],[ile parowania]]</f>
        <v>24497</v>
      </c>
      <c r="L16" s="4">
        <f>IF(AND(pogoda[[#This Row],[temperatura_srednia]]&gt;15,pogoda[[#This Row],[opady]]&lt;=0.61),1,0)</f>
        <v>0</v>
      </c>
      <c r="M16" s="4">
        <f>IF(AND(pogoda[[#This Row],[temperatura_srednia]]&gt;15,pogoda[[#This Row],[opady]]&gt;0.61),1,0)</f>
        <v>0</v>
      </c>
      <c r="AA16" s="5"/>
    </row>
    <row r="17" spans="1:27" x14ac:dyDescent="0.25">
      <c r="A17" s="2">
        <v>10</v>
      </c>
      <c r="B17" s="2">
        <v>0</v>
      </c>
      <c r="C17" s="3">
        <v>42110</v>
      </c>
      <c r="D17" s="2">
        <f t="shared" si="0"/>
        <v>24497</v>
      </c>
      <c r="E17" s="2">
        <f>700*pogoda[[#This Row],[opady]]</f>
        <v>0</v>
      </c>
      <c r="F17" s="2">
        <f>IF(pogoda[[#This Row],[zbiornik rano]]+pogoda[[#This Row],[ile opadów]]&gt;25000,25000,pogoda[[#This Row],[zbiornik rano]]+pogoda[[#This Row],[ile opadów]])</f>
        <v>24497</v>
      </c>
      <c r="G17" s="2">
        <f>ROUNDUP(IF(pogoda[[#This Row],[opady]]=0,0.0003*POWER(pogoda[[#This Row],[temperatura_srednia]],1.5)*pogoda[[#This Row],[zbiornik rano]],0),0)</f>
        <v>233</v>
      </c>
      <c r="H17" s="2">
        <f>IF(AND(pogoda[[#This Row],[opady]]&lt;=0.61,pogoda[[#This Row],[temperatura_srednia]]&gt;15),IF(pogoda[[#This Row],[temperatura_srednia]]&gt;30,24000,12000),0)</f>
        <v>0</v>
      </c>
      <c r="I17" s="2">
        <f>pogoda[[#This Row],[ile po deszczu]]-pogoda[[#This Row],[ile parowania]]-pogoda[[#This Row],[czy podlewanie]]</f>
        <v>24264</v>
      </c>
      <c r="J17" s="2">
        <f>IF(pogoda[[#This Row],[ile wody w zbiorniku po odjeciu]]&lt;0,25000-pogoda[[#This Row],[ile po dolaniu]],0)</f>
        <v>0</v>
      </c>
      <c r="K17" s="4">
        <f>pogoda[[#This Row],[ile po deszczu]]-pogoda[[#This Row],[ile parowania]]</f>
        <v>24264</v>
      </c>
      <c r="L17" s="4">
        <f>IF(AND(pogoda[[#This Row],[temperatura_srednia]]&gt;15,pogoda[[#This Row],[opady]]&lt;=0.61),1,0)</f>
        <v>0</v>
      </c>
      <c r="M17" s="4">
        <f>IF(AND(pogoda[[#This Row],[temperatura_srednia]]&gt;15,pogoda[[#This Row],[opady]]&gt;0.61),1,0)</f>
        <v>0</v>
      </c>
      <c r="AA17" s="5"/>
    </row>
    <row r="18" spans="1:27" x14ac:dyDescent="0.25">
      <c r="A18" s="2">
        <v>6</v>
      </c>
      <c r="B18" s="2">
        <v>0</v>
      </c>
      <c r="C18" s="3">
        <v>42111</v>
      </c>
      <c r="D18" s="2">
        <f t="shared" si="0"/>
        <v>24264</v>
      </c>
      <c r="E18" s="2">
        <f>700*pogoda[[#This Row],[opady]]</f>
        <v>0</v>
      </c>
      <c r="F18" s="2">
        <f>IF(pogoda[[#This Row],[zbiornik rano]]+pogoda[[#This Row],[ile opadów]]&gt;25000,25000,pogoda[[#This Row],[zbiornik rano]]+pogoda[[#This Row],[ile opadów]])</f>
        <v>24264</v>
      </c>
      <c r="G18" s="2">
        <f>ROUNDUP(IF(pogoda[[#This Row],[opady]]=0,0.0003*POWER(pogoda[[#This Row],[temperatura_srednia]],1.5)*pogoda[[#This Row],[zbiornik rano]],0),0)</f>
        <v>107</v>
      </c>
      <c r="H18" s="2">
        <f>IF(AND(pogoda[[#This Row],[opady]]&lt;=0.61,pogoda[[#This Row],[temperatura_srednia]]&gt;15),IF(pogoda[[#This Row],[temperatura_srednia]]&gt;30,24000,12000),0)</f>
        <v>0</v>
      </c>
      <c r="I18" s="2">
        <f>pogoda[[#This Row],[ile po deszczu]]-pogoda[[#This Row],[ile parowania]]-pogoda[[#This Row],[czy podlewanie]]</f>
        <v>24157</v>
      </c>
      <c r="J18" s="2">
        <f>IF(pogoda[[#This Row],[ile wody w zbiorniku po odjeciu]]&lt;0,25000-pogoda[[#This Row],[ile po dolaniu]],0)</f>
        <v>0</v>
      </c>
      <c r="K18" s="4">
        <f>pogoda[[#This Row],[ile po deszczu]]-pogoda[[#This Row],[ile parowania]]</f>
        <v>24157</v>
      </c>
      <c r="L18" s="4">
        <f>IF(AND(pogoda[[#This Row],[temperatura_srednia]]&gt;15,pogoda[[#This Row],[opady]]&lt;=0.61),1,0)</f>
        <v>0</v>
      </c>
      <c r="M18" s="4">
        <f>IF(AND(pogoda[[#This Row],[temperatura_srednia]]&gt;15,pogoda[[#This Row],[opady]]&gt;0.61),1,0)</f>
        <v>0</v>
      </c>
      <c r="AA18" s="5"/>
    </row>
    <row r="19" spans="1:27" x14ac:dyDescent="0.25">
      <c r="A19" s="2">
        <v>4</v>
      </c>
      <c r="B19" s="2">
        <v>0</v>
      </c>
      <c r="C19" s="3">
        <v>42112</v>
      </c>
      <c r="D19" s="2">
        <f t="shared" si="0"/>
        <v>24157</v>
      </c>
      <c r="E19" s="2">
        <f>700*pogoda[[#This Row],[opady]]</f>
        <v>0</v>
      </c>
      <c r="F19" s="2">
        <f>IF(pogoda[[#This Row],[zbiornik rano]]+pogoda[[#This Row],[ile opadów]]&gt;25000,25000,pogoda[[#This Row],[zbiornik rano]]+pogoda[[#This Row],[ile opadów]])</f>
        <v>24157</v>
      </c>
      <c r="G19" s="2">
        <f>ROUNDUP(IF(pogoda[[#This Row],[opady]]=0,0.0003*POWER(pogoda[[#This Row],[temperatura_srednia]],1.5)*pogoda[[#This Row],[zbiornik rano]],0),0)</f>
        <v>58</v>
      </c>
      <c r="H19" s="2">
        <f>IF(AND(pogoda[[#This Row],[opady]]&lt;=0.61,pogoda[[#This Row],[temperatura_srednia]]&gt;15),IF(pogoda[[#This Row],[temperatura_srednia]]&gt;30,24000,12000),0)</f>
        <v>0</v>
      </c>
      <c r="I19" s="2">
        <f>pogoda[[#This Row],[ile po deszczu]]-pogoda[[#This Row],[ile parowania]]-pogoda[[#This Row],[czy podlewanie]]</f>
        <v>24099</v>
      </c>
      <c r="J19" s="2">
        <f>IF(pogoda[[#This Row],[ile wody w zbiorniku po odjeciu]]&lt;0,25000-pogoda[[#This Row],[ile po dolaniu]],0)</f>
        <v>0</v>
      </c>
      <c r="K19" s="4">
        <f>pogoda[[#This Row],[ile po deszczu]]-pogoda[[#This Row],[ile parowania]]</f>
        <v>24099</v>
      </c>
      <c r="L19" s="4">
        <f>IF(AND(pogoda[[#This Row],[temperatura_srednia]]&gt;15,pogoda[[#This Row],[opady]]&lt;=0.61),1,0)</f>
        <v>0</v>
      </c>
      <c r="M19" s="4">
        <f>IF(AND(pogoda[[#This Row],[temperatura_srednia]]&gt;15,pogoda[[#This Row],[opady]]&gt;0.61),1,0)</f>
        <v>0</v>
      </c>
      <c r="AA19" s="5"/>
    </row>
    <row r="20" spans="1:27" x14ac:dyDescent="0.25">
      <c r="A20" s="2">
        <v>7</v>
      </c>
      <c r="B20" s="2">
        <v>0</v>
      </c>
      <c r="C20" s="3">
        <v>42113</v>
      </c>
      <c r="D20" s="2">
        <f t="shared" si="0"/>
        <v>24099</v>
      </c>
      <c r="E20" s="2">
        <f>700*pogoda[[#This Row],[opady]]</f>
        <v>0</v>
      </c>
      <c r="F20" s="2">
        <f>IF(pogoda[[#This Row],[zbiornik rano]]+pogoda[[#This Row],[ile opadów]]&gt;25000,25000,pogoda[[#This Row],[zbiornik rano]]+pogoda[[#This Row],[ile opadów]])</f>
        <v>24099</v>
      </c>
      <c r="G20" s="2">
        <f>ROUNDUP(IF(pogoda[[#This Row],[opady]]=0,0.0003*POWER(pogoda[[#This Row],[temperatura_srednia]],1.5)*pogoda[[#This Row],[zbiornik rano]],0),0)</f>
        <v>134</v>
      </c>
      <c r="H20" s="2">
        <f>IF(AND(pogoda[[#This Row],[opady]]&lt;=0.61,pogoda[[#This Row],[temperatura_srednia]]&gt;15),IF(pogoda[[#This Row],[temperatura_srednia]]&gt;30,24000,12000),0)</f>
        <v>0</v>
      </c>
      <c r="I20" s="2">
        <f>pogoda[[#This Row],[ile po deszczu]]-pogoda[[#This Row],[ile parowania]]-pogoda[[#This Row],[czy podlewanie]]</f>
        <v>23965</v>
      </c>
      <c r="J20" s="2">
        <f>IF(pogoda[[#This Row],[ile wody w zbiorniku po odjeciu]]&lt;0,25000-pogoda[[#This Row],[ile po dolaniu]],0)</f>
        <v>0</v>
      </c>
      <c r="K20" s="4">
        <f>pogoda[[#This Row],[ile po deszczu]]-pogoda[[#This Row],[ile parowania]]</f>
        <v>23965</v>
      </c>
      <c r="L20" s="4">
        <f>IF(AND(pogoda[[#This Row],[temperatura_srednia]]&gt;15,pogoda[[#This Row],[opady]]&lt;=0.61),1,0)</f>
        <v>0</v>
      </c>
      <c r="M20" s="4">
        <f>IF(AND(pogoda[[#This Row],[temperatura_srednia]]&gt;15,pogoda[[#This Row],[opady]]&gt;0.61),1,0)</f>
        <v>0</v>
      </c>
      <c r="AA20" s="5"/>
    </row>
    <row r="21" spans="1:27" x14ac:dyDescent="0.25">
      <c r="A21" s="2">
        <v>10</v>
      </c>
      <c r="B21" s="2">
        <v>1</v>
      </c>
      <c r="C21" s="3">
        <v>42114</v>
      </c>
      <c r="D21" s="2">
        <f t="shared" si="0"/>
        <v>23965</v>
      </c>
      <c r="E21" s="2">
        <f>700*pogoda[[#This Row],[opady]]</f>
        <v>700</v>
      </c>
      <c r="F21" s="2">
        <f>IF(pogoda[[#This Row],[zbiornik rano]]+pogoda[[#This Row],[ile opadów]]&gt;25000,25000,pogoda[[#This Row],[zbiornik rano]]+pogoda[[#This Row],[ile opadów]])</f>
        <v>24665</v>
      </c>
      <c r="G21" s="2">
        <f>ROUNDUP(IF(pogoda[[#This Row],[opady]]=0,0.0003*POWER(pogoda[[#This Row],[temperatura_srednia]],1.5)*pogoda[[#This Row],[zbiornik rano]],0),0)</f>
        <v>0</v>
      </c>
      <c r="H21" s="2">
        <f>IF(AND(pogoda[[#This Row],[opady]]&lt;=0.61,pogoda[[#This Row],[temperatura_srednia]]&gt;15),IF(pogoda[[#This Row],[temperatura_srednia]]&gt;30,24000,12000),0)</f>
        <v>0</v>
      </c>
      <c r="I21" s="2">
        <f>pogoda[[#This Row],[ile po deszczu]]-pogoda[[#This Row],[ile parowania]]-pogoda[[#This Row],[czy podlewanie]]</f>
        <v>24665</v>
      </c>
      <c r="J21" s="2">
        <f>IF(pogoda[[#This Row],[ile wody w zbiorniku po odjeciu]]&lt;0,25000-pogoda[[#This Row],[ile po dolaniu]],0)</f>
        <v>0</v>
      </c>
      <c r="K21" s="4">
        <f>pogoda[[#This Row],[ile po deszczu]]-pogoda[[#This Row],[ile parowania]]</f>
        <v>24665</v>
      </c>
      <c r="L21" s="4">
        <f>IF(AND(pogoda[[#This Row],[temperatura_srednia]]&gt;15,pogoda[[#This Row],[opady]]&lt;=0.61),1,0)</f>
        <v>0</v>
      </c>
      <c r="M21" s="4">
        <f>IF(AND(pogoda[[#This Row],[temperatura_srednia]]&gt;15,pogoda[[#This Row],[opady]]&gt;0.61),1,0)</f>
        <v>0</v>
      </c>
      <c r="AA21" s="5"/>
    </row>
    <row r="22" spans="1:27" x14ac:dyDescent="0.25">
      <c r="A22" s="2">
        <v>11</v>
      </c>
      <c r="B22" s="2">
        <v>3.2</v>
      </c>
      <c r="C22" s="3">
        <v>42115</v>
      </c>
      <c r="D22" s="2">
        <f t="shared" si="0"/>
        <v>24665</v>
      </c>
      <c r="E22" s="2">
        <f>700*pogoda[[#This Row],[opady]]</f>
        <v>2240</v>
      </c>
      <c r="F22" s="2">
        <f>IF(pogoda[[#This Row],[zbiornik rano]]+pogoda[[#This Row],[ile opadów]]&gt;25000,25000,pogoda[[#This Row],[zbiornik rano]]+pogoda[[#This Row],[ile opadów]])</f>
        <v>25000</v>
      </c>
      <c r="G22" s="2">
        <f>ROUNDUP(IF(pogoda[[#This Row],[opady]]=0,0.0003*POWER(pogoda[[#This Row],[temperatura_srednia]],1.5)*pogoda[[#This Row],[zbiornik rano]],0),0)</f>
        <v>0</v>
      </c>
      <c r="H22" s="2">
        <f>IF(AND(pogoda[[#This Row],[opady]]&lt;=0.61,pogoda[[#This Row],[temperatura_srednia]]&gt;15),IF(pogoda[[#This Row],[temperatura_srednia]]&gt;30,24000,12000),0)</f>
        <v>0</v>
      </c>
      <c r="I22" s="2">
        <f>pogoda[[#This Row],[ile po deszczu]]-pogoda[[#This Row],[ile parowania]]-pogoda[[#This Row],[czy podlewanie]]</f>
        <v>25000</v>
      </c>
      <c r="J22" s="2">
        <f>IF(pogoda[[#This Row],[ile wody w zbiorniku po odjeciu]]&lt;0,25000-pogoda[[#This Row],[ile po dolaniu]],0)</f>
        <v>0</v>
      </c>
      <c r="K22" s="4">
        <f>pogoda[[#This Row],[ile po deszczu]]-pogoda[[#This Row],[ile parowania]]</f>
        <v>25000</v>
      </c>
      <c r="L22" s="4">
        <f>IF(AND(pogoda[[#This Row],[temperatura_srednia]]&gt;15,pogoda[[#This Row],[opady]]&lt;=0.61),1,0)</f>
        <v>0</v>
      </c>
      <c r="M22" s="4">
        <f>IF(AND(pogoda[[#This Row],[temperatura_srednia]]&gt;15,pogoda[[#This Row],[opady]]&gt;0.61),1,0)</f>
        <v>0</v>
      </c>
      <c r="AA22" s="5"/>
    </row>
    <row r="23" spans="1:27" x14ac:dyDescent="0.25">
      <c r="A23" s="2">
        <v>8</v>
      </c>
      <c r="B23" s="2">
        <v>2.2000000000000002</v>
      </c>
      <c r="C23" s="3">
        <v>42116</v>
      </c>
      <c r="D23" s="2">
        <f t="shared" si="0"/>
        <v>25000</v>
      </c>
      <c r="E23" s="2">
        <f>700*pogoda[[#This Row],[opady]]</f>
        <v>1540.0000000000002</v>
      </c>
      <c r="F23" s="2">
        <f>IF(pogoda[[#This Row],[zbiornik rano]]+pogoda[[#This Row],[ile opadów]]&gt;25000,25000,pogoda[[#This Row],[zbiornik rano]]+pogoda[[#This Row],[ile opadów]])</f>
        <v>25000</v>
      </c>
      <c r="G23" s="2">
        <f>ROUNDUP(IF(pogoda[[#This Row],[opady]]=0,0.0003*POWER(pogoda[[#This Row],[temperatura_srednia]],1.5)*pogoda[[#This Row],[zbiornik rano]],0),0)</f>
        <v>0</v>
      </c>
      <c r="H23" s="2">
        <f>IF(AND(pogoda[[#This Row],[opady]]&lt;=0.61,pogoda[[#This Row],[temperatura_srednia]]&gt;15),IF(pogoda[[#This Row],[temperatura_srednia]]&gt;30,24000,12000),0)</f>
        <v>0</v>
      </c>
      <c r="I23" s="2">
        <f>pogoda[[#This Row],[ile po deszczu]]-pogoda[[#This Row],[ile parowania]]-pogoda[[#This Row],[czy podlewanie]]</f>
        <v>25000</v>
      </c>
      <c r="J23" s="2">
        <f>IF(pogoda[[#This Row],[ile wody w zbiorniku po odjeciu]]&lt;0,25000-pogoda[[#This Row],[ile po dolaniu]],0)</f>
        <v>0</v>
      </c>
      <c r="K23" s="4">
        <f>pogoda[[#This Row],[ile po deszczu]]-pogoda[[#This Row],[ile parowania]]</f>
        <v>25000</v>
      </c>
      <c r="L23" s="4">
        <f>IF(AND(pogoda[[#This Row],[temperatura_srednia]]&gt;15,pogoda[[#This Row],[opady]]&lt;=0.61),1,0)</f>
        <v>0</v>
      </c>
      <c r="M23" s="4">
        <f>IF(AND(pogoda[[#This Row],[temperatura_srednia]]&gt;15,pogoda[[#This Row],[opady]]&gt;0.61),1,0)</f>
        <v>0</v>
      </c>
      <c r="AA23" s="5"/>
    </row>
    <row r="24" spans="1:27" x14ac:dyDescent="0.25">
      <c r="A24" s="2">
        <v>11</v>
      </c>
      <c r="B24" s="2">
        <v>1</v>
      </c>
      <c r="C24" s="3">
        <v>42117</v>
      </c>
      <c r="D24" s="2">
        <f t="shared" si="0"/>
        <v>25000</v>
      </c>
      <c r="E24" s="2">
        <f>700*pogoda[[#This Row],[opady]]</f>
        <v>700</v>
      </c>
      <c r="F24" s="2">
        <f>IF(pogoda[[#This Row],[zbiornik rano]]+pogoda[[#This Row],[ile opadów]]&gt;25000,25000,pogoda[[#This Row],[zbiornik rano]]+pogoda[[#This Row],[ile opadów]])</f>
        <v>25000</v>
      </c>
      <c r="G24" s="2">
        <f>ROUNDUP(IF(pogoda[[#This Row],[opady]]=0,0.0003*POWER(pogoda[[#This Row],[temperatura_srednia]],1.5)*pogoda[[#This Row],[zbiornik rano]],0),0)</f>
        <v>0</v>
      </c>
      <c r="H24" s="2">
        <f>IF(AND(pogoda[[#This Row],[opady]]&lt;=0.61,pogoda[[#This Row],[temperatura_srednia]]&gt;15),IF(pogoda[[#This Row],[temperatura_srednia]]&gt;30,24000,12000),0)</f>
        <v>0</v>
      </c>
      <c r="I24" s="2">
        <f>pogoda[[#This Row],[ile po deszczu]]-pogoda[[#This Row],[ile parowania]]-pogoda[[#This Row],[czy podlewanie]]</f>
        <v>25000</v>
      </c>
      <c r="J24" s="2">
        <f>IF(pogoda[[#This Row],[ile wody w zbiorniku po odjeciu]]&lt;0,25000-pogoda[[#This Row],[ile po dolaniu]],0)</f>
        <v>0</v>
      </c>
      <c r="K24" s="4">
        <f>pogoda[[#This Row],[ile po deszczu]]-pogoda[[#This Row],[ile parowania]]</f>
        <v>25000</v>
      </c>
      <c r="L24" s="4">
        <f>IF(AND(pogoda[[#This Row],[temperatura_srednia]]&gt;15,pogoda[[#This Row],[opady]]&lt;=0.61),1,0)</f>
        <v>0</v>
      </c>
      <c r="M24" s="4">
        <f>IF(AND(pogoda[[#This Row],[temperatura_srednia]]&gt;15,pogoda[[#This Row],[opady]]&gt;0.61),1,0)</f>
        <v>0</v>
      </c>
      <c r="AA24" s="5"/>
    </row>
    <row r="25" spans="1:27" x14ac:dyDescent="0.25">
      <c r="A25" s="2">
        <v>12</v>
      </c>
      <c r="B25" s="2">
        <v>1</v>
      </c>
      <c r="C25" s="3">
        <v>42118</v>
      </c>
      <c r="D25" s="2">
        <f t="shared" si="0"/>
        <v>25000</v>
      </c>
      <c r="E25" s="2">
        <f>700*pogoda[[#This Row],[opady]]</f>
        <v>700</v>
      </c>
      <c r="F25" s="2">
        <f>IF(pogoda[[#This Row],[zbiornik rano]]+pogoda[[#This Row],[ile opadów]]&gt;25000,25000,pogoda[[#This Row],[zbiornik rano]]+pogoda[[#This Row],[ile opadów]])</f>
        <v>25000</v>
      </c>
      <c r="G25" s="2">
        <f>ROUNDUP(IF(pogoda[[#This Row],[opady]]=0,0.0003*POWER(pogoda[[#This Row],[temperatura_srednia]],1.5)*pogoda[[#This Row],[zbiornik rano]],0),0)</f>
        <v>0</v>
      </c>
      <c r="H25" s="2">
        <f>IF(AND(pogoda[[#This Row],[opady]]&lt;=0.61,pogoda[[#This Row],[temperatura_srednia]]&gt;15),IF(pogoda[[#This Row],[temperatura_srednia]]&gt;30,24000,12000),0)</f>
        <v>0</v>
      </c>
      <c r="I25" s="2">
        <f>pogoda[[#This Row],[ile po deszczu]]-pogoda[[#This Row],[ile parowania]]-pogoda[[#This Row],[czy podlewanie]]</f>
        <v>25000</v>
      </c>
      <c r="J25" s="2">
        <f>IF(pogoda[[#This Row],[ile wody w zbiorniku po odjeciu]]&lt;0,25000-pogoda[[#This Row],[ile po dolaniu]],0)</f>
        <v>0</v>
      </c>
      <c r="K25" s="4">
        <f>pogoda[[#This Row],[ile po deszczu]]-pogoda[[#This Row],[ile parowania]]</f>
        <v>25000</v>
      </c>
      <c r="L25" s="4">
        <f>IF(AND(pogoda[[#This Row],[temperatura_srednia]]&gt;15,pogoda[[#This Row],[opady]]&lt;=0.61),1,0)</f>
        <v>0</v>
      </c>
      <c r="M25" s="4">
        <f>IF(AND(pogoda[[#This Row],[temperatura_srednia]]&gt;15,pogoda[[#This Row],[opady]]&gt;0.61),1,0)</f>
        <v>0</v>
      </c>
      <c r="AA25" s="5"/>
    </row>
    <row r="26" spans="1:27" x14ac:dyDescent="0.25">
      <c r="A26" s="2">
        <v>14</v>
      </c>
      <c r="B26" s="2">
        <v>1</v>
      </c>
      <c r="C26" s="3">
        <v>42119</v>
      </c>
      <c r="D26" s="2">
        <f t="shared" si="0"/>
        <v>25000</v>
      </c>
      <c r="E26" s="2">
        <f>700*pogoda[[#This Row],[opady]]</f>
        <v>700</v>
      </c>
      <c r="F26" s="2">
        <f>IF(pogoda[[#This Row],[zbiornik rano]]+pogoda[[#This Row],[ile opadów]]&gt;25000,25000,pogoda[[#This Row],[zbiornik rano]]+pogoda[[#This Row],[ile opadów]])</f>
        <v>25000</v>
      </c>
      <c r="G26" s="2">
        <f>ROUNDUP(IF(pogoda[[#This Row],[opady]]=0,0.0003*POWER(pogoda[[#This Row],[temperatura_srednia]],1.5)*pogoda[[#This Row],[zbiornik rano]],0),0)</f>
        <v>0</v>
      </c>
      <c r="H26" s="2">
        <f>IF(AND(pogoda[[#This Row],[opady]]&lt;=0.61,pogoda[[#This Row],[temperatura_srednia]]&gt;15),IF(pogoda[[#This Row],[temperatura_srednia]]&gt;30,24000,12000),0)</f>
        <v>0</v>
      </c>
      <c r="I26" s="2">
        <f>pogoda[[#This Row],[ile po deszczu]]-pogoda[[#This Row],[ile parowania]]-pogoda[[#This Row],[czy podlewanie]]</f>
        <v>25000</v>
      </c>
      <c r="J26" s="2">
        <f>IF(pogoda[[#This Row],[ile wody w zbiorniku po odjeciu]]&lt;0,25000-pogoda[[#This Row],[ile po dolaniu]],0)</f>
        <v>0</v>
      </c>
      <c r="K26" s="4">
        <f>pogoda[[#This Row],[ile po deszczu]]-pogoda[[#This Row],[ile parowania]]</f>
        <v>25000</v>
      </c>
      <c r="L26" s="4">
        <f>IF(AND(pogoda[[#This Row],[temperatura_srednia]]&gt;15,pogoda[[#This Row],[opady]]&lt;=0.61),1,0)</f>
        <v>0</v>
      </c>
      <c r="M26" s="4">
        <f>IF(AND(pogoda[[#This Row],[temperatura_srednia]]&gt;15,pogoda[[#This Row],[opady]]&gt;0.61),1,0)</f>
        <v>0</v>
      </c>
      <c r="AA26" s="5"/>
    </row>
    <row r="27" spans="1:27" x14ac:dyDescent="0.25">
      <c r="A27" s="2">
        <v>16</v>
      </c>
      <c r="B27" s="2">
        <v>0</v>
      </c>
      <c r="C27" s="3">
        <v>42120</v>
      </c>
      <c r="D27" s="2">
        <f t="shared" si="0"/>
        <v>25000</v>
      </c>
      <c r="E27" s="2">
        <f>700*pogoda[[#This Row],[opady]]</f>
        <v>0</v>
      </c>
      <c r="F27" s="2">
        <f>IF(pogoda[[#This Row],[zbiornik rano]]+pogoda[[#This Row],[ile opadów]]&gt;25000,25000,pogoda[[#This Row],[zbiornik rano]]+pogoda[[#This Row],[ile opadów]])</f>
        <v>25000</v>
      </c>
      <c r="G27" s="2">
        <f>ROUNDUP(IF(pogoda[[#This Row],[opady]]=0,0.0003*POWER(pogoda[[#This Row],[temperatura_srednia]],1.5)*pogoda[[#This Row],[zbiornik rano]],0),0)</f>
        <v>480</v>
      </c>
      <c r="H27" s="2">
        <f>IF(AND(pogoda[[#This Row],[opady]]&lt;=0.61,pogoda[[#This Row],[temperatura_srednia]]&gt;15),IF(pogoda[[#This Row],[temperatura_srednia]]&gt;30,24000,12000),0)</f>
        <v>12000</v>
      </c>
      <c r="I27" s="2">
        <f>pogoda[[#This Row],[ile po deszczu]]-pogoda[[#This Row],[ile parowania]]-pogoda[[#This Row],[czy podlewanie]]</f>
        <v>12520</v>
      </c>
      <c r="J27" s="2">
        <f>IF(pogoda[[#This Row],[ile wody w zbiorniku po odjeciu]]&lt;0,25000-pogoda[[#This Row],[ile po dolaniu]],0)</f>
        <v>0</v>
      </c>
      <c r="K27" s="4">
        <f>pogoda[[#This Row],[ile po deszczu]]-pogoda[[#This Row],[ile parowania]]</f>
        <v>24520</v>
      </c>
      <c r="L27" s="4">
        <f>IF(AND(pogoda[[#This Row],[temperatura_srednia]]&gt;15,pogoda[[#This Row],[opady]]&lt;=0.61),1,0)</f>
        <v>1</v>
      </c>
      <c r="M27" s="4">
        <f>IF(AND(pogoda[[#This Row],[temperatura_srednia]]&gt;15,pogoda[[#This Row],[opady]]&gt;0.61),1,0)</f>
        <v>0</v>
      </c>
      <c r="AA27" s="5"/>
    </row>
    <row r="28" spans="1:27" x14ac:dyDescent="0.25">
      <c r="A28" s="2">
        <v>16</v>
      </c>
      <c r="B28" s="2">
        <v>1</v>
      </c>
      <c r="C28" s="3">
        <v>42121</v>
      </c>
      <c r="D28" s="2">
        <f t="shared" si="0"/>
        <v>12520</v>
      </c>
      <c r="E28" s="2">
        <f>700*pogoda[[#This Row],[opady]]</f>
        <v>700</v>
      </c>
      <c r="F28" s="2">
        <f>IF(pogoda[[#This Row],[zbiornik rano]]+pogoda[[#This Row],[ile opadów]]&gt;25000,25000,pogoda[[#This Row],[zbiornik rano]]+pogoda[[#This Row],[ile opadów]])</f>
        <v>13220</v>
      </c>
      <c r="G28" s="2">
        <f>ROUNDUP(IF(pogoda[[#This Row],[opady]]=0,0.0003*POWER(pogoda[[#This Row],[temperatura_srednia]],1.5)*pogoda[[#This Row],[zbiornik rano]],0),0)</f>
        <v>0</v>
      </c>
      <c r="H28" s="2">
        <f>IF(AND(pogoda[[#This Row],[opady]]&lt;=0.61,pogoda[[#This Row],[temperatura_srednia]]&gt;15),IF(pogoda[[#This Row],[temperatura_srednia]]&gt;30,24000,12000),0)</f>
        <v>0</v>
      </c>
      <c r="I28" s="2">
        <f>pogoda[[#This Row],[ile po deszczu]]-pogoda[[#This Row],[ile parowania]]-pogoda[[#This Row],[czy podlewanie]]</f>
        <v>13220</v>
      </c>
      <c r="J28" s="2">
        <f>IF(pogoda[[#This Row],[ile wody w zbiorniku po odjeciu]]&lt;0,25000-pogoda[[#This Row],[ile po dolaniu]],0)</f>
        <v>0</v>
      </c>
      <c r="K28" s="4">
        <f>pogoda[[#This Row],[ile po deszczu]]-pogoda[[#This Row],[ile parowania]]</f>
        <v>13220</v>
      </c>
      <c r="L28" s="4">
        <f>IF(AND(pogoda[[#This Row],[temperatura_srednia]]&gt;15,pogoda[[#This Row],[opady]]&lt;=0.61),1,0)</f>
        <v>0</v>
      </c>
      <c r="M28" s="4">
        <f>IF(AND(pogoda[[#This Row],[temperatura_srednia]]&gt;15,pogoda[[#This Row],[opady]]&gt;0.61),1,0)</f>
        <v>1</v>
      </c>
      <c r="AA28" s="5"/>
    </row>
    <row r="29" spans="1:27" x14ac:dyDescent="0.25">
      <c r="A29" s="2">
        <v>6</v>
      </c>
      <c r="B29" s="2">
        <v>2</v>
      </c>
      <c r="C29" s="3">
        <v>42122</v>
      </c>
      <c r="D29" s="2">
        <f t="shared" si="0"/>
        <v>13220</v>
      </c>
      <c r="E29" s="2">
        <f>700*pogoda[[#This Row],[opady]]</f>
        <v>1400</v>
      </c>
      <c r="F29" s="2">
        <f>IF(pogoda[[#This Row],[zbiornik rano]]+pogoda[[#This Row],[ile opadów]]&gt;25000,25000,pogoda[[#This Row],[zbiornik rano]]+pogoda[[#This Row],[ile opadów]])</f>
        <v>14620</v>
      </c>
      <c r="G29" s="2">
        <f>ROUNDUP(IF(pogoda[[#This Row],[opady]]=0,0.0003*POWER(pogoda[[#This Row],[temperatura_srednia]],1.5)*pogoda[[#This Row],[zbiornik rano]],0),0)</f>
        <v>0</v>
      </c>
      <c r="H29" s="2">
        <f>IF(AND(pogoda[[#This Row],[opady]]&lt;=0.61,pogoda[[#This Row],[temperatura_srednia]]&gt;15),IF(pogoda[[#This Row],[temperatura_srednia]]&gt;30,24000,12000),0)</f>
        <v>0</v>
      </c>
      <c r="I29" s="2">
        <f>pogoda[[#This Row],[ile po deszczu]]-pogoda[[#This Row],[ile parowania]]-pogoda[[#This Row],[czy podlewanie]]</f>
        <v>14620</v>
      </c>
      <c r="J29" s="2">
        <f>IF(pogoda[[#This Row],[ile wody w zbiorniku po odjeciu]]&lt;0,25000-pogoda[[#This Row],[ile po dolaniu]],0)</f>
        <v>0</v>
      </c>
      <c r="K29" s="4">
        <f>pogoda[[#This Row],[ile po deszczu]]-pogoda[[#This Row],[ile parowania]]</f>
        <v>14620</v>
      </c>
      <c r="L29" s="4">
        <f>IF(AND(pogoda[[#This Row],[temperatura_srednia]]&gt;15,pogoda[[#This Row],[opady]]&lt;=0.61),1,0)</f>
        <v>0</v>
      </c>
      <c r="M29" s="4">
        <f>IF(AND(pogoda[[#This Row],[temperatura_srednia]]&gt;15,pogoda[[#This Row],[opady]]&gt;0.61),1,0)</f>
        <v>0</v>
      </c>
      <c r="AA29" s="5"/>
    </row>
    <row r="30" spans="1:27" x14ac:dyDescent="0.25">
      <c r="A30" s="2">
        <v>7</v>
      </c>
      <c r="B30" s="2">
        <v>0</v>
      </c>
      <c r="C30" s="3">
        <v>42123</v>
      </c>
      <c r="D30" s="2">
        <f t="shared" si="0"/>
        <v>14620</v>
      </c>
      <c r="E30" s="2">
        <f>700*pogoda[[#This Row],[opady]]</f>
        <v>0</v>
      </c>
      <c r="F30" s="2">
        <f>IF(pogoda[[#This Row],[zbiornik rano]]+pogoda[[#This Row],[ile opadów]]&gt;25000,25000,pogoda[[#This Row],[zbiornik rano]]+pogoda[[#This Row],[ile opadów]])</f>
        <v>14620</v>
      </c>
      <c r="G30" s="2">
        <f>ROUNDUP(IF(pogoda[[#This Row],[opady]]=0,0.0003*POWER(pogoda[[#This Row],[temperatura_srednia]],1.5)*pogoda[[#This Row],[zbiornik rano]],0),0)</f>
        <v>82</v>
      </c>
      <c r="H30" s="2">
        <f>IF(AND(pogoda[[#This Row],[opady]]&lt;=0.61,pogoda[[#This Row],[temperatura_srednia]]&gt;15),IF(pogoda[[#This Row],[temperatura_srednia]]&gt;30,24000,12000),0)</f>
        <v>0</v>
      </c>
      <c r="I30" s="2">
        <f>pogoda[[#This Row],[ile po deszczu]]-pogoda[[#This Row],[ile parowania]]-pogoda[[#This Row],[czy podlewanie]]</f>
        <v>14538</v>
      </c>
      <c r="J30" s="2">
        <f>IF(pogoda[[#This Row],[ile wody w zbiorniku po odjeciu]]&lt;0,25000-pogoda[[#This Row],[ile po dolaniu]],0)</f>
        <v>0</v>
      </c>
      <c r="K30" s="4">
        <f>pogoda[[#This Row],[ile po deszczu]]-pogoda[[#This Row],[ile parowania]]</f>
        <v>14538</v>
      </c>
      <c r="L30" s="4">
        <f>IF(AND(pogoda[[#This Row],[temperatura_srednia]]&gt;15,pogoda[[#This Row],[opady]]&lt;=0.61),1,0)</f>
        <v>0</v>
      </c>
      <c r="M30" s="4">
        <f>IF(AND(pogoda[[#This Row],[temperatura_srednia]]&gt;15,pogoda[[#This Row],[opady]]&gt;0.61),1,0)</f>
        <v>0</v>
      </c>
      <c r="AA30" s="5"/>
    </row>
    <row r="31" spans="1:27" x14ac:dyDescent="0.25">
      <c r="A31" s="2">
        <v>10</v>
      </c>
      <c r="B31" s="2">
        <v>0</v>
      </c>
      <c r="C31" s="3">
        <v>42124</v>
      </c>
      <c r="D31" s="2">
        <f t="shared" si="0"/>
        <v>14538</v>
      </c>
      <c r="E31" s="2">
        <f>700*pogoda[[#This Row],[opady]]</f>
        <v>0</v>
      </c>
      <c r="F31" s="2">
        <f>IF(pogoda[[#This Row],[zbiornik rano]]+pogoda[[#This Row],[ile opadów]]&gt;25000,25000,pogoda[[#This Row],[zbiornik rano]]+pogoda[[#This Row],[ile opadów]])</f>
        <v>14538</v>
      </c>
      <c r="G31" s="2">
        <f>ROUNDUP(IF(pogoda[[#This Row],[opady]]=0,0.0003*POWER(pogoda[[#This Row],[temperatura_srednia]],1.5)*pogoda[[#This Row],[zbiornik rano]],0),0)</f>
        <v>138</v>
      </c>
      <c r="H31" s="2">
        <f>IF(AND(pogoda[[#This Row],[opady]]&lt;=0.61,pogoda[[#This Row],[temperatura_srednia]]&gt;15),IF(pogoda[[#This Row],[temperatura_srednia]]&gt;30,24000,12000),0)</f>
        <v>0</v>
      </c>
      <c r="I31" s="2">
        <f>pogoda[[#This Row],[ile po deszczu]]-pogoda[[#This Row],[ile parowania]]-pogoda[[#This Row],[czy podlewanie]]</f>
        <v>14400</v>
      </c>
      <c r="J31" s="2">
        <f>IF(pogoda[[#This Row],[ile wody w zbiorniku po odjeciu]]&lt;0,25000-pogoda[[#This Row],[ile po dolaniu]],0)</f>
        <v>0</v>
      </c>
      <c r="K31" s="4">
        <f>pogoda[[#This Row],[ile po deszczu]]-pogoda[[#This Row],[ile parowania]]</f>
        <v>14400</v>
      </c>
      <c r="L31" s="4">
        <f>IF(AND(pogoda[[#This Row],[temperatura_srednia]]&gt;15,pogoda[[#This Row],[opady]]&lt;=0.61),1,0)</f>
        <v>0</v>
      </c>
      <c r="M31" s="4">
        <f>IF(AND(pogoda[[#This Row],[temperatura_srednia]]&gt;15,pogoda[[#This Row],[opady]]&gt;0.61),1,0)</f>
        <v>0</v>
      </c>
      <c r="AA31" s="5"/>
    </row>
    <row r="32" spans="1:27" x14ac:dyDescent="0.25">
      <c r="A32" s="2">
        <v>10</v>
      </c>
      <c r="B32" s="2">
        <v>4</v>
      </c>
      <c r="C32" s="3">
        <v>42125</v>
      </c>
      <c r="D32" s="2">
        <f t="shared" si="0"/>
        <v>14400</v>
      </c>
      <c r="E32" s="2">
        <f>700*pogoda[[#This Row],[opady]]</f>
        <v>2800</v>
      </c>
      <c r="F32" s="2">
        <f>IF(pogoda[[#This Row],[zbiornik rano]]+pogoda[[#This Row],[ile opadów]]&gt;25000,25000,pogoda[[#This Row],[zbiornik rano]]+pogoda[[#This Row],[ile opadów]])</f>
        <v>17200</v>
      </c>
      <c r="G32" s="2">
        <f>ROUNDUP(IF(pogoda[[#This Row],[opady]]=0,0.0003*POWER(pogoda[[#This Row],[temperatura_srednia]],1.5)*pogoda[[#This Row],[zbiornik rano]],0),0)</f>
        <v>0</v>
      </c>
      <c r="H32" s="2">
        <f>IF(AND(pogoda[[#This Row],[opady]]&lt;=0.61,pogoda[[#This Row],[temperatura_srednia]]&gt;15),IF(pogoda[[#This Row],[temperatura_srednia]]&gt;30,24000,12000),0)</f>
        <v>0</v>
      </c>
      <c r="I32" s="2">
        <f>pogoda[[#This Row],[ile po deszczu]]-pogoda[[#This Row],[ile parowania]]-pogoda[[#This Row],[czy podlewanie]]</f>
        <v>17200</v>
      </c>
      <c r="J32" s="2">
        <f>IF(pogoda[[#This Row],[ile wody w zbiorniku po odjeciu]]&lt;0,25000-pogoda[[#This Row],[ile po dolaniu]],0)</f>
        <v>0</v>
      </c>
      <c r="K32" s="4">
        <f>pogoda[[#This Row],[ile po deszczu]]-pogoda[[#This Row],[ile parowania]]</f>
        <v>17200</v>
      </c>
      <c r="L32" s="4">
        <f>IF(AND(pogoda[[#This Row],[temperatura_srednia]]&gt;15,pogoda[[#This Row],[opady]]&lt;=0.61),1,0)</f>
        <v>0</v>
      </c>
      <c r="M32" s="4">
        <f>IF(AND(pogoda[[#This Row],[temperatura_srednia]]&gt;15,pogoda[[#This Row],[opady]]&gt;0.61),1,0)</f>
        <v>0</v>
      </c>
      <c r="AA32" s="5"/>
    </row>
    <row r="33" spans="1:27" x14ac:dyDescent="0.25">
      <c r="A33" s="2">
        <v>7</v>
      </c>
      <c r="B33" s="2">
        <v>5</v>
      </c>
      <c r="C33" s="3">
        <v>42126</v>
      </c>
      <c r="D33" s="2">
        <f t="shared" si="0"/>
        <v>17200</v>
      </c>
      <c r="E33" s="2">
        <f>700*pogoda[[#This Row],[opady]]</f>
        <v>3500</v>
      </c>
      <c r="F33" s="2">
        <f>IF(pogoda[[#This Row],[zbiornik rano]]+pogoda[[#This Row],[ile opadów]]&gt;25000,25000,pogoda[[#This Row],[zbiornik rano]]+pogoda[[#This Row],[ile opadów]])</f>
        <v>20700</v>
      </c>
      <c r="G33" s="2">
        <f>ROUNDUP(IF(pogoda[[#This Row],[opady]]=0,0.0003*POWER(pogoda[[#This Row],[temperatura_srednia]],1.5)*pogoda[[#This Row],[zbiornik rano]],0),0)</f>
        <v>0</v>
      </c>
      <c r="H33" s="2">
        <f>IF(AND(pogoda[[#This Row],[opady]]&lt;=0.61,pogoda[[#This Row],[temperatura_srednia]]&gt;15),IF(pogoda[[#This Row],[temperatura_srednia]]&gt;30,24000,12000),0)</f>
        <v>0</v>
      </c>
      <c r="I33" s="2">
        <f>pogoda[[#This Row],[ile po deszczu]]-pogoda[[#This Row],[ile parowania]]-pogoda[[#This Row],[czy podlewanie]]</f>
        <v>20700</v>
      </c>
      <c r="J33" s="2">
        <f>IF(pogoda[[#This Row],[ile wody w zbiorniku po odjeciu]]&lt;0,25000-pogoda[[#This Row],[ile po dolaniu]],0)</f>
        <v>0</v>
      </c>
      <c r="K33" s="4">
        <f>pogoda[[#This Row],[ile po deszczu]]-pogoda[[#This Row],[ile parowania]]</f>
        <v>20700</v>
      </c>
      <c r="L33" s="4">
        <f>IF(AND(pogoda[[#This Row],[temperatura_srednia]]&gt;15,pogoda[[#This Row],[opady]]&lt;=0.61),1,0)</f>
        <v>0</v>
      </c>
      <c r="M33" s="4">
        <f>IF(AND(pogoda[[#This Row],[temperatura_srednia]]&gt;15,pogoda[[#This Row],[opady]]&gt;0.61),1,0)</f>
        <v>0</v>
      </c>
      <c r="AA33" s="5"/>
    </row>
    <row r="34" spans="1:27" x14ac:dyDescent="0.25">
      <c r="A34" s="2">
        <v>9</v>
      </c>
      <c r="B34" s="2">
        <v>4</v>
      </c>
      <c r="C34" s="3">
        <v>42127</v>
      </c>
      <c r="D34" s="2">
        <f t="shared" si="0"/>
        <v>20700</v>
      </c>
      <c r="E34" s="2">
        <f>700*pogoda[[#This Row],[opady]]</f>
        <v>2800</v>
      </c>
      <c r="F34" s="2">
        <f>IF(pogoda[[#This Row],[zbiornik rano]]+pogoda[[#This Row],[ile opadów]]&gt;25000,25000,pogoda[[#This Row],[zbiornik rano]]+pogoda[[#This Row],[ile opadów]])</f>
        <v>23500</v>
      </c>
      <c r="G34" s="2">
        <f>ROUNDUP(IF(pogoda[[#This Row],[opady]]=0,0.0003*POWER(pogoda[[#This Row],[temperatura_srednia]],1.5)*pogoda[[#This Row],[zbiornik rano]],0),0)</f>
        <v>0</v>
      </c>
      <c r="H34" s="2">
        <f>IF(AND(pogoda[[#This Row],[opady]]&lt;=0.61,pogoda[[#This Row],[temperatura_srednia]]&gt;15),IF(pogoda[[#This Row],[temperatura_srednia]]&gt;30,24000,12000),0)</f>
        <v>0</v>
      </c>
      <c r="I34" s="2">
        <f>pogoda[[#This Row],[ile po deszczu]]-pogoda[[#This Row],[ile parowania]]-pogoda[[#This Row],[czy podlewanie]]</f>
        <v>23500</v>
      </c>
      <c r="J34" s="2">
        <f>IF(pogoda[[#This Row],[ile wody w zbiorniku po odjeciu]]&lt;0,25000-pogoda[[#This Row],[ile po dolaniu]],0)</f>
        <v>0</v>
      </c>
      <c r="K34" s="4">
        <f>pogoda[[#This Row],[ile po deszczu]]-pogoda[[#This Row],[ile parowania]]</f>
        <v>23500</v>
      </c>
      <c r="L34" s="4">
        <f>IF(AND(pogoda[[#This Row],[temperatura_srednia]]&gt;15,pogoda[[#This Row],[opady]]&lt;=0.61),1,0)</f>
        <v>0</v>
      </c>
      <c r="M34" s="4">
        <f>IF(AND(pogoda[[#This Row],[temperatura_srednia]]&gt;15,pogoda[[#This Row],[opady]]&gt;0.61),1,0)</f>
        <v>0</v>
      </c>
      <c r="AA34" s="5"/>
    </row>
    <row r="35" spans="1:27" x14ac:dyDescent="0.25">
      <c r="A35" s="2">
        <v>15</v>
      </c>
      <c r="B35" s="2">
        <v>0.4</v>
      </c>
      <c r="C35" s="3">
        <v>42128</v>
      </c>
      <c r="D35" s="2">
        <f t="shared" si="0"/>
        <v>23500</v>
      </c>
      <c r="E35" s="2">
        <f>700*pogoda[[#This Row],[opady]]</f>
        <v>280</v>
      </c>
      <c r="F35" s="2">
        <f>IF(pogoda[[#This Row],[zbiornik rano]]+pogoda[[#This Row],[ile opadów]]&gt;25000,25000,pogoda[[#This Row],[zbiornik rano]]+pogoda[[#This Row],[ile opadów]])</f>
        <v>23780</v>
      </c>
      <c r="G35" s="2">
        <f>ROUNDUP(IF(pogoda[[#This Row],[opady]]=0,0.0003*POWER(pogoda[[#This Row],[temperatura_srednia]],1.5)*pogoda[[#This Row],[zbiornik rano]],0),0)</f>
        <v>0</v>
      </c>
      <c r="H35" s="2">
        <f>IF(AND(pogoda[[#This Row],[opady]]&lt;=0.61,pogoda[[#This Row],[temperatura_srednia]]&gt;15),IF(pogoda[[#This Row],[temperatura_srednia]]&gt;30,24000,12000),0)</f>
        <v>0</v>
      </c>
      <c r="I35" s="2">
        <f>pogoda[[#This Row],[ile po deszczu]]-pogoda[[#This Row],[ile parowania]]-pogoda[[#This Row],[czy podlewanie]]</f>
        <v>23780</v>
      </c>
      <c r="J35" s="2">
        <f>IF(pogoda[[#This Row],[ile wody w zbiorniku po odjeciu]]&lt;0,25000-pogoda[[#This Row],[ile po dolaniu]],0)</f>
        <v>0</v>
      </c>
      <c r="K35" s="4">
        <f>pogoda[[#This Row],[ile po deszczu]]-pogoda[[#This Row],[ile parowania]]</f>
        <v>23780</v>
      </c>
      <c r="L35" s="4">
        <f>IF(AND(pogoda[[#This Row],[temperatura_srednia]]&gt;15,pogoda[[#This Row],[opady]]&lt;=0.61),1,0)</f>
        <v>0</v>
      </c>
      <c r="M35" s="4">
        <f>IF(AND(pogoda[[#This Row],[temperatura_srednia]]&gt;15,pogoda[[#This Row],[opady]]&gt;0.61),1,0)</f>
        <v>0</v>
      </c>
      <c r="AA35" s="5"/>
    </row>
    <row r="36" spans="1:27" x14ac:dyDescent="0.25">
      <c r="A36" s="2">
        <v>18</v>
      </c>
      <c r="B36" s="2">
        <v>0.4</v>
      </c>
      <c r="C36" s="3">
        <v>42129</v>
      </c>
      <c r="D36" s="2">
        <f t="shared" si="0"/>
        <v>23780</v>
      </c>
      <c r="E36" s="2">
        <f>700*pogoda[[#This Row],[opady]]</f>
        <v>280</v>
      </c>
      <c r="F36" s="2">
        <f>IF(pogoda[[#This Row],[zbiornik rano]]+pogoda[[#This Row],[ile opadów]]&gt;25000,25000,pogoda[[#This Row],[zbiornik rano]]+pogoda[[#This Row],[ile opadów]])</f>
        <v>24060</v>
      </c>
      <c r="G36" s="2">
        <f>ROUNDUP(IF(pogoda[[#This Row],[opady]]=0,0.0003*POWER(pogoda[[#This Row],[temperatura_srednia]],1.5)*pogoda[[#This Row],[zbiornik rano]],0),0)</f>
        <v>0</v>
      </c>
      <c r="H36" s="2">
        <f>IF(AND(pogoda[[#This Row],[opady]]&lt;=0.61,pogoda[[#This Row],[temperatura_srednia]]&gt;15),IF(pogoda[[#This Row],[temperatura_srednia]]&gt;30,24000,12000),0)</f>
        <v>12000</v>
      </c>
      <c r="I36" s="2">
        <f>pogoda[[#This Row],[ile po deszczu]]-pogoda[[#This Row],[ile parowania]]-pogoda[[#This Row],[czy podlewanie]]</f>
        <v>12060</v>
      </c>
      <c r="J36" s="2">
        <f>IF(pogoda[[#This Row],[ile wody w zbiorniku po odjeciu]]&lt;0,25000-pogoda[[#This Row],[ile po dolaniu]],0)</f>
        <v>0</v>
      </c>
      <c r="K36" s="4">
        <f>pogoda[[#This Row],[ile po deszczu]]-pogoda[[#This Row],[ile parowania]]</f>
        <v>24060</v>
      </c>
      <c r="L36" s="4">
        <f>IF(AND(pogoda[[#This Row],[temperatura_srednia]]&gt;15,pogoda[[#This Row],[opady]]&lt;=0.61),1,0)</f>
        <v>1</v>
      </c>
      <c r="M36" s="4">
        <f>IF(AND(pogoda[[#This Row],[temperatura_srednia]]&gt;15,pogoda[[#This Row],[opady]]&gt;0.61),1,0)</f>
        <v>0</v>
      </c>
      <c r="AA36" s="5"/>
    </row>
    <row r="37" spans="1:27" x14ac:dyDescent="0.25">
      <c r="A37" s="6">
        <v>16</v>
      </c>
      <c r="B37" s="6">
        <v>0</v>
      </c>
      <c r="C37" s="7">
        <v>42130</v>
      </c>
      <c r="D37" s="6">
        <f t="shared" si="0"/>
        <v>12060</v>
      </c>
      <c r="E37" s="6">
        <f>700*pogoda[[#This Row],[opady]]</f>
        <v>0</v>
      </c>
      <c r="F37" s="6">
        <f>IF(pogoda[[#This Row],[zbiornik rano]]+pogoda[[#This Row],[ile opadów]]&gt;25000,25000,pogoda[[#This Row],[zbiornik rano]]+pogoda[[#This Row],[ile opadów]])</f>
        <v>12060</v>
      </c>
      <c r="G37" s="6">
        <f>ROUNDUP(IF(pogoda[[#This Row],[opady]]=0,0.0003*POWER(pogoda[[#This Row],[temperatura_srednia]],1.5)*pogoda[[#This Row],[zbiornik rano]],0),0)</f>
        <v>232</v>
      </c>
      <c r="H37" s="6">
        <f>IF(AND(pogoda[[#This Row],[opady]]&lt;=0.61,pogoda[[#This Row],[temperatura_srednia]]&gt;15),IF(pogoda[[#This Row],[temperatura_srednia]]&gt;30,24000,12000),0)</f>
        <v>12000</v>
      </c>
      <c r="I37" s="6">
        <f>pogoda[[#This Row],[ile po deszczu]]-pogoda[[#This Row],[ile parowania]]-pogoda[[#This Row],[czy podlewanie]]</f>
        <v>-172</v>
      </c>
      <c r="J37" s="6">
        <f>IF(pogoda[[#This Row],[ile wody w zbiorniku po odjeciu]]&lt;0,25000-pogoda[[#This Row],[ile po dolaniu]],0)</f>
        <v>13172</v>
      </c>
      <c r="K37" s="8">
        <f>pogoda[[#This Row],[ile po deszczu]]-pogoda[[#This Row],[ile parowania]]</f>
        <v>11828</v>
      </c>
      <c r="L37" s="4">
        <f>IF(AND(pogoda[[#This Row],[temperatura_srednia]]&gt;15,pogoda[[#This Row],[opady]]&lt;=0.61),1,0)</f>
        <v>1</v>
      </c>
      <c r="M37" s="4">
        <f>IF(AND(pogoda[[#This Row],[temperatura_srednia]]&gt;15,pogoda[[#This Row],[opady]]&gt;0.61),1,0)</f>
        <v>0</v>
      </c>
      <c r="AA37" s="5"/>
    </row>
    <row r="38" spans="1:27" x14ac:dyDescent="0.25">
      <c r="A38" s="2">
        <v>14</v>
      </c>
      <c r="B38" s="2">
        <v>0</v>
      </c>
      <c r="C38" s="3">
        <v>42131</v>
      </c>
      <c r="D38" s="2">
        <f t="shared" si="0"/>
        <v>13000</v>
      </c>
      <c r="E38" s="2">
        <f>700*pogoda[[#This Row],[opady]]</f>
        <v>0</v>
      </c>
      <c r="F38" s="2">
        <f>IF(pogoda[[#This Row],[zbiornik rano]]+pogoda[[#This Row],[ile opadów]]&gt;25000,25000,pogoda[[#This Row],[zbiornik rano]]+pogoda[[#This Row],[ile opadów]])</f>
        <v>13000</v>
      </c>
      <c r="G38" s="2">
        <f>ROUNDUP(IF(pogoda[[#This Row],[opady]]=0,0.0003*POWER(pogoda[[#This Row],[temperatura_srednia]],1.5)*pogoda[[#This Row],[zbiornik rano]],0),0)</f>
        <v>205</v>
      </c>
      <c r="H38" s="2">
        <f>IF(AND(pogoda[[#This Row],[opady]]&lt;=0.61,pogoda[[#This Row],[temperatura_srednia]]&gt;15),IF(pogoda[[#This Row],[temperatura_srednia]]&gt;30,24000,12000),0)</f>
        <v>0</v>
      </c>
      <c r="I38" s="2">
        <f>pogoda[[#This Row],[ile po deszczu]]-pogoda[[#This Row],[ile parowania]]-pogoda[[#This Row],[czy podlewanie]]</f>
        <v>12795</v>
      </c>
      <c r="J38" s="2">
        <f>IF(pogoda[[#This Row],[ile wody w zbiorniku po odjeciu]]&lt;0,25000-pogoda[[#This Row],[ile po dolaniu]],0)</f>
        <v>0</v>
      </c>
      <c r="K38" s="4">
        <f>pogoda[[#This Row],[ile po deszczu]]-pogoda[[#This Row],[ile parowania]]</f>
        <v>12795</v>
      </c>
      <c r="L38" s="4">
        <f>IF(AND(pogoda[[#This Row],[temperatura_srednia]]&gt;15,pogoda[[#This Row],[opady]]&lt;=0.61),1,0)</f>
        <v>0</v>
      </c>
      <c r="M38" s="4">
        <f>IF(AND(pogoda[[#This Row],[temperatura_srednia]]&gt;15,pogoda[[#This Row],[opady]]&gt;0.61),1,0)</f>
        <v>0</v>
      </c>
      <c r="AA38" s="5"/>
    </row>
    <row r="39" spans="1:27" x14ac:dyDescent="0.25">
      <c r="A39" s="2">
        <v>10</v>
      </c>
      <c r="B39" s="2">
        <v>0</v>
      </c>
      <c r="C39" s="3">
        <v>42132</v>
      </c>
      <c r="D39" s="2">
        <f t="shared" si="0"/>
        <v>12795</v>
      </c>
      <c r="E39" s="2">
        <f>700*pogoda[[#This Row],[opady]]</f>
        <v>0</v>
      </c>
      <c r="F39" s="2">
        <f>IF(pogoda[[#This Row],[zbiornik rano]]+pogoda[[#This Row],[ile opadów]]&gt;25000,25000,pogoda[[#This Row],[zbiornik rano]]+pogoda[[#This Row],[ile opadów]])</f>
        <v>12795</v>
      </c>
      <c r="G39" s="2">
        <f>ROUNDUP(IF(pogoda[[#This Row],[opady]]=0,0.0003*POWER(pogoda[[#This Row],[temperatura_srednia]],1.5)*pogoda[[#This Row],[zbiornik rano]],0),0)</f>
        <v>122</v>
      </c>
      <c r="H39" s="2">
        <f>IF(AND(pogoda[[#This Row],[opady]]&lt;=0.61,pogoda[[#This Row],[temperatura_srednia]]&gt;15),IF(pogoda[[#This Row],[temperatura_srednia]]&gt;30,24000,12000),0)</f>
        <v>0</v>
      </c>
      <c r="I39" s="2">
        <f>pogoda[[#This Row],[ile po deszczu]]-pogoda[[#This Row],[ile parowania]]-pogoda[[#This Row],[czy podlewanie]]</f>
        <v>12673</v>
      </c>
      <c r="J39" s="2">
        <f>IF(pogoda[[#This Row],[ile wody w zbiorniku po odjeciu]]&lt;0,25000-pogoda[[#This Row],[ile po dolaniu]],0)</f>
        <v>0</v>
      </c>
      <c r="K39" s="4">
        <f>pogoda[[#This Row],[ile po deszczu]]-pogoda[[#This Row],[ile parowania]]</f>
        <v>12673</v>
      </c>
      <c r="L39" s="4">
        <f>IF(AND(pogoda[[#This Row],[temperatura_srednia]]&gt;15,pogoda[[#This Row],[opady]]&lt;=0.61),1,0)</f>
        <v>0</v>
      </c>
      <c r="M39" s="4">
        <f>IF(AND(pogoda[[#This Row],[temperatura_srednia]]&gt;15,pogoda[[#This Row],[opady]]&gt;0.61),1,0)</f>
        <v>0</v>
      </c>
      <c r="AA39" s="5"/>
    </row>
    <row r="40" spans="1:27" x14ac:dyDescent="0.25">
      <c r="A40" s="2">
        <v>14</v>
      </c>
      <c r="B40" s="2">
        <v>0.3</v>
      </c>
      <c r="C40" s="3">
        <v>42133</v>
      </c>
      <c r="D40" s="2">
        <f t="shared" si="0"/>
        <v>12673</v>
      </c>
      <c r="E40" s="2">
        <f>700*pogoda[[#This Row],[opady]]</f>
        <v>210</v>
      </c>
      <c r="F40" s="2">
        <f>IF(pogoda[[#This Row],[zbiornik rano]]+pogoda[[#This Row],[ile opadów]]&gt;25000,25000,pogoda[[#This Row],[zbiornik rano]]+pogoda[[#This Row],[ile opadów]])</f>
        <v>12883</v>
      </c>
      <c r="G40" s="2">
        <f>ROUNDUP(IF(pogoda[[#This Row],[opady]]=0,0.0003*POWER(pogoda[[#This Row],[temperatura_srednia]],1.5)*pogoda[[#This Row],[zbiornik rano]],0),0)</f>
        <v>0</v>
      </c>
      <c r="H40" s="2">
        <f>IF(AND(pogoda[[#This Row],[opady]]&lt;=0.61,pogoda[[#This Row],[temperatura_srednia]]&gt;15),IF(pogoda[[#This Row],[temperatura_srednia]]&gt;30,24000,12000),0)</f>
        <v>0</v>
      </c>
      <c r="I40" s="2">
        <f>pogoda[[#This Row],[ile po deszczu]]-pogoda[[#This Row],[ile parowania]]-pogoda[[#This Row],[czy podlewanie]]</f>
        <v>12883</v>
      </c>
      <c r="J40" s="2">
        <f>IF(pogoda[[#This Row],[ile wody w zbiorniku po odjeciu]]&lt;0,25000-pogoda[[#This Row],[ile po dolaniu]],0)</f>
        <v>0</v>
      </c>
      <c r="K40" s="4">
        <f>pogoda[[#This Row],[ile po deszczu]]-pogoda[[#This Row],[ile parowania]]</f>
        <v>12883</v>
      </c>
      <c r="L40" s="4">
        <f>IF(AND(pogoda[[#This Row],[temperatura_srednia]]&gt;15,pogoda[[#This Row],[opady]]&lt;=0.61),1,0)</f>
        <v>0</v>
      </c>
      <c r="M40" s="4">
        <f>IF(AND(pogoda[[#This Row],[temperatura_srednia]]&gt;15,pogoda[[#This Row],[opady]]&gt;0.61),1,0)</f>
        <v>0</v>
      </c>
    </row>
    <row r="41" spans="1:27" x14ac:dyDescent="0.25">
      <c r="A41" s="2">
        <v>12</v>
      </c>
      <c r="B41" s="2">
        <v>0.1</v>
      </c>
      <c r="C41" s="3">
        <v>42134</v>
      </c>
      <c r="D41" s="2">
        <f t="shared" si="0"/>
        <v>12883</v>
      </c>
      <c r="E41" s="2">
        <f>700*pogoda[[#This Row],[opady]]</f>
        <v>70</v>
      </c>
      <c r="F41" s="2">
        <f>IF(pogoda[[#This Row],[zbiornik rano]]+pogoda[[#This Row],[ile opadów]]&gt;25000,25000,pogoda[[#This Row],[zbiornik rano]]+pogoda[[#This Row],[ile opadów]])</f>
        <v>12953</v>
      </c>
      <c r="G41" s="2">
        <f>ROUNDUP(IF(pogoda[[#This Row],[opady]]=0,0.0003*POWER(pogoda[[#This Row],[temperatura_srednia]],1.5)*pogoda[[#This Row],[zbiornik rano]],0),0)</f>
        <v>0</v>
      </c>
      <c r="H41" s="2">
        <f>IF(AND(pogoda[[#This Row],[opady]]&lt;=0.61,pogoda[[#This Row],[temperatura_srednia]]&gt;15),IF(pogoda[[#This Row],[temperatura_srednia]]&gt;30,24000,12000),0)</f>
        <v>0</v>
      </c>
      <c r="I41" s="2">
        <f>pogoda[[#This Row],[ile po deszczu]]-pogoda[[#This Row],[ile parowania]]-pogoda[[#This Row],[czy podlewanie]]</f>
        <v>12953</v>
      </c>
      <c r="J41" s="2">
        <f>IF(pogoda[[#This Row],[ile wody w zbiorniku po odjeciu]]&lt;0,25000-pogoda[[#This Row],[ile po dolaniu]],0)</f>
        <v>0</v>
      </c>
      <c r="K41" s="4">
        <f>pogoda[[#This Row],[ile po deszczu]]-pogoda[[#This Row],[ile parowania]]</f>
        <v>12953</v>
      </c>
      <c r="L41" s="4">
        <f>IF(AND(pogoda[[#This Row],[temperatura_srednia]]&gt;15,pogoda[[#This Row],[opady]]&lt;=0.61),1,0)</f>
        <v>0</v>
      </c>
      <c r="M41" s="4">
        <f>IF(AND(pogoda[[#This Row],[temperatura_srednia]]&gt;15,pogoda[[#This Row],[opady]]&gt;0.61),1,0)</f>
        <v>0</v>
      </c>
    </row>
    <row r="42" spans="1:27" x14ac:dyDescent="0.25">
      <c r="A42" s="2">
        <v>11</v>
      </c>
      <c r="B42" s="2">
        <v>0</v>
      </c>
      <c r="C42" s="3">
        <v>42135</v>
      </c>
      <c r="D42" s="2">
        <f t="shared" si="0"/>
        <v>12953</v>
      </c>
      <c r="E42" s="2">
        <f>700*pogoda[[#This Row],[opady]]</f>
        <v>0</v>
      </c>
      <c r="F42" s="2">
        <f>IF(pogoda[[#This Row],[zbiornik rano]]+pogoda[[#This Row],[ile opadów]]&gt;25000,25000,pogoda[[#This Row],[zbiornik rano]]+pogoda[[#This Row],[ile opadów]])</f>
        <v>12953</v>
      </c>
      <c r="G42" s="2">
        <f>ROUNDUP(IF(pogoda[[#This Row],[opady]]=0,0.0003*POWER(pogoda[[#This Row],[temperatura_srednia]],1.5)*pogoda[[#This Row],[zbiornik rano]],0),0)</f>
        <v>142</v>
      </c>
      <c r="H42" s="2">
        <f>IF(AND(pogoda[[#This Row],[opady]]&lt;=0.61,pogoda[[#This Row],[temperatura_srednia]]&gt;15),IF(pogoda[[#This Row],[temperatura_srednia]]&gt;30,24000,12000),0)</f>
        <v>0</v>
      </c>
      <c r="I42" s="2">
        <f>pogoda[[#This Row],[ile po deszczu]]-pogoda[[#This Row],[ile parowania]]-pogoda[[#This Row],[czy podlewanie]]</f>
        <v>12811</v>
      </c>
      <c r="J42" s="2">
        <f>IF(pogoda[[#This Row],[ile wody w zbiorniku po odjeciu]]&lt;0,25000-pogoda[[#This Row],[ile po dolaniu]],0)</f>
        <v>0</v>
      </c>
      <c r="K42" s="4">
        <f>pogoda[[#This Row],[ile po deszczu]]-pogoda[[#This Row],[ile parowania]]</f>
        <v>12811</v>
      </c>
      <c r="L42" s="4">
        <f>IF(AND(pogoda[[#This Row],[temperatura_srednia]]&gt;15,pogoda[[#This Row],[opady]]&lt;=0.61),1,0)</f>
        <v>0</v>
      </c>
      <c r="M42" s="4">
        <f>IF(AND(pogoda[[#This Row],[temperatura_srednia]]&gt;15,pogoda[[#This Row],[opady]]&gt;0.61),1,0)</f>
        <v>0</v>
      </c>
    </row>
    <row r="43" spans="1:27" x14ac:dyDescent="0.25">
      <c r="A43" s="2">
        <v>16</v>
      </c>
      <c r="B43" s="2">
        <v>3</v>
      </c>
      <c r="C43" s="3">
        <v>42136</v>
      </c>
      <c r="D43" s="2">
        <f t="shared" si="0"/>
        <v>12811</v>
      </c>
      <c r="E43" s="2">
        <f>700*pogoda[[#This Row],[opady]]</f>
        <v>2100</v>
      </c>
      <c r="F43" s="2">
        <f>IF(pogoda[[#This Row],[zbiornik rano]]+pogoda[[#This Row],[ile opadów]]&gt;25000,25000,pogoda[[#This Row],[zbiornik rano]]+pogoda[[#This Row],[ile opadów]])</f>
        <v>14911</v>
      </c>
      <c r="G43" s="2">
        <f>ROUNDUP(IF(pogoda[[#This Row],[opady]]=0,0.0003*POWER(pogoda[[#This Row],[temperatura_srednia]],1.5)*pogoda[[#This Row],[zbiornik rano]],0),0)</f>
        <v>0</v>
      </c>
      <c r="H43" s="2">
        <f>IF(AND(pogoda[[#This Row],[opady]]&lt;=0.61,pogoda[[#This Row],[temperatura_srednia]]&gt;15),IF(pogoda[[#This Row],[temperatura_srednia]]&gt;30,24000,12000),0)</f>
        <v>0</v>
      </c>
      <c r="I43" s="2">
        <f>pogoda[[#This Row],[ile po deszczu]]-pogoda[[#This Row],[ile parowania]]-pogoda[[#This Row],[czy podlewanie]]</f>
        <v>14911</v>
      </c>
      <c r="J43" s="2">
        <f>IF(pogoda[[#This Row],[ile wody w zbiorniku po odjeciu]]&lt;0,25000-pogoda[[#This Row],[ile po dolaniu]],0)</f>
        <v>0</v>
      </c>
      <c r="K43" s="4">
        <f>pogoda[[#This Row],[ile po deszczu]]-pogoda[[#This Row],[ile parowania]]</f>
        <v>14911</v>
      </c>
      <c r="L43" s="4">
        <f>IF(AND(pogoda[[#This Row],[temperatura_srednia]]&gt;15,pogoda[[#This Row],[opady]]&lt;=0.61),1,0)</f>
        <v>0</v>
      </c>
      <c r="M43" s="4">
        <f>IF(AND(pogoda[[#This Row],[temperatura_srednia]]&gt;15,pogoda[[#This Row],[opady]]&gt;0.61),1,0)</f>
        <v>1</v>
      </c>
    </row>
    <row r="44" spans="1:27" x14ac:dyDescent="0.25">
      <c r="A44" s="2">
        <v>12</v>
      </c>
      <c r="B44" s="2">
        <v>0</v>
      </c>
      <c r="C44" s="3">
        <v>42137</v>
      </c>
      <c r="D44" s="2">
        <f t="shared" si="0"/>
        <v>14911</v>
      </c>
      <c r="E44" s="2">
        <f>700*pogoda[[#This Row],[opady]]</f>
        <v>0</v>
      </c>
      <c r="F44" s="2">
        <f>IF(pogoda[[#This Row],[zbiornik rano]]+pogoda[[#This Row],[ile opadów]]&gt;25000,25000,pogoda[[#This Row],[zbiornik rano]]+pogoda[[#This Row],[ile opadów]])</f>
        <v>14911</v>
      </c>
      <c r="G44" s="2">
        <f>ROUNDUP(IF(pogoda[[#This Row],[opady]]=0,0.0003*POWER(pogoda[[#This Row],[temperatura_srednia]],1.5)*pogoda[[#This Row],[zbiornik rano]],0),0)</f>
        <v>186</v>
      </c>
      <c r="H44" s="2">
        <f>IF(AND(pogoda[[#This Row],[opady]]&lt;=0.61,pogoda[[#This Row],[temperatura_srednia]]&gt;15),IF(pogoda[[#This Row],[temperatura_srednia]]&gt;30,24000,12000),0)</f>
        <v>0</v>
      </c>
      <c r="I44" s="2">
        <f>pogoda[[#This Row],[ile po deszczu]]-pogoda[[#This Row],[ile parowania]]-pogoda[[#This Row],[czy podlewanie]]</f>
        <v>14725</v>
      </c>
      <c r="J44" s="2">
        <f>IF(pogoda[[#This Row],[ile wody w zbiorniku po odjeciu]]&lt;0,25000-pogoda[[#This Row],[ile po dolaniu]],0)</f>
        <v>0</v>
      </c>
      <c r="K44" s="4">
        <f>pogoda[[#This Row],[ile po deszczu]]-pogoda[[#This Row],[ile parowania]]</f>
        <v>14725</v>
      </c>
      <c r="L44" s="4">
        <f>IF(AND(pogoda[[#This Row],[temperatura_srednia]]&gt;15,pogoda[[#This Row],[opady]]&lt;=0.61),1,0)</f>
        <v>0</v>
      </c>
      <c r="M44" s="4">
        <f>IF(AND(pogoda[[#This Row],[temperatura_srednia]]&gt;15,pogoda[[#This Row],[opady]]&gt;0.61),1,0)</f>
        <v>0</v>
      </c>
    </row>
    <row r="45" spans="1:27" x14ac:dyDescent="0.25">
      <c r="A45" s="2">
        <v>10</v>
      </c>
      <c r="B45" s="2">
        <v>0</v>
      </c>
      <c r="C45" s="3">
        <v>42138</v>
      </c>
      <c r="D45" s="2">
        <f t="shared" si="0"/>
        <v>14725</v>
      </c>
      <c r="E45" s="2">
        <f>700*pogoda[[#This Row],[opady]]</f>
        <v>0</v>
      </c>
      <c r="F45" s="2">
        <f>IF(pogoda[[#This Row],[zbiornik rano]]+pogoda[[#This Row],[ile opadów]]&gt;25000,25000,pogoda[[#This Row],[zbiornik rano]]+pogoda[[#This Row],[ile opadów]])</f>
        <v>14725</v>
      </c>
      <c r="G45" s="2">
        <f>ROUNDUP(IF(pogoda[[#This Row],[opady]]=0,0.0003*POWER(pogoda[[#This Row],[temperatura_srednia]],1.5)*pogoda[[#This Row],[zbiornik rano]],0),0)</f>
        <v>140</v>
      </c>
      <c r="H45" s="2">
        <f>IF(AND(pogoda[[#This Row],[opady]]&lt;=0.61,pogoda[[#This Row],[temperatura_srednia]]&gt;15),IF(pogoda[[#This Row],[temperatura_srednia]]&gt;30,24000,12000),0)</f>
        <v>0</v>
      </c>
      <c r="I45" s="2">
        <f>pogoda[[#This Row],[ile po deszczu]]-pogoda[[#This Row],[ile parowania]]-pogoda[[#This Row],[czy podlewanie]]</f>
        <v>14585</v>
      </c>
      <c r="J45" s="2">
        <f>IF(pogoda[[#This Row],[ile wody w zbiorniku po odjeciu]]&lt;0,25000-pogoda[[#This Row],[ile po dolaniu]],0)</f>
        <v>0</v>
      </c>
      <c r="K45" s="4">
        <f>pogoda[[#This Row],[ile po deszczu]]-pogoda[[#This Row],[ile parowania]]</f>
        <v>14585</v>
      </c>
      <c r="L45" s="4">
        <f>IF(AND(pogoda[[#This Row],[temperatura_srednia]]&gt;15,pogoda[[#This Row],[opady]]&lt;=0.61),1,0)</f>
        <v>0</v>
      </c>
      <c r="M45" s="4">
        <f>IF(AND(pogoda[[#This Row],[temperatura_srednia]]&gt;15,pogoda[[#This Row],[opady]]&gt;0.61),1,0)</f>
        <v>0</v>
      </c>
    </row>
    <row r="46" spans="1:27" x14ac:dyDescent="0.25">
      <c r="A46" s="2">
        <v>12</v>
      </c>
      <c r="B46" s="2">
        <v>0</v>
      </c>
      <c r="C46" s="3">
        <v>42139</v>
      </c>
      <c r="D46" s="2">
        <f t="shared" si="0"/>
        <v>14585</v>
      </c>
      <c r="E46" s="2">
        <f>700*pogoda[[#This Row],[opady]]</f>
        <v>0</v>
      </c>
      <c r="F46" s="2">
        <f>IF(pogoda[[#This Row],[zbiornik rano]]+pogoda[[#This Row],[ile opadów]]&gt;25000,25000,pogoda[[#This Row],[zbiornik rano]]+pogoda[[#This Row],[ile opadów]])</f>
        <v>14585</v>
      </c>
      <c r="G46" s="2">
        <f>ROUNDUP(IF(pogoda[[#This Row],[opady]]=0,0.0003*POWER(pogoda[[#This Row],[temperatura_srednia]],1.5)*pogoda[[#This Row],[zbiornik rano]],0),0)</f>
        <v>182</v>
      </c>
      <c r="H46" s="2">
        <f>IF(AND(pogoda[[#This Row],[opady]]&lt;=0.61,pogoda[[#This Row],[temperatura_srednia]]&gt;15),IF(pogoda[[#This Row],[temperatura_srednia]]&gt;30,24000,12000),0)</f>
        <v>0</v>
      </c>
      <c r="I46" s="2">
        <f>pogoda[[#This Row],[ile po deszczu]]-pogoda[[#This Row],[ile parowania]]-pogoda[[#This Row],[czy podlewanie]]</f>
        <v>14403</v>
      </c>
      <c r="J46" s="2">
        <f>IF(pogoda[[#This Row],[ile wody w zbiorniku po odjeciu]]&lt;0,25000-pogoda[[#This Row],[ile po dolaniu]],0)</f>
        <v>0</v>
      </c>
      <c r="K46" s="4">
        <f>pogoda[[#This Row],[ile po deszczu]]-pogoda[[#This Row],[ile parowania]]</f>
        <v>14403</v>
      </c>
      <c r="L46" s="4">
        <f>IF(AND(pogoda[[#This Row],[temperatura_srednia]]&gt;15,pogoda[[#This Row],[opady]]&lt;=0.61),1,0)</f>
        <v>0</v>
      </c>
      <c r="M46" s="4">
        <f>IF(AND(pogoda[[#This Row],[temperatura_srednia]]&gt;15,pogoda[[#This Row],[opady]]&gt;0.61),1,0)</f>
        <v>0</v>
      </c>
    </row>
    <row r="47" spans="1:27" x14ac:dyDescent="0.25">
      <c r="A47" s="2">
        <v>10</v>
      </c>
      <c r="B47" s="2">
        <v>1.8</v>
      </c>
      <c r="C47" s="3">
        <v>42140</v>
      </c>
      <c r="D47" s="2">
        <f t="shared" si="0"/>
        <v>14403</v>
      </c>
      <c r="E47" s="2">
        <f>700*pogoda[[#This Row],[opady]]</f>
        <v>1260</v>
      </c>
      <c r="F47" s="2">
        <f>IF(pogoda[[#This Row],[zbiornik rano]]+pogoda[[#This Row],[ile opadów]]&gt;25000,25000,pogoda[[#This Row],[zbiornik rano]]+pogoda[[#This Row],[ile opadów]])</f>
        <v>15663</v>
      </c>
      <c r="G47" s="2">
        <f>ROUNDUP(IF(pogoda[[#This Row],[opady]]=0,0.0003*POWER(pogoda[[#This Row],[temperatura_srednia]],1.5)*pogoda[[#This Row],[zbiornik rano]],0),0)</f>
        <v>0</v>
      </c>
      <c r="H47" s="2">
        <f>IF(AND(pogoda[[#This Row],[opady]]&lt;=0.61,pogoda[[#This Row],[temperatura_srednia]]&gt;15),IF(pogoda[[#This Row],[temperatura_srednia]]&gt;30,24000,12000),0)</f>
        <v>0</v>
      </c>
      <c r="I47" s="2">
        <f>pogoda[[#This Row],[ile po deszczu]]-pogoda[[#This Row],[ile parowania]]-pogoda[[#This Row],[czy podlewanie]]</f>
        <v>15663</v>
      </c>
      <c r="J47" s="2">
        <f>IF(pogoda[[#This Row],[ile wody w zbiorniku po odjeciu]]&lt;0,25000-pogoda[[#This Row],[ile po dolaniu]],0)</f>
        <v>0</v>
      </c>
      <c r="K47" s="4">
        <f>pogoda[[#This Row],[ile po deszczu]]-pogoda[[#This Row],[ile parowania]]</f>
        <v>15663</v>
      </c>
      <c r="L47" s="4">
        <f>IF(AND(pogoda[[#This Row],[temperatura_srednia]]&gt;15,pogoda[[#This Row],[opady]]&lt;=0.61),1,0)</f>
        <v>0</v>
      </c>
      <c r="M47" s="4">
        <f>IF(AND(pogoda[[#This Row],[temperatura_srednia]]&gt;15,pogoda[[#This Row],[opady]]&gt;0.61),1,0)</f>
        <v>0</v>
      </c>
    </row>
    <row r="48" spans="1:27" x14ac:dyDescent="0.25">
      <c r="A48" s="2">
        <v>11</v>
      </c>
      <c r="B48" s="2">
        <v>2.8</v>
      </c>
      <c r="C48" s="3">
        <v>42141</v>
      </c>
      <c r="D48" s="2">
        <f t="shared" si="0"/>
        <v>15663</v>
      </c>
      <c r="E48" s="2">
        <f>700*pogoda[[#This Row],[opady]]</f>
        <v>1959.9999999999998</v>
      </c>
      <c r="F48" s="2">
        <f>IF(pogoda[[#This Row],[zbiornik rano]]+pogoda[[#This Row],[ile opadów]]&gt;25000,25000,pogoda[[#This Row],[zbiornik rano]]+pogoda[[#This Row],[ile opadów]])</f>
        <v>17623</v>
      </c>
      <c r="G48" s="2">
        <f>ROUNDUP(IF(pogoda[[#This Row],[opady]]=0,0.0003*POWER(pogoda[[#This Row],[temperatura_srednia]],1.5)*pogoda[[#This Row],[zbiornik rano]],0),0)</f>
        <v>0</v>
      </c>
      <c r="H48" s="2">
        <f>IF(AND(pogoda[[#This Row],[opady]]&lt;=0.61,pogoda[[#This Row],[temperatura_srednia]]&gt;15),IF(pogoda[[#This Row],[temperatura_srednia]]&gt;30,24000,12000),0)</f>
        <v>0</v>
      </c>
      <c r="I48" s="2">
        <f>pogoda[[#This Row],[ile po deszczu]]-pogoda[[#This Row],[ile parowania]]-pogoda[[#This Row],[czy podlewanie]]</f>
        <v>17623</v>
      </c>
      <c r="J48" s="2">
        <f>IF(pogoda[[#This Row],[ile wody w zbiorniku po odjeciu]]&lt;0,25000-pogoda[[#This Row],[ile po dolaniu]],0)</f>
        <v>0</v>
      </c>
      <c r="K48" s="4">
        <f>pogoda[[#This Row],[ile po deszczu]]-pogoda[[#This Row],[ile parowania]]</f>
        <v>17623</v>
      </c>
      <c r="L48" s="4">
        <f>IF(AND(pogoda[[#This Row],[temperatura_srednia]]&gt;15,pogoda[[#This Row],[opady]]&lt;=0.61),1,0)</f>
        <v>0</v>
      </c>
      <c r="M48" s="4">
        <f>IF(AND(pogoda[[#This Row],[temperatura_srednia]]&gt;15,pogoda[[#This Row],[opady]]&gt;0.61),1,0)</f>
        <v>0</v>
      </c>
    </row>
    <row r="49" spans="1:13" x14ac:dyDescent="0.25">
      <c r="A49" s="2">
        <v>12</v>
      </c>
      <c r="B49" s="2">
        <v>1.9</v>
      </c>
      <c r="C49" s="3">
        <v>42142</v>
      </c>
      <c r="D49" s="2">
        <f t="shared" si="0"/>
        <v>17623</v>
      </c>
      <c r="E49" s="2">
        <f>700*pogoda[[#This Row],[opady]]</f>
        <v>1330</v>
      </c>
      <c r="F49" s="2">
        <f>IF(pogoda[[#This Row],[zbiornik rano]]+pogoda[[#This Row],[ile opadów]]&gt;25000,25000,pogoda[[#This Row],[zbiornik rano]]+pogoda[[#This Row],[ile opadów]])</f>
        <v>18953</v>
      </c>
      <c r="G49" s="2">
        <f>ROUNDUP(IF(pogoda[[#This Row],[opady]]=0,0.0003*POWER(pogoda[[#This Row],[temperatura_srednia]],1.5)*pogoda[[#This Row],[zbiornik rano]],0),0)</f>
        <v>0</v>
      </c>
      <c r="H49" s="2">
        <f>IF(AND(pogoda[[#This Row],[opady]]&lt;=0.61,pogoda[[#This Row],[temperatura_srednia]]&gt;15),IF(pogoda[[#This Row],[temperatura_srednia]]&gt;30,24000,12000),0)</f>
        <v>0</v>
      </c>
      <c r="I49" s="2">
        <f>pogoda[[#This Row],[ile po deszczu]]-pogoda[[#This Row],[ile parowania]]-pogoda[[#This Row],[czy podlewanie]]</f>
        <v>18953</v>
      </c>
      <c r="J49" s="2">
        <f>IF(pogoda[[#This Row],[ile wody w zbiorniku po odjeciu]]&lt;0,25000-pogoda[[#This Row],[ile po dolaniu]],0)</f>
        <v>0</v>
      </c>
      <c r="K49" s="4">
        <f>pogoda[[#This Row],[ile po deszczu]]-pogoda[[#This Row],[ile parowania]]</f>
        <v>18953</v>
      </c>
      <c r="L49" s="4">
        <f>IF(AND(pogoda[[#This Row],[temperatura_srednia]]&gt;15,pogoda[[#This Row],[opady]]&lt;=0.61),1,0)</f>
        <v>0</v>
      </c>
      <c r="M49" s="4">
        <f>IF(AND(pogoda[[#This Row],[temperatura_srednia]]&gt;15,pogoda[[#This Row],[opady]]&gt;0.61),1,0)</f>
        <v>0</v>
      </c>
    </row>
    <row r="50" spans="1:13" x14ac:dyDescent="0.25">
      <c r="A50" s="2">
        <v>16</v>
      </c>
      <c r="B50" s="2">
        <v>2.2000000000000002</v>
      </c>
      <c r="C50" s="3">
        <v>42143</v>
      </c>
      <c r="D50" s="2">
        <f t="shared" si="0"/>
        <v>18953</v>
      </c>
      <c r="E50" s="2">
        <f>700*pogoda[[#This Row],[opady]]</f>
        <v>1540.0000000000002</v>
      </c>
      <c r="F50" s="2">
        <f>IF(pogoda[[#This Row],[zbiornik rano]]+pogoda[[#This Row],[ile opadów]]&gt;25000,25000,pogoda[[#This Row],[zbiornik rano]]+pogoda[[#This Row],[ile opadów]])</f>
        <v>20493</v>
      </c>
      <c r="G50" s="2">
        <f>ROUNDUP(IF(pogoda[[#This Row],[opady]]=0,0.0003*POWER(pogoda[[#This Row],[temperatura_srednia]],1.5)*pogoda[[#This Row],[zbiornik rano]],0),0)</f>
        <v>0</v>
      </c>
      <c r="H50" s="2">
        <f>IF(AND(pogoda[[#This Row],[opady]]&lt;=0.61,pogoda[[#This Row],[temperatura_srednia]]&gt;15),IF(pogoda[[#This Row],[temperatura_srednia]]&gt;30,24000,12000),0)</f>
        <v>0</v>
      </c>
      <c r="I50" s="2">
        <f>pogoda[[#This Row],[ile po deszczu]]-pogoda[[#This Row],[ile parowania]]-pogoda[[#This Row],[czy podlewanie]]</f>
        <v>20493</v>
      </c>
      <c r="J50" s="2">
        <f>IF(pogoda[[#This Row],[ile wody w zbiorniku po odjeciu]]&lt;0,25000-pogoda[[#This Row],[ile po dolaniu]],0)</f>
        <v>0</v>
      </c>
      <c r="K50" s="4">
        <f>pogoda[[#This Row],[ile po deszczu]]-pogoda[[#This Row],[ile parowania]]</f>
        <v>20493</v>
      </c>
      <c r="L50" s="4">
        <f>IF(AND(pogoda[[#This Row],[temperatura_srednia]]&gt;15,pogoda[[#This Row],[opady]]&lt;=0.61),1,0)</f>
        <v>0</v>
      </c>
      <c r="M50" s="4">
        <f>IF(AND(pogoda[[#This Row],[temperatura_srednia]]&gt;15,pogoda[[#This Row],[opady]]&gt;0.61),1,0)</f>
        <v>1</v>
      </c>
    </row>
    <row r="51" spans="1:13" x14ac:dyDescent="0.25">
      <c r="A51" s="2">
        <v>13</v>
      </c>
      <c r="B51" s="2">
        <v>2.2999999999999998</v>
      </c>
      <c r="C51" s="3">
        <v>42144</v>
      </c>
      <c r="D51" s="2">
        <f t="shared" si="0"/>
        <v>20493</v>
      </c>
      <c r="E51" s="2">
        <f>700*pogoda[[#This Row],[opady]]</f>
        <v>1609.9999999999998</v>
      </c>
      <c r="F51" s="2">
        <f>IF(pogoda[[#This Row],[zbiornik rano]]+pogoda[[#This Row],[ile opadów]]&gt;25000,25000,pogoda[[#This Row],[zbiornik rano]]+pogoda[[#This Row],[ile opadów]])</f>
        <v>22103</v>
      </c>
      <c r="G51" s="2">
        <f>ROUNDUP(IF(pogoda[[#This Row],[opady]]=0,0.0003*POWER(pogoda[[#This Row],[temperatura_srednia]],1.5)*pogoda[[#This Row],[zbiornik rano]],0),0)</f>
        <v>0</v>
      </c>
      <c r="H51" s="2">
        <f>IF(AND(pogoda[[#This Row],[opady]]&lt;=0.61,pogoda[[#This Row],[temperatura_srednia]]&gt;15),IF(pogoda[[#This Row],[temperatura_srednia]]&gt;30,24000,12000),0)</f>
        <v>0</v>
      </c>
      <c r="I51" s="2">
        <f>pogoda[[#This Row],[ile po deszczu]]-pogoda[[#This Row],[ile parowania]]-pogoda[[#This Row],[czy podlewanie]]</f>
        <v>22103</v>
      </c>
      <c r="J51" s="2">
        <f>IF(pogoda[[#This Row],[ile wody w zbiorniku po odjeciu]]&lt;0,25000-pogoda[[#This Row],[ile po dolaniu]],0)</f>
        <v>0</v>
      </c>
      <c r="K51" s="4">
        <f>pogoda[[#This Row],[ile po deszczu]]-pogoda[[#This Row],[ile parowania]]</f>
        <v>22103</v>
      </c>
      <c r="L51" s="4">
        <f>IF(AND(pogoda[[#This Row],[temperatura_srednia]]&gt;15,pogoda[[#This Row],[opady]]&lt;=0.61),1,0)</f>
        <v>0</v>
      </c>
      <c r="M51" s="4">
        <f>IF(AND(pogoda[[#This Row],[temperatura_srednia]]&gt;15,pogoda[[#This Row],[opady]]&gt;0.61),1,0)</f>
        <v>0</v>
      </c>
    </row>
    <row r="52" spans="1:13" x14ac:dyDescent="0.25">
      <c r="A52" s="2">
        <v>11</v>
      </c>
      <c r="B52" s="2">
        <v>5.4</v>
      </c>
      <c r="C52" s="3">
        <v>42145</v>
      </c>
      <c r="D52" s="2">
        <f t="shared" si="0"/>
        <v>22103</v>
      </c>
      <c r="E52" s="2">
        <f>700*pogoda[[#This Row],[opady]]</f>
        <v>3780.0000000000005</v>
      </c>
      <c r="F52" s="2">
        <f>IF(pogoda[[#This Row],[zbiornik rano]]+pogoda[[#This Row],[ile opadów]]&gt;25000,25000,pogoda[[#This Row],[zbiornik rano]]+pogoda[[#This Row],[ile opadów]])</f>
        <v>25000</v>
      </c>
      <c r="G52" s="2">
        <f>ROUNDUP(IF(pogoda[[#This Row],[opady]]=0,0.0003*POWER(pogoda[[#This Row],[temperatura_srednia]],1.5)*pogoda[[#This Row],[zbiornik rano]],0),0)</f>
        <v>0</v>
      </c>
      <c r="H52" s="2">
        <f>IF(AND(pogoda[[#This Row],[opady]]&lt;=0.61,pogoda[[#This Row],[temperatura_srednia]]&gt;15),IF(pogoda[[#This Row],[temperatura_srednia]]&gt;30,24000,12000),0)</f>
        <v>0</v>
      </c>
      <c r="I52" s="2">
        <f>pogoda[[#This Row],[ile po deszczu]]-pogoda[[#This Row],[ile parowania]]-pogoda[[#This Row],[czy podlewanie]]</f>
        <v>25000</v>
      </c>
      <c r="J52" s="2">
        <f>IF(pogoda[[#This Row],[ile wody w zbiorniku po odjeciu]]&lt;0,25000-pogoda[[#This Row],[ile po dolaniu]],0)</f>
        <v>0</v>
      </c>
      <c r="K52" s="4">
        <f>pogoda[[#This Row],[ile po deszczu]]-pogoda[[#This Row],[ile parowania]]</f>
        <v>25000</v>
      </c>
      <c r="L52" s="4">
        <f>IF(AND(pogoda[[#This Row],[temperatura_srednia]]&gt;15,pogoda[[#This Row],[opady]]&lt;=0.61),1,0)</f>
        <v>0</v>
      </c>
      <c r="M52" s="4">
        <f>IF(AND(pogoda[[#This Row],[temperatura_srednia]]&gt;15,pogoda[[#This Row],[opady]]&gt;0.61),1,0)</f>
        <v>0</v>
      </c>
    </row>
    <row r="53" spans="1:13" x14ac:dyDescent="0.25">
      <c r="A53" s="2">
        <v>12</v>
      </c>
      <c r="B53" s="2">
        <v>5.5</v>
      </c>
      <c r="C53" s="3">
        <v>42146</v>
      </c>
      <c r="D53" s="2">
        <f t="shared" si="0"/>
        <v>25000</v>
      </c>
      <c r="E53" s="2">
        <f>700*pogoda[[#This Row],[opady]]</f>
        <v>3850</v>
      </c>
      <c r="F53" s="2">
        <f>IF(pogoda[[#This Row],[zbiornik rano]]+pogoda[[#This Row],[ile opadów]]&gt;25000,25000,pogoda[[#This Row],[zbiornik rano]]+pogoda[[#This Row],[ile opadów]])</f>
        <v>25000</v>
      </c>
      <c r="G53" s="2">
        <f>ROUNDUP(IF(pogoda[[#This Row],[opady]]=0,0.0003*POWER(pogoda[[#This Row],[temperatura_srednia]],1.5)*pogoda[[#This Row],[zbiornik rano]],0),0)</f>
        <v>0</v>
      </c>
      <c r="H53" s="2">
        <f>IF(AND(pogoda[[#This Row],[opady]]&lt;=0.61,pogoda[[#This Row],[temperatura_srednia]]&gt;15),IF(pogoda[[#This Row],[temperatura_srednia]]&gt;30,24000,12000),0)</f>
        <v>0</v>
      </c>
      <c r="I53" s="2">
        <f>pogoda[[#This Row],[ile po deszczu]]-pogoda[[#This Row],[ile parowania]]-pogoda[[#This Row],[czy podlewanie]]</f>
        <v>25000</v>
      </c>
      <c r="J53" s="2">
        <f>IF(pogoda[[#This Row],[ile wody w zbiorniku po odjeciu]]&lt;0,25000-pogoda[[#This Row],[ile po dolaniu]],0)</f>
        <v>0</v>
      </c>
      <c r="K53" s="4">
        <f>pogoda[[#This Row],[ile po deszczu]]-pogoda[[#This Row],[ile parowania]]</f>
        <v>25000</v>
      </c>
      <c r="L53" s="4">
        <f>IF(AND(pogoda[[#This Row],[temperatura_srednia]]&gt;15,pogoda[[#This Row],[opady]]&lt;=0.61),1,0)</f>
        <v>0</v>
      </c>
      <c r="M53" s="4">
        <f>IF(AND(pogoda[[#This Row],[temperatura_srednia]]&gt;15,pogoda[[#This Row],[opady]]&gt;0.61),1,0)</f>
        <v>0</v>
      </c>
    </row>
    <row r="54" spans="1:13" x14ac:dyDescent="0.25">
      <c r="A54" s="2">
        <v>12</v>
      </c>
      <c r="B54" s="2">
        <v>5.2</v>
      </c>
      <c r="C54" s="3">
        <v>42147</v>
      </c>
      <c r="D54" s="2">
        <f t="shared" si="0"/>
        <v>25000</v>
      </c>
      <c r="E54" s="2">
        <f>700*pogoda[[#This Row],[opady]]</f>
        <v>3640</v>
      </c>
      <c r="F54" s="2">
        <f>IF(pogoda[[#This Row],[zbiornik rano]]+pogoda[[#This Row],[ile opadów]]&gt;25000,25000,pogoda[[#This Row],[zbiornik rano]]+pogoda[[#This Row],[ile opadów]])</f>
        <v>25000</v>
      </c>
      <c r="G54" s="2">
        <f>ROUNDUP(IF(pogoda[[#This Row],[opady]]=0,0.0003*POWER(pogoda[[#This Row],[temperatura_srednia]],1.5)*pogoda[[#This Row],[zbiornik rano]],0),0)</f>
        <v>0</v>
      </c>
      <c r="H54" s="2">
        <f>IF(AND(pogoda[[#This Row],[opady]]&lt;=0.61,pogoda[[#This Row],[temperatura_srednia]]&gt;15),IF(pogoda[[#This Row],[temperatura_srednia]]&gt;30,24000,12000),0)</f>
        <v>0</v>
      </c>
      <c r="I54" s="2">
        <f>pogoda[[#This Row],[ile po deszczu]]-pogoda[[#This Row],[ile parowania]]-pogoda[[#This Row],[czy podlewanie]]</f>
        <v>25000</v>
      </c>
      <c r="J54" s="2">
        <f>IF(pogoda[[#This Row],[ile wody w zbiorniku po odjeciu]]&lt;0,25000-pogoda[[#This Row],[ile po dolaniu]],0)</f>
        <v>0</v>
      </c>
      <c r="K54" s="4">
        <f>pogoda[[#This Row],[ile po deszczu]]-pogoda[[#This Row],[ile parowania]]</f>
        <v>25000</v>
      </c>
      <c r="L54" s="4">
        <f>IF(AND(pogoda[[#This Row],[temperatura_srednia]]&gt;15,pogoda[[#This Row],[opady]]&lt;=0.61),1,0)</f>
        <v>0</v>
      </c>
      <c r="M54" s="4">
        <f>IF(AND(pogoda[[#This Row],[temperatura_srednia]]&gt;15,pogoda[[#This Row],[opady]]&gt;0.61),1,0)</f>
        <v>0</v>
      </c>
    </row>
    <row r="55" spans="1:13" x14ac:dyDescent="0.25">
      <c r="A55" s="2">
        <v>14</v>
      </c>
      <c r="B55" s="2">
        <v>3</v>
      </c>
      <c r="C55" s="3">
        <v>42148</v>
      </c>
      <c r="D55" s="2">
        <f t="shared" si="0"/>
        <v>25000</v>
      </c>
      <c r="E55" s="2">
        <f>700*pogoda[[#This Row],[opady]]</f>
        <v>2100</v>
      </c>
      <c r="F55" s="2">
        <f>IF(pogoda[[#This Row],[zbiornik rano]]+pogoda[[#This Row],[ile opadów]]&gt;25000,25000,pogoda[[#This Row],[zbiornik rano]]+pogoda[[#This Row],[ile opadów]])</f>
        <v>25000</v>
      </c>
      <c r="G55" s="2">
        <f>ROUNDUP(IF(pogoda[[#This Row],[opady]]=0,0.0003*POWER(pogoda[[#This Row],[temperatura_srednia]],1.5)*pogoda[[#This Row],[zbiornik rano]],0),0)</f>
        <v>0</v>
      </c>
      <c r="H55" s="2">
        <f>IF(AND(pogoda[[#This Row],[opady]]&lt;=0.61,pogoda[[#This Row],[temperatura_srednia]]&gt;15),IF(pogoda[[#This Row],[temperatura_srednia]]&gt;30,24000,12000),0)</f>
        <v>0</v>
      </c>
      <c r="I55" s="2">
        <f>pogoda[[#This Row],[ile po deszczu]]-pogoda[[#This Row],[ile parowania]]-pogoda[[#This Row],[czy podlewanie]]</f>
        <v>25000</v>
      </c>
      <c r="J55" s="2">
        <f>IF(pogoda[[#This Row],[ile wody w zbiorniku po odjeciu]]&lt;0,25000-pogoda[[#This Row],[ile po dolaniu]],0)</f>
        <v>0</v>
      </c>
      <c r="K55" s="4">
        <f>pogoda[[#This Row],[ile po deszczu]]-pogoda[[#This Row],[ile parowania]]</f>
        <v>25000</v>
      </c>
      <c r="L55" s="4">
        <f>IF(AND(pogoda[[#This Row],[temperatura_srednia]]&gt;15,pogoda[[#This Row],[opady]]&lt;=0.61),1,0)</f>
        <v>0</v>
      </c>
      <c r="M55" s="4">
        <f>IF(AND(pogoda[[#This Row],[temperatura_srednia]]&gt;15,pogoda[[#This Row],[opady]]&gt;0.61),1,0)</f>
        <v>0</v>
      </c>
    </row>
    <row r="56" spans="1:13" x14ac:dyDescent="0.25">
      <c r="A56" s="2">
        <v>15</v>
      </c>
      <c r="B56" s="2">
        <v>0</v>
      </c>
      <c r="C56" s="3">
        <v>42149</v>
      </c>
      <c r="D56" s="2">
        <f t="shared" si="0"/>
        <v>25000</v>
      </c>
      <c r="E56" s="2">
        <f>700*pogoda[[#This Row],[opady]]</f>
        <v>0</v>
      </c>
      <c r="F56" s="2">
        <f>IF(pogoda[[#This Row],[zbiornik rano]]+pogoda[[#This Row],[ile opadów]]&gt;25000,25000,pogoda[[#This Row],[zbiornik rano]]+pogoda[[#This Row],[ile opadów]])</f>
        <v>25000</v>
      </c>
      <c r="G56" s="2">
        <f>ROUNDUP(IF(pogoda[[#This Row],[opady]]=0,0.0003*POWER(pogoda[[#This Row],[temperatura_srednia]],1.5)*pogoda[[#This Row],[zbiornik rano]],0),0)</f>
        <v>436</v>
      </c>
      <c r="H56" s="2">
        <f>IF(AND(pogoda[[#This Row],[opady]]&lt;=0.61,pogoda[[#This Row],[temperatura_srednia]]&gt;15),IF(pogoda[[#This Row],[temperatura_srednia]]&gt;30,24000,12000),0)</f>
        <v>0</v>
      </c>
      <c r="I56" s="2">
        <f>pogoda[[#This Row],[ile po deszczu]]-pogoda[[#This Row],[ile parowania]]-pogoda[[#This Row],[czy podlewanie]]</f>
        <v>24564</v>
      </c>
      <c r="J56" s="2">
        <f>IF(pogoda[[#This Row],[ile wody w zbiorniku po odjeciu]]&lt;0,25000-pogoda[[#This Row],[ile po dolaniu]],0)</f>
        <v>0</v>
      </c>
      <c r="K56" s="4">
        <f>pogoda[[#This Row],[ile po deszczu]]-pogoda[[#This Row],[ile parowania]]</f>
        <v>24564</v>
      </c>
      <c r="L56" s="4">
        <f>IF(AND(pogoda[[#This Row],[temperatura_srednia]]&gt;15,pogoda[[#This Row],[opady]]&lt;=0.61),1,0)</f>
        <v>0</v>
      </c>
      <c r="M56" s="4">
        <f>IF(AND(pogoda[[#This Row],[temperatura_srednia]]&gt;15,pogoda[[#This Row],[opady]]&gt;0.61),1,0)</f>
        <v>0</v>
      </c>
    </row>
    <row r="57" spans="1:13" x14ac:dyDescent="0.25">
      <c r="A57" s="2">
        <v>14</v>
      </c>
      <c r="B57" s="2">
        <v>0</v>
      </c>
      <c r="C57" s="3">
        <v>42150</v>
      </c>
      <c r="D57" s="2">
        <f t="shared" si="0"/>
        <v>24564</v>
      </c>
      <c r="E57" s="2">
        <f>700*pogoda[[#This Row],[opady]]</f>
        <v>0</v>
      </c>
      <c r="F57" s="2">
        <f>IF(pogoda[[#This Row],[zbiornik rano]]+pogoda[[#This Row],[ile opadów]]&gt;25000,25000,pogoda[[#This Row],[zbiornik rano]]+pogoda[[#This Row],[ile opadów]])</f>
        <v>24564</v>
      </c>
      <c r="G57" s="2">
        <f>ROUNDUP(IF(pogoda[[#This Row],[opady]]=0,0.0003*POWER(pogoda[[#This Row],[temperatura_srednia]],1.5)*pogoda[[#This Row],[zbiornik rano]],0),0)</f>
        <v>387</v>
      </c>
      <c r="H57" s="2">
        <f>IF(AND(pogoda[[#This Row],[opady]]&lt;=0.61,pogoda[[#This Row],[temperatura_srednia]]&gt;15),IF(pogoda[[#This Row],[temperatura_srednia]]&gt;30,24000,12000),0)</f>
        <v>0</v>
      </c>
      <c r="I57" s="2">
        <f>pogoda[[#This Row],[ile po deszczu]]-pogoda[[#This Row],[ile parowania]]-pogoda[[#This Row],[czy podlewanie]]</f>
        <v>24177</v>
      </c>
      <c r="J57" s="2">
        <f>IF(pogoda[[#This Row],[ile wody w zbiorniku po odjeciu]]&lt;0,25000-pogoda[[#This Row],[ile po dolaniu]],0)</f>
        <v>0</v>
      </c>
      <c r="K57" s="4">
        <f>pogoda[[#This Row],[ile po deszczu]]-pogoda[[#This Row],[ile parowania]]</f>
        <v>24177</v>
      </c>
      <c r="L57" s="4">
        <f>IF(AND(pogoda[[#This Row],[temperatura_srednia]]&gt;15,pogoda[[#This Row],[opady]]&lt;=0.61),1,0)</f>
        <v>0</v>
      </c>
      <c r="M57" s="4">
        <f>IF(AND(pogoda[[#This Row],[temperatura_srednia]]&gt;15,pogoda[[#This Row],[opady]]&gt;0.61),1,0)</f>
        <v>0</v>
      </c>
    </row>
    <row r="58" spans="1:13" x14ac:dyDescent="0.25">
      <c r="A58" s="2">
        <v>10</v>
      </c>
      <c r="B58" s="2">
        <v>0</v>
      </c>
      <c r="C58" s="3">
        <v>42151</v>
      </c>
      <c r="D58" s="2">
        <f t="shared" si="0"/>
        <v>24177</v>
      </c>
      <c r="E58" s="2">
        <f>700*pogoda[[#This Row],[opady]]</f>
        <v>0</v>
      </c>
      <c r="F58" s="2">
        <f>IF(pogoda[[#This Row],[zbiornik rano]]+pogoda[[#This Row],[ile opadów]]&gt;25000,25000,pogoda[[#This Row],[zbiornik rano]]+pogoda[[#This Row],[ile opadów]])</f>
        <v>24177</v>
      </c>
      <c r="G58" s="2">
        <f>ROUNDUP(IF(pogoda[[#This Row],[opady]]=0,0.0003*POWER(pogoda[[#This Row],[temperatura_srednia]],1.5)*pogoda[[#This Row],[zbiornik rano]],0),0)</f>
        <v>230</v>
      </c>
      <c r="H58" s="2">
        <f>IF(AND(pogoda[[#This Row],[opady]]&lt;=0.61,pogoda[[#This Row],[temperatura_srednia]]&gt;15),IF(pogoda[[#This Row],[temperatura_srednia]]&gt;30,24000,12000),0)</f>
        <v>0</v>
      </c>
      <c r="I58" s="2">
        <f>pogoda[[#This Row],[ile po deszczu]]-pogoda[[#This Row],[ile parowania]]-pogoda[[#This Row],[czy podlewanie]]</f>
        <v>23947</v>
      </c>
      <c r="J58" s="2">
        <f>IF(pogoda[[#This Row],[ile wody w zbiorniku po odjeciu]]&lt;0,25000-pogoda[[#This Row],[ile po dolaniu]],0)</f>
        <v>0</v>
      </c>
      <c r="K58" s="4">
        <f>pogoda[[#This Row],[ile po deszczu]]-pogoda[[#This Row],[ile parowania]]</f>
        <v>23947</v>
      </c>
      <c r="L58" s="4">
        <f>IF(AND(pogoda[[#This Row],[temperatura_srednia]]&gt;15,pogoda[[#This Row],[opady]]&lt;=0.61),1,0)</f>
        <v>0</v>
      </c>
      <c r="M58" s="4">
        <f>IF(AND(pogoda[[#This Row],[temperatura_srednia]]&gt;15,pogoda[[#This Row],[opady]]&gt;0.61),1,0)</f>
        <v>0</v>
      </c>
    </row>
    <row r="59" spans="1:13" x14ac:dyDescent="0.25">
      <c r="A59" s="2">
        <v>12</v>
      </c>
      <c r="B59" s="2">
        <v>0.1</v>
      </c>
      <c r="C59" s="3">
        <v>42152</v>
      </c>
      <c r="D59" s="2">
        <f t="shared" si="0"/>
        <v>23947</v>
      </c>
      <c r="E59" s="2">
        <f>700*pogoda[[#This Row],[opady]]</f>
        <v>70</v>
      </c>
      <c r="F59" s="2">
        <f>IF(pogoda[[#This Row],[zbiornik rano]]+pogoda[[#This Row],[ile opadów]]&gt;25000,25000,pogoda[[#This Row],[zbiornik rano]]+pogoda[[#This Row],[ile opadów]])</f>
        <v>24017</v>
      </c>
      <c r="G59" s="2">
        <f>ROUNDUP(IF(pogoda[[#This Row],[opady]]=0,0.0003*POWER(pogoda[[#This Row],[temperatura_srednia]],1.5)*pogoda[[#This Row],[zbiornik rano]],0),0)</f>
        <v>0</v>
      </c>
      <c r="H59" s="2">
        <f>IF(AND(pogoda[[#This Row],[opady]]&lt;=0.61,pogoda[[#This Row],[temperatura_srednia]]&gt;15),IF(pogoda[[#This Row],[temperatura_srednia]]&gt;30,24000,12000),0)</f>
        <v>0</v>
      </c>
      <c r="I59" s="2">
        <f>pogoda[[#This Row],[ile po deszczu]]-pogoda[[#This Row],[ile parowania]]-pogoda[[#This Row],[czy podlewanie]]</f>
        <v>24017</v>
      </c>
      <c r="J59" s="2">
        <f>IF(pogoda[[#This Row],[ile wody w zbiorniku po odjeciu]]&lt;0,25000-pogoda[[#This Row],[ile po dolaniu]],0)</f>
        <v>0</v>
      </c>
      <c r="K59" s="4">
        <f>pogoda[[#This Row],[ile po deszczu]]-pogoda[[#This Row],[ile parowania]]</f>
        <v>24017</v>
      </c>
      <c r="L59" s="4">
        <f>IF(AND(pogoda[[#This Row],[temperatura_srednia]]&gt;15,pogoda[[#This Row],[opady]]&lt;=0.61),1,0)</f>
        <v>0</v>
      </c>
      <c r="M59" s="4">
        <f>IF(AND(pogoda[[#This Row],[temperatura_srednia]]&gt;15,pogoda[[#This Row],[opady]]&gt;0.61),1,0)</f>
        <v>0</v>
      </c>
    </row>
    <row r="60" spans="1:13" x14ac:dyDescent="0.25">
      <c r="A60" s="2">
        <v>14</v>
      </c>
      <c r="B60" s="2">
        <v>0</v>
      </c>
      <c r="C60" s="3">
        <v>42153</v>
      </c>
      <c r="D60" s="2">
        <f t="shared" si="0"/>
        <v>24017</v>
      </c>
      <c r="E60" s="2">
        <f>700*pogoda[[#This Row],[opady]]</f>
        <v>0</v>
      </c>
      <c r="F60" s="2">
        <f>IF(pogoda[[#This Row],[zbiornik rano]]+pogoda[[#This Row],[ile opadów]]&gt;25000,25000,pogoda[[#This Row],[zbiornik rano]]+pogoda[[#This Row],[ile opadów]])</f>
        <v>24017</v>
      </c>
      <c r="G60" s="2">
        <f>ROUNDUP(IF(pogoda[[#This Row],[opady]]=0,0.0003*POWER(pogoda[[#This Row],[temperatura_srednia]],1.5)*pogoda[[#This Row],[zbiornik rano]],0),0)</f>
        <v>378</v>
      </c>
      <c r="H60" s="2">
        <f>IF(AND(pogoda[[#This Row],[opady]]&lt;=0.61,pogoda[[#This Row],[temperatura_srednia]]&gt;15),IF(pogoda[[#This Row],[temperatura_srednia]]&gt;30,24000,12000),0)</f>
        <v>0</v>
      </c>
      <c r="I60" s="2">
        <f>pogoda[[#This Row],[ile po deszczu]]-pogoda[[#This Row],[ile parowania]]-pogoda[[#This Row],[czy podlewanie]]</f>
        <v>23639</v>
      </c>
      <c r="J60" s="2">
        <f>IF(pogoda[[#This Row],[ile wody w zbiorniku po odjeciu]]&lt;0,25000-pogoda[[#This Row],[ile po dolaniu]],0)</f>
        <v>0</v>
      </c>
      <c r="K60" s="4">
        <f>pogoda[[#This Row],[ile po deszczu]]-pogoda[[#This Row],[ile parowania]]</f>
        <v>23639</v>
      </c>
      <c r="L60" s="4">
        <f>IF(AND(pogoda[[#This Row],[temperatura_srednia]]&gt;15,pogoda[[#This Row],[opady]]&lt;=0.61),1,0)</f>
        <v>0</v>
      </c>
      <c r="M60" s="4">
        <f>IF(AND(pogoda[[#This Row],[temperatura_srednia]]&gt;15,pogoda[[#This Row],[opady]]&gt;0.61),1,0)</f>
        <v>0</v>
      </c>
    </row>
    <row r="61" spans="1:13" x14ac:dyDescent="0.25">
      <c r="A61" s="2">
        <v>13</v>
      </c>
      <c r="B61" s="2">
        <v>0</v>
      </c>
      <c r="C61" s="3">
        <v>42154</v>
      </c>
      <c r="D61" s="2">
        <f t="shared" si="0"/>
        <v>23639</v>
      </c>
      <c r="E61" s="2">
        <f>700*pogoda[[#This Row],[opady]]</f>
        <v>0</v>
      </c>
      <c r="F61" s="2">
        <f>IF(pogoda[[#This Row],[zbiornik rano]]+pogoda[[#This Row],[ile opadów]]&gt;25000,25000,pogoda[[#This Row],[zbiornik rano]]+pogoda[[#This Row],[ile opadów]])</f>
        <v>23639</v>
      </c>
      <c r="G61" s="2">
        <f>ROUNDUP(IF(pogoda[[#This Row],[opady]]=0,0.0003*POWER(pogoda[[#This Row],[temperatura_srednia]],1.5)*pogoda[[#This Row],[zbiornik rano]],0),0)</f>
        <v>333</v>
      </c>
      <c r="H61" s="2">
        <f>IF(AND(pogoda[[#This Row],[opady]]&lt;=0.61,pogoda[[#This Row],[temperatura_srednia]]&gt;15),IF(pogoda[[#This Row],[temperatura_srednia]]&gt;30,24000,12000),0)</f>
        <v>0</v>
      </c>
      <c r="I61" s="2">
        <f>pogoda[[#This Row],[ile po deszczu]]-pogoda[[#This Row],[ile parowania]]-pogoda[[#This Row],[czy podlewanie]]</f>
        <v>23306</v>
      </c>
      <c r="J61" s="2">
        <f>IF(pogoda[[#This Row],[ile wody w zbiorniku po odjeciu]]&lt;0,25000-pogoda[[#This Row],[ile po dolaniu]],0)</f>
        <v>0</v>
      </c>
      <c r="K61" s="4">
        <f>pogoda[[#This Row],[ile po deszczu]]-pogoda[[#This Row],[ile parowania]]</f>
        <v>23306</v>
      </c>
      <c r="L61" s="4">
        <f>IF(AND(pogoda[[#This Row],[temperatura_srednia]]&gt;15,pogoda[[#This Row],[opady]]&lt;=0.61),1,0)</f>
        <v>0</v>
      </c>
      <c r="M61" s="4">
        <f>IF(AND(pogoda[[#This Row],[temperatura_srednia]]&gt;15,pogoda[[#This Row],[opady]]&gt;0.61),1,0)</f>
        <v>0</v>
      </c>
    </row>
    <row r="62" spans="1:13" x14ac:dyDescent="0.25">
      <c r="A62" s="2">
        <v>12</v>
      </c>
      <c r="B62" s="2">
        <v>0</v>
      </c>
      <c r="C62" s="3">
        <v>42155</v>
      </c>
      <c r="D62" s="2">
        <f t="shared" si="0"/>
        <v>23306</v>
      </c>
      <c r="E62" s="2">
        <f>700*pogoda[[#This Row],[opady]]</f>
        <v>0</v>
      </c>
      <c r="F62" s="2">
        <f>IF(pogoda[[#This Row],[zbiornik rano]]+pogoda[[#This Row],[ile opadów]]&gt;25000,25000,pogoda[[#This Row],[zbiornik rano]]+pogoda[[#This Row],[ile opadów]])</f>
        <v>23306</v>
      </c>
      <c r="G62" s="2">
        <f>ROUNDUP(IF(pogoda[[#This Row],[opady]]=0,0.0003*POWER(pogoda[[#This Row],[temperatura_srednia]],1.5)*pogoda[[#This Row],[zbiornik rano]],0),0)</f>
        <v>291</v>
      </c>
      <c r="H62" s="2">
        <f>IF(AND(pogoda[[#This Row],[opady]]&lt;=0.61,pogoda[[#This Row],[temperatura_srednia]]&gt;15),IF(pogoda[[#This Row],[temperatura_srednia]]&gt;30,24000,12000),0)</f>
        <v>0</v>
      </c>
      <c r="I62" s="2">
        <f>pogoda[[#This Row],[ile po deszczu]]-pogoda[[#This Row],[ile parowania]]-pogoda[[#This Row],[czy podlewanie]]</f>
        <v>23015</v>
      </c>
      <c r="J62" s="2">
        <f>IF(pogoda[[#This Row],[ile wody w zbiorniku po odjeciu]]&lt;0,25000-pogoda[[#This Row],[ile po dolaniu]],0)</f>
        <v>0</v>
      </c>
      <c r="K62" s="4">
        <f>pogoda[[#This Row],[ile po deszczu]]-pogoda[[#This Row],[ile parowania]]</f>
        <v>23015</v>
      </c>
      <c r="L62" s="4">
        <f>IF(AND(pogoda[[#This Row],[temperatura_srednia]]&gt;15,pogoda[[#This Row],[opady]]&lt;=0.61),1,0)</f>
        <v>0</v>
      </c>
      <c r="M62" s="4">
        <f>IF(AND(pogoda[[#This Row],[temperatura_srednia]]&gt;15,pogoda[[#This Row],[opady]]&gt;0.61),1,0)</f>
        <v>0</v>
      </c>
    </row>
    <row r="63" spans="1:13" x14ac:dyDescent="0.25">
      <c r="A63" s="2">
        <v>18</v>
      </c>
      <c r="B63" s="2">
        <v>4</v>
      </c>
      <c r="C63" s="3">
        <v>42156</v>
      </c>
      <c r="D63" s="2">
        <f t="shared" si="0"/>
        <v>23015</v>
      </c>
      <c r="E63" s="2">
        <f>700*pogoda[[#This Row],[opady]]</f>
        <v>2800</v>
      </c>
      <c r="F63" s="2">
        <f>IF(pogoda[[#This Row],[zbiornik rano]]+pogoda[[#This Row],[ile opadów]]&gt;25000,25000,pogoda[[#This Row],[zbiornik rano]]+pogoda[[#This Row],[ile opadów]])</f>
        <v>25000</v>
      </c>
      <c r="G63" s="2">
        <f>ROUNDUP(IF(pogoda[[#This Row],[opady]]=0,0.0003*POWER(pogoda[[#This Row],[temperatura_srednia]],1.5)*pogoda[[#This Row],[zbiornik rano]],0),0)</f>
        <v>0</v>
      </c>
      <c r="H63" s="2">
        <f>IF(AND(pogoda[[#This Row],[opady]]&lt;=0.61,pogoda[[#This Row],[temperatura_srednia]]&gt;15),IF(pogoda[[#This Row],[temperatura_srednia]]&gt;30,24000,12000),0)</f>
        <v>0</v>
      </c>
      <c r="I63" s="2">
        <f>pogoda[[#This Row],[ile po deszczu]]-pogoda[[#This Row],[ile parowania]]-pogoda[[#This Row],[czy podlewanie]]</f>
        <v>25000</v>
      </c>
      <c r="J63" s="2">
        <f>IF(pogoda[[#This Row],[ile wody w zbiorniku po odjeciu]]&lt;0,25000-pogoda[[#This Row],[ile po dolaniu]],0)</f>
        <v>0</v>
      </c>
      <c r="K63" s="4">
        <f>pogoda[[#This Row],[ile po deszczu]]-pogoda[[#This Row],[ile parowania]]</f>
        <v>25000</v>
      </c>
      <c r="L63" s="4">
        <f>IF(AND(pogoda[[#This Row],[temperatura_srednia]]&gt;15,pogoda[[#This Row],[opady]]&lt;=0.61),1,0)</f>
        <v>0</v>
      </c>
      <c r="M63" s="4">
        <f>IF(AND(pogoda[[#This Row],[temperatura_srednia]]&gt;15,pogoda[[#This Row],[opady]]&gt;0.61),1,0)</f>
        <v>1</v>
      </c>
    </row>
    <row r="64" spans="1:13" x14ac:dyDescent="0.25">
      <c r="A64" s="2">
        <v>18</v>
      </c>
      <c r="B64" s="2">
        <v>3</v>
      </c>
      <c r="C64" s="3">
        <v>42157</v>
      </c>
      <c r="D64" s="2">
        <f t="shared" si="0"/>
        <v>25000</v>
      </c>
      <c r="E64" s="2">
        <f>700*pogoda[[#This Row],[opady]]</f>
        <v>2100</v>
      </c>
      <c r="F64" s="2">
        <f>IF(pogoda[[#This Row],[zbiornik rano]]+pogoda[[#This Row],[ile opadów]]&gt;25000,25000,pogoda[[#This Row],[zbiornik rano]]+pogoda[[#This Row],[ile opadów]])</f>
        <v>25000</v>
      </c>
      <c r="G64" s="2">
        <f>ROUNDUP(IF(pogoda[[#This Row],[opady]]=0,0.0003*POWER(pogoda[[#This Row],[temperatura_srednia]],1.5)*pogoda[[#This Row],[zbiornik rano]],0),0)</f>
        <v>0</v>
      </c>
      <c r="H64" s="2">
        <f>IF(AND(pogoda[[#This Row],[opady]]&lt;=0.61,pogoda[[#This Row],[temperatura_srednia]]&gt;15),IF(pogoda[[#This Row],[temperatura_srednia]]&gt;30,24000,12000),0)</f>
        <v>0</v>
      </c>
      <c r="I64" s="2">
        <f>pogoda[[#This Row],[ile po deszczu]]-pogoda[[#This Row],[ile parowania]]-pogoda[[#This Row],[czy podlewanie]]</f>
        <v>25000</v>
      </c>
      <c r="J64" s="2">
        <f>IF(pogoda[[#This Row],[ile wody w zbiorniku po odjeciu]]&lt;0,25000-pogoda[[#This Row],[ile po dolaniu]],0)</f>
        <v>0</v>
      </c>
      <c r="K64" s="4">
        <f>pogoda[[#This Row],[ile po deszczu]]-pogoda[[#This Row],[ile parowania]]</f>
        <v>25000</v>
      </c>
      <c r="L64" s="4">
        <f>IF(AND(pogoda[[#This Row],[temperatura_srednia]]&gt;15,pogoda[[#This Row],[opady]]&lt;=0.61),1,0)</f>
        <v>0</v>
      </c>
      <c r="M64" s="4">
        <f>IF(AND(pogoda[[#This Row],[temperatura_srednia]]&gt;15,pogoda[[#This Row],[opady]]&gt;0.61),1,0)</f>
        <v>1</v>
      </c>
    </row>
    <row r="65" spans="1:13" x14ac:dyDescent="0.25">
      <c r="A65" s="2">
        <v>22</v>
      </c>
      <c r="B65" s="2">
        <v>0</v>
      </c>
      <c r="C65" s="3">
        <v>42158</v>
      </c>
      <c r="D65" s="2">
        <f t="shared" si="0"/>
        <v>25000</v>
      </c>
      <c r="E65" s="2">
        <f>700*pogoda[[#This Row],[opady]]</f>
        <v>0</v>
      </c>
      <c r="F65" s="2">
        <f>IF(pogoda[[#This Row],[zbiornik rano]]+pogoda[[#This Row],[ile opadów]]&gt;25000,25000,pogoda[[#This Row],[zbiornik rano]]+pogoda[[#This Row],[ile opadów]])</f>
        <v>25000</v>
      </c>
      <c r="G65" s="2">
        <f>ROUNDUP(IF(pogoda[[#This Row],[opady]]=0,0.0003*POWER(pogoda[[#This Row],[temperatura_srednia]],1.5)*pogoda[[#This Row],[zbiornik rano]],0),0)</f>
        <v>774</v>
      </c>
      <c r="H65" s="2">
        <f>IF(AND(pogoda[[#This Row],[opady]]&lt;=0.61,pogoda[[#This Row],[temperatura_srednia]]&gt;15),IF(pogoda[[#This Row],[temperatura_srednia]]&gt;30,24000,12000),0)</f>
        <v>12000</v>
      </c>
      <c r="I65" s="2">
        <f>pogoda[[#This Row],[ile po deszczu]]-pogoda[[#This Row],[ile parowania]]-pogoda[[#This Row],[czy podlewanie]]</f>
        <v>12226</v>
      </c>
      <c r="J65" s="2">
        <f>IF(pogoda[[#This Row],[ile wody w zbiorniku po odjeciu]]&lt;0,25000-pogoda[[#This Row],[ile po dolaniu]],0)</f>
        <v>0</v>
      </c>
      <c r="K65" s="4">
        <f>pogoda[[#This Row],[ile po deszczu]]-pogoda[[#This Row],[ile parowania]]</f>
        <v>24226</v>
      </c>
      <c r="L65" s="4">
        <f>IF(AND(pogoda[[#This Row],[temperatura_srednia]]&gt;15,pogoda[[#This Row],[opady]]&lt;=0.61),1,0)</f>
        <v>1</v>
      </c>
      <c r="M65" s="4">
        <f>IF(AND(pogoda[[#This Row],[temperatura_srednia]]&gt;15,pogoda[[#This Row],[opady]]&gt;0.61),1,0)</f>
        <v>0</v>
      </c>
    </row>
    <row r="66" spans="1:13" x14ac:dyDescent="0.25">
      <c r="A66" s="2">
        <v>15</v>
      </c>
      <c r="B66" s="2">
        <v>0</v>
      </c>
      <c r="C66" s="3">
        <v>42159</v>
      </c>
      <c r="D66" s="2">
        <f t="shared" si="0"/>
        <v>12226</v>
      </c>
      <c r="E66" s="2">
        <f>700*pogoda[[#This Row],[opady]]</f>
        <v>0</v>
      </c>
      <c r="F66" s="2">
        <f>IF(pogoda[[#This Row],[zbiornik rano]]+pogoda[[#This Row],[ile opadów]]&gt;25000,25000,pogoda[[#This Row],[zbiornik rano]]+pogoda[[#This Row],[ile opadów]])</f>
        <v>12226</v>
      </c>
      <c r="G66" s="2">
        <f>ROUNDUP(IF(pogoda[[#This Row],[opady]]=0,0.0003*POWER(pogoda[[#This Row],[temperatura_srednia]],1.5)*pogoda[[#This Row],[zbiornik rano]],0),0)</f>
        <v>214</v>
      </c>
      <c r="H66" s="2">
        <f>IF(AND(pogoda[[#This Row],[opady]]&lt;=0.61,pogoda[[#This Row],[temperatura_srednia]]&gt;15),IF(pogoda[[#This Row],[temperatura_srednia]]&gt;30,24000,12000),0)</f>
        <v>0</v>
      </c>
      <c r="I66" s="2">
        <f>pogoda[[#This Row],[ile po deszczu]]-pogoda[[#This Row],[ile parowania]]-pogoda[[#This Row],[czy podlewanie]]</f>
        <v>12012</v>
      </c>
      <c r="J66" s="2">
        <f>IF(pogoda[[#This Row],[ile wody w zbiorniku po odjeciu]]&lt;0,25000-pogoda[[#This Row],[ile po dolaniu]],0)</f>
        <v>0</v>
      </c>
      <c r="K66" s="4">
        <f>pogoda[[#This Row],[ile po deszczu]]-pogoda[[#This Row],[ile parowania]]</f>
        <v>12012</v>
      </c>
      <c r="L66" s="4">
        <f>IF(AND(pogoda[[#This Row],[temperatura_srednia]]&gt;15,pogoda[[#This Row],[opady]]&lt;=0.61),1,0)</f>
        <v>0</v>
      </c>
      <c r="M66" s="4">
        <f>IF(AND(pogoda[[#This Row],[temperatura_srednia]]&gt;15,pogoda[[#This Row],[opady]]&gt;0.61),1,0)</f>
        <v>0</v>
      </c>
    </row>
    <row r="67" spans="1:13" x14ac:dyDescent="0.25">
      <c r="A67" s="2">
        <v>18</v>
      </c>
      <c r="B67" s="2">
        <v>0</v>
      </c>
      <c r="C67" s="3">
        <v>42160</v>
      </c>
      <c r="D67" s="2">
        <f t="shared" si="0"/>
        <v>12012</v>
      </c>
      <c r="E67" s="2">
        <f>700*pogoda[[#This Row],[opady]]</f>
        <v>0</v>
      </c>
      <c r="F67" s="2">
        <f>IF(pogoda[[#This Row],[zbiornik rano]]+pogoda[[#This Row],[ile opadów]]&gt;25000,25000,pogoda[[#This Row],[zbiornik rano]]+pogoda[[#This Row],[ile opadów]])</f>
        <v>12012</v>
      </c>
      <c r="G67" s="2">
        <f>ROUNDUP(IF(pogoda[[#This Row],[opady]]=0,0.0003*POWER(pogoda[[#This Row],[temperatura_srednia]],1.5)*pogoda[[#This Row],[zbiornik rano]],0),0)</f>
        <v>276</v>
      </c>
      <c r="H67" s="2">
        <f>IF(AND(pogoda[[#This Row],[opady]]&lt;=0.61,pogoda[[#This Row],[temperatura_srednia]]&gt;15),IF(pogoda[[#This Row],[temperatura_srednia]]&gt;30,24000,12000),0)</f>
        <v>12000</v>
      </c>
      <c r="I67" s="2">
        <f>pogoda[[#This Row],[ile po deszczu]]-pogoda[[#This Row],[ile parowania]]-pogoda[[#This Row],[czy podlewanie]]</f>
        <v>-264</v>
      </c>
      <c r="J67" s="2">
        <f>IF(pogoda[[#This Row],[ile wody w zbiorniku po odjeciu]]&lt;0,25000-pogoda[[#This Row],[ile po dolaniu]],0)</f>
        <v>13264</v>
      </c>
      <c r="K67" s="4">
        <f>pogoda[[#This Row],[ile po deszczu]]-pogoda[[#This Row],[ile parowania]]</f>
        <v>11736</v>
      </c>
      <c r="L67" s="4">
        <f>IF(AND(pogoda[[#This Row],[temperatura_srednia]]&gt;15,pogoda[[#This Row],[opady]]&lt;=0.61),1,0)</f>
        <v>1</v>
      </c>
      <c r="M67" s="4">
        <f>IF(AND(pogoda[[#This Row],[temperatura_srednia]]&gt;15,pogoda[[#This Row],[opady]]&gt;0.61),1,0)</f>
        <v>0</v>
      </c>
    </row>
    <row r="68" spans="1:13" x14ac:dyDescent="0.25">
      <c r="A68" s="2">
        <v>22</v>
      </c>
      <c r="B68" s="2">
        <v>0</v>
      </c>
      <c r="C68" s="3">
        <v>42161</v>
      </c>
      <c r="D68" s="2">
        <f t="shared" ref="D68:D131" si="3">I67+J67</f>
        <v>13000</v>
      </c>
      <c r="E68" s="2">
        <f>700*pogoda[[#This Row],[opady]]</f>
        <v>0</v>
      </c>
      <c r="F68" s="2">
        <f>IF(pogoda[[#This Row],[zbiornik rano]]+pogoda[[#This Row],[ile opadów]]&gt;25000,25000,pogoda[[#This Row],[zbiornik rano]]+pogoda[[#This Row],[ile opadów]])</f>
        <v>13000</v>
      </c>
      <c r="G68" s="2">
        <f>ROUNDUP(IF(pogoda[[#This Row],[opady]]=0,0.0003*POWER(pogoda[[#This Row],[temperatura_srednia]],1.5)*pogoda[[#This Row],[zbiornik rano]],0),0)</f>
        <v>403</v>
      </c>
      <c r="H68" s="2">
        <f>IF(AND(pogoda[[#This Row],[opady]]&lt;=0.61,pogoda[[#This Row],[temperatura_srednia]]&gt;15),IF(pogoda[[#This Row],[temperatura_srednia]]&gt;30,24000,12000),0)</f>
        <v>12000</v>
      </c>
      <c r="I68" s="2">
        <f>pogoda[[#This Row],[ile po deszczu]]-pogoda[[#This Row],[ile parowania]]-pogoda[[#This Row],[czy podlewanie]]</f>
        <v>597</v>
      </c>
      <c r="J68" s="2">
        <f>IF(pogoda[[#This Row],[ile wody w zbiorniku po odjeciu]]&lt;0,25000-pogoda[[#This Row],[ile po dolaniu]],0)</f>
        <v>0</v>
      </c>
      <c r="K68" s="4">
        <f>pogoda[[#This Row],[ile po deszczu]]-pogoda[[#This Row],[ile parowania]]</f>
        <v>12597</v>
      </c>
      <c r="L68" s="4">
        <f>IF(AND(pogoda[[#This Row],[temperatura_srednia]]&gt;15,pogoda[[#This Row],[opady]]&lt;=0.61),1,0)</f>
        <v>1</v>
      </c>
      <c r="M68" s="4">
        <f>IF(AND(pogoda[[#This Row],[temperatura_srednia]]&gt;15,pogoda[[#This Row],[opady]]&gt;0.61),1,0)</f>
        <v>0</v>
      </c>
    </row>
    <row r="69" spans="1:13" x14ac:dyDescent="0.25">
      <c r="A69" s="2">
        <v>14</v>
      </c>
      <c r="B69" s="2">
        <v>8</v>
      </c>
      <c r="C69" s="3">
        <v>42162</v>
      </c>
      <c r="D69" s="2">
        <f t="shared" si="3"/>
        <v>597</v>
      </c>
      <c r="E69" s="2">
        <f>700*pogoda[[#This Row],[opady]]</f>
        <v>5600</v>
      </c>
      <c r="F69" s="2">
        <f>IF(pogoda[[#This Row],[zbiornik rano]]+pogoda[[#This Row],[ile opadów]]&gt;25000,25000,pogoda[[#This Row],[zbiornik rano]]+pogoda[[#This Row],[ile opadów]])</f>
        <v>6197</v>
      </c>
      <c r="G69" s="2">
        <f>ROUNDUP(IF(pogoda[[#This Row],[opady]]=0,0.0003*POWER(pogoda[[#This Row],[temperatura_srednia]],1.5)*pogoda[[#This Row],[zbiornik rano]],0),0)</f>
        <v>0</v>
      </c>
      <c r="H69" s="2">
        <f>IF(AND(pogoda[[#This Row],[opady]]&lt;=0.61,pogoda[[#This Row],[temperatura_srednia]]&gt;15),IF(pogoda[[#This Row],[temperatura_srednia]]&gt;30,24000,12000),0)</f>
        <v>0</v>
      </c>
      <c r="I69" s="2">
        <f>pogoda[[#This Row],[ile po deszczu]]-pogoda[[#This Row],[ile parowania]]-pogoda[[#This Row],[czy podlewanie]]</f>
        <v>6197</v>
      </c>
      <c r="J69" s="2">
        <f>IF(pogoda[[#This Row],[ile wody w zbiorniku po odjeciu]]&lt;0,25000-pogoda[[#This Row],[ile po dolaniu]],0)</f>
        <v>0</v>
      </c>
      <c r="K69" s="4">
        <f>pogoda[[#This Row],[ile po deszczu]]-pogoda[[#This Row],[ile parowania]]</f>
        <v>6197</v>
      </c>
      <c r="L69" s="4">
        <f>IF(AND(pogoda[[#This Row],[temperatura_srednia]]&gt;15,pogoda[[#This Row],[opady]]&lt;=0.61),1,0)</f>
        <v>0</v>
      </c>
      <c r="M69" s="4">
        <f>IF(AND(pogoda[[#This Row],[temperatura_srednia]]&gt;15,pogoda[[#This Row],[opady]]&gt;0.61),1,0)</f>
        <v>0</v>
      </c>
    </row>
    <row r="70" spans="1:13" x14ac:dyDescent="0.25">
      <c r="A70" s="2">
        <v>14</v>
      </c>
      <c r="B70" s="2">
        <v>5.9</v>
      </c>
      <c r="C70" s="3">
        <v>42163</v>
      </c>
      <c r="D70" s="2">
        <f t="shared" si="3"/>
        <v>6197</v>
      </c>
      <c r="E70" s="2">
        <f>700*pogoda[[#This Row],[opady]]</f>
        <v>4130</v>
      </c>
      <c r="F70" s="2">
        <f>IF(pogoda[[#This Row],[zbiornik rano]]+pogoda[[#This Row],[ile opadów]]&gt;25000,25000,pogoda[[#This Row],[zbiornik rano]]+pogoda[[#This Row],[ile opadów]])</f>
        <v>10327</v>
      </c>
      <c r="G70" s="2">
        <f>ROUNDUP(IF(pogoda[[#This Row],[opady]]=0,0.0003*POWER(pogoda[[#This Row],[temperatura_srednia]],1.5)*pogoda[[#This Row],[zbiornik rano]],0),0)</f>
        <v>0</v>
      </c>
      <c r="H70" s="2">
        <f>IF(AND(pogoda[[#This Row],[opady]]&lt;=0.61,pogoda[[#This Row],[temperatura_srednia]]&gt;15),IF(pogoda[[#This Row],[temperatura_srednia]]&gt;30,24000,12000),0)</f>
        <v>0</v>
      </c>
      <c r="I70" s="2">
        <f>pogoda[[#This Row],[ile po deszczu]]-pogoda[[#This Row],[ile parowania]]-pogoda[[#This Row],[czy podlewanie]]</f>
        <v>10327</v>
      </c>
      <c r="J70" s="2">
        <f>IF(pogoda[[#This Row],[ile wody w zbiorniku po odjeciu]]&lt;0,25000-pogoda[[#This Row],[ile po dolaniu]],0)</f>
        <v>0</v>
      </c>
      <c r="K70" s="4">
        <f>pogoda[[#This Row],[ile po deszczu]]-pogoda[[#This Row],[ile parowania]]</f>
        <v>10327</v>
      </c>
      <c r="L70" s="4">
        <f>IF(AND(pogoda[[#This Row],[temperatura_srednia]]&gt;15,pogoda[[#This Row],[opady]]&lt;=0.61),1,0)</f>
        <v>0</v>
      </c>
      <c r="M70" s="4">
        <f>IF(AND(pogoda[[#This Row],[temperatura_srednia]]&gt;15,pogoda[[#This Row],[opady]]&gt;0.61),1,0)</f>
        <v>0</v>
      </c>
    </row>
    <row r="71" spans="1:13" x14ac:dyDescent="0.25">
      <c r="A71" s="2">
        <v>12</v>
      </c>
      <c r="B71" s="2">
        <v>5</v>
      </c>
      <c r="C71" s="3">
        <v>42164</v>
      </c>
      <c r="D71" s="2">
        <f t="shared" si="3"/>
        <v>10327</v>
      </c>
      <c r="E71" s="2">
        <f>700*pogoda[[#This Row],[opady]]</f>
        <v>3500</v>
      </c>
      <c r="F71" s="2">
        <f>IF(pogoda[[#This Row],[zbiornik rano]]+pogoda[[#This Row],[ile opadów]]&gt;25000,25000,pogoda[[#This Row],[zbiornik rano]]+pogoda[[#This Row],[ile opadów]])</f>
        <v>13827</v>
      </c>
      <c r="G71" s="2">
        <f>ROUNDUP(IF(pogoda[[#This Row],[opady]]=0,0.0003*POWER(pogoda[[#This Row],[temperatura_srednia]],1.5)*pogoda[[#This Row],[zbiornik rano]],0),0)</f>
        <v>0</v>
      </c>
      <c r="H71" s="2">
        <f>IF(AND(pogoda[[#This Row],[opady]]&lt;=0.61,pogoda[[#This Row],[temperatura_srednia]]&gt;15),IF(pogoda[[#This Row],[temperatura_srednia]]&gt;30,24000,12000),0)</f>
        <v>0</v>
      </c>
      <c r="I71" s="2">
        <f>pogoda[[#This Row],[ile po deszczu]]-pogoda[[#This Row],[ile parowania]]-pogoda[[#This Row],[czy podlewanie]]</f>
        <v>13827</v>
      </c>
      <c r="J71" s="2">
        <f>IF(pogoda[[#This Row],[ile wody w zbiorniku po odjeciu]]&lt;0,25000-pogoda[[#This Row],[ile po dolaniu]],0)</f>
        <v>0</v>
      </c>
      <c r="K71" s="4">
        <f>pogoda[[#This Row],[ile po deszczu]]-pogoda[[#This Row],[ile parowania]]</f>
        <v>13827</v>
      </c>
      <c r="L71" s="4">
        <f>IF(AND(pogoda[[#This Row],[temperatura_srednia]]&gt;15,pogoda[[#This Row],[opady]]&lt;=0.61),1,0)</f>
        <v>0</v>
      </c>
      <c r="M71" s="4">
        <f>IF(AND(pogoda[[#This Row],[temperatura_srednia]]&gt;15,pogoda[[#This Row],[opady]]&gt;0.61),1,0)</f>
        <v>0</v>
      </c>
    </row>
    <row r="72" spans="1:13" x14ac:dyDescent="0.25">
      <c r="A72" s="2">
        <v>16</v>
      </c>
      <c r="B72" s="2">
        <v>0</v>
      </c>
      <c r="C72" s="3">
        <v>42165</v>
      </c>
      <c r="D72" s="2">
        <f t="shared" si="3"/>
        <v>13827</v>
      </c>
      <c r="E72" s="2">
        <f>700*pogoda[[#This Row],[opady]]</f>
        <v>0</v>
      </c>
      <c r="F72" s="2">
        <f>IF(pogoda[[#This Row],[zbiornik rano]]+pogoda[[#This Row],[ile opadów]]&gt;25000,25000,pogoda[[#This Row],[zbiornik rano]]+pogoda[[#This Row],[ile opadów]])</f>
        <v>13827</v>
      </c>
      <c r="G72" s="2">
        <f>ROUNDUP(IF(pogoda[[#This Row],[opady]]=0,0.0003*POWER(pogoda[[#This Row],[temperatura_srednia]],1.5)*pogoda[[#This Row],[zbiornik rano]],0),0)</f>
        <v>266</v>
      </c>
      <c r="H72" s="2">
        <f>IF(AND(pogoda[[#This Row],[opady]]&lt;=0.61,pogoda[[#This Row],[temperatura_srednia]]&gt;15),IF(pogoda[[#This Row],[temperatura_srednia]]&gt;30,24000,12000),0)</f>
        <v>12000</v>
      </c>
      <c r="I72" s="2">
        <f>pogoda[[#This Row],[ile po deszczu]]-pogoda[[#This Row],[ile parowania]]-pogoda[[#This Row],[czy podlewanie]]</f>
        <v>1561</v>
      </c>
      <c r="J72" s="2">
        <f>IF(pogoda[[#This Row],[ile wody w zbiorniku po odjeciu]]&lt;0,25000-pogoda[[#This Row],[ile po dolaniu]],0)</f>
        <v>0</v>
      </c>
      <c r="K72" s="4">
        <f>pogoda[[#This Row],[ile po deszczu]]-pogoda[[#This Row],[ile parowania]]</f>
        <v>13561</v>
      </c>
      <c r="L72" s="4">
        <f>IF(AND(pogoda[[#This Row],[temperatura_srednia]]&gt;15,pogoda[[#This Row],[opady]]&lt;=0.61),1,0)</f>
        <v>1</v>
      </c>
      <c r="M72" s="4">
        <f>IF(AND(pogoda[[#This Row],[temperatura_srednia]]&gt;15,pogoda[[#This Row],[opady]]&gt;0.61),1,0)</f>
        <v>0</v>
      </c>
    </row>
    <row r="73" spans="1:13" x14ac:dyDescent="0.25">
      <c r="A73" s="2">
        <v>16</v>
      </c>
      <c r="B73" s="2">
        <v>0</v>
      </c>
      <c r="C73" s="3">
        <v>42166</v>
      </c>
      <c r="D73" s="2">
        <f t="shared" si="3"/>
        <v>1561</v>
      </c>
      <c r="E73" s="2">
        <f>700*pogoda[[#This Row],[opady]]</f>
        <v>0</v>
      </c>
      <c r="F73" s="2">
        <f>IF(pogoda[[#This Row],[zbiornik rano]]+pogoda[[#This Row],[ile opadów]]&gt;25000,25000,pogoda[[#This Row],[zbiornik rano]]+pogoda[[#This Row],[ile opadów]])</f>
        <v>1561</v>
      </c>
      <c r="G73" s="2">
        <f>ROUNDUP(IF(pogoda[[#This Row],[opady]]=0,0.0003*POWER(pogoda[[#This Row],[temperatura_srednia]],1.5)*pogoda[[#This Row],[zbiornik rano]],0),0)</f>
        <v>30</v>
      </c>
      <c r="H73" s="2">
        <f>IF(AND(pogoda[[#This Row],[opady]]&lt;=0.61,pogoda[[#This Row],[temperatura_srednia]]&gt;15),IF(pogoda[[#This Row],[temperatura_srednia]]&gt;30,24000,12000),0)</f>
        <v>12000</v>
      </c>
      <c r="I73" s="2">
        <f>pogoda[[#This Row],[ile po deszczu]]-pogoda[[#This Row],[ile parowania]]-pogoda[[#This Row],[czy podlewanie]]</f>
        <v>-10469</v>
      </c>
      <c r="J73" s="2">
        <f>IF(pogoda[[#This Row],[ile wody w zbiorniku po odjeciu]]&lt;0,25000-pogoda[[#This Row],[ile po dolaniu]],0)</f>
        <v>23469</v>
      </c>
      <c r="K73" s="4">
        <f>pogoda[[#This Row],[ile po deszczu]]-pogoda[[#This Row],[ile parowania]]</f>
        <v>1531</v>
      </c>
      <c r="L73" s="4">
        <f>IF(AND(pogoda[[#This Row],[temperatura_srednia]]&gt;15,pogoda[[#This Row],[opady]]&lt;=0.61),1,0)</f>
        <v>1</v>
      </c>
      <c r="M73" s="4">
        <f>IF(AND(pogoda[[#This Row],[temperatura_srednia]]&gt;15,pogoda[[#This Row],[opady]]&gt;0.61),1,0)</f>
        <v>0</v>
      </c>
    </row>
    <row r="74" spans="1:13" x14ac:dyDescent="0.25">
      <c r="A74" s="2">
        <v>18</v>
      </c>
      <c r="B74" s="2">
        <v>5</v>
      </c>
      <c r="C74" s="3">
        <v>42167</v>
      </c>
      <c r="D74" s="2">
        <f t="shared" si="3"/>
        <v>13000</v>
      </c>
      <c r="E74" s="2">
        <f>700*pogoda[[#This Row],[opady]]</f>
        <v>3500</v>
      </c>
      <c r="F74" s="2">
        <f>IF(pogoda[[#This Row],[zbiornik rano]]+pogoda[[#This Row],[ile opadów]]&gt;25000,25000,pogoda[[#This Row],[zbiornik rano]]+pogoda[[#This Row],[ile opadów]])</f>
        <v>16500</v>
      </c>
      <c r="G74" s="2">
        <f>ROUNDUP(IF(pogoda[[#This Row],[opady]]=0,0.0003*POWER(pogoda[[#This Row],[temperatura_srednia]],1.5)*pogoda[[#This Row],[zbiornik rano]],0),0)</f>
        <v>0</v>
      </c>
      <c r="H74" s="2">
        <f>IF(AND(pogoda[[#This Row],[opady]]&lt;=0.61,pogoda[[#This Row],[temperatura_srednia]]&gt;15),IF(pogoda[[#This Row],[temperatura_srednia]]&gt;30,24000,12000),0)</f>
        <v>0</v>
      </c>
      <c r="I74" s="2">
        <f>pogoda[[#This Row],[ile po deszczu]]-pogoda[[#This Row],[ile parowania]]-pogoda[[#This Row],[czy podlewanie]]</f>
        <v>16500</v>
      </c>
      <c r="J74" s="2">
        <f>IF(pogoda[[#This Row],[ile wody w zbiorniku po odjeciu]]&lt;0,25000-pogoda[[#This Row],[ile po dolaniu]],0)</f>
        <v>0</v>
      </c>
      <c r="K74" s="4">
        <f>pogoda[[#This Row],[ile po deszczu]]-pogoda[[#This Row],[ile parowania]]</f>
        <v>16500</v>
      </c>
      <c r="L74" s="4">
        <f>IF(AND(pogoda[[#This Row],[temperatura_srednia]]&gt;15,pogoda[[#This Row],[opady]]&lt;=0.61),1,0)</f>
        <v>0</v>
      </c>
      <c r="M74" s="4">
        <f>IF(AND(pogoda[[#This Row],[temperatura_srednia]]&gt;15,pogoda[[#This Row],[opady]]&gt;0.61),1,0)</f>
        <v>1</v>
      </c>
    </row>
    <row r="75" spans="1:13" x14ac:dyDescent="0.25">
      <c r="A75" s="2">
        <v>19</v>
      </c>
      <c r="B75" s="2">
        <v>1</v>
      </c>
      <c r="C75" s="3">
        <v>42168</v>
      </c>
      <c r="D75" s="2">
        <f t="shared" si="3"/>
        <v>16500</v>
      </c>
      <c r="E75" s="2">
        <f>700*pogoda[[#This Row],[opady]]</f>
        <v>700</v>
      </c>
      <c r="F75" s="2">
        <f>IF(pogoda[[#This Row],[zbiornik rano]]+pogoda[[#This Row],[ile opadów]]&gt;25000,25000,pogoda[[#This Row],[zbiornik rano]]+pogoda[[#This Row],[ile opadów]])</f>
        <v>17200</v>
      </c>
      <c r="G75" s="2">
        <f>ROUNDUP(IF(pogoda[[#This Row],[opady]]=0,0.0003*POWER(pogoda[[#This Row],[temperatura_srednia]],1.5)*pogoda[[#This Row],[zbiornik rano]],0),0)</f>
        <v>0</v>
      </c>
      <c r="H75" s="2">
        <f>IF(AND(pogoda[[#This Row],[opady]]&lt;=0.61,pogoda[[#This Row],[temperatura_srednia]]&gt;15),IF(pogoda[[#This Row],[temperatura_srednia]]&gt;30,24000,12000),0)</f>
        <v>0</v>
      </c>
      <c r="I75" s="2">
        <f>pogoda[[#This Row],[ile po deszczu]]-pogoda[[#This Row],[ile parowania]]-pogoda[[#This Row],[czy podlewanie]]</f>
        <v>17200</v>
      </c>
      <c r="J75" s="2">
        <f>IF(pogoda[[#This Row],[ile wody w zbiorniku po odjeciu]]&lt;0,25000-pogoda[[#This Row],[ile po dolaniu]],0)</f>
        <v>0</v>
      </c>
      <c r="K75" s="4">
        <f>pogoda[[#This Row],[ile po deszczu]]-pogoda[[#This Row],[ile parowania]]</f>
        <v>17200</v>
      </c>
      <c r="L75" s="4">
        <f>IF(AND(pogoda[[#This Row],[temperatura_srednia]]&gt;15,pogoda[[#This Row],[opady]]&lt;=0.61),1,0)</f>
        <v>0</v>
      </c>
      <c r="M75" s="4">
        <f>IF(AND(pogoda[[#This Row],[temperatura_srednia]]&gt;15,pogoda[[#This Row],[opady]]&gt;0.61),1,0)</f>
        <v>1</v>
      </c>
    </row>
    <row r="76" spans="1:13" x14ac:dyDescent="0.25">
      <c r="A76" s="2">
        <v>22</v>
      </c>
      <c r="B76" s="2">
        <v>0</v>
      </c>
      <c r="C76" s="3">
        <v>42169</v>
      </c>
      <c r="D76" s="2">
        <f t="shared" si="3"/>
        <v>17200</v>
      </c>
      <c r="E76" s="2">
        <f>700*pogoda[[#This Row],[opady]]</f>
        <v>0</v>
      </c>
      <c r="F76" s="2">
        <f>IF(pogoda[[#This Row],[zbiornik rano]]+pogoda[[#This Row],[ile opadów]]&gt;25000,25000,pogoda[[#This Row],[zbiornik rano]]+pogoda[[#This Row],[ile opadów]])</f>
        <v>17200</v>
      </c>
      <c r="G76" s="2">
        <f>ROUNDUP(IF(pogoda[[#This Row],[opady]]=0,0.0003*POWER(pogoda[[#This Row],[temperatura_srednia]],1.5)*pogoda[[#This Row],[zbiornik rano]],0),0)</f>
        <v>533</v>
      </c>
      <c r="H76" s="2">
        <f>IF(AND(pogoda[[#This Row],[opady]]&lt;=0.61,pogoda[[#This Row],[temperatura_srednia]]&gt;15),IF(pogoda[[#This Row],[temperatura_srednia]]&gt;30,24000,12000),0)</f>
        <v>12000</v>
      </c>
      <c r="I76" s="2">
        <f>pogoda[[#This Row],[ile po deszczu]]-pogoda[[#This Row],[ile parowania]]-pogoda[[#This Row],[czy podlewanie]]</f>
        <v>4667</v>
      </c>
      <c r="J76" s="2">
        <f>IF(pogoda[[#This Row],[ile wody w zbiorniku po odjeciu]]&lt;0,25000-pogoda[[#This Row],[ile po dolaniu]],0)</f>
        <v>0</v>
      </c>
      <c r="K76" s="4">
        <f>pogoda[[#This Row],[ile po deszczu]]-pogoda[[#This Row],[ile parowania]]</f>
        <v>16667</v>
      </c>
      <c r="L76" s="4">
        <f>IF(AND(pogoda[[#This Row],[temperatura_srednia]]&gt;15,pogoda[[#This Row],[opady]]&lt;=0.61),1,0)</f>
        <v>1</v>
      </c>
      <c r="M76" s="4">
        <f>IF(AND(pogoda[[#This Row],[temperatura_srednia]]&gt;15,pogoda[[#This Row],[opady]]&gt;0.61),1,0)</f>
        <v>0</v>
      </c>
    </row>
    <row r="77" spans="1:13" x14ac:dyDescent="0.25">
      <c r="A77" s="2">
        <v>16</v>
      </c>
      <c r="B77" s="2">
        <v>0</v>
      </c>
      <c r="C77" s="3">
        <v>42170</v>
      </c>
      <c r="D77" s="2">
        <f t="shared" si="3"/>
        <v>4667</v>
      </c>
      <c r="E77" s="2">
        <f>700*pogoda[[#This Row],[opady]]</f>
        <v>0</v>
      </c>
      <c r="F77" s="2">
        <f>IF(pogoda[[#This Row],[zbiornik rano]]+pogoda[[#This Row],[ile opadów]]&gt;25000,25000,pogoda[[#This Row],[zbiornik rano]]+pogoda[[#This Row],[ile opadów]])</f>
        <v>4667</v>
      </c>
      <c r="G77" s="2">
        <f>ROUNDUP(IF(pogoda[[#This Row],[opady]]=0,0.0003*POWER(pogoda[[#This Row],[temperatura_srednia]],1.5)*pogoda[[#This Row],[zbiornik rano]],0),0)</f>
        <v>90</v>
      </c>
      <c r="H77" s="2">
        <f>IF(AND(pogoda[[#This Row],[opady]]&lt;=0.61,pogoda[[#This Row],[temperatura_srednia]]&gt;15),IF(pogoda[[#This Row],[temperatura_srednia]]&gt;30,24000,12000),0)</f>
        <v>12000</v>
      </c>
      <c r="I77" s="2">
        <f>pogoda[[#This Row],[ile po deszczu]]-pogoda[[#This Row],[ile parowania]]-pogoda[[#This Row],[czy podlewanie]]</f>
        <v>-7423</v>
      </c>
      <c r="J77" s="2">
        <f>IF(pogoda[[#This Row],[ile wody w zbiorniku po odjeciu]]&lt;0,25000-pogoda[[#This Row],[ile po dolaniu]],0)</f>
        <v>20423</v>
      </c>
      <c r="K77" s="4">
        <f>pogoda[[#This Row],[ile po deszczu]]-pogoda[[#This Row],[ile parowania]]</f>
        <v>4577</v>
      </c>
      <c r="L77" s="4">
        <f>IF(AND(pogoda[[#This Row],[temperatura_srednia]]&gt;15,pogoda[[#This Row],[opady]]&lt;=0.61),1,0)</f>
        <v>1</v>
      </c>
      <c r="M77" s="4">
        <f>IF(AND(pogoda[[#This Row],[temperatura_srednia]]&gt;15,pogoda[[#This Row],[opady]]&gt;0.61),1,0)</f>
        <v>0</v>
      </c>
    </row>
    <row r="78" spans="1:13" x14ac:dyDescent="0.25">
      <c r="A78" s="2">
        <v>12</v>
      </c>
      <c r="B78" s="2">
        <v>0</v>
      </c>
      <c r="C78" s="3">
        <v>42171</v>
      </c>
      <c r="D78" s="2">
        <f t="shared" si="3"/>
        <v>13000</v>
      </c>
      <c r="E78" s="2">
        <f>700*pogoda[[#This Row],[opady]]</f>
        <v>0</v>
      </c>
      <c r="F78" s="2">
        <f>IF(pogoda[[#This Row],[zbiornik rano]]+pogoda[[#This Row],[ile opadów]]&gt;25000,25000,pogoda[[#This Row],[zbiornik rano]]+pogoda[[#This Row],[ile opadów]])</f>
        <v>13000</v>
      </c>
      <c r="G78" s="2">
        <f>ROUNDUP(IF(pogoda[[#This Row],[opady]]=0,0.0003*POWER(pogoda[[#This Row],[temperatura_srednia]],1.5)*pogoda[[#This Row],[zbiornik rano]],0),0)</f>
        <v>163</v>
      </c>
      <c r="H78" s="2">
        <f>IF(AND(pogoda[[#This Row],[opady]]&lt;=0.61,pogoda[[#This Row],[temperatura_srednia]]&gt;15),IF(pogoda[[#This Row],[temperatura_srednia]]&gt;30,24000,12000),0)</f>
        <v>0</v>
      </c>
      <c r="I78" s="2">
        <f>pogoda[[#This Row],[ile po deszczu]]-pogoda[[#This Row],[ile parowania]]-pogoda[[#This Row],[czy podlewanie]]</f>
        <v>12837</v>
      </c>
      <c r="J78" s="2">
        <f>IF(pogoda[[#This Row],[ile wody w zbiorniku po odjeciu]]&lt;0,25000-pogoda[[#This Row],[ile po dolaniu]],0)</f>
        <v>0</v>
      </c>
      <c r="K78" s="4">
        <f>pogoda[[#This Row],[ile po deszczu]]-pogoda[[#This Row],[ile parowania]]</f>
        <v>12837</v>
      </c>
      <c r="L78" s="4">
        <f>IF(AND(pogoda[[#This Row],[temperatura_srednia]]&gt;15,pogoda[[#This Row],[opady]]&lt;=0.61),1,0)</f>
        <v>0</v>
      </c>
      <c r="M78" s="4">
        <f>IF(AND(pogoda[[#This Row],[temperatura_srednia]]&gt;15,pogoda[[#This Row],[opady]]&gt;0.61),1,0)</f>
        <v>0</v>
      </c>
    </row>
    <row r="79" spans="1:13" x14ac:dyDescent="0.25">
      <c r="A79" s="2">
        <v>14</v>
      </c>
      <c r="B79" s="2">
        <v>0</v>
      </c>
      <c r="C79" s="3">
        <v>42172</v>
      </c>
      <c r="D79" s="2">
        <f t="shared" si="3"/>
        <v>12837</v>
      </c>
      <c r="E79" s="2">
        <f>700*pogoda[[#This Row],[opady]]</f>
        <v>0</v>
      </c>
      <c r="F79" s="2">
        <f>IF(pogoda[[#This Row],[zbiornik rano]]+pogoda[[#This Row],[ile opadów]]&gt;25000,25000,pogoda[[#This Row],[zbiornik rano]]+pogoda[[#This Row],[ile opadów]])</f>
        <v>12837</v>
      </c>
      <c r="G79" s="2">
        <f>ROUNDUP(IF(pogoda[[#This Row],[opady]]=0,0.0003*POWER(pogoda[[#This Row],[temperatura_srednia]],1.5)*pogoda[[#This Row],[zbiornik rano]],0),0)</f>
        <v>202</v>
      </c>
      <c r="H79" s="2">
        <f>IF(AND(pogoda[[#This Row],[opady]]&lt;=0.61,pogoda[[#This Row],[temperatura_srednia]]&gt;15),IF(pogoda[[#This Row],[temperatura_srednia]]&gt;30,24000,12000),0)</f>
        <v>0</v>
      </c>
      <c r="I79" s="2">
        <f>pogoda[[#This Row],[ile po deszczu]]-pogoda[[#This Row],[ile parowania]]-pogoda[[#This Row],[czy podlewanie]]</f>
        <v>12635</v>
      </c>
      <c r="J79" s="2">
        <f>IF(pogoda[[#This Row],[ile wody w zbiorniku po odjeciu]]&lt;0,25000-pogoda[[#This Row],[ile po dolaniu]],0)</f>
        <v>0</v>
      </c>
      <c r="K79" s="4">
        <f>pogoda[[#This Row],[ile po deszczu]]-pogoda[[#This Row],[ile parowania]]</f>
        <v>12635</v>
      </c>
      <c r="L79" s="4">
        <f>IF(AND(pogoda[[#This Row],[temperatura_srednia]]&gt;15,pogoda[[#This Row],[opady]]&lt;=0.61),1,0)</f>
        <v>0</v>
      </c>
      <c r="M79" s="4">
        <f>IF(AND(pogoda[[#This Row],[temperatura_srednia]]&gt;15,pogoda[[#This Row],[opady]]&gt;0.61),1,0)</f>
        <v>0</v>
      </c>
    </row>
    <row r="80" spans="1:13" x14ac:dyDescent="0.25">
      <c r="A80" s="2">
        <v>16</v>
      </c>
      <c r="B80" s="2">
        <v>0.3</v>
      </c>
      <c r="C80" s="3">
        <v>42173</v>
      </c>
      <c r="D80" s="2">
        <f t="shared" si="3"/>
        <v>12635</v>
      </c>
      <c r="E80" s="2">
        <f>700*pogoda[[#This Row],[opady]]</f>
        <v>210</v>
      </c>
      <c r="F80" s="2">
        <f>IF(pogoda[[#This Row],[zbiornik rano]]+pogoda[[#This Row],[ile opadów]]&gt;25000,25000,pogoda[[#This Row],[zbiornik rano]]+pogoda[[#This Row],[ile opadów]])</f>
        <v>12845</v>
      </c>
      <c r="G80" s="2">
        <f>ROUNDUP(IF(pogoda[[#This Row],[opady]]=0,0.0003*POWER(pogoda[[#This Row],[temperatura_srednia]],1.5)*pogoda[[#This Row],[zbiornik rano]],0),0)</f>
        <v>0</v>
      </c>
      <c r="H80" s="2">
        <f>IF(AND(pogoda[[#This Row],[opady]]&lt;=0.61,pogoda[[#This Row],[temperatura_srednia]]&gt;15),IF(pogoda[[#This Row],[temperatura_srednia]]&gt;30,24000,12000),0)</f>
        <v>12000</v>
      </c>
      <c r="I80" s="2">
        <f>pogoda[[#This Row],[ile po deszczu]]-pogoda[[#This Row],[ile parowania]]-pogoda[[#This Row],[czy podlewanie]]</f>
        <v>845</v>
      </c>
      <c r="J80" s="2">
        <f>IF(pogoda[[#This Row],[ile wody w zbiorniku po odjeciu]]&lt;0,25000-pogoda[[#This Row],[ile po dolaniu]],0)</f>
        <v>0</v>
      </c>
      <c r="K80" s="4">
        <f>pogoda[[#This Row],[ile po deszczu]]-pogoda[[#This Row],[ile parowania]]</f>
        <v>12845</v>
      </c>
      <c r="L80" s="4">
        <f>IF(AND(pogoda[[#This Row],[temperatura_srednia]]&gt;15,pogoda[[#This Row],[opady]]&lt;=0.61),1,0)</f>
        <v>1</v>
      </c>
      <c r="M80" s="4">
        <f>IF(AND(pogoda[[#This Row],[temperatura_srednia]]&gt;15,pogoda[[#This Row],[opady]]&gt;0.61),1,0)</f>
        <v>0</v>
      </c>
    </row>
    <row r="81" spans="1:13" x14ac:dyDescent="0.25">
      <c r="A81" s="2">
        <v>12</v>
      </c>
      <c r="B81" s="2">
        <v>3</v>
      </c>
      <c r="C81" s="3">
        <v>42174</v>
      </c>
      <c r="D81" s="2">
        <f t="shared" si="3"/>
        <v>845</v>
      </c>
      <c r="E81" s="2">
        <f>700*pogoda[[#This Row],[opady]]</f>
        <v>2100</v>
      </c>
      <c r="F81" s="2">
        <f>IF(pogoda[[#This Row],[zbiornik rano]]+pogoda[[#This Row],[ile opadów]]&gt;25000,25000,pogoda[[#This Row],[zbiornik rano]]+pogoda[[#This Row],[ile opadów]])</f>
        <v>2945</v>
      </c>
      <c r="G81" s="2">
        <f>ROUNDUP(IF(pogoda[[#This Row],[opady]]=0,0.0003*POWER(pogoda[[#This Row],[temperatura_srednia]],1.5)*pogoda[[#This Row],[zbiornik rano]],0),0)</f>
        <v>0</v>
      </c>
      <c r="H81" s="2">
        <f>IF(AND(pogoda[[#This Row],[opady]]&lt;=0.61,pogoda[[#This Row],[temperatura_srednia]]&gt;15),IF(pogoda[[#This Row],[temperatura_srednia]]&gt;30,24000,12000),0)</f>
        <v>0</v>
      </c>
      <c r="I81" s="2">
        <f>pogoda[[#This Row],[ile po deszczu]]-pogoda[[#This Row],[ile parowania]]-pogoda[[#This Row],[czy podlewanie]]</f>
        <v>2945</v>
      </c>
      <c r="J81" s="2">
        <f>IF(pogoda[[#This Row],[ile wody w zbiorniku po odjeciu]]&lt;0,25000-pogoda[[#This Row],[ile po dolaniu]],0)</f>
        <v>0</v>
      </c>
      <c r="K81" s="4">
        <f>pogoda[[#This Row],[ile po deszczu]]-pogoda[[#This Row],[ile parowania]]</f>
        <v>2945</v>
      </c>
      <c r="L81" s="4">
        <f>IF(AND(pogoda[[#This Row],[temperatura_srednia]]&gt;15,pogoda[[#This Row],[opady]]&lt;=0.61),1,0)</f>
        <v>0</v>
      </c>
      <c r="M81" s="4">
        <f>IF(AND(pogoda[[#This Row],[temperatura_srednia]]&gt;15,pogoda[[#This Row],[opady]]&gt;0.61),1,0)</f>
        <v>0</v>
      </c>
    </row>
    <row r="82" spans="1:13" x14ac:dyDescent="0.25">
      <c r="A82" s="2">
        <v>13</v>
      </c>
      <c r="B82" s="2">
        <v>2</v>
      </c>
      <c r="C82" s="3">
        <v>42175</v>
      </c>
      <c r="D82" s="2">
        <f t="shared" si="3"/>
        <v>2945</v>
      </c>
      <c r="E82" s="2">
        <f>700*pogoda[[#This Row],[opady]]</f>
        <v>1400</v>
      </c>
      <c r="F82" s="2">
        <f>IF(pogoda[[#This Row],[zbiornik rano]]+pogoda[[#This Row],[ile opadów]]&gt;25000,25000,pogoda[[#This Row],[zbiornik rano]]+pogoda[[#This Row],[ile opadów]])</f>
        <v>4345</v>
      </c>
      <c r="G82" s="2">
        <f>ROUNDUP(IF(pogoda[[#This Row],[opady]]=0,0.0003*POWER(pogoda[[#This Row],[temperatura_srednia]],1.5)*pogoda[[#This Row],[zbiornik rano]],0),0)</f>
        <v>0</v>
      </c>
      <c r="H82" s="2">
        <f>IF(AND(pogoda[[#This Row],[opady]]&lt;=0.61,pogoda[[#This Row],[temperatura_srednia]]&gt;15),IF(pogoda[[#This Row],[temperatura_srednia]]&gt;30,24000,12000),0)</f>
        <v>0</v>
      </c>
      <c r="I82" s="2">
        <f>pogoda[[#This Row],[ile po deszczu]]-pogoda[[#This Row],[ile parowania]]-pogoda[[#This Row],[czy podlewanie]]</f>
        <v>4345</v>
      </c>
      <c r="J82" s="2">
        <f>IF(pogoda[[#This Row],[ile wody w zbiorniku po odjeciu]]&lt;0,25000-pogoda[[#This Row],[ile po dolaniu]],0)</f>
        <v>0</v>
      </c>
      <c r="K82" s="4">
        <f>pogoda[[#This Row],[ile po deszczu]]-pogoda[[#This Row],[ile parowania]]</f>
        <v>4345</v>
      </c>
      <c r="L82" s="4">
        <f>IF(AND(pogoda[[#This Row],[temperatura_srednia]]&gt;15,pogoda[[#This Row],[opady]]&lt;=0.61),1,0)</f>
        <v>0</v>
      </c>
      <c r="M82" s="4">
        <f>IF(AND(pogoda[[#This Row],[temperatura_srednia]]&gt;15,pogoda[[#This Row],[opady]]&gt;0.61),1,0)</f>
        <v>0</v>
      </c>
    </row>
    <row r="83" spans="1:13" x14ac:dyDescent="0.25">
      <c r="A83" s="2">
        <v>12</v>
      </c>
      <c r="B83" s="2">
        <v>0</v>
      </c>
      <c r="C83" s="3">
        <v>42176</v>
      </c>
      <c r="D83" s="2">
        <f t="shared" si="3"/>
        <v>4345</v>
      </c>
      <c r="E83" s="2">
        <f>700*pogoda[[#This Row],[opady]]</f>
        <v>0</v>
      </c>
      <c r="F83" s="2">
        <f>IF(pogoda[[#This Row],[zbiornik rano]]+pogoda[[#This Row],[ile opadów]]&gt;25000,25000,pogoda[[#This Row],[zbiornik rano]]+pogoda[[#This Row],[ile opadów]])</f>
        <v>4345</v>
      </c>
      <c r="G83" s="2">
        <f>ROUNDUP(IF(pogoda[[#This Row],[opady]]=0,0.0003*POWER(pogoda[[#This Row],[temperatura_srednia]],1.5)*pogoda[[#This Row],[zbiornik rano]],0),0)</f>
        <v>55</v>
      </c>
      <c r="H83" s="2">
        <f>IF(AND(pogoda[[#This Row],[opady]]&lt;=0.61,pogoda[[#This Row],[temperatura_srednia]]&gt;15),IF(pogoda[[#This Row],[temperatura_srednia]]&gt;30,24000,12000),0)</f>
        <v>0</v>
      </c>
      <c r="I83" s="2">
        <f>pogoda[[#This Row],[ile po deszczu]]-pogoda[[#This Row],[ile parowania]]-pogoda[[#This Row],[czy podlewanie]]</f>
        <v>4290</v>
      </c>
      <c r="J83" s="2">
        <f>IF(pogoda[[#This Row],[ile wody w zbiorniku po odjeciu]]&lt;0,25000-pogoda[[#This Row],[ile po dolaniu]],0)</f>
        <v>0</v>
      </c>
      <c r="K83" s="4">
        <f>pogoda[[#This Row],[ile po deszczu]]-pogoda[[#This Row],[ile parowania]]</f>
        <v>4290</v>
      </c>
      <c r="L83" s="4">
        <f>IF(AND(pogoda[[#This Row],[temperatura_srednia]]&gt;15,pogoda[[#This Row],[opady]]&lt;=0.61),1,0)</f>
        <v>0</v>
      </c>
      <c r="M83" s="4">
        <f>IF(AND(pogoda[[#This Row],[temperatura_srednia]]&gt;15,pogoda[[#This Row],[opady]]&gt;0.61),1,0)</f>
        <v>0</v>
      </c>
    </row>
    <row r="84" spans="1:13" x14ac:dyDescent="0.25">
      <c r="A84" s="2">
        <v>12</v>
      </c>
      <c r="B84" s="2">
        <v>3</v>
      </c>
      <c r="C84" s="3">
        <v>42177</v>
      </c>
      <c r="D84" s="2">
        <f t="shared" si="3"/>
        <v>4290</v>
      </c>
      <c r="E84" s="2">
        <f>700*pogoda[[#This Row],[opady]]</f>
        <v>2100</v>
      </c>
      <c r="F84" s="2">
        <f>IF(pogoda[[#This Row],[zbiornik rano]]+pogoda[[#This Row],[ile opadów]]&gt;25000,25000,pogoda[[#This Row],[zbiornik rano]]+pogoda[[#This Row],[ile opadów]])</f>
        <v>6390</v>
      </c>
      <c r="G84" s="2">
        <f>ROUNDUP(IF(pogoda[[#This Row],[opady]]=0,0.0003*POWER(pogoda[[#This Row],[temperatura_srednia]],1.5)*pogoda[[#This Row],[zbiornik rano]],0),0)</f>
        <v>0</v>
      </c>
      <c r="H84" s="2">
        <f>IF(AND(pogoda[[#This Row],[opady]]&lt;=0.61,pogoda[[#This Row],[temperatura_srednia]]&gt;15),IF(pogoda[[#This Row],[temperatura_srednia]]&gt;30,24000,12000),0)</f>
        <v>0</v>
      </c>
      <c r="I84" s="2">
        <f>pogoda[[#This Row],[ile po deszczu]]-pogoda[[#This Row],[ile parowania]]-pogoda[[#This Row],[czy podlewanie]]</f>
        <v>6390</v>
      </c>
      <c r="J84" s="2">
        <f>IF(pogoda[[#This Row],[ile wody w zbiorniku po odjeciu]]&lt;0,25000-pogoda[[#This Row],[ile po dolaniu]],0)</f>
        <v>0</v>
      </c>
      <c r="K84" s="4">
        <f>pogoda[[#This Row],[ile po deszczu]]-pogoda[[#This Row],[ile parowania]]</f>
        <v>6390</v>
      </c>
      <c r="L84" s="4">
        <f>IF(AND(pogoda[[#This Row],[temperatura_srednia]]&gt;15,pogoda[[#This Row],[opady]]&lt;=0.61),1,0)</f>
        <v>0</v>
      </c>
      <c r="M84" s="4">
        <f>IF(AND(pogoda[[#This Row],[temperatura_srednia]]&gt;15,pogoda[[#This Row],[opady]]&gt;0.61),1,0)</f>
        <v>0</v>
      </c>
    </row>
    <row r="85" spans="1:13" x14ac:dyDescent="0.25">
      <c r="A85" s="2">
        <v>13</v>
      </c>
      <c r="B85" s="2">
        <v>3</v>
      </c>
      <c r="C85" s="3">
        <v>42178</v>
      </c>
      <c r="D85" s="2">
        <f t="shared" si="3"/>
        <v>6390</v>
      </c>
      <c r="E85" s="2">
        <f>700*pogoda[[#This Row],[opady]]</f>
        <v>2100</v>
      </c>
      <c r="F85" s="2">
        <f>IF(pogoda[[#This Row],[zbiornik rano]]+pogoda[[#This Row],[ile opadów]]&gt;25000,25000,pogoda[[#This Row],[zbiornik rano]]+pogoda[[#This Row],[ile opadów]])</f>
        <v>8490</v>
      </c>
      <c r="G85" s="2">
        <f>ROUNDUP(IF(pogoda[[#This Row],[opady]]=0,0.0003*POWER(pogoda[[#This Row],[temperatura_srednia]],1.5)*pogoda[[#This Row],[zbiornik rano]],0),0)</f>
        <v>0</v>
      </c>
      <c r="H85" s="2">
        <f>IF(AND(pogoda[[#This Row],[opady]]&lt;=0.61,pogoda[[#This Row],[temperatura_srednia]]&gt;15),IF(pogoda[[#This Row],[temperatura_srednia]]&gt;30,24000,12000),0)</f>
        <v>0</v>
      </c>
      <c r="I85" s="2">
        <f>pogoda[[#This Row],[ile po deszczu]]-pogoda[[#This Row],[ile parowania]]-pogoda[[#This Row],[czy podlewanie]]</f>
        <v>8490</v>
      </c>
      <c r="J85" s="2">
        <f>IF(pogoda[[#This Row],[ile wody w zbiorniku po odjeciu]]&lt;0,25000-pogoda[[#This Row],[ile po dolaniu]],0)</f>
        <v>0</v>
      </c>
      <c r="K85" s="4">
        <f>pogoda[[#This Row],[ile po deszczu]]-pogoda[[#This Row],[ile parowania]]</f>
        <v>8490</v>
      </c>
      <c r="L85" s="4">
        <f>IF(AND(pogoda[[#This Row],[temperatura_srednia]]&gt;15,pogoda[[#This Row],[opady]]&lt;=0.61),1,0)</f>
        <v>0</v>
      </c>
      <c r="M85" s="4">
        <f>IF(AND(pogoda[[#This Row],[temperatura_srednia]]&gt;15,pogoda[[#This Row],[opady]]&gt;0.61),1,0)</f>
        <v>0</v>
      </c>
    </row>
    <row r="86" spans="1:13" x14ac:dyDescent="0.25">
      <c r="A86" s="2">
        <v>12</v>
      </c>
      <c r="B86" s="2">
        <v>0</v>
      </c>
      <c r="C86" s="3">
        <v>42179</v>
      </c>
      <c r="D86" s="2">
        <f t="shared" si="3"/>
        <v>8490</v>
      </c>
      <c r="E86" s="2">
        <f>700*pogoda[[#This Row],[opady]]</f>
        <v>0</v>
      </c>
      <c r="F86" s="2">
        <f>IF(pogoda[[#This Row],[zbiornik rano]]+pogoda[[#This Row],[ile opadów]]&gt;25000,25000,pogoda[[#This Row],[zbiornik rano]]+pogoda[[#This Row],[ile opadów]])</f>
        <v>8490</v>
      </c>
      <c r="G86" s="2">
        <f>ROUNDUP(IF(pogoda[[#This Row],[opady]]=0,0.0003*POWER(pogoda[[#This Row],[temperatura_srednia]],1.5)*pogoda[[#This Row],[zbiornik rano]],0),0)</f>
        <v>106</v>
      </c>
      <c r="H86" s="2">
        <f>IF(AND(pogoda[[#This Row],[opady]]&lt;=0.61,pogoda[[#This Row],[temperatura_srednia]]&gt;15),IF(pogoda[[#This Row],[temperatura_srednia]]&gt;30,24000,12000),0)</f>
        <v>0</v>
      </c>
      <c r="I86" s="2">
        <f>pogoda[[#This Row],[ile po deszczu]]-pogoda[[#This Row],[ile parowania]]-pogoda[[#This Row],[czy podlewanie]]</f>
        <v>8384</v>
      </c>
      <c r="J86" s="2">
        <f>IF(pogoda[[#This Row],[ile wody w zbiorniku po odjeciu]]&lt;0,25000-pogoda[[#This Row],[ile po dolaniu]],0)</f>
        <v>0</v>
      </c>
      <c r="K86" s="4">
        <f>pogoda[[#This Row],[ile po deszczu]]-pogoda[[#This Row],[ile parowania]]</f>
        <v>8384</v>
      </c>
      <c r="L86" s="4">
        <f>IF(AND(pogoda[[#This Row],[temperatura_srednia]]&gt;15,pogoda[[#This Row],[opady]]&lt;=0.61),1,0)</f>
        <v>0</v>
      </c>
      <c r="M86" s="4">
        <f>IF(AND(pogoda[[#This Row],[temperatura_srednia]]&gt;15,pogoda[[#This Row],[opady]]&gt;0.61),1,0)</f>
        <v>0</v>
      </c>
    </row>
    <row r="87" spans="1:13" x14ac:dyDescent="0.25">
      <c r="A87" s="2">
        <v>16</v>
      </c>
      <c r="B87" s="2">
        <v>0</v>
      </c>
      <c r="C87" s="3">
        <v>42180</v>
      </c>
      <c r="D87" s="2">
        <f t="shared" si="3"/>
        <v>8384</v>
      </c>
      <c r="E87" s="2">
        <f>700*pogoda[[#This Row],[opady]]</f>
        <v>0</v>
      </c>
      <c r="F87" s="2">
        <f>IF(pogoda[[#This Row],[zbiornik rano]]+pogoda[[#This Row],[ile opadów]]&gt;25000,25000,pogoda[[#This Row],[zbiornik rano]]+pogoda[[#This Row],[ile opadów]])</f>
        <v>8384</v>
      </c>
      <c r="G87" s="2">
        <f>ROUNDUP(IF(pogoda[[#This Row],[opady]]=0,0.0003*POWER(pogoda[[#This Row],[temperatura_srednia]],1.5)*pogoda[[#This Row],[zbiornik rano]],0),0)</f>
        <v>161</v>
      </c>
      <c r="H87" s="2">
        <f>IF(AND(pogoda[[#This Row],[opady]]&lt;=0.61,pogoda[[#This Row],[temperatura_srednia]]&gt;15),IF(pogoda[[#This Row],[temperatura_srednia]]&gt;30,24000,12000),0)</f>
        <v>12000</v>
      </c>
      <c r="I87" s="2">
        <f>pogoda[[#This Row],[ile po deszczu]]-pogoda[[#This Row],[ile parowania]]-pogoda[[#This Row],[czy podlewanie]]</f>
        <v>-3777</v>
      </c>
      <c r="J87" s="2">
        <f>IF(pogoda[[#This Row],[ile wody w zbiorniku po odjeciu]]&lt;0,25000-pogoda[[#This Row],[ile po dolaniu]],0)</f>
        <v>16777</v>
      </c>
      <c r="K87" s="4">
        <f>pogoda[[#This Row],[ile po deszczu]]-pogoda[[#This Row],[ile parowania]]</f>
        <v>8223</v>
      </c>
      <c r="L87" s="4">
        <f>IF(AND(pogoda[[#This Row],[temperatura_srednia]]&gt;15,pogoda[[#This Row],[opady]]&lt;=0.61),1,0)</f>
        <v>1</v>
      </c>
      <c r="M87" s="4">
        <f>IF(AND(pogoda[[#This Row],[temperatura_srednia]]&gt;15,pogoda[[#This Row],[opady]]&gt;0.61),1,0)</f>
        <v>0</v>
      </c>
    </row>
    <row r="88" spans="1:13" x14ac:dyDescent="0.25">
      <c r="A88" s="2">
        <v>16</v>
      </c>
      <c r="B88" s="2">
        <v>7</v>
      </c>
      <c r="C88" s="3">
        <v>42181</v>
      </c>
      <c r="D88" s="2">
        <f t="shared" si="3"/>
        <v>13000</v>
      </c>
      <c r="E88" s="2">
        <f>700*pogoda[[#This Row],[opady]]</f>
        <v>4900</v>
      </c>
      <c r="F88" s="2">
        <f>IF(pogoda[[#This Row],[zbiornik rano]]+pogoda[[#This Row],[ile opadów]]&gt;25000,25000,pogoda[[#This Row],[zbiornik rano]]+pogoda[[#This Row],[ile opadów]])</f>
        <v>17900</v>
      </c>
      <c r="G88" s="2">
        <f>ROUNDUP(IF(pogoda[[#This Row],[opady]]=0,0.0003*POWER(pogoda[[#This Row],[temperatura_srednia]],1.5)*pogoda[[#This Row],[zbiornik rano]],0),0)</f>
        <v>0</v>
      </c>
      <c r="H88" s="2">
        <f>IF(AND(pogoda[[#This Row],[opady]]&lt;=0.61,pogoda[[#This Row],[temperatura_srednia]]&gt;15),IF(pogoda[[#This Row],[temperatura_srednia]]&gt;30,24000,12000),0)</f>
        <v>0</v>
      </c>
      <c r="I88" s="2">
        <f>pogoda[[#This Row],[ile po deszczu]]-pogoda[[#This Row],[ile parowania]]-pogoda[[#This Row],[czy podlewanie]]</f>
        <v>17900</v>
      </c>
      <c r="J88" s="2">
        <f>IF(pogoda[[#This Row],[ile wody w zbiorniku po odjeciu]]&lt;0,25000-pogoda[[#This Row],[ile po dolaniu]],0)</f>
        <v>0</v>
      </c>
      <c r="K88" s="4">
        <f>pogoda[[#This Row],[ile po deszczu]]-pogoda[[#This Row],[ile parowania]]</f>
        <v>17900</v>
      </c>
      <c r="L88" s="4">
        <f>IF(AND(pogoda[[#This Row],[temperatura_srednia]]&gt;15,pogoda[[#This Row],[opady]]&lt;=0.61),1,0)</f>
        <v>0</v>
      </c>
      <c r="M88" s="4">
        <f>IF(AND(pogoda[[#This Row],[temperatura_srednia]]&gt;15,pogoda[[#This Row],[opady]]&gt;0.61),1,0)</f>
        <v>1</v>
      </c>
    </row>
    <row r="89" spans="1:13" x14ac:dyDescent="0.25">
      <c r="A89" s="2">
        <v>18</v>
      </c>
      <c r="B89" s="2">
        <v>6</v>
      </c>
      <c r="C89" s="3">
        <v>42182</v>
      </c>
      <c r="D89" s="2">
        <f t="shared" si="3"/>
        <v>17900</v>
      </c>
      <c r="E89" s="2">
        <f>700*pogoda[[#This Row],[opady]]</f>
        <v>4200</v>
      </c>
      <c r="F89" s="2">
        <f>IF(pogoda[[#This Row],[zbiornik rano]]+pogoda[[#This Row],[ile opadów]]&gt;25000,25000,pogoda[[#This Row],[zbiornik rano]]+pogoda[[#This Row],[ile opadów]])</f>
        <v>22100</v>
      </c>
      <c r="G89" s="2">
        <f>ROUNDUP(IF(pogoda[[#This Row],[opady]]=0,0.0003*POWER(pogoda[[#This Row],[temperatura_srednia]],1.5)*pogoda[[#This Row],[zbiornik rano]],0),0)</f>
        <v>0</v>
      </c>
      <c r="H89" s="2">
        <f>IF(AND(pogoda[[#This Row],[opady]]&lt;=0.61,pogoda[[#This Row],[temperatura_srednia]]&gt;15),IF(pogoda[[#This Row],[temperatura_srednia]]&gt;30,24000,12000),0)</f>
        <v>0</v>
      </c>
      <c r="I89" s="2">
        <f>pogoda[[#This Row],[ile po deszczu]]-pogoda[[#This Row],[ile parowania]]-pogoda[[#This Row],[czy podlewanie]]</f>
        <v>22100</v>
      </c>
      <c r="J89" s="2">
        <f>IF(pogoda[[#This Row],[ile wody w zbiorniku po odjeciu]]&lt;0,25000-pogoda[[#This Row],[ile po dolaniu]],0)</f>
        <v>0</v>
      </c>
      <c r="K89" s="4">
        <f>pogoda[[#This Row],[ile po deszczu]]-pogoda[[#This Row],[ile parowania]]</f>
        <v>22100</v>
      </c>
      <c r="L89" s="4">
        <f>IF(AND(pogoda[[#This Row],[temperatura_srednia]]&gt;15,pogoda[[#This Row],[opady]]&lt;=0.61),1,0)</f>
        <v>0</v>
      </c>
      <c r="M89" s="4">
        <f>IF(AND(pogoda[[#This Row],[temperatura_srednia]]&gt;15,pogoda[[#This Row],[opady]]&gt;0.61),1,0)</f>
        <v>1</v>
      </c>
    </row>
    <row r="90" spans="1:13" x14ac:dyDescent="0.25">
      <c r="A90" s="2">
        <v>16</v>
      </c>
      <c r="B90" s="2">
        <v>0</v>
      </c>
      <c r="C90" s="3">
        <v>42183</v>
      </c>
      <c r="D90" s="2">
        <f t="shared" si="3"/>
        <v>22100</v>
      </c>
      <c r="E90" s="2">
        <f>700*pogoda[[#This Row],[opady]]</f>
        <v>0</v>
      </c>
      <c r="F90" s="2">
        <f>IF(pogoda[[#This Row],[zbiornik rano]]+pogoda[[#This Row],[ile opadów]]&gt;25000,25000,pogoda[[#This Row],[zbiornik rano]]+pogoda[[#This Row],[ile opadów]])</f>
        <v>22100</v>
      </c>
      <c r="G90" s="2">
        <f>ROUNDUP(IF(pogoda[[#This Row],[opady]]=0,0.0003*POWER(pogoda[[#This Row],[temperatura_srednia]],1.5)*pogoda[[#This Row],[zbiornik rano]],0),0)</f>
        <v>425</v>
      </c>
      <c r="H90" s="2">
        <f>IF(AND(pogoda[[#This Row],[opady]]&lt;=0.61,pogoda[[#This Row],[temperatura_srednia]]&gt;15),IF(pogoda[[#This Row],[temperatura_srednia]]&gt;30,24000,12000),0)</f>
        <v>12000</v>
      </c>
      <c r="I90" s="2">
        <f>pogoda[[#This Row],[ile po deszczu]]-pogoda[[#This Row],[ile parowania]]-pogoda[[#This Row],[czy podlewanie]]</f>
        <v>9675</v>
      </c>
      <c r="J90" s="2">
        <f>IF(pogoda[[#This Row],[ile wody w zbiorniku po odjeciu]]&lt;0,25000-pogoda[[#This Row],[ile po dolaniu]],0)</f>
        <v>0</v>
      </c>
      <c r="K90" s="4">
        <f>pogoda[[#This Row],[ile po deszczu]]-pogoda[[#This Row],[ile parowania]]</f>
        <v>21675</v>
      </c>
      <c r="L90" s="4">
        <f>IF(AND(pogoda[[#This Row],[temperatura_srednia]]&gt;15,pogoda[[#This Row],[opady]]&lt;=0.61),1,0)</f>
        <v>1</v>
      </c>
      <c r="M90" s="4">
        <f>IF(AND(pogoda[[#This Row],[temperatura_srednia]]&gt;15,pogoda[[#This Row],[opady]]&gt;0.61),1,0)</f>
        <v>0</v>
      </c>
    </row>
    <row r="91" spans="1:13" x14ac:dyDescent="0.25">
      <c r="A91" s="2">
        <v>16</v>
      </c>
      <c r="B91" s="2">
        <v>0</v>
      </c>
      <c r="C91" s="3">
        <v>42184</v>
      </c>
      <c r="D91" s="2">
        <f t="shared" si="3"/>
        <v>9675</v>
      </c>
      <c r="E91" s="2">
        <f>700*pogoda[[#This Row],[opady]]</f>
        <v>0</v>
      </c>
      <c r="F91" s="2">
        <f>IF(pogoda[[#This Row],[zbiornik rano]]+pogoda[[#This Row],[ile opadów]]&gt;25000,25000,pogoda[[#This Row],[zbiornik rano]]+pogoda[[#This Row],[ile opadów]])</f>
        <v>9675</v>
      </c>
      <c r="G91" s="2">
        <f>ROUNDUP(IF(pogoda[[#This Row],[opady]]=0,0.0003*POWER(pogoda[[#This Row],[temperatura_srednia]],1.5)*pogoda[[#This Row],[zbiornik rano]],0),0)</f>
        <v>186</v>
      </c>
      <c r="H91" s="2">
        <f>IF(AND(pogoda[[#This Row],[opady]]&lt;=0.61,pogoda[[#This Row],[temperatura_srednia]]&gt;15),IF(pogoda[[#This Row],[temperatura_srednia]]&gt;30,24000,12000),0)</f>
        <v>12000</v>
      </c>
      <c r="I91" s="2">
        <f>pogoda[[#This Row],[ile po deszczu]]-pogoda[[#This Row],[ile parowania]]-pogoda[[#This Row],[czy podlewanie]]</f>
        <v>-2511</v>
      </c>
      <c r="J91" s="2">
        <f>IF(pogoda[[#This Row],[ile wody w zbiorniku po odjeciu]]&lt;0,25000-pogoda[[#This Row],[ile po dolaniu]],0)</f>
        <v>15511</v>
      </c>
      <c r="K91" s="4">
        <f>pogoda[[#This Row],[ile po deszczu]]-pogoda[[#This Row],[ile parowania]]</f>
        <v>9489</v>
      </c>
      <c r="L91" s="4">
        <f>IF(AND(pogoda[[#This Row],[temperatura_srednia]]&gt;15,pogoda[[#This Row],[opady]]&lt;=0.61),1,0)</f>
        <v>1</v>
      </c>
      <c r="M91" s="4">
        <f>IF(AND(pogoda[[#This Row],[temperatura_srednia]]&gt;15,pogoda[[#This Row],[opady]]&gt;0.61),1,0)</f>
        <v>0</v>
      </c>
    </row>
    <row r="92" spans="1:13" x14ac:dyDescent="0.25">
      <c r="A92" s="2">
        <v>19</v>
      </c>
      <c r="B92" s="2">
        <v>0</v>
      </c>
      <c r="C92" s="3">
        <v>42185</v>
      </c>
      <c r="D92" s="2">
        <f t="shared" si="3"/>
        <v>13000</v>
      </c>
      <c r="E92" s="2">
        <f>700*pogoda[[#This Row],[opady]]</f>
        <v>0</v>
      </c>
      <c r="F92" s="2">
        <f>IF(pogoda[[#This Row],[zbiornik rano]]+pogoda[[#This Row],[ile opadów]]&gt;25000,25000,pogoda[[#This Row],[zbiornik rano]]+pogoda[[#This Row],[ile opadów]])</f>
        <v>13000</v>
      </c>
      <c r="G92" s="2">
        <f>ROUNDUP(IF(pogoda[[#This Row],[opady]]=0,0.0003*POWER(pogoda[[#This Row],[temperatura_srednia]],1.5)*pogoda[[#This Row],[zbiornik rano]],0),0)</f>
        <v>323</v>
      </c>
      <c r="H92" s="2">
        <f>IF(AND(pogoda[[#This Row],[opady]]&lt;=0.61,pogoda[[#This Row],[temperatura_srednia]]&gt;15),IF(pogoda[[#This Row],[temperatura_srednia]]&gt;30,24000,12000),0)</f>
        <v>12000</v>
      </c>
      <c r="I92" s="2">
        <f>pogoda[[#This Row],[ile po deszczu]]-pogoda[[#This Row],[ile parowania]]-pogoda[[#This Row],[czy podlewanie]]</f>
        <v>677</v>
      </c>
      <c r="J92" s="2">
        <f>IF(pogoda[[#This Row],[ile wody w zbiorniku po odjeciu]]&lt;0,25000-pogoda[[#This Row],[ile po dolaniu]],0)</f>
        <v>0</v>
      </c>
      <c r="K92" s="4">
        <f>pogoda[[#This Row],[ile po deszczu]]-pogoda[[#This Row],[ile parowania]]</f>
        <v>12677</v>
      </c>
      <c r="L92" s="4">
        <f>IF(AND(pogoda[[#This Row],[temperatura_srednia]]&gt;15,pogoda[[#This Row],[opady]]&lt;=0.61),1,0)</f>
        <v>1</v>
      </c>
      <c r="M92" s="4">
        <f>IF(AND(pogoda[[#This Row],[temperatura_srednia]]&gt;15,pogoda[[#This Row],[opady]]&gt;0.61),1,0)</f>
        <v>0</v>
      </c>
    </row>
    <row r="93" spans="1:13" x14ac:dyDescent="0.25">
      <c r="A93" s="2">
        <v>18</v>
      </c>
      <c r="B93" s="2">
        <v>0</v>
      </c>
      <c r="C93" s="3">
        <v>42186</v>
      </c>
      <c r="D93" s="2">
        <f t="shared" si="3"/>
        <v>677</v>
      </c>
      <c r="E93" s="2">
        <f>700*pogoda[[#This Row],[opady]]</f>
        <v>0</v>
      </c>
      <c r="F93" s="2">
        <f>IF(pogoda[[#This Row],[zbiornik rano]]+pogoda[[#This Row],[ile opadów]]&gt;25000,25000,pogoda[[#This Row],[zbiornik rano]]+pogoda[[#This Row],[ile opadów]])</f>
        <v>677</v>
      </c>
      <c r="G93" s="2">
        <f>ROUNDUP(IF(pogoda[[#This Row],[opady]]=0,0.0003*POWER(pogoda[[#This Row],[temperatura_srednia]],1.5)*pogoda[[#This Row],[zbiornik rano]],0),0)</f>
        <v>16</v>
      </c>
      <c r="H93" s="2">
        <f>IF(AND(pogoda[[#This Row],[opady]]&lt;=0.61,pogoda[[#This Row],[temperatura_srednia]]&gt;15),IF(pogoda[[#This Row],[temperatura_srednia]]&gt;30,24000,12000),0)</f>
        <v>12000</v>
      </c>
      <c r="I93" s="2">
        <f>pogoda[[#This Row],[ile po deszczu]]-pogoda[[#This Row],[ile parowania]]-pogoda[[#This Row],[czy podlewanie]]</f>
        <v>-11339</v>
      </c>
      <c r="J93" s="2">
        <f>IF(pogoda[[#This Row],[ile wody w zbiorniku po odjeciu]]&lt;0,25000-pogoda[[#This Row],[ile po dolaniu]],0)</f>
        <v>24339</v>
      </c>
      <c r="K93" s="4">
        <f>pogoda[[#This Row],[ile po deszczu]]-pogoda[[#This Row],[ile parowania]]</f>
        <v>661</v>
      </c>
      <c r="L93" s="4">
        <f>IF(AND(pogoda[[#This Row],[temperatura_srednia]]&gt;15,pogoda[[#This Row],[opady]]&lt;=0.61),1,0)</f>
        <v>1</v>
      </c>
      <c r="M93" s="4">
        <f>IF(AND(pogoda[[#This Row],[temperatura_srednia]]&gt;15,pogoda[[#This Row],[opady]]&gt;0.61),1,0)</f>
        <v>0</v>
      </c>
    </row>
    <row r="94" spans="1:13" x14ac:dyDescent="0.25">
      <c r="A94" s="2">
        <v>20</v>
      </c>
      <c r="B94" s="2">
        <v>0</v>
      </c>
      <c r="C94" s="3">
        <v>42187</v>
      </c>
      <c r="D94" s="2">
        <f t="shared" si="3"/>
        <v>13000</v>
      </c>
      <c r="E94" s="2">
        <f>700*pogoda[[#This Row],[opady]]</f>
        <v>0</v>
      </c>
      <c r="F94" s="2">
        <f>IF(pogoda[[#This Row],[zbiornik rano]]+pogoda[[#This Row],[ile opadów]]&gt;25000,25000,pogoda[[#This Row],[zbiornik rano]]+pogoda[[#This Row],[ile opadów]])</f>
        <v>13000</v>
      </c>
      <c r="G94" s="2">
        <f>ROUNDUP(IF(pogoda[[#This Row],[opady]]=0,0.0003*POWER(pogoda[[#This Row],[temperatura_srednia]],1.5)*pogoda[[#This Row],[zbiornik rano]],0),0)</f>
        <v>349</v>
      </c>
      <c r="H94" s="2">
        <f>IF(AND(pogoda[[#This Row],[opady]]&lt;=0.61,pogoda[[#This Row],[temperatura_srednia]]&gt;15),IF(pogoda[[#This Row],[temperatura_srednia]]&gt;30,24000,12000),0)</f>
        <v>12000</v>
      </c>
      <c r="I94" s="2">
        <f>pogoda[[#This Row],[ile po deszczu]]-pogoda[[#This Row],[ile parowania]]-pogoda[[#This Row],[czy podlewanie]]</f>
        <v>651</v>
      </c>
      <c r="J94" s="2">
        <f>IF(pogoda[[#This Row],[ile wody w zbiorniku po odjeciu]]&lt;0,25000-pogoda[[#This Row],[ile po dolaniu]],0)</f>
        <v>0</v>
      </c>
      <c r="K94" s="4">
        <f>pogoda[[#This Row],[ile po deszczu]]-pogoda[[#This Row],[ile parowania]]</f>
        <v>12651</v>
      </c>
      <c r="L94" s="4">
        <f>IF(AND(pogoda[[#This Row],[temperatura_srednia]]&gt;15,pogoda[[#This Row],[opady]]&lt;=0.61),1,0)</f>
        <v>1</v>
      </c>
      <c r="M94" s="4">
        <f>IF(AND(pogoda[[#This Row],[temperatura_srednia]]&gt;15,pogoda[[#This Row],[opady]]&gt;0.61),1,0)</f>
        <v>0</v>
      </c>
    </row>
    <row r="95" spans="1:13" x14ac:dyDescent="0.25">
      <c r="A95" s="2">
        <v>22</v>
      </c>
      <c r="B95" s="2">
        <v>0</v>
      </c>
      <c r="C95" s="3">
        <v>42188</v>
      </c>
      <c r="D95" s="2">
        <f t="shared" si="3"/>
        <v>651</v>
      </c>
      <c r="E95" s="2">
        <f>700*pogoda[[#This Row],[opady]]</f>
        <v>0</v>
      </c>
      <c r="F95" s="2">
        <f>IF(pogoda[[#This Row],[zbiornik rano]]+pogoda[[#This Row],[ile opadów]]&gt;25000,25000,pogoda[[#This Row],[zbiornik rano]]+pogoda[[#This Row],[ile opadów]])</f>
        <v>651</v>
      </c>
      <c r="G95" s="2">
        <f>ROUNDUP(IF(pogoda[[#This Row],[opady]]=0,0.0003*POWER(pogoda[[#This Row],[temperatura_srednia]],1.5)*pogoda[[#This Row],[zbiornik rano]],0),0)</f>
        <v>21</v>
      </c>
      <c r="H95" s="2">
        <f>IF(AND(pogoda[[#This Row],[opady]]&lt;=0.61,pogoda[[#This Row],[temperatura_srednia]]&gt;15),IF(pogoda[[#This Row],[temperatura_srednia]]&gt;30,24000,12000),0)</f>
        <v>12000</v>
      </c>
      <c r="I95" s="2">
        <f>pogoda[[#This Row],[ile po deszczu]]-pogoda[[#This Row],[ile parowania]]-pogoda[[#This Row],[czy podlewanie]]</f>
        <v>-11370</v>
      </c>
      <c r="J95" s="2">
        <f>IF(pogoda[[#This Row],[ile wody w zbiorniku po odjeciu]]&lt;0,25000-pogoda[[#This Row],[ile po dolaniu]],0)</f>
        <v>24370</v>
      </c>
      <c r="K95" s="4">
        <f>pogoda[[#This Row],[ile po deszczu]]-pogoda[[#This Row],[ile parowania]]</f>
        <v>630</v>
      </c>
      <c r="L95" s="4">
        <f>IF(AND(pogoda[[#This Row],[temperatura_srednia]]&gt;15,pogoda[[#This Row],[opady]]&lt;=0.61),1,0)</f>
        <v>1</v>
      </c>
      <c r="M95" s="4">
        <f>IF(AND(pogoda[[#This Row],[temperatura_srednia]]&gt;15,pogoda[[#This Row],[opady]]&gt;0.61),1,0)</f>
        <v>0</v>
      </c>
    </row>
    <row r="96" spans="1:13" x14ac:dyDescent="0.25">
      <c r="A96" s="2">
        <v>25</v>
      </c>
      <c r="B96" s="2">
        <v>0</v>
      </c>
      <c r="C96" s="3">
        <v>42189</v>
      </c>
      <c r="D96" s="2">
        <f t="shared" si="3"/>
        <v>13000</v>
      </c>
      <c r="E96" s="2">
        <f>700*pogoda[[#This Row],[opady]]</f>
        <v>0</v>
      </c>
      <c r="F96" s="2">
        <f>IF(pogoda[[#This Row],[zbiornik rano]]+pogoda[[#This Row],[ile opadów]]&gt;25000,25000,pogoda[[#This Row],[zbiornik rano]]+pogoda[[#This Row],[ile opadów]])</f>
        <v>13000</v>
      </c>
      <c r="G96" s="2">
        <f>ROUNDUP(IF(pogoda[[#This Row],[opady]]=0,0.0003*POWER(pogoda[[#This Row],[temperatura_srednia]],1.5)*pogoda[[#This Row],[zbiornik rano]],0),0)</f>
        <v>488</v>
      </c>
      <c r="H96" s="2">
        <f>IF(AND(pogoda[[#This Row],[opady]]&lt;=0.61,pogoda[[#This Row],[temperatura_srednia]]&gt;15),IF(pogoda[[#This Row],[temperatura_srednia]]&gt;30,24000,12000),0)</f>
        <v>12000</v>
      </c>
      <c r="I96" s="2">
        <f>pogoda[[#This Row],[ile po deszczu]]-pogoda[[#This Row],[ile parowania]]-pogoda[[#This Row],[czy podlewanie]]</f>
        <v>512</v>
      </c>
      <c r="J96" s="2">
        <f>IF(pogoda[[#This Row],[ile wody w zbiorniku po odjeciu]]&lt;0,25000-pogoda[[#This Row],[ile po dolaniu]],0)</f>
        <v>0</v>
      </c>
      <c r="K96" s="4">
        <f>pogoda[[#This Row],[ile po deszczu]]-pogoda[[#This Row],[ile parowania]]</f>
        <v>12512</v>
      </c>
      <c r="L96" s="4">
        <f>IF(AND(pogoda[[#This Row],[temperatura_srednia]]&gt;15,pogoda[[#This Row],[opady]]&lt;=0.61),1,0)</f>
        <v>1</v>
      </c>
      <c r="M96" s="4">
        <f>IF(AND(pogoda[[#This Row],[temperatura_srednia]]&gt;15,pogoda[[#This Row],[opady]]&gt;0.61),1,0)</f>
        <v>0</v>
      </c>
    </row>
    <row r="97" spans="1:13" x14ac:dyDescent="0.25">
      <c r="A97" s="2">
        <v>26</v>
      </c>
      <c r="B97" s="2">
        <v>0</v>
      </c>
      <c r="C97" s="3">
        <v>42190</v>
      </c>
      <c r="D97" s="2">
        <f t="shared" si="3"/>
        <v>512</v>
      </c>
      <c r="E97" s="2">
        <f>700*pogoda[[#This Row],[opady]]</f>
        <v>0</v>
      </c>
      <c r="F97" s="2">
        <f>IF(pogoda[[#This Row],[zbiornik rano]]+pogoda[[#This Row],[ile opadów]]&gt;25000,25000,pogoda[[#This Row],[zbiornik rano]]+pogoda[[#This Row],[ile opadów]])</f>
        <v>512</v>
      </c>
      <c r="G97" s="2">
        <f>ROUNDUP(IF(pogoda[[#This Row],[opady]]=0,0.0003*POWER(pogoda[[#This Row],[temperatura_srednia]],1.5)*pogoda[[#This Row],[zbiornik rano]],0),0)</f>
        <v>21</v>
      </c>
      <c r="H97" s="2">
        <f>IF(AND(pogoda[[#This Row],[opady]]&lt;=0.61,pogoda[[#This Row],[temperatura_srednia]]&gt;15),IF(pogoda[[#This Row],[temperatura_srednia]]&gt;30,24000,12000),0)</f>
        <v>12000</v>
      </c>
      <c r="I97" s="2">
        <f>pogoda[[#This Row],[ile po deszczu]]-pogoda[[#This Row],[ile parowania]]-pogoda[[#This Row],[czy podlewanie]]</f>
        <v>-11509</v>
      </c>
      <c r="J97" s="2">
        <f>IF(pogoda[[#This Row],[ile wody w zbiorniku po odjeciu]]&lt;0,25000-pogoda[[#This Row],[ile po dolaniu]],0)</f>
        <v>24509</v>
      </c>
      <c r="K97" s="4">
        <f>pogoda[[#This Row],[ile po deszczu]]-pogoda[[#This Row],[ile parowania]]</f>
        <v>491</v>
      </c>
      <c r="L97" s="4">
        <f>IF(AND(pogoda[[#This Row],[temperatura_srednia]]&gt;15,pogoda[[#This Row],[opady]]&lt;=0.61),1,0)</f>
        <v>1</v>
      </c>
      <c r="M97" s="4">
        <f>IF(AND(pogoda[[#This Row],[temperatura_srednia]]&gt;15,pogoda[[#This Row],[opady]]&gt;0.61),1,0)</f>
        <v>0</v>
      </c>
    </row>
    <row r="98" spans="1:13" x14ac:dyDescent="0.25">
      <c r="A98" s="2">
        <v>22</v>
      </c>
      <c r="B98" s="2">
        <v>0</v>
      </c>
      <c r="C98" s="3">
        <v>42191</v>
      </c>
      <c r="D98" s="2">
        <f t="shared" si="3"/>
        <v>13000</v>
      </c>
      <c r="E98" s="2">
        <f>700*pogoda[[#This Row],[opady]]</f>
        <v>0</v>
      </c>
      <c r="F98" s="2">
        <f>IF(pogoda[[#This Row],[zbiornik rano]]+pogoda[[#This Row],[ile opadów]]&gt;25000,25000,pogoda[[#This Row],[zbiornik rano]]+pogoda[[#This Row],[ile opadów]])</f>
        <v>13000</v>
      </c>
      <c r="G98" s="2">
        <f>ROUNDUP(IF(pogoda[[#This Row],[opady]]=0,0.0003*POWER(pogoda[[#This Row],[temperatura_srednia]],1.5)*pogoda[[#This Row],[zbiornik rano]],0),0)</f>
        <v>403</v>
      </c>
      <c r="H98" s="2">
        <f>IF(AND(pogoda[[#This Row],[opady]]&lt;=0.61,pogoda[[#This Row],[temperatura_srednia]]&gt;15),IF(pogoda[[#This Row],[temperatura_srednia]]&gt;30,24000,12000),0)</f>
        <v>12000</v>
      </c>
      <c r="I98" s="2">
        <f>pogoda[[#This Row],[ile po deszczu]]-pogoda[[#This Row],[ile parowania]]-pogoda[[#This Row],[czy podlewanie]]</f>
        <v>597</v>
      </c>
      <c r="J98" s="2">
        <f>IF(pogoda[[#This Row],[ile wody w zbiorniku po odjeciu]]&lt;0,25000-pogoda[[#This Row],[ile po dolaniu]],0)</f>
        <v>0</v>
      </c>
      <c r="K98" s="4">
        <f>pogoda[[#This Row],[ile po deszczu]]-pogoda[[#This Row],[ile parowania]]</f>
        <v>12597</v>
      </c>
      <c r="L98" s="4">
        <f>IF(AND(pogoda[[#This Row],[temperatura_srednia]]&gt;15,pogoda[[#This Row],[opady]]&lt;=0.61),1,0)</f>
        <v>1</v>
      </c>
      <c r="M98" s="4">
        <f>IF(AND(pogoda[[#This Row],[temperatura_srednia]]&gt;15,pogoda[[#This Row],[opady]]&gt;0.61),1,0)</f>
        <v>0</v>
      </c>
    </row>
    <row r="99" spans="1:13" x14ac:dyDescent="0.25">
      <c r="A99" s="2">
        <v>22</v>
      </c>
      <c r="B99" s="2">
        <v>18</v>
      </c>
      <c r="C99" s="3">
        <v>42192</v>
      </c>
      <c r="D99" s="2">
        <f t="shared" si="3"/>
        <v>597</v>
      </c>
      <c r="E99" s="2">
        <f>700*pogoda[[#This Row],[opady]]</f>
        <v>12600</v>
      </c>
      <c r="F99" s="2">
        <f>IF(pogoda[[#This Row],[zbiornik rano]]+pogoda[[#This Row],[ile opadów]]&gt;25000,25000,pogoda[[#This Row],[zbiornik rano]]+pogoda[[#This Row],[ile opadów]])</f>
        <v>13197</v>
      </c>
      <c r="G99" s="2">
        <f>ROUNDUP(IF(pogoda[[#This Row],[opady]]=0,0.0003*POWER(pogoda[[#This Row],[temperatura_srednia]],1.5)*pogoda[[#This Row],[zbiornik rano]],0),0)</f>
        <v>0</v>
      </c>
      <c r="H99" s="2">
        <f>IF(AND(pogoda[[#This Row],[opady]]&lt;=0.61,pogoda[[#This Row],[temperatura_srednia]]&gt;15),IF(pogoda[[#This Row],[temperatura_srednia]]&gt;30,24000,12000),0)</f>
        <v>0</v>
      </c>
      <c r="I99" s="2">
        <f>pogoda[[#This Row],[ile po deszczu]]-pogoda[[#This Row],[ile parowania]]-pogoda[[#This Row],[czy podlewanie]]</f>
        <v>13197</v>
      </c>
      <c r="J99" s="2">
        <f>IF(pogoda[[#This Row],[ile wody w zbiorniku po odjeciu]]&lt;0,25000-pogoda[[#This Row],[ile po dolaniu]],0)</f>
        <v>0</v>
      </c>
      <c r="K99" s="4">
        <f>pogoda[[#This Row],[ile po deszczu]]-pogoda[[#This Row],[ile parowania]]</f>
        <v>13197</v>
      </c>
      <c r="L99" s="4">
        <f>IF(AND(pogoda[[#This Row],[temperatura_srednia]]&gt;15,pogoda[[#This Row],[opady]]&lt;=0.61),1,0)</f>
        <v>0</v>
      </c>
      <c r="M99" s="4">
        <f>IF(AND(pogoda[[#This Row],[temperatura_srednia]]&gt;15,pogoda[[#This Row],[opady]]&gt;0.61),1,0)</f>
        <v>1</v>
      </c>
    </row>
    <row r="100" spans="1:13" x14ac:dyDescent="0.25">
      <c r="A100" s="2">
        <v>20</v>
      </c>
      <c r="B100" s="2">
        <v>3</v>
      </c>
      <c r="C100" s="3">
        <v>42193</v>
      </c>
      <c r="D100" s="2">
        <f t="shared" si="3"/>
        <v>13197</v>
      </c>
      <c r="E100" s="2">
        <f>700*pogoda[[#This Row],[opady]]</f>
        <v>2100</v>
      </c>
      <c r="F100" s="2">
        <f>IF(pogoda[[#This Row],[zbiornik rano]]+pogoda[[#This Row],[ile opadów]]&gt;25000,25000,pogoda[[#This Row],[zbiornik rano]]+pogoda[[#This Row],[ile opadów]])</f>
        <v>15297</v>
      </c>
      <c r="G100" s="2">
        <f>ROUNDUP(IF(pogoda[[#This Row],[opady]]=0,0.0003*POWER(pogoda[[#This Row],[temperatura_srednia]],1.5)*pogoda[[#This Row],[zbiornik rano]],0),0)</f>
        <v>0</v>
      </c>
      <c r="H100" s="2">
        <f>IF(AND(pogoda[[#This Row],[opady]]&lt;=0.61,pogoda[[#This Row],[temperatura_srednia]]&gt;15),IF(pogoda[[#This Row],[temperatura_srednia]]&gt;30,24000,12000),0)</f>
        <v>0</v>
      </c>
      <c r="I100" s="2">
        <f>pogoda[[#This Row],[ile po deszczu]]-pogoda[[#This Row],[ile parowania]]-pogoda[[#This Row],[czy podlewanie]]</f>
        <v>15297</v>
      </c>
      <c r="J100" s="2">
        <f>IF(pogoda[[#This Row],[ile wody w zbiorniku po odjeciu]]&lt;0,25000-pogoda[[#This Row],[ile po dolaniu]],0)</f>
        <v>0</v>
      </c>
      <c r="K100" s="4">
        <f>pogoda[[#This Row],[ile po deszczu]]-pogoda[[#This Row],[ile parowania]]</f>
        <v>15297</v>
      </c>
      <c r="L100" s="4">
        <f>IF(AND(pogoda[[#This Row],[temperatura_srednia]]&gt;15,pogoda[[#This Row],[opady]]&lt;=0.61),1,0)</f>
        <v>0</v>
      </c>
      <c r="M100" s="4">
        <f>IF(AND(pogoda[[#This Row],[temperatura_srednia]]&gt;15,pogoda[[#This Row],[opady]]&gt;0.61),1,0)</f>
        <v>1</v>
      </c>
    </row>
    <row r="101" spans="1:13" x14ac:dyDescent="0.25">
      <c r="A101" s="2">
        <v>16</v>
      </c>
      <c r="B101" s="2">
        <v>0.2</v>
      </c>
      <c r="C101" s="3">
        <v>42194</v>
      </c>
      <c r="D101" s="2">
        <f t="shared" si="3"/>
        <v>15297</v>
      </c>
      <c r="E101" s="2">
        <f>700*pogoda[[#This Row],[opady]]</f>
        <v>140</v>
      </c>
      <c r="F101" s="2">
        <f>IF(pogoda[[#This Row],[zbiornik rano]]+pogoda[[#This Row],[ile opadów]]&gt;25000,25000,pogoda[[#This Row],[zbiornik rano]]+pogoda[[#This Row],[ile opadów]])</f>
        <v>15437</v>
      </c>
      <c r="G101" s="2">
        <f>ROUNDUP(IF(pogoda[[#This Row],[opady]]=0,0.0003*POWER(pogoda[[#This Row],[temperatura_srednia]],1.5)*pogoda[[#This Row],[zbiornik rano]],0),0)</f>
        <v>0</v>
      </c>
      <c r="H101" s="2">
        <f>IF(AND(pogoda[[#This Row],[opady]]&lt;=0.61,pogoda[[#This Row],[temperatura_srednia]]&gt;15),IF(pogoda[[#This Row],[temperatura_srednia]]&gt;30,24000,12000),0)</f>
        <v>12000</v>
      </c>
      <c r="I101" s="2">
        <f>pogoda[[#This Row],[ile po deszczu]]-pogoda[[#This Row],[ile parowania]]-pogoda[[#This Row],[czy podlewanie]]</f>
        <v>3437</v>
      </c>
      <c r="J101" s="2">
        <f>IF(pogoda[[#This Row],[ile wody w zbiorniku po odjeciu]]&lt;0,25000-pogoda[[#This Row],[ile po dolaniu]],0)</f>
        <v>0</v>
      </c>
      <c r="K101" s="4">
        <f>pogoda[[#This Row],[ile po deszczu]]-pogoda[[#This Row],[ile parowania]]</f>
        <v>15437</v>
      </c>
      <c r="L101" s="4">
        <f>IF(AND(pogoda[[#This Row],[temperatura_srednia]]&gt;15,pogoda[[#This Row],[opady]]&lt;=0.61),1,0)</f>
        <v>1</v>
      </c>
      <c r="M101" s="4">
        <f>IF(AND(pogoda[[#This Row],[temperatura_srednia]]&gt;15,pogoda[[#This Row],[opady]]&gt;0.61),1,0)</f>
        <v>0</v>
      </c>
    </row>
    <row r="102" spans="1:13" x14ac:dyDescent="0.25">
      <c r="A102" s="2">
        <v>13</v>
      </c>
      <c r="B102" s="2">
        <v>12.2</v>
      </c>
      <c r="C102" s="3">
        <v>42195</v>
      </c>
      <c r="D102" s="2">
        <f t="shared" si="3"/>
        <v>3437</v>
      </c>
      <c r="E102" s="2">
        <f>700*pogoda[[#This Row],[opady]]</f>
        <v>8540</v>
      </c>
      <c r="F102" s="2">
        <f>IF(pogoda[[#This Row],[zbiornik rano]]+pogoda[[#This Row],[ile opadów]]&gt;25000,25000,pogoda[[#This Row],[zbiornik rano]]+pogoda[[#This Row],[ile opadów]])</f>
        <v>11977</v>
      </c>
      <c r="G102" s="2">
        <f>ROUNDUP(IF(pogoda[[#This Row],[opady]]=0,0.0003*POWER(pogoda[[#This Row],[temperatura_srednia]],1.5)*pogoda[[#This Row],[zbiornik rano]],0),0)</f>
        <v>0</v>
      </c>
      <c r="H102" s="2">
        <f>IF(AND(pogoda[[#This Row],[opady]]&lt;=0.61,pogoda[[#This Row],[temperatura_srednia]]&gt;15),IF(pogoda[[#This Row],[temperatura_srednia]]&gt;30,24000,12000),0)</f>
        <v>0</v>
      </c>
      <c r="I102" s="2">
        <f>pogoda[[#This Row],[ile po deszczu]]-pogoda[[#This Row],[ile parowania]]-pogoda[[#This Row],[czy podlewanie]]</f>
        <v>11977</v>
      </c>
      <c r="J102" s="2">
        <f>IF(pogoda[[#This Row],[ile wody w zbiorniku po odjeciu]]&lt;0,25000-pogoda[[#This Row],[ile po dolaniu]],0)</f>
        <v>0</v>
      </c>
      <c r="K102" s="4">
        <f>pogoda[[#This Row],[ile po deszczu]]-pogoda[[#This Row],[ile parowania]]</f>
        <v>11977</v>
      </c>
      <c r="L102" s="4">
        <f>IF(AND(pogoda[[#This Row],[temperatura_srednia]]&gt;15,pogoda[[#This Row],[opady]]&lt;=0.61),1,0)</f>
        <v>0</v>
      </c>
      <c r="M102" s="4">
        <f>IF(AND(pogoda[[#This Row],[temperatura_srednia]]&gt;15,pogoda[[#This Row],[opady]]&gt;0.61),1,0)</f>
        <v>0</v>
      </c>
    </row>
    <row r="103" spans="1:13" x14ac:dyDescent="0.25">
      <c r="A103" s="2">
        <v>16</v>
      </c>
      <c r="B103" s="2">
        <v>0</v>
      </c>
      <c r="C103" s="3">
        <v>42196</v>
      </c>
      <c r="D103" s="2">
        <f t="shared" si="3"/>
        <v>11977</v>
      </c>
      <c r="E103" s="2">
        <f>700*pogoda[[#This Row],[opady]]</f>
        <v>0</v>
      </c>
      <c r="F103" s="2">
        <f>IF(pogoda[[#This Row],[zbiornik rano]]+pogoda[[#This Row],[ile opadów]]&gt;25000,25000,pogoda[[#This Row],[zbiornik rano]]+pogoda[[#This Row],[ile opadów]])</f>
        <v>11977</v>
      </c>
      <c r="G103" s="2">
        <f>ROUNDUP(IF(pogoda[[#This Row],[opady]]=0,0.0003*POWER(pogoda[[#This Row],[temperatura_srednia]],1.5)*pogoda[[#This Row],[zbiornik rano]],0),0)</f>
        <v>230</v>
      </c>
      <c r="H103" s="2">
        <f>IF(AND(pogoda[[#This Row],[opady]]&lt;=0.61,pogoda[[#This Row],[temperatura_srednia]]&gt;15),IF(pogoda[[#This Row],[temperatura_srednia]]&gt;30,24000,12000),0)</f>
        <v>12000</v>
      </c>
      <c r="I103" s="2">
        <f>pogoda[[#This Row],[ile po deszczu]]-pogoda[[#This Row],[ile parowania]]-pogoda[[#This Row],[czy podlewanie]]</f>
        <v>-253</v>
      </c>
      <c r="J103" s="2">
        <f>IF(pogoda[[#This Row],[ile wody w zbiorniku po odjeciu]]&lt;0,25000-pogoda[[#This Row],[ile po dolaniu]],0)</f>
        <v>13253</v>
      </c>
      <c r="K103" s="4">
        <f>pogoda[[#This Row],[ile po deszczu]]-pogoda[[#This Row],[ile parowania]]</f>
        <v>11747</v>
      </c>
      <c r="L103" s="4">
        <f>IF(AND(pogoda[[#This Row],[temperatura_srednia]]&gt;15,pogoda[[#This Row],[opady]]&lt;=0.61),1,0)</f>
        <v>1</v>
      </c>
      <c r="M103" s="4">
        <f>IF(AND(pogoda[[#This Row],[temperatura_srednia]]&gt;15,pogoda[[#This Row],[opady]]&gt;0.61),1,0)</f>
        <v>0</v>
      </c>
    </row>
    <row r="104" spans="1:13" x14ac:dyDescent="0.25">
      <c r="A104" s="2">
        <v>18</v>
      </c>
      <c r="B104" s="2">
        <v>2</v>
      </c>
      <c r="C104" s="3">
        <v>42197</v>
      </c>
      <c r="D104" s="2">
        <f t="shared" si="3"/>
        <v>13000</v>
      </c>
      <c r="E104" s="2">
        <f>700*pogoda[[#This Row],[opady]]</f>
        <v>1400</v>
      </c>
      <c r="F104" s="2">
        <f>IF(pogoda[[#This Row],[zbiornik rano]]+pogoda[[#This Row],[ile opadów]]&gt;25000,25000,pogoda[[#This Row],[zbiornik rano]]+pogoda[[#This Row],[ile opadów]])</f>
        <v>14400</v>
      </c>
      <c r="G104" s="2">
        <f>ROUNDUP(IF(pogoda[[#This Row],[opady]]=0,0.0003*POWER(pogoda[[#This Row],[temperatura_srednia]],1.5)*pogoda[[#This Row],[zbiornik rano]],0),0)</f>
        <v>0</v>
      </c>
      <c r="H104" s="2">
        <f>IF(AND(pogoda[[#This Row],[opady]]&lt;=0.61,pogoda[[#This Row],[temperatura_srednia]]&gt;15),IF(pogoda[[#This Row],[temperatura_srednia]]&gt;30,24000,12000),0)</f>
        <v>0</v>
      </c>
      <c r="I104" s="2">
        <f>pogoda[[#This Row],[ile po deszczu]]-pogoda[[#This Row],[ile parowania]]-pogoda[[#This Row],[czy podlewanie]]</f>
        <v>14400</v>
      </c>
      <c r="J104" s="2">
        <f>IF(pogoda[[#This Row],[ile wody w zbiorniku po odjeciu]]&lt;0,25000-pogoda[[#This Row],[ile po dolaniu]],0)</f>
        <v>0</v>
      </c>
      <c r="K104" s="4">
        <f>pogoda[[#This Row],[ile po deszczu]]-pogoda[[#This Row],[ile parowania]]</f>
        <v>14400</v>
      </c>
      <c r="L104" s="4">
        <f>IF(AND(pogoda[[#This Row],[temperatura_srednia]]&gt;15,pogoda[[#This Row],[opady]]&lt;=0.61),1,0)</f>
        <v>0</v>
      </c>
      <c r="M104" s="4">
        <f>IF(AND(pogoda[[#This Row],[temperatura_srednia]]&gt;15,pogoda[[#This Row],[opady]]&gt;0.61),1,0)</f>
        <v>1</v>
      </c>
    </row>
    <row r="105" spans="1:13" x14ac:dyDescent="0.25">
      <c r="A105" s="2">
        <v>18</v>
      </c>
      <c r="B105" s="2">
        <v>12</v>
      </c>
      <c r="C105" s="3">
        <v>42198</v>
      </c>
      <c r="D105" s="2">
        <f t="shared" si="3"/>
        <v>14400</v>
      </c>
      <c r="E105" s="2">
        <f>700*pogoda[[#This Row],[opady]]</f>
        <v>8400</v>
      </c>
      <c r="F105" s="2">
        <f>IF(pogoda[[#This Row],[zbiornik rano]]+pogoda[[#This Row],[ile opadów]]&gt;25000,25000,pogoda[[#This Row],[zbiornik rano]]+pogoda[[#This Row],[ile opadów]])</f>
        <v>22800</v>
      </c>
      <c r="G105" s="2">
        <f>ROUNDUP(IF(pogoda[[#This Row],[opady]]=0,0.0003*POWER(pogoda[[#This Row],[temperatura_srednia]],1.5)*pogoda[[#This Row],[zbiornik rano]],0),0)</f>
        <v>0</v>
      </c>
      <c r="H105" s="2">
        <f>IF(AND(pogoda[[#This Row],[opady]]&lt;=0.61,pogoda[[#This Row],[temperatura_srednia]]&gt;15),IF(pogoda[[#This Row],[temperatura_srednia]]&gt;30,24000,12000),0)</f>
        <v>0</v>
      </c>
      <c r="I105" s="2">
        <f>pogoda[[#This Row],[ile po deszczu]]-pogoda[[#This Row],[ile parowania]]-pogoda[[#This Row],[czy podlewanie]]</f>
        <v>22800</v>
      </c>
      <c r="J105" s="2">
        <f>IF(pogoda[[#This Row],[ile wody w zbiorniku po odjeciu]]&lt;0,25000-pogoda[[#This Row],[ile po dolaniu]],0)</f>
        <v>0</v>
      </c>
      <c r="K105" s="4">
        <f>pogoda[[#This Row],[ile po deszczu]]-pogoda[[#This Row],[ile parowania]]</f>
        <v>22800</v>
      </c>
      <c r="L105" s="4">
        <f>IF(AND(pogoda[[#This Row],[temperatura_srednia]]&gt;15,pogoda[[#This Row],[opady]]&lt;=0.61),1,0)</f>
        <v>0</v>
      </c>
      <c r="M105" s="4">
        <f>IF(AND(pogoda[[#This Row],[temperatura_srednia]]&gt;15,pogoda[[#This Row],[opady]]&gt;0.61),1,0)</f>
        <v>1</v>
      </c>
    </row>
    <row r="106" spans="1:13" x14ac:dyDescent="0.25">
      <c r="A106" s="2">
        <v>18</v>
      </c>
      <c r="B106" s="2">
        <v>0</v>
      </c>
      <c r="C106" s="3">
        <v>42199</v>
      </c>
      <c r="D106" s="2">
        <f t="shared" si="3"/>
        <v>22800</v>
      </c>
      <c r="E106" s="2">
        <f>700*pogoda[[#This Row],[opady]]</f>
        <v>0</v>
      </c>
      <c r="F106" s="2">
        <f>IF(pogoda[[#This Row],[zbiornik rano]]+pogoda[[#This Row],[ile opadów]]&gt;25000,25000,pogoda[[#This Row],[zbiornik rano]]+pogoda[[#This Row],[ile opadów]])</f>
        <v>22800</v>
      </c>
      <c r="G106" s="2">
        <f>ROUNDUP(IF(pogoda[[#This Row],[opady]]=0,0.0003*POWER(pogoda[[#This Row],[temperatura_srednia]],1.5)*pogoda[[#This Row],[zbiornik rano]],0),0)</f>
        <v>523</v>
      </c>
      <c r="H106" s="2">
        <f>IF(AND(pogoda[[#This Row],[opady]]&lt;=0.61,pogoda[[#This Row],[temperatura_srednia]]&gt;15),IF(pogoda[[#This Row],[temperatura_srednia]]&gt;30,24000,12000),0)</f>
        <v>12000</v>
      </c>
      <c r="I106" s="2">
        <f>pogoda[[#This Row],[ile po deszczu]]-pogoda[[#This Row],[ile parowania]]-pogoda[[#This Row],[czy podlewanie]]</f>
        <v>10277</v>
      </c>
      <c r="J106" s="2">
        <f>IF(pogoda[[#This Row],[ile wody w zbiorniku po odjeciu]]&lt;0,25000-pogoda[[#This Row],[ile po dolaniu]],0)</f>
        <v>0</v>
      </c>
      <c r="K106" s="4">
        <f>pogoda[[#This Row],[ile po deszczu]]-pogoda[[#This Row],[ile parowania]]</f>
        <v>22277</v>
      </c>
      <c r="L106" s="4">
        <f>IF(AND(pogoda[[#This Row],[temperatura_srednia]]&gt;15,pogoda[[#This Row],[opady]]&lt;=0.61),1,0)</f>
        <v>1</v>
      </c>
      <c r="M106" s="4">
        <f>IF(AND(pogoda[[#This Row],[temperatura_srednia]]&gt;15,pogoda[[#This Row],[opady]]&gt;0.61),1,0)</f>
        <v>0</v>
      </c>
    </row>
    <row r="107" spans="1:13" x14ac:dyDescent="0.25">
      <c r="A107" s="2">
        <v>18</v>
      </c>
      <c r="B107" s="2">
        <v>0</v>
      </c>
      <c r="C107" s="3">
        <v>42200</v>
      </c>
      <c r="D107" s="2">
        <f t="shared" si="3"/>
        <v>10277</v>
      </c>
      <c r="E107" s="2">
        <f>700*pogoda[[#This Row],[opady]]</f>
        <v>0</v>
      </c>
      <c r="F107" s="2">
        <f>IF(pogoda[[#This Row],[zbiornik rano]]+pogoda[[#This Row],[ile opadów]]&gt;25000,25000,pogoda[[#This Row],[zbiornik rano]]+pogoda[[#This Row],[ile opadów]])</f>
        <v>10277</v>
      </c>
      <c r="G107" s="2">
        <f>ROUNDUP(IF(pogoda[[#This Row],[opady]]=0,0.0003*POWER(pogoda[[#This Row],[temperatura_srednia]],1.5)*pogoda[[#This Row],[zbiornik rano]],0),0)</f>
        <v>236</v>
      </c>
      <c r="H107" s="2">
        <f>IF(AND(pogoda[[#This Row],[opady]]&lt;=0.61,pogoda[[#This Row],[temperatura_srednia]]&gt;15),IF(pogoda[[#This Row],[temperatura_srednia]]&gt;30,24000,12000),0)</f>
        <v>12000</v>
      </c>
      <c r="I107" s="2">
        <f>pogoda[[#This Row],[ile po deszczu]]-pogoda[[#This Row],[ile parowania]]-pogoda[[#This Row],[czy podlewanie]]</f>
        <v>-1959</v>
      </c>
      <c r="J107" s="2">
        <f>IF(pogoda[[#This Row],[ile wody w zbiorniku po odjeciu]]&lt;0,25000-pogoda[[#This Row],[ile po dolaniu]],0)</f>
        <v>14959</v>
      </c>
      <c r="K107" s="4">
        <f>pogoda[[#This Row],[ile po deszczu]]-pogoda[[#This Row],[ile parowania]]</f>
        <v>10041</v>
      </c>
      <c r="L107" s="4">
        <f>IF(AND(pogoda[[#This Row],[temperatura_srednia]]&gt;15,pogoda[[#This Row],[opady]]&lt;=0.61),1,0)</f>
        <v>1</v>
      </c>
      <c r="M107" s="4">
        <f>IF(AND(pogoda[[#This Row],[temperatura_srednia]]&gt;15,pogoda[[#This Row],[opady]]&gt;0.61),1,0)</f>
        <v>0</v>
      </c>
    </row>
    <row r="108" spans="1:13" x14ac:dyDescent="0.25">
      <c r="A108" s="2">
        <v>16</v>
      </c>
      <c r="B108" s="2">
        <v>0</v>
      </c>
      <c r="C108" s="3">
        <v>42201</v>
      </c>
      <c r="D108" s="2">
        <f t="shared" si="3"/>
        <v>13000</v>
      </c>
      <c r="E108" s="2">
        <f>700*pogoda[[#This Row],[opady]]</f>
        <v>0</v>
      </c>
      <c r="F108" s="2">
        <f>IF(pogoda[[#This Row],[zbiornik rano]]+pogoda[[#This Row],[ile opadów]]&gt;25000,25000,pogoda[[#This Row],[zbiornik rano]]+pogoda[[#This Row],[ile opadów]])</f>
        <v>13000</v>
      </c>
      <c r="G108" s="2">
        <f>ROUNDUP(IF(pogoda[[#This Row],[opady]]=0,0.0003*POWER(pogoda[[#This Row],[temperatura_srednia]],1.5)*pogoda[[#This Row],[zbiornik rano]],0),0)</f>
        <v>250</v>
      </c>
      <c r="H108" s="2">
        <f>IF(AND(pogoda[[#This Row],[opady]]&lt;=0.61,pogoda[[#This Row],[temperatura_srednia]]&gt;15),IF(pogoda[[#This Row],[temperatura_srednia]]&gt;30,24000,12000),0)</f>
        <v>12000</v>
      </c>
      <c r="I108" s="2">
        <f>pogoda[[#This Row],[ile po deszczu]]-pogoda[[#This Row],[ile parowania]]-pogoda[[#This Row],[czy podlewanie]]</f>
        <v>750</v>
      </c>
      <c r="J108" s="2">
        <f>IF(pogoda[[#This Row],[ile wody w zbiorniku po odjeciu]]&lt;0,25000-pogoda[[#This Row],[ile po dolaniu]],0)</f>
        <v>0</v>
      </c>
      <c r="K108" s="4">
        <f>pogoda[[#This Row],[ile po deszczu]]-pogoda[[#This Row],[ile parowania]]</f>
        <v>12750</v>
      </c>
      <c r="L108" s="4">
        <f>IF(AND(pogoda[[#This Row],[temperatura_srednia]]&gt;15,pogoda[[#This Row],[opady]]&lt;=0.61),1,0)</f>
        <v>1</v>
      </c>
      <c r="M108" s="4">
        <f>IF(AND(pogoda[[#This Row],[temperatura_srednia]]&gt;15,pogoda[[#This Row],[opady]]&gt;0.61),1,0)</f>
        <v>0</v>
      </c>
    </row>
    <row r="109" spans="1:13" x14ac:dyDescent="0.25">
      <c r="A109" s="2">
        <v>21</v>
      </c>
      <c r="B109" s="2">
        <v>0</v>
      </c>
      <c r="C109" s="3">
        <v>42202</v>
      </c>
      <c r="D109" s="2">
        <f t="shared" si="3"/>
        <v>750</v>
      </c>
      <c r="E109" s="2">
        <f>700*pogoda[[#This Row],[opady]]</f>
        <v>0</v>
      </c>
      <c r="F109" s="2">
        <f>IF(pogoda[[#This Row],[zbiornik rano]]+pogoda[[#This Row],[ile opadów]]&gt;25000,25000,pogoda[[#This Row],[zbiornik rano]]+pogoda[[#This Row],[ile opadów]])</f>
        <v>750</v>
      </c>
      <c r="G109" s="2">
        <f>ROUNDUP(IF(pogoda[[#This Row],[opady]]=0,0.0003*POWER(pogoda[[#This Row],[temperatura_srednia]],1.5)*pogoda[[#This Row],[zbiornik rano]],0),0)</f>
        <v>22</v>
      </c>
      <c r="H109" s="2">
        <f>IF(AND(pogoda[[#This Row],[opady]]&lt;=0.61,pogoda[[#This Row],[temperatura_srednia]]&gt;15),IF(pogoda[[#This Row],[temperatura_srednia]]&gt;30,24000,12000),0)</f>
        <v>12000</v>
      </c>
      <c r="I109" s="2">
        <f>pogoda[[#This Row],[ile po deszczu]]-pogoda[[#This Row],[ile parowania]]-pogoda[[#This Row],[czy podlewanie]]</f>
        <v>-11272</v>
      </c>
      <c r="J109" s="2">
        <f>IF(pogoda[[#This Row],[ile wody w zbiorniku po odjeciu]]&lt;0,25000-pogoda[[#This Row],[ile po dolaniu]],0)</f>
        <v>24272</v>
      </c>
      <c r="K109" s="4">
        <f>pogoda[[#This Row],[ile po deszczu]]-pogoda[[#This Row],[ile parowania]]</f>
        <v>728</v>
      </c>
      <c r="L109" s="4">
        <f>IF(AND(pogoda[[#This Row],[temperatura_srednia]]&gt;15,pogoda[[#This Row],[opady]]&lt;=0.61),1,0)</f>
        <v>1</v>
      </c>
      <c r="M109" s="4">
        <f>IF(AND(pogoda[[#This Row],[temperatura_srednia]]&gt;15,pogoda[[#This Row],[opady]]&gt;0.61),1,0)</f>
        <v>0</v>
      </c>
    </row>
    <row r="110" spans="1:13" x14ac:dyDescent="0.25">
      <c r="A110" s="2">
        <v>26</v>
      </c>
      <c r="B110" s="2">
        <v>0</v>
      </c>
      <c r="C110" s="3">
        <v>42203</v>
      </c>
      <c r="D110" s="2">
        <f t="shared" si="3"/>
        <v>13000</v>
      </c>
      <c r="E110" s="2">
        <f>700*pogoda[[#This Row],[opady]]</f>
        <v>0</v>
      </c>
      <c r="F110" s="2">
        <f>IF(pogoda[[#This Row],[zbiornik rano]]+pogoda[[#This Row],[ile opadów]]&gt;25000,25000,pogoda[[#This Row],[zbiornik rano]]+pogoda[[#This Row],[ile opadów]])</f>
        <v>13000</v>
      </c>
      <c r="G110" s="2">
        <f>ROUNDUP(IF(pogoda[[#This Row],[opady]]=0,0.0003*POWER(pogoda[[#This Row],[temperatura_srednia]],1.5)*pogoda[[#This Row],[zbiornik rano]],0),0)</f>
        <v>518</v>
      </c>
      <c r="H110" s="2">
        <f>IF(AND(pogoda[[#This Row],[opady]]&lt;=0.61,pogoda[[#This Row],[temperatura_srednia]]&gt;15),IF(pogoda[[#This Row],[temperatura_srednia]]&gt;30,24000,12000),0)</f>
        <v>12000</v>
      </c>
      <c r="I110" s="2">
        <f>pogoda[[#This Row],[ile po deszczu]]-pogoda[[#This Row],[ile parowania]]-pogoda[[#This Row],[czy podlewanie]]</f>
        <v>482</v>
      </c>
      <c r="J110" s="2">
        <f>IF(pogoda[[#This Row],[ile wody w zbiorniku po odjeciu]]&lt;0,25000-pogoda[[#This Row],[ile po dolaniu]],0)</f>
        <v>0</v>
      </c>
      <c r="K110" s="4">
        <f>pogoda[[#This Row],[ile po deszczu]]-pogoda[[#This Row],[ile parowania]]</f>
        <v>12482</v>
      </c>
      <c r="L110" s="4">
        <f>IF(AND(pogoda[[#This Row],[temperatura_srednia]]&gt;15,pogoda[[#This Row],[opady]]&lt;=0.61),1,0)</f>
        <v>1</v>
      </c>
      <c r="M110" s="4">
        <f>IF(AND(pogoda[[#This Row],[temperatura_srednia]]&gt;15,pogoda[[#This Row],[opady]]&gt;0.61),1,0)</f>
        <v>0</v>
      </c>
    </row>
    <row r="111" spans="1:13" x14ac:dyDescent="0.25">
      <c r="A111" s="2">
        <v>23</v>
      </c>
      <c r="B111" s="2">
        <v>18</v>
      </c>
      <c r="C111" s="3">
        <v>42204</v>
      </c>
      <c r="D111" s="2">
        <f t="shared" si="3"/>
        <v>482</v>
      </c>
      <c r="E111" s="2">
        <f>700*pogoda[[#This Row],[opady]]</f>
        <v>12600</v>
      </c>
      <c r="F111" s="2">
        <f>IF(pogoda[[#This Row],[zbiornik rano]]+pogoda[[#This Row],[ile opadów]]&gt;25000,25000,pogoda[[#This Row],[zbiornik rano]]+pogoda[[#This Row],[ile opadów]])</f>
        <v>13082</v>
      </c>
      <c r="G111" s="2">
        <f>ROUNDUP(IF(pogoda[[#This Row],[opady]]=0,0.0003*POWER(pogoda[[#This Row],[temperatura_srednia]],1.5)*pogoda[[#This Row],[zbiornik rano]],0),0)</f>
        <v>0</v>
      </c>
      <c r="H111" s="2">
        <f>IF(AND(pogoda[[#This Row],[opady]]&lt;=0.61,pogoda[[#This Row],[temperatura_srednia]]&gt;15),IF(pogoda[[#This Row],[temperatura_srednia]]&gt;30,24000,12000),0)</f>
        <v>0</v>
      </c>
      <c r="I111" s="2">
        <f>pogoda[[#This Row],[ile po deszczu]]-pogoda[[#This Row],[ile parowania]]-pogoda[[#This Row],[czy podlewanie]]</f>
        <v>13082</v>
      </c>
      <c r="J111" s="2">
        <f>IF(pogoda[[#This Row],[ile wody w zbiorniku po odjeciu]]&lt;0,25000-pogoda[[#This Row],[ile po dolaniu]],0)</f>
        <v>0</v>
      </c>
      <c r="K111" s="4">
        <f>pogoda[[#This Row],[ile po deszczu]]-pogoda[[#This Row],[ile parowania]]</f>
        <v>13082</v>
      </c>
      <c r="L111" s="4">
        <f>IF(AND(pogoda[[#This Row],[temperatura_srednia]]&gt;15,pogoda[[#This Row],[opady]]&lt;=0.61),1,0)</f>
        <v>0</v>
      </c>
      <c r="M111" s="4">
        <f>IF(AND(pogoda[[#This Row],[temperatura_srednia]]&gt;15,pogoda[[#This Row],[opady]]&gt;0.61),1,0)</f>
        <v>1</v>
      </c>
    </row>
    <row r="112" spans="1:13" x14ac:dyDescent="0.25">
      <c r="A112" s="2">
        <v>19</v>
      </c>
      <c r="B112" s="2">
        <v>0</v>
      </c>
      <c r="C112" s="3">
        <v>42205</v>
      </c>
      <c r="D112" s="2">
        <f t="shared" si="3"/>
        <v>13082</v>
      </c>
      <c r="E112" s="2">
        <f>700*pogoda[[#This Row],[opady]]</f>
        <v>0</v>
      </c>
      <c r="F112" s="2">
        <f>IF(pogoda[[#This Row],[zbiornik rano]]+pogoda[[#This Row],[ile opadów]]&gt;25000,25000,pogoda[[#This Row],[zbiornik rano]]+pogoda[[#This Row],[ile opadów]])</f>
        <v>13082</v>
      </c>
      <c r="G112" s="2">
        <f>ROUNDUP(IF(pogoda[[#This Row],[opady]]=0,0.0003*POWER(pogoda[[#This Row],[temperatura_srednia]],1.5)*pogoda[[#This Row],[zbiornik rano]],0),0)</f>
        <v>326</v>
      </c>
      <c r="H112" s="2">
        <f>IF(AND(pogoda[[#This Row],[opady]]&lt;=0.61,pogoda[[#This Row],[temperatura_srednia]]&gt;15),IF(pogoda[[#This Row],[temperatura_srednia]]&gt;30,24000,12000),0)</f>
        <v>12000</v>
      </c>
      <c r="I112" s="2">
        <f>pogoda[[#This Row],[ile po deszczu]]-pogoda[[#This Row],[ile parowania]]-pogoda[[#This Row],[czy podlewanie]]</f>
        <v>756</v>
      </c>
      <c r="J112" s="2">
        <f>IF(pogoda[[#This Row],[ile wody w zbiorniku po odjeciu]]&lt;0,25000-pogoda[[#This Row],[ile po dolaniu]],0)</f>
        <v>0</v>
      </c>
      <c r="K112" s="4">
        <f>pogoda[[#This Row],[ile po deszczu]]-pogoda[[#This Row],[ile parowania]]</f>
        <v>12756</v>
      </c>
      <c r="L112" s="4">
        <f>IF(AND(pogoda[[#This Row],[temperatura_srednia]]&gt;15,pogoda[[#This Row],[opady]]&lt;=0.61),1,0)</f>
        <v>1</v>
      </c>
      <c r="M112" s="4">
        <f>IF(AND(pogoda[[#This Row],[temperatura_srednia]]&gt;15,pogoda[[#This Row],[opady]]&gt;0.61),1,0)</f>
        <v>0</v>
      </c>
    </row>
    <row r="113" spans="1:13" x14ac:dyDescent="0.25">
      <c r="A113" s="2">
        <v>20</v>
      </c>
      <c r="B113" s="2">
        <v>6</v>
      </c>
      <c r="C113" s="3">
        <v>42206</v>
      </c>
      <c r="D113" s="2">
        <f t="shared" si="3"/>
        <v>756</v>
      </c>
      <c r="E113" s="2">
        <f>700*pogoda[[#This Row],[opady]]</f>
        <v>4200</v>
      </c>
      <c r="F113" s="2">
        <f>IF(pogoda[[#This Row],[zbiornik rano]]+pogoda[[#This Row],[ile opadów]]&gt;25000,25000,pogoda[[#This Row],[zbiornik rano]]+pogoda[[#This Row],[ile opadów]])</f>
        <v>4956</v>
      </c>
      <c r="G113" s="2">
        <f>ROUNDUP(IF(pogoda[[#This Row],[opady]]=0,0.0003*POWER(pogoda[[#This Row],[temperatura_srednia]],1.5)*pogoda[[#This Row],[zbiornik rano]],0),0)</f>
        <v>0</v>
      </c>
      <c r="H113" s="2">
        <f>IF(AND(pogoda[[#This Row],[opady]]&lt;=0.61,pogoda[[#This Row],[temperatura_srednia]]&gt;15),IF(pogoda[[#This Row],[temperatura_srednia]]&gt;30,24000,12000),0)</f>
        <v>0</v>
      </c>
      <c r="I113" s="2">
        <f>pogoda[[#This Row],[ile po deszczu]]-pogoda[[#This Row],[ile parowania]]-pogoda[[#This Row],[czy podlewanie]]</f>
        <v>4956</v>
      </c>
      <c r="J113" s="2">
        <f>IF(pogoda[[#This Row],[ile wody w zbiorniku po odjeciu]]&lt;0,25000-pogoda[[#This Row],[ile po dolaniu]],0)</f>
        <v>0</v>
      </c>
      <c r="K113" s="4">
        <f>pogoda[[#This Row],[ile po deszczu]]-pogoda[[#This Row],[ile parowania]]</f>
        <v>4956</v>
      </c>
      <c r="L113" s="4">
        <f>IF(AND(pogoda[[#This Row],[temperatura_srednia]]&gt;15,pogoda[[#This Row],[opady]]&lt;=0.61),1,0)</f>
        <v>0</v>
      </c>
      <c r="M113" s="4">
        <f>IF(AND(pogoda[[#This Row],[temperatura_srednia]]&gt;15,pogoda[[#This Row],[opady]]&gt;0.61),1,0)</f>
        <v>1</v>
      </c>
    </row>
    <row r="114" spans="1:13" x14ac:dyDescent="0.25">
      <c r="A114" s="2">
        <v>22</v>
      </c>
      <c r="B114" s="2">
        <v>0</v>
      </c>
      <c r="C114" s="3">
        <v>42207</v>
      </c>
      <c r="D114" s="2">
        <f t="shared" si="3"/>
        <v>4956</v>
      </c>
      <c r="E114" s="2">
        <f>700*pogoda[[#This Row],[opady]]</f>
        <v>0</v>
      </c>
      <c r="F114" s="2">
        <f>IF(pogoda[[#This Row],[zbiornik rano]]+pogoda[[#This Row],[ile opadów]]&gt;25000,25000,pogoda[[#This Row],[zbiornik rano]]+pogoda[[#This Row],[ile opadów]])</f>
        <v>4956</v>
      </c>
      <c r="G114" s="2">
        <f>ROUNDUP(IF(pogoda[[#This Row],[opady]]=0,0.0003*POWER(pogoda[[#This Row],[temperatura_srednia]],1.5)*pogoda[[#This Row],[zbiornik rano]],0),0)</f>
        <v>154</v>
      </c>
      <c r="H114" s="2">
        <f>IF(AND(pogoda[[#This Row],[opady]]&lt;=0.61,pogoda[[#This Row],[temperatura_srednia]]&gt;15),IF(pogoda[[#This Row],[temperatura_srednia]]&gt;30,24000,12000),0)</f>
        <v>12000</v>
      </c>
      <c r="I114" s="2">
        <f>pogoda[[#This Row],[ile po deszczu]]-pogoda[[#This Row],[ile parowania]]-pogoda[[#This Row],[czy podlewanie]]</f>
        <v>-7198</v>
      </c>
      <c r="J114" s="2">
        <f>IF(pogoda[[#This Row],[ile wody w zbiorniku po odjeciu]]&lt;0,25000-pogoda[[#This Row],[ile po dolaniu]],0)</f>
        <v>20198</v>
      </c>
      <c r="K114" s="4">
        <f>pogoda[[#This Row],[ile po deszczu]]-pogoda[[#This Row],[ile parowania]]</f>
        <v>4802</v>
      </c>
      <c r="L114" s="4">
        <f>IF(AND(pogoda[[#This Row],[temperatura_srednia]]&gt;15,pogoda[[#This Row],[opady]]&lt;=0.61),1,0)</f>
        <v>1</v>
      </c>
      <c r="M114" s="4">
        <f>IF(AND(pogoda[[#This Row],[temperatura_srednia]]&gt;15,pogoda[[#This Row],[opady]]&gt;0.61),1,0)</f>
        <v>0</v>
      </c>
    </row>
    <row r="115" spans="1:13" x14ac:dyDescent="0.25">
      <c r="A115" s="2">
        <v>20</v>
      </c>
      <c r="B115" s="2">
        <v>0</v>
      </c>
      <c r="C115" s="3">
        <v>42208</v>
      </c>
      <c r="D115" s="2">
        <f t="shared" si="3"/>
        <v>13000</v>
      </c>
      <c r="E115" s="2">
        <f>700*pogoda[[#This Row],[opady]]</f>
        <v>0</v>
      </c>
      <c r="F115" s="2">
        <f>IF(pogoda[[#This Row],[zbiornik rano]]+pogoda[[#This Row],[ile opadów]]&gt;25000,25000,pogoda[[#This Row],[zbiornik rano]]+pogoda[[#This Row],[ile opadów]])</f>
        <v>13000</v>
      </c>
      <c r="G115" s="2">
        <f>ROUNDUP(IF(pogoda[[#This Row],[opady]]=0,0.0003*POWER(pogoda[[#This Row],[temperatura_srednia]],1.5)*pogoda[[#This Row],[zbiornik rano]],0),0)</f>
        <v>349</v>
      </c>
      <c r="H115" s="2">
        <f>IF(AND(pogoda[[#This Row],[opady]]&lt;=0.61,pogoda[[#This Row],[temperatura_srednia]]&gt;15),IF(pogoda[[#This Row],[temperatura_srednia]]&gt;30,24000,12000),0)</f>
        <v>12000</v>
      </c>
      <c r="I115" s="2">
        <f>pogoda[[#This Row],[ile po deszczu]]-pogoda[[#This Row],[ile parowania]]-pogoda[[#This Row],[czy podlewanie]]</f>
        <v>651</v>
      </c>
      <c r="J115" s="2">
        <f>IF(pogoda[[#This Row],[ile wody w zbiorniku po odjeciu]]&lt;0,25000-pogoda[[#This Row],[ile po dolaniu]],0)</f>
        <v>0</v>
      </c>
      <c r="K115" s="4">
        <f>pogoda[[#This Row],[ile po deszczu]]-pogoda[[#This Row],[ile parowania]]</f>
        <v>12651</v>
      </c>
      <c r="L115" s="4">
        <f>IF(AND(pogoda[[#This Row],[temperatura_srednia]]&gt;15,pogoda[[#This Row],[opady]]&lt;=0.61),1,0)</f>
        <v>1</v>
      </c>
      <c r="M115" s="4">
        <f>IF(AND(pogoda[[#This Row],[temperatura_srednia]]&gt;15,pogoda[[#This Row],[opady]]&gt;0.61),1,0)</f>
        <v>0</v>
      </c>
    </row>
    <row r="116" spans="1:13" x14ac:dyDescent="0.25">
      <c r="A116" s="2">
        <v>20</v>
      </c>
      <c r="B116" s="2">
        <v>0</v>
      </c>
      <c r="C116" s="3">
        <v>42209</v>
      </c>
      <c r="D116" s="2">
        <f t="shared" si="3"/>
        <v>651</v>
      </c>
      <c r="E116" s="2">
        <f>700*pogoda[[#This Row],[opady]]</f>
        <v>0</v>
      </c>
      <c r="F116" s="2">
        <f>IF(pogoda[[#This Row],[zbiornik rano]]+pogoda[[#This Row],[ile opadów]]&gt;25000,25000,pogoda[[#This Row],[zbiornik rano]]+pogoda[[#This Row],[ile opadów]])</f>
        <v>651</v>
      </c>
      <c r="G116" s="2">
        <f>ROUNDUP(IF(pogoda[[#This Row],[opady]]=0,0.0003*POWER(pogoda[[#This Row],[temperatura_srednia]],1.5)*pogoda[[#This Row],[zbiornik rano]],0),0)</f>
        <v>18</v>
      </c>
      <c r="H116" s="2">
        <f>IF(AND(pogoda[[#This Row],[opady]]&lt;=0.61,pogoda[[#This Row],[temperatura_srednia]]&gt;15),IF(pogoda[[#This Row],[temperatura_srednia]]&gt;30,24000,12000),0)</f>
        <v>12000</v>
      </c>
      <c r="I116" s="2">
        <f>pogoda[[#This Row],[ile po deszczu]]-pogoda[[#This Row],[ile parowania]]-pogoda[[#This Row],[czy podlewanie]]</f>
        <v>-11367</v>
      </c>
      <c r="J116" s="2">
        <f>IF(pogoda[[#This Row],[ile wody w zbiorniku po odjeciu]]&lt;0,25000-pogoda[[#This Row],[ile po dolaniu]],0)</f>
        <v>24367</v>
      </c>
      <c r="K116" s="4">
        <f>pogoda[[#This Row],[ile po deszczu]]-pogoda[[#This Row],[ile parowania]]</f>
        <v>633</v>
      </c>
      <c r="L116" s="4">
        <f>IF(AND(pogoda[[#This Row],[temperatura_srednia]]&gt;15,pogoda[[#This Row],[opady]]&lt;=0.61),1,0)</f>
        <v>1</v>
      </c>
      <c r="M116" s="4">
        <f>IF(AND(pogoda[[#This Row],[temperatura_srednia]]&gt;15,pogoda[[#This Row],[opady]]&gt;0.61),1,0)</f>
        <v>0</v>
      </c>
    </row>
    <row r="117" spans="1:13" x14ac:dyDescent="0.25">
      <c r="A117" s="2">
        <v>23</v>
      </c>
      <c r="B117" s="2">
        <v>0.1</v>
      </c>
      <c r="C117" s="3">
        <v>42210</v>
      </c>
      <c r="D117" s="2">
        <f t="shared" si="3"/>
        <v>13000</v>
      </c>
      <c r="E117" s="2">
        <f>700*pogoda[[#This Row],[opady]]</f>
        <v>70</v>
      </c>
      <c r="F117" s="2">
        <f>IF(pogoda[[#This Row],[zbiornik rano]]+pogoda[[#This Row],[ile opadów]]&gt;25000,25000,pogoda[[#This Row],[zbiornik rano]]+pogoda[[#This Row],[ile opadów]])</f>
        <v>13070</v>
      </c>
      <c r="G117" s="2">
        <f>ROUNDUP(IF(pogoda[[#This Row],[opady]]=0,0.0003*POWER(pogoda[[#This Row],[temperatura_srednia]],1.5)*pogoda[[#This Row],[zbiornik rano]],0),0)</f>
        <v>0</v>
      </c>
      <c r="H117" s="2">
        <f>IF(AND(pogoda[[#This Row],[opady]]&lt;=0.61,pogoda[[#This Row],[temperatura_srednia]]&gt;15),IF(pogoda[[#This Row],[temperatura_srednia]]&gt;30,24000,12000),0)</f>
        <v>12000</v>
      </c>
      <c r="I117" s="2">
        <f>pogoda[[#This Row],[ile po deszczu]]-pogoda[[#This Row],[ile parowania]]-pogoda[[#This Row],[czy podlewanie]]</f>
        <v>1070</v>
      </c>
      <c r="J117" s="2">
        <f>IF(pogoda[[#This Row],[ile wody w zbiorniku po odjeciu]]&lt;0,25000-pogoda[[#This Row],[ile po dolaniu]],0)</f>
        <v>0</v>
      </c>
      <c r="K117" s="4">
        <f>pogoda[[#This Row],[ile po deszczu]]-pogoda[[#This Row],[ile parowania]]</f>
        <v>13070</v>
      </c>
      <c r="L117" s="4">
        <f>IF(AND(pogoda[[#This Row],[temperatura_srednia]]&gt;15,pogoda[[#This Row],[opady]]&lt;=0.61),1,0)</f>
        <v>1</v>
      </c>
      <c r="M117" s="4">
        <f>IF(AND(pogoda[[#This Row],[temperatura_srednia]]&gt;15,pogoda[[#This Row],[opady]]&gt;0.61),1,0)</f>
        <v>0</v>
      </c>
    </row>
    <row r="118" spans="1:13" x14ac:dyDescent="0.25">
      <c r="A118" s="2">
        <v>16</v>
      </c>
      <c r="B118" s="2">
        <v>0</v>
      </c>
      <c r="C118" s="3">
        <v>42211</v>
      </c>
      <c r="D118" s="2">
        <f t="shared" si="3"/>
        <v>1070</v>
      </c>
      <c r="E118" s="2">
        <f>700*pogoda[[#This Row],[opady]]</f>
        <v>0</v>
      </c>
      <c r="F118" s="2">
        <f>IF(pogoda[[#This Row],[zbiornik rano]]+pogoda[[#This Row],[ile opadów]]&gt;25000,25000,pogoda[[#This Row],[zbiornik rano]]+pogoda[[#This Row],[ile opadów]])</f>
        <v>1070</v>
      </c>
      <c r="G118" s="2">
        <f>ROUNDUP(IF(pogoda[[#This Row],[opady]]=0,0.0003*POWER(pogoda[[#This Row],[temperatura_srednia]],1.5)*pogoda[[#This Row],[zbiornik rano]],0),0)</f>
        <v>21</v>
      </c>
      <c r="H118" s="2">
        <f>IF(AND(pogoda[[#This Row],[opady]]&lt;=0.61,pogoda[[#This Row],[temperatura_srednia]]&gt;15),IF(pogoda[[#This Row],[temperatura_srednia]]&gt;30,24000,12000),0)</f>
        <v>12000</v>
      </c>
      <c r="I118" s="2">
        <f>pogoda[[#This Row],[ile po deszczu]]-pogoda[[#This Row],[ile parowania]]-pogoda[[#This Row],[czy podlewanie]]</f>
        <v>-10951</v>
      </c>
      <c r="J118" s="2">
        <f>IF(pogoda[[#This Row],[ile wody w zbiorniku po odjeciu]]&lt;0,25000-pogoda[[#This Row],[ile po dolaniu]],0)</f>
        <v>23951</v>
      </c>
      <c r="K118" s="4">
        <f>pogoda[[#This Row],[ile po deszczu]]-pogoda[[#This Row],[ile parowania]]</f>
        <v>1049</v>
      </c>
      <c r="L118" s="4">
        <f>IF(AND(pogoda[[#This Row],[temperatura_srednia]]&gt;15,pogoda[[#This Row],[opady]]&lt;=0.61),1,0)</f>
        <v>1</v>
      </c>
      <c r="M118" s="4">
        <f>IF(AND(pogoda[[#This Row],[temperatura_srednia]]&gt;15,pogoda[[#This Row],[opady]]&gt;0.61),1,0)</f>
        <v>0</v>
      </c>
    </row>
    <row r="119" spans="1:13" x14ac:dyDescent="0.25">
      <c r="A119" s="2">
        <v>16</v>
      </c>
      <c r="B119" s="2">
        <v>0.1</v>
      </c>
      <c r="C119" s="3">
        <v>42212</v>
      </c>
      <c r="D119" s="2">
        <f t="shared" si="3"/>
        <v>13000</v>
      </c>
      <c r="E119" s="2">
        <f>700*pogoda[[#This Row],[opady]]</f>
        <v>70</v>
      </c>
      <c r="F119" s="2">
        <f>IF(pogoda[[#This Row],[zbiornik rano]]+pogoda[[#This Row],[ile opadów]]&gt;25000,25000,pogoda[[#This Row],[zbiornik rano]]+pogoda[[#This Row],[ile opadów]])</f>
        <v>13070</v>
      </c>
      <c r="G119" s="2">
        <f>ROUNDUP(IF(pogoda[[#This Row],[opady]]=0,0.0003*POWER(pogoda[[#This Row],[temperatura_srednia]],1.5)*pogoda[[#This Row],[zbiornik rano]],0),0)</f>
        <v>0</v>
      </c>
      <c r="H119" s="2">
        <f>IF(AND(pogoda[[#This Row],[opady]]&lt;=0.61,pogoda[[#This Row],[temperatura_srednia]]&gt;15),IF(pogoda[[#This Row],[temperatura_srednia]]&gt;30,24000,12000),0)</f>
        <v>12000</v>
      </c>
      <c r="I119" s="2">
        <f>pogoda[[#This Row],[ile po deszczu]]-pogoda[[#This Row],[ile parowania]]-pogoda[[#This Row],[czy podlewanie]]</f>
        <v>1070</v>
      </c>
      <c r="J119" s="2">
        <f>IF(pogoda[[#This Row],[ile wody w zbiorniku po odjeciu]]&lt;0,25000-pogoda[[#This Row],[ile po dolaniu]],0)</f>
        <v>0</v>
      </c>
      <c r="K119" s="4">
        <f>pogoda[[#This Row],[ile po deszczu]]-pogoda[[#This Row],[ile parowania]]</f>
        <v>13070</v>
      </c>
      <c r="L119" s="4">
        <f>IF(AND(pogoda[[#This Row],[temperatura_srednia]]&gt;15,pogoda[[#This Row],[opady]]&lt;=0.61),1,0)</f>
        <v>1</v>
      </c>
      <c r="M119" s="4">
        <f>IF(AND(pogoda[[#This Row],[temperatura_srednia]]&gt;15,pogoda[[#This Row],[opady]]&gt;0.61),1,0)</f>
        <v>0</v>
      </c>
    </row>
    <row r="120" spans="1:13" x14ac:dyDescent="0.25">
      <c r="A120" s="2">
        <v>18</v>
      </c>
      <c r="B120" s="2">
        <v>0.3</v>
      </c>
      <c r="C120" s="3">
        <v>42213</v>
      </c>
      <c r="D120" s="2">
        <f t="shared" si="3"/>
        <v>1070</v>
      </c>
      <c r="E120" s="2">
        <f>700*pogoda[[#This Row],[opady]]</f>
        <v>210</v>
      </c>
      <c r="F120" s="2">
        <f>IF(pogoda[[#This Row],[zbiornik rano]]+pogoda[[#This Row],[ile opadów]]&gt;25000,25000,pogoda[[#This Row],[zbiornik rano]]+pogoda[[#This Row],[ile opadów]])</f>
        <v>1280</v>
      </c>
      <c r="G120" s="2">
        <f>ROUNDUP(IF(pogoda[[#This Row],[opady]]=0,0.0003*POWER(pogoda[[#This Row],[temperatura_srednia]],1.5)*pogoda[[#This Row],[zbiornik rano]],0),0)</f>
        <v>0</v>
      </c>
      <c r="H120" s="2">
        <f>IF(AND(pogoda[[#This Row],[opady]]&lt;=0.61,pogoda[[#This Row],[temperatura_srednia]]&gt;15),IF(pogoda[[#This Row],[temperatura_srednia]]&gt;30,24000,12000),0)</f>
        <v>12000</v>
      </c>
      <c r="I120" s="2">
        <f>pogoda[[#This Row],[ile po deszczu]]-pogoda[[#This Row],[ile parowania]]-pogoda[[#This Row],[czy podlewanie]]</f>
        <v>-10720</v>
      </c>
      <c r="J120" s="2">
        <f>IF(pogoda[[#This Row],[ile wody w zbiorniku po odjeciu]]&lt;0,25000-pogoda[[#This Row],[ile po dolaniu]],0)</f>
        <v>23720</v>
      </c>
      <c r="K120" s="4">
        <f>pogoda[[#This Row],[ile po deszczu]]-pogoda[[#This Row],[ile parowania]]</f>
        <v>1280</v>
      </c>
      <c r="L120" s="4">
        <f>IF(AND(pogoda[[#This Row],[temperatura_srednia]]&gt;15,pogoda[[#This Row],[opady]]&lt;=0.61),1,0)</f>
        <v>1</v>
      </c>
      <c r="M120" s="4">
        <f>IF(AND(pogoda[[#This Row],[temperatura_srednia]]&gt;15,pogoda[[#This Row],[opady]]&gt;0.61),1,0)</f>
        <v>0</v>
      </c>
    </row>
    <row r="121" spans="1:13" x14ac:dyDescent="0.25">
      <c r="A121" s="2">
        <v>18</v>
      </c>
      <c r="B121" s="2">
        <v>0</v>
      </c>
      <c r="C121" s="3">
        <v>42214</v>
      </c>
      <c r="D121" s="2">
        <f t="shared" si="3"/>
        <v>13000</v>
      </c>
      <c r="E121" s="2">
        <f>700*pogoda[[#This Row],[opady]]</f>
        <v>0</v>
      </c>
      <c r="F121" s="2">
        <f>IF(pogoda[[#This Row],[zbiornik rano]]+pogoda[[#This Row],[ile opadów]]&gt;25000,25000,pogoda[[#This Row],[zbiornik rano]]+pogoda[[#This Row],[ile opadów]])</f>
        <v>13000</v>
      </c>
      <c r="G121" s="2">
        <f>ROUNDUP(IF(pogoda[[#This Row],[opady]]=0,0.0003*POWER(pogoda[[#This Row],[temperatura_srednia]],1.5)*pogoda[[#This Row],[zbiornik rano]],0),0)</f>
        <v>298</v>
      </c>
      <c r="H121" s="2">
        <f>IF(AND(pogoda[[#This Row],[opady]]&lt;=0.61,pogoda[[#This Row],[temperatura_srednia]]&gt;15),IF(pogoda[[#This Row],[temperatura_srednia]]&gt;30,24000,12000),0)</f>
        <v>12000</v>
      </c>
      <c r="I121" s="2">
        <f>pogoda[[#This Row],[ile po deszczu]]-pogoda[[#This Row],[ile parowania]]-pogoda[[#This Row],[czy podlewanie]]</f>
        <v>702</v>
      </c>
      <c r="J121" s="2">
        <f>IF(pogoda[[#This Row],[ile wody w zbiorniku po odjeciu]]&lt;0,25000-pogoda[[#This Row],[ile po dolaniu]],0)</f>
        <v>0</v>
      </c>
      <c r="K121" s="4">
        <f>pogoda[[#This Row],[ile po deszczu]]-pogoda[[#This Row],[ile parowania]]</f>
        <v>12702</v>
      </c>
      <c r="L121" s="4">
        <f>IF(AND(pogoda[[#This Row],[temperatura_srednia]]&gt;15,pogoda[[#This Row],[opady]]&lt;=0.61),1,0)</f>
        <v>1</v>
      </c>
      <c r="M121" s="4">
        <f>IF(AND(pogoda[[#This Row],[temperatura_srednia]]&gt;15,pogoda[[#This Row],[opady]]&gt;0.61),1,0)</f>
        <v>0</v>
      </c>
    </row>
    <row r="122" spans="1:13" x14ac:dyDescent="0.25">
      <c r="A122" s="2">
        <v>14</v>
      </c>
      <c r="B122" s="2">
        <v>0</v>
      </c>
      <c r="C122" s="3">
        <v>42215</v>
      </c>
      <c r="D122" s="2">
        <f t="shared" si="3"/>
        <v>702</v>
      </c>
      <c r="E122" s="2">
        <f>700*pogoda[[#This Row],[opady]]</f>
        <v>0</v>
      </c>
      <c r="F122" s="2">
        <f>IF(pogoda[[#This Row],[zbiornik rano]]+pogoda[[#This Row],[ile opadów]]&gt;25000,25000,pogoda[[#This Row],[zbiornik rano]]+pogoda[[#This Row],[ile opadów]])</f>
        <v>702</v>
      </c>
      <c r="G122" s="2">
        <f>ROUNDUP(IF(pogoda[[#This Row],[opady]]=0,0.0003*POWER(pogoda[[#This Row],[temperatura_srednia]],1.5)*pogoda[[#This Row],[zbiornik rano]],0),0)</f>
        <v>12</v>
      </c>
      <c r="H122" s="2">
        <f>IF(AND(pogoda[[#This Row],[opady]]&lt;=0.61,pogoda[[#This Row],[temperatura_srednia]]&gt;15),IF(pogoda[[#This Row],[temperatura_srednia]]&gt;30,24000,12000),0)</f>
        <v>0</v>
      </c>
      <c r="I122" s="2">
        <f>pogoda[[#This Row],[ile po deszczu]]-pogoda[[#This Row],[ile parowania]]-pogoda[[#This Row],[czy podlewanie]]</f>
        <v>690</v>
      </c>
      <c r="J122" s="2">
        <f>IF(pogoda[[#This Row],[ile wody w zbiorniku po odjeciu]]&lt;0,25000-pogoda[[#This Row],[ile po dolaniu]],0)</f>
        <v>0</v>
      </c>
      <c r="K122" s="4">
        <f>pogoda[[#This Row],[ile po deszczu]]-pogoda[[#This Row],[ile parowania]]</f>
        <v>690</v>
      </c>
      <c r="L122" s="4">
        <f>IF(AND(pogoda[[#This Row],[temperatura_srednia]]&gt;15,pogoda[[#This Row],[opady]]&lt;=0.61),1,0)</f>
        <v>0</v>
      </c>
      <c r="M122" s="4">
        <f>IF(AND(pogoda[[#This Row],[temperatura_srednia]]&gt;15,pogoda[[#This Row],[opady]]&gt;0.61),1,0)</f>
        <v>0</v>
      </c>
    </row>
    <row r="123" spans="1:13" x14ac:dyDescent="0.25">
      <c r="A123" s="2">
        <v>14</v>
      </c>
      <c r="B123" s="2">
        <v>0</v>
      </c>
      <c r="C123" s="3">
        <v>42216</v>
      </c>
      <c r="D123" s="2">
        <f t="shared" si="3"/>
        <v>690</v>
      </c>
      <c r="E123" s="2">
        <f>700*pogoda[[#This Row],[opady]]</f>
        <v>0</v>
      </c>
      <c r="F123" s="2">
        <f>IF(pogoda[[#This Row],[zbiornik rano]]+pogoda[[#This Row],[ile opadów]]&gt;25000,25000,pogoda[[#This Row],[zbiornik rano]]+pogoda[[#This Row],[ile opadów]])</f>
        <v>690</v>
      </c>
      <c r="G123" s="2">
        <f>ROUNDUP(IF(pogoda[[#This Row],[opady]]=0,0.0003*POWER(pogoda[[#This Row],[temperatura_srednia]],1.5)*pogoda[[#This Row],[zbiornik rano]],0),0)</f>
        <v>11</v>
      </c>
      <c r="H123" s="2">
        <f>IF(AND(pogoda[[#This Row],[opady]]&lt;=0.61,pogoda[[#This Row],[temperatura_srednia]]&gt;15),IF(pogoda[[#This Row],[temperatura_srednia]]&gt;30,24000,12000),0)</f>
        <v>0</v>
      </c>
      <c r="I123" s="2">
        <f>pogoda[[#This Row],[ile po deszczu]]-pogoda[[#This Row],[ile parowania]]-pogoda[[#This Row],[czy podlewanie]]</f>
        <v>679</v>
      </c>
      <c r="J123" s="2">
        <f>IF(pogoda[[#This Row],[ile wody w zbiorniku po odjeciu]]&lt;0,25000-pogoda[[#This Row],[ile po dolaniu]],0)</f>
        <v>0</v>
      </c>
      <c r="K123" s="4">
        <f>pogoda[[#This Row],[ile po deszczu]]-pogoda[[#This Row],[ile parowania]]</f>
        <v>679</v>
      </c>
      <c r="L123" s="4">
        <f>IF(AND(pogoda[[#This Row],[temperatura_srednia]]&gt;15,pogoda[[#This Row],[opady]]&lt;=0.61),1,0)</f>
        <v>0</v>
      </c>
      <c r="M123" s="4">
        <f>IF(AND(pogoda[[#This Row],[temperatura_srednia]]&gt;15,pogoda[[#This Row],[opady]]&gt;0.61),1,0)</f>
        <v>0</v>
      </c>
    </row>
    <row r="124" spans="1:13" x14ac:dyDescent="0.25">
      <c r="A124" s="2">
        <v>16</v>
      </c>
      <c r="B124" s="2">
        <v>0</v>
      </c>
      <c r="C124" s="3">
        <v>42217</v>
      </c>
      <c r="D124" s="2">
        <f t="shared" si="3"/>
        <v>679</v>
      </c>
      <c r="E124" s="2">
        <f>700*pogoda[[#This Row],[opady]]</f>
        <v>0</v>
      </c>
      <c r="F124" s="2">
        <f>IF(pogoda[[#This Row],[zbiornik rano]]+pogoda[[#This Row],[ile opadów]]&gt;25000,25000,pogoda[[#This Row],[zbiornik rano]]+pogoda[[#This Row],[ile opadów]])</f>
        <v>679</v>
      </c>
      <c r="G124" s="2">
        <f>ROUNDUP(IF(pogoda[[#This Row],[opady]]=0,0.0003*POWER(pogoda[[#This Row],[temperatura_srednia]],1.5)*pogoda[[#This Row],[zbiornik rano]],0),0)</f>
        <v>14</v>
      </c>
      <c r="H124" s="2">
        <f>IF(AND(pogoda[[#This Row],[opady]]&lt;=0.61,pogoda[[#This Row],[temperatura_srednia]]&gt;15),IF(pogoda[[#This Row],[temperatura_srednia]]&gt;30,24000,12000),0)</f>
        <v>12000</v>
      </c>
      <c r="I124" s="2">
        <f>pogoda[[#This Row],[ile po deszczu]]-pogoda[[#This Row],[ile parowania]]-pogoda[[#This Row],[czy podlewanie]]</f>
        <v>-11335</v>
      </c>
      <c r="J124" s="2">
        <f>IF(pogoda[[#This Row],[ile wody w zbiorniku po odjeciu]]&lt;0,25000-pogoda[[#This Row],[ile po dolaniu]],0)</f>
        <v>24335</v>
      </c>
      <c r="K124" s="4">
        <f>pogoda[[#This Row],[ile po deszczu]]-pogoda[[#This Row],[ile parowania]]</f>
        <v>665</v>
      </c>
      <c r="L124" s="4">
        <f>IF(AND(pogoda[[#This Row],[temperatura_srednia]]&gt;15,pogoda[[#This Row],[opady]]&lt;=0.61),1,0)</f>
        <v>1</v>
      </c>
      <c r="M124" s="4">
        <f>IF(AND(pogoda[[#This Row],[temperatura_srednia]]&gt;15,pogoda[[#This Row],[opady]]&gt;0.61),1,0)</f>
        <v>0</v>
      </c>
    </row>
    <row r="125" spans="1:13" x14ac:dyDescent="0.25">
      <c r="A125" s="2">
        <v>22</v>
      </c>
      <c r="B125" s="2">
        <v>0</v>
      </c>
      <c r="C125" s="3">
        <v>42218</v>
      </c>
      <c r="D125" s="2">
        <f t="shared" si="3"/>
        <v>13000</v>
      </c>
      <c r="E125" s="2">
        <f>700*pogoda[[#This Row],[opady]]</f>
        <v>0</v>
      </c>
      <c r="F125" s="2">
        <f>IF(pogoda[[#This Row],[zbiornik rano]]+pogoda[[#This Row],[ile opadów]]&gt;25000,25000,pogoda[[#This Row],[zbiornik rano]]+pogoda[[#This Row],[ile opadów]])</f>
        <v>13000</v>
      </c>
      <c r="G125" s="2">
        <f>ROUNDUP(IF(pogoda[[#This Row],[opady]]=0,0.0003*POWER(pogoda[[#This Row],[temperatura_srednia]],1.5)*pogoda[[#This Row],[zbiornik rano]],0),0)</f>
        <v>403</v>
      </c>
      <c r="H125" s="2">
        <f>IF(AND(pogoda[[#This Row],[opady]]&lt;=0.61,pogoda[[#This Row],[temperatura_srednia]]&gt;15),IF(pogoda[[#This Row],[temperatura_srednia]]&gt;30,24000,12000),0)</f>
        <v>12000</v>
      </c>
      <c r="I125" s="2">
        <f>pogoda[[#This Row],[ile po deszczu]]-pogoda[[#This Row],[ile parowania]]-pogoda[[#This Row],[czy podlewanie]]</f>
        <v>597</v>
      </c>
      <c r="J125" s="2">
        <f>IF(pogoda[[#This Row],[ile wody w zbiorniku po odjeciu]]&lt;0,25000-pogoda[[#This Row],[ile po dolaniu]],0)</f>
        <v>0</v>
      </c>
      <c r="K125" s="4">
        <f>pogoda[[#This Row],[ile po deszczu]]-pogoda[[#This Row],[ile parowania]]</f>
        <v>12597</v>
      </c>
      <c r="L125" s="4">
        <f>IF(AND(pogoda[[#This Row],[temperatura_srednia]]&gt;15,pogoda[[#This Row],[opady]]&lt;=0.61),1,0)</f>
        <v>1</v>
      </c>
      <c r="M125" s="4">
        <f>IF(AND(pogoda[[#This Row],[temperatura_srednia]]&gt;15,pogoda[[#This Row],[opady]]&gt;0.61),1,0)</f>
        <v>0</v>
      </c>
    </row>
    <row r="126" spans="1:13" x14ac:dyDescent="0.25">
      <c r="A126" s="2">
        <v>22</v>
      </c>
      <c r="B126" s="2">
        <v>0</v>
      </c>
      <c r="C126" s="3">
        <v>42219</v>
      </c>
      <c r="D126" s="2">
        <f t="shared" si="3"/>
        <v>597</v>
      </c>
      <c r="E126" s="2">
        <f>700*pogoda[[#This Row],[opady]]</f>
        <v>0</v>
      </c>
      <c r="F126" s="2">
        <f>IF(pogoda[[#This Row],[zbiornik rano]]+pogoda[[#This Row],[ile opadów]]&gt;25000,25000,pogoda[[#This Row],[zbiornik rano]]+pogoda[[#This Row],[ile opadów]])</f>
        <v>597</v>
      </c>
      <c r="G126" s="2">
        <f>ROUNDUP(IF(pogoda[[#This Row],[opady]]=0,0.0003*POWER(pogoda[[#This Row],[temperatura_srednia]],1.5)*pogoda[[#This Row],[zbiornik rano]],0),0)</f>
        <v>19</v>
      </c>
      <c r="H126" s="2">
        <f>IF(AND(pogoda[[#This Row],[opady]]&lt;=0.61,pogoda[[#This Row],[temperatura_srednia]]&gt;15),IF(pogoda[[#This Row],[temperatura_srednia]]&gt;30,24000,12000),0)</f>
        <v>12000</v>
      </c>
      <c r="I126" s="2">
        <f>pogoda[[#This Row],[ile po deszczu]]-pogoda[[#This Row],[ile parowania]]-pogoda[[#This Row],[czy podlewanie]]</f>
        <v>-11422</v>
      </c>
      <c r="J126" s="2">
        <f>IF(pogoda[[#This Row],[ile wody w zbiorniku po odjeciu]]&lt;0,25000-pogoda[[#This Row],[ile po dolaniu]],0)</f>
        <v>24422</v>
      </c>
      <c r="K126" s="4">
        <f>pogoda[[#This Row],[ile po deszczu]]-pogoda[[#This Row],[ile parowania]]</f>
        <v>578</v>
      </c>
      <c r="L126" s="4">
        <f>IF(AND(pogoda[[#This Row],[temperatura_srednia]]&gt;15,pogoda[[#This Row],[opady]]&lt;=0.61),1,0)</f>
        <v>1</v>
      </c>
      <c r="M126" s="4">
        <f>IF(AND(pogoda[[#This Row],[temperatura_srednia]]&gt;15,pogoda[[#This Row],[opady]]&gt;0.61),1,0)</f>
        <v>0</v>
      </c>
    </row>
    <row r="127" spans="1:13" x14ac:dyDescent="0.25">
      <c r="A127" s="2">
        <v>25</v>
      </c>
      <c r="B127" s="2">
        <v>0</v>
      </c>
      <c r="C127" s="3">
        <v>42220</v>
      </c>
      <c r="D127" s="2">
        <f t="shared" si="3"/>
        <v>13000</v>
      </c>
      <c r="E127" s="2">
        <f>700*pogoda[[#This Row],[opady]]</f>
        <v>0</v>
      </c>
      <c r="F127" s="2">
        <f>IF(pogoda[[#This Row],[zbiornik rano]]+pogoda[[#This Row],[ile opadów]]&gt;25000,25000,pogoda[[#This Row],[zbiornik rano]]+pogoda[[#This Row],[ile opadów]])</f>
        <v>13000</v>
      </c>
      <c r="G127" s="2">
        <f>ROUNDUP(IF(pogoda[[#This Row],[opady]]=0,0.0003*POWER(pogoda[[#This Row],[temperatura_srednia]],1.5)*pogoda[[#This Row],[zbiornik rano]],0),0)</f>
        <v>488</v>
      </c>
      <c r="H127" s="2">
        <f>IF(AND(pogoda[[#This Row],[opady]]&lt;=0.61,pogoda[[#This Row],[temperatura_srednia]]&gt;15),IF(pogoda[[#This Row],[temperatura_srednia]]&gt;30,24000,12000),0)</f>
        <v>12000</v>
      </c>
      <c r="I127" s="2">
        <f>pogoda[[#This Row],[ile po deszczu]]-pogoda[[#This Row],[ile parowania]]-pogoda[[#This Row],[czy podlewanie]]</f>
        <v>512</v>
      </c>
      <c r="J127" s="2">
        <f>IF(pogoda[[#This Row],[ile wody w zbiorniku po odjeciu]]&lt;0,25000-pogoda[[#This Row],[ile po dolaniu]],0)</f>
        <v>0</v>
      </c>
      <c r="K127" s="4">
        <f>pogoda[[#This Row],[ile po deszczu]]-pogoda[[#This Row],[ile parowania]]</f>
        <v>12512</v>
      </c>
      <c r="L127" s="4">
        <f>IF(AND(pogoda[[#This Row],[temperatura_srednia]]&gt;15,pogoda[[#This Row],[opady]]&lt;=0.61),1,0)</f>
        <v>1</v>
      </c>
      <c r="M127" s="4">
        <f>IF(AND(pogoda[[#This Row],[temperatura_srednia]]&gt;15,pogoda[[#This Row],[opady]]&gt;0.61),1,0)</f>
        <v>0</v>
      </c>
    </row>
    <row r="128" spans="1:13" x14ac:dyDescent="0.25">
      <c r="A128" s="2">
        <v>24</v>
      </c>
      <c r="B128" s="2">
        <v>0</v>
      </c>
      <c r="C128" s="3">
        <v>42221</v>
      </c>
      <c r="D128" s="2">
        <f t="shared" si="3"/>
        <v>512</v>
      </c>
      <c r="E128" s="2">
        <f>700*pogoda[[#This Row],[opady]]</f>
        <v>0</v>
      </c>
      <c r="F128" s="2">
        <f>IF(pogoda[[#This Row],[zbiornik rano]]+pogoda[[#This Row],[ile opadów]]&gt;25000,25000,pogoda[[#This Row],[zbiornik rano]]+pogoda[[#This Row],[ile opadów]])</f>
        <v>512</v>
      </c>
      <c r="G128" s="2">
        <f>ROUNDUP(IF(pogoda[[#This Row],[opady]]=0,0.0003*POWER(pogoda[[#This Row],[temperatura_srednia]],1.5)*pogoda[[#This Row],[zbiornik rano]],0),0)</f>
        <v>19</v>
      </c>
      <c r="H128" s="2">
        <f>IF(AND(pogoda[[#This Row],[opady]]&lt;=0.61,pogoda[[#This Row],[temperatura_srednia]]&gt;15),IF(pogoda[[#This Row],[temperatura_srednia]]&gt;30,24000,12000),0)</f>
        <v>12000</v>
      </c>
      <c r="I128" s="2">
        <f>pogoda[[#This Row],[ile po deszczu]]-pogoda[[#This Row],[ile parowania]]-pogoda[[#This Row],[czy podlewanie]]</f>
        <v>-11507</v>
      </c>
      <c r="J128" s="2">
        <f>IF(pogoda[[#This Row],[ile wody w zbiorniku po odjeciu]]&lt;0,25000-pogoda[[#This Row],[ile po dolaniu]],0)</f>
        <v>24507</v>
      </c>
      <c r="K128" s="4">
        <f>pogoda[[#This Row],[ile po deszczu]]-pogoda[[#This Row],[ile parowania]]</f>
        <v>493</v>
      </c>
      <c r="L128" s="4">
        <f>IF(AND(pogoda[[#This Row],[temperatura_srednia]]&gt;15,pogoda[[#This Row],[opady]]&lt;=0.61),1,0)</f>
        <v>1</v>
      </c>
      <c r="M128" s="4">
        <f>IF(AND(pogoda[[#This Row],[temperatura_srednia]]&gt;15,pogoda[[#This Row],[opady]]&gt;0.61),1,0)</f>
        <v>0</v>
      </c>
    </row>
    <row r="129" spans="1:13" x14ac:dyDescent="0.25">
      <c r="A129" s="2">
        <v>24</v>
      </c>
      <c r="B129" s="2">
        <v>0</v>
      </c>
      <c r="C129" s="3">
        <v>42222</v>
      </c>
      <c r="D129" s="2">
        <f t="shared" si="3"/>
        <v>13000</v>
      </c>
      <c r="E129" s="2">
        <f>700*pogoda[[#This Row],[opady]]</f>
        <v>0</v>
      </c>
      <c r="F129" s="2">
        <f>IF(pogoda[[#This Row],[zbiornik rano]]+pogoda[[#This Row],[ile opadów]]&gt;25000,25000,pogoda[[#This Row],[zbiornik rano]]+pogoda[[#This Row],[ile opadów]])</f>
        <v>13000</v>
      </c>
      <c r="G129" s="2">
        <f>ROUNDUP(IF(pogoda[[#This Row],[opady]]=0,0.0003*POWER(pogoda[[#This Row],[temperatura_srednia]],1.5)*pogoda[[#This Row],[zbiornik rano]],0),0)</f>
        <v>459</v>
      </c>
      <c r="H129" s="2">
        <f>IF(AND(pogoda[[#This Row],[opady]]&lt;=0.61,pogoda[[#This Row],[temperatura_srednia]]&gt;15),IF(pogoda[[#This Row],[temperatura_srednia]]&gt;30,24000,12000),0)</f>
        <v>12000</v>
      </c>
      <c r="I129" s="2">
        <f>pogoda[[#This Row],[ile po deszczu]]-pogoda[[#This Row],[ile parowania]]-pogoda[[#This Row],[czy podlewanie]]</f>
        <v>541</v>
      </c>
      <c r="J129" s="2">
        <f>IF(pogoda[[#This Row],[ile wody w zbiorniku po odjeciu]]&lt;0,25000-pogoda[[#This Row],[ile po dolaniu]],0)</f>
        <v>0</v>
      </c>
      <c r="K129" s="4">
        <f>pogoda[[#This Row],[ile po deszczu]]-pogoda[[#This Row],[ile parowania]]</f>
        <v>12541</v>
      </c>
      <c r="L129" s="4">
        <f>IF(AND(pogoda[[#This Row],[temperatura_srednia]]&gt;15,pogoda[[#This Row],[opady]]&lt;=0.61),1,0)</f>
        <v>1</v>
      </c>
      <c r="M129" s="4">
        <f>IF(AND(pogoda[[#This Row],[temperatura_srednia]]&gt;15,pogoda[[#This Row],[opady]]&gt;0.61),1,0)</f>
        <v>0</v>
      </c>
    </row>
    <row r="130" spans="1:13" x14ac:dyDescent="0.25">
      <c r="A130" s="2">
        <v>28</v>
      </c>
      <c r="B130" s="2">
        <v>0</v>
      </c>
      <c r="C130" s="3">
        <v>42223</v>
      </c>
      <c r="D130" s="2">
        <f t="shared" si="3"/>
        <v>541</v>
      </c>
      <c r="E130" s="2">
        <f>700*pogoda[[#This Row],[opady]]</f>
        <v>0</v>
      </c>
      <c r="F130" s="2">
        <f>IF(pogoda[[#This Row],[zbiornik rano]]+pogoda[[#This Row],[ile opadów]]&gt;25000,25000,pogoda[[#This Row],[zbiornik rano]]+pogoda[[#This Row],[ile opadów]])</f>
        <v>541</v>
      </c>
      <c r="G130" s="2">
        <f>ROUNDUP(IF(pogoda[[#This Row],[opady]]=0,0.0003*POWER(pogoda[[#This Row],[temperatura_srednia]],1.5)*pogoda[[#This Row],[zbiornik rano]],0),0)</f>
        <v>25</v>
      </c>
      <c r="H130" s="2">
        <f>IF(AND(pogoda[[#This Row],[opady]]&lt;=0.61,pogoda[[#This Row],[temperatura_srednia]]&gt;15),IF(pogoda[[#This Row],[temperatura_srednia]]&gt;30,24000,12000),0)</f>
        <v>12000</v>
      </c>
      <c r="I130" s="2">
        <f>pogoda[[#This Row],[ile po deszczu]]-pogoda[[#This Row],[ile parowania]]-pogoda[[#This Row],[czy podlewanie]]</f>
        <v>-11484</v>
      </c>
      <c r="J130" s="2">
        <f>IF(pogoda[[#This Row],[ile wody w zbiorniku po odjeciu]]&lt;0,25000-pogoda[[#This Row],[ile po dolaniu]],0)</f>
        <v>24484</v>
      </c>
      <c r="K130" s="4">
        <f>pogoda[[#This Row],[ile po deszczu]]-pogoda[[#This Row],[ile parowania]]</f>
        <v>516</v>
      </c>
      <c r="L130" s="4">
        <f>IF(AND(pogoda[[#This Row],[temperatura_srednia]]&gt;15,pogoda[[#This Row],[opady]]&lt;=0.61),1,0)</f>
        <v>1</v>
      </c>
      <c r="M130" s="4">
        <f>IF(AND(pogoda[[#This Row],[temperatura_srednia]]&gt;15,pogoda[[#This Row],[opady]]&gt;0.61),1,0)</f>
        <v>0</v>
      </c>
    </row>
    <row r="131" spans="1:13" x14ac:dyDescent="0.25">
      <c r="A131" s="2">
        <v>28</v>
      </c>
      <c r="B131" s="2">
        <v>0</v>
      </c>
      <c r="C131" s="3">
        <v>42224</v>
      </c>
      <c r="D131" s="2">
        <f t="shared" si="3"/>
        <v>13000</v>
      </c>
      <c r="E131" s="2">
        <f>700*pogoda[[#This Row],[opady]]</f>
        <v>0</v>
      </c>
      <c r="F131" s="2">
        <f>IF(pogoda[[#This Row],[zbiornik rano]]+pogoda[[#This Row],[ile opadów]]&gt;25000,25000,pogoda[[#This Row],[zbiornik rano]]+pogoda[[#This Row],[ile opadów]])</f>
        <v>13000</v>
      </c>
      <c r="G131" s="2">
        <f>ROUNDUP(IF(pogoda[[#This Row],[opady]]=0,0.0003*POWER(pogoda[[#This Row],[temperatura_srednia]],1.5)*pogoda[[#This Row],[zbiornik rano]],0),0)</f>
        <v>578</v>
      </c>
      <c r="H131" s="2">
        <f>IF(AND(pogoda[[#This Row],[opady]]&lt;=0.61,pogoda[[#This Row],[temperatura_srednia]]&gt;15),IF(pogoda[[#This Row],[temperatura_srednia]]&gt;30,24000,12000),0)</f>
        <v>12000</v>
      </c>
      <c r="I131" s="2">
        <f>pogoda[[#This Row],[ile po deszczu]]-pogoda[[#This Row],[ile parowania]]-pogoda[[#This Row],[czy podlewanie]]</f>
        <v>422</v>
      </c>
      <c r="J131" s="2">
        <f>IF(pogoda[[#This Row],[ile wody w zbiorniku po odjeciu]]&lt;0,25000-pogoda[[#This Row],[ile po dolaniu]],0)</f>
        <v>0</v>
      </c>
      <c r="K131" s="4">
        <f>pogoda[[#This Row],[ile po deszczu]]-pogoda[[#This Row],[ile parowania]]</f>
        <v>12422</v>
      </c>
      <c r="L131" s="4">
        <f>IF(AND(pogoda[[#This Row],[temperatura_srednia]]&gt;15,pogoda[[#This Row],[opady]]&lt;=0.61),1,0)</f>
        <v>1</v>
      </c>
      <c r="M131" s="4">
        <f>IF(AND(pogoda[[#This Row],[temperatura_srednia]]&gt;15,pogoda[[#This Row],[opady]]&gt;0.61),1,0)</f>
        <v>0</v>
      </c>
    </row>
    <row r="132" spans="1:13" x14ac:dyDescent="0.25">
      <c r="A132" s="2">
        <v>24</v>
      </c>
      <c r="B132" s="2">
        <v>0</v>
      </c>
      <c r="C132" s="3">
        <v>42225</v>
      </c>
      <c r="D132" s="2">
        <f t="shared" ref="D132:D184" si="4">I131+J131</f>
        <v>422</v>
      </c>
      <c r="E132" s="2">
        <f>700*pogoda[[#This Row],[opady]]</f>
        <v>0</v>
      </c>
      <c r="F132" s="2">
        <f>IF(pogoda[[#This Row],[zbiornik rano]]+pogoda[[#This Row],[ile opadów]]&gt;25000,25000,pogoda[[#This Row],[zbiornik rano]]+pogoda[[#This Row],[ile opadów]])</f>
        <v>422</v>
      </c>
      <c r="G132" s="2">
        <f>ROUNDUP(IF(pogoda[[#This Row],[opady]]=0,0.0003*POWER(pogoda[[#This Row],[temperatura_srednia]],1.5)*pogoda[[#This Row],[zbiornik rano]],0),0)</f>
        <v>15</v>
      </c>
      <c r="H132" s="2">
        <f>IF(AND(pogoda[[#This Row],[opady]]&lt;=0.61,pogoda[[#This Row],[temperatura_srednia]]&gt;15),IF(pogoda[[#This Row],[temperatura_srednia]]&gt;30,24000,12000),0)</f>
        <v>12000</v>
      </c>
      <c r="I132" s="2">
        <f>pogoda[[#This Row],[ile po deszczu]]-pogoda[[#This Row],[ile parowania]]-pogoda[[#This Row],[czy podlewanie]]</f>
        <v>-11593</v>
      </c>
      <c r="J132" s="2">
        <f>IF(pogoda[[#This Row],[ile wody w zbiorniku po odjeciu]]&lt;0,25000-pogoda[[#This Row],[ile po dolaniu]],0)</f>
        <v>24593</v>
      </c>
      <c r="K132" s="4">
        <f>pogoda[[#This Row],[ile po deszczu]]-pogoda[[#This Row],[ile parowania]]</f>
        <v>407</v>
      </c>
      <c r="L132" s="4">
        <f>IF(AND(pogoda[[#This Row],[temperatura_srednia]]&gt;15,pogoda[[#This Row],[opady]]&lt;=0.61),1,0)</f>
        <v>1</v>
      </c>
      <c r="M132" s="4">
        <f>IF(AND(pogoda[[#This Row],[temperatura_srednia]]&gt;15,pogoda[[#This Row],[opady]]&gt;0.61),1,0)</f>
        <v>0</v>
      </c>
    </row>
    <row r="133" spans="1:13" x14ac:dyDescent="0.25">
      <c r="A133" s="2">
        <v>24</v>
      </c>
      <c r="B133" s="2">
        <v>0</v>
      </c>
      <c r="C133" s="3">
        <v>42226</v>
      </c>
      <c r="D133" s="2">
        <f t="shared" si="4"/>
        <v>13000</v>
      </c>
      <c r="E133" s="2">
        <f>700*pogoda[[#This Row],[opady]]</f>
        <v>0</v>
      </c>
      <c r="F133" s="2">
        <f>IF(pogoda[[#This Row],[zbiornik rano]]+pogoda[[#This Row],[ile opadów]]&gt;25000,25000,pogoda[[#This Row],[zbiornik rano]]+pogoda[[#This Row],[ile opadów]])</f>
        <v>13000</v>
      </c>
      <c r="G133" s="2">
        <f>ROUNDUP(IF(pogoda[[#This Row],[opady]]=0,0.0003*POWER(pogoda[[#This Row],[temperatura_srednia]],1.5)*pogoda[[#This Row],[zbiornik rano]],0),0)</f>
        <v>459</v>
      </c>
      <c r="H133" s="2">
        <f>IF(AND(pogoda[[#This Row],[opady]]&lt;=0.61,pogoda[[#This Row],[temperatura_srednia]]&gt;15),IF(pogoda[[#This Row],[temperatura_srednia]]&gt;30,24000,12000),0)</f>
        <v>12000</v>
      </c>
      <c r="I133" s="2">
        <f>pogoda[[#This Row],[ile po deszczu]]-pogoda[[#This Row],[ile parowania]]-pogoda[[#This Row],[czy podlewanie]]</f>
        <v>541</v>
      </c>
      <c r="J133" s="2">
        <f>IF(pogoda[[#This Row],[ile wody w zbiorniku po odjeciu]]&lt;0,25000-pogoda[[#This Row],[ile po dolaniu]],0)</f>
        <v>0</v>
      </c>
      <c r="K133" s="4">
        <f>pogoda[[#This Row],[ile po deszczu]]-pogoda[[#This Row],[ile parowania]]</f>
        <v>12541</v>
      </c>
      <c r="L133" s="4">
        <f>IF(AND(pogoda[[#This Row],[temperatura_srednia]]&gt;15,pogoda[[#This Row],[opady]]&lt;=0.61),1,0)</f>
        <v>1</v>
      </c>
      <c r="M133" s="4">
        <f>IF(AND(pogoda[[#This Row],[temperatura_srednia]]&gt;15,pogoda[[#This Row],[opady]]&gt;0.61),1,0)</f>
        <v>0</v>
      </c>
    </row>
    <row r="134" spans="1:13" x14ac:dyDescent="0.25">
      <c r="A134" s="2">
        <v>26</v>
      </c>
      <c r="B134" s="2">
        <v>0</v>
      </c>
      <c r="C134" s="3">
        <v>42227</v>
      </c>
      <c r="D134" s="2">
        <f t="shared" si="4"/>
        <v>541</v>
      </c>
      <c r="E134" s="2">
        <f>700*pogoda[[#This Row],[opady]]</f>
        <v>0</v>
      </c>
      <c r="F134" s="2">
        <f>IF(pogoda[[#This Row],[zbiornik rano]]+pogoda[[#This Row],[ile opadów]]&gt;25000,25000,pogoda[[#This Row],[zbiornik rano]]+pogoda[[#This Row],[ile opadów]])</f>
        <v>541</v>
      </c>
      <c r="G134" s="2">
        <f>ROUNDUP(IF(pogoda[[#This Row],[opady]]=0,0.0003*POWER(pogoda[[#This Row],[temperatura_srednia]],1.5)*pogoda[[#This Row],[zbiornik rano]],0),0)</f>
        <v>22</v>
      </c>
      <c r="H134" s="2">
        <f>IF(AND(pogoda[[#This Row],[opady]]&lt;=0.61,pogoda[[#This Row],[temperatura_srednia]]&gt;15),IF(pogoda[[#This Row],[temperatura_srednia]]&gt;30,24000,12000),0)</f>
        <v>12000</v>
      </c>
      <c r="I134" s="2">
        <f>pogoda[[#This Row],[ile po deszczu]]-pogoda[[#This Row],[ile parowania]]-pogoda[[#This Row],[czy podlewanie]]</f>
        <v>-11481</v>
      </c>
      <c r="J134" s="2">
        <f>IF(pogoda[[#This Row],[ile wody w zbiorniku po odjeciu]]&lt;0,25000-pogoda[[#This Row],[ile po dolaniu]],0)</f>
        <v>24481</v>
      </c>
      <c r="K134" s="4">
        <f>pogoda[[#This Row],[ile po deszczu]]-pogoda[[#This Row],[ile parowania]]</f>
        <v>519</v>
      </c>
      <c r="L134" s="4">
        <f>IF(AND(pogoda[[#This Row],[temperatura_srednia]]&gt;15,pogoda[[#This Row],[opady]]&lt;=0.61),1,0)</f>
        <v>1</v>
      </c>
      <c r="M134" s="4">
        <f>IF(AND(pogoda[[#This Row],[temperatura_srednia]]&gt;15,pogoda[[#This Row],[opady]]&gt;0.61),1,0)</f>
        <v>0</v>
      </c>
    </row>
    <row r="135" spans="1:13" x14ac:dyDescent="0.25">
      <c r="A135" s="2">
        <v>32</v>
      </c>
      <c r="B135" s="2">
        <v>0.6</v>
      </c>
      <c r="C135" s="3">
        <v>42228</v>
      </c>
      <c r="D135" s="2">
        <f t="shared" si="4"/>
        <v>13000</v>
      </c>
      <c r="E135" s="2">
        <f>700*pogoda[[#This Row],[opady]]</f>
        <v>420</v>
      </c>
      <c r="F135" s="2">
        <f>IF(pogoda[[#This Row],[zbiornik rano]]+pogoda[[#This Row],[ile opadów]]&gt;25000,25000,pogoda[[#This Row],[zbiornik rano]]+pogoda[[#This Row],[ile opadów]])</f>
        <v>13420</v>
      </c>
      <c r="G135" s="2">
        <f>ROUNDUP(IF(pogoda[[#This Row],[opady]]=0,0.0003*POWER(pogoda[[#This Row],[temperatura_srednia]],1.5)*pogoda[[#This Row],[zbiornik rano]],0),0)</f>
        <v>0</v>
      </c>
      <c r="H135" s="2">
        <f>IF(AND(pogoda[[#This Row],[opady]]&lt;=0.61,pogoda[[#This Row],[temperatura_srednia]]&gt;15),IF(pogoda[[#This Row],[temperatura_srednia]]&gt;30,24000,12000),0)</f>
        <v>24000</v>
      </c>
      <c r="I135" s="2">
        <f>pogoda[[#This Row],[ile po deszczu]]-pogoda[[#This Row],[ile parowania]]-pogoda[[#This Row],[czy podlewanie]]</f>
        <v>-10580</v>
      </c>
      <c r="J135" s="2">
        <f>IF(pogoda[[#This Row],[ile wody w zbiorniku po odjeciu]]&lt;0,25000-pogoda[[#This Row],[ile po dolaniu]],0)</f>
        <v>11580</v>
      </c>
      <c r="K135" s="4">
        <f>pogoda[[#This Row],[ile po deszczu]]-pogoda[[#This Row],[ile parowania]]</f>
        <v>13420</v>
      </c>
      <c r="L135" s="4">
        <f>IF(AND(pogoda[[#This Row],[temperatura_srednia]]&gt;15,pogoda[[#This Row],[opady]]&lt;=0.61),1,0)</f>
        <v>1</v>
      </c>
      <c r="M135" s="4">
        <f>IF(AND(pogoda[[#This Row],[temperatura_srednia]]&gt;15,pogoda[[#This Row],[opady]]&gt;0.61),1,0)</f>
        <v>0</v>
      </c>
    </row>
    <row r="136" spans="1:13" x14ac:dyDescent="0.25">
      <c r="A136" s="2">
        <v>31</v>
      </c>
      <c r="B136" s="2">
        <v>0.1</v>
      </c>
      <c r="C136" s="3">
        <v>42229</v>
      </c>
      <c r="D136" s="2">
        <f t="shared" si="4"/>
        <v>1000</v>
      </c>
      <c r="E136" s="2">
        <f>700*pogoda[[#This Row],[opady]]</f>
        <v>70</v>
      </c>
      <c r="F136" s="2">
        <f>IF(pogoda[[#This Row],[zbiornik rano]]+pogoda[[#This Row],[ile opadów]]&gt;25000,25000,pogoda[[#This Row],[zbiornik rano]]+pogoda[[#This Row],[ile opadów]])</f>
        <v>1070</v>
      </c>
      <c r="G136" s="2">
        <f>ROUNDUP(IF(pogoda[[#This Row],[opady]]=0,0.0003*POWER(pogoda[[#This Row],[temperatura_srednia]],1.5)*pogoda[[#This Row],[zbiornik rano]],0),0)</f>
        <v>0</v>
      </c>
      <c r="H136" s="2">
        <f>IF(AND(pogoda[[#This Row],[opady]]&lt;=0.61,pogoda[[#This Row],[temperatura_srednia]]&gt;15),IF(pogoda[[#This Row],[temperatura_srednia]]&gt;30,24000,12000),0)</f>
        <v>24000</v>
      </c>
      <c r="I136" s="2">
        <f>pogoda[[#This Row],[ile po deszczu]]-pogoda[[#This Row],[ile parowania]]-pogoda[[#This Row],[czy podlewanie]]</f>
        <v>-22930</v>
      </c>
      <c r="J136" s="2">
        <f>IF(pogoda[[#This Row],[ile wody w zbiorniku po odjeciu]]&lt;0,25000-pogoda[[#This Row],[ile po dolaniu]],0)</f>
        <v>23930</v>
      </c>
      <c r="K136" s="4">
        <f>pogoda[[#This Row],[ile po deszczu]]-pogoda[[#This Row],[ile parowania]]</f>
        <v>1070</v>
      </c>
      <c r="L136" s="4">
        <f>IF(AND(pogoda[[#This Row],[temperatura_srednia]]&gt;15,pogoda[[#This Row],[opady]]&lt;=0.61),1,0)</f>
        <v>1</v>
      </c>
      <c r="M136" s="4">
        <f>IF(AND(pogoda[[#This Row],[temperatura_srednia]]&gt;15,pogoda[[#This Row],[opady]]&gt;0.61),1,0)</f>
        <v>0</v>
      </c>
    </row>
    <row r="137" spans="1:13" x14ac:dyDescent="0.25">
      <c r="A137" s="2">
        <v>33</v>
      </c>
      <c r="B137" s="2">
        <v>0</v>
      </c>
      <c r="C137" s="3">
        <v>42230</v>
      </c>
      <c r="D137" s="2">
        <f t="shared" si="4"/>
        <v>1000</v>
      </c>
      <c r="E137" s="2">
        <f>700*pogoda[[#This Row],[opady]]</f>
        <v>0</v>
      </c>
      <c r="F137" s="2">
        <f>IF(pogoda[[#This Row],[zbiornik rano]]+pogoda[[#This Row],[ile opadów]]&gt;25000,25000,pogoda[[#This Row],[zbiornik rano]]+pogoda[[#This Row],[ile opadów]])</f>
        <v>1000</v>
      </c>
      <c r="G137" s="2">
        <f>ROUNDUP(IF(pogoda[[#This Row],[opady]]=0,0.0003*POWER(pogoda[[#This Row],[temperatura_srednia]],1.5)*pogoda[[#This Row],[zbiornik rano]],0),0)</f>
        <v>57</v>
      </c>
      <c r="H137" s="2">
        <f>IF(AND(pogoda[[#This Row],[opady]]&lt;=0.61,pogoda[[#This Row],[temperatura_srednia]]&gt;15),IF(pogoda[[#This Row],[temperatura_srednia]]&gt;30,24000,12000),0)</f>
        <v>24000</v>
      </c>
      <c r="I137" s="2">
        <f>pogoda[[#This Row],[ile po deszczu]]-pogoda[[#This Row],[ile parowania]]-pogoda[[#This Row],[czy podlewanie]]</f>
        <v>-23057</v>
      </c>
      <c r="J137" s="2">
        <f>IF(pogoda[[#This Row],[ile wody w zbiorniku po odjeciu]]&lt;0,25000-pogoda[[#This Row],[ile po dolaniu]],0)</f>
        <v>24057</v>
      </c>
      <c r="K137" s="4">
        <f>pogoda[[#This Row],[ile po deszczu]]-pogoda[[#This Row],[ile parowania]]</f>
        <v>943</v>
      </c>
      <c r="L137" s="4">
        <f>IF(AND(pogoda[[#This Row],[temperatura_srednia]]&gt;15,pogoda[[#This Row],[opady]]&lt;=0.61),1,0)</f>
        <v>1</v>
      </c>
      <c r="M137" s="4">
        <f>IF(AND(pogoda[[#This Row],[temperatura_srednia]]&gt;15,pogoda[[#This Row],[opady]]&gt;0.61),1,0)</f>
        <v>0</v>
      </c>
    </row>
    <row r="138" spans="1:13" x14ac:dyDescent="0.25">
      <c r="A138" s="2">
        <v>31</v>
      </c>
      <c r="B138" s="2">
        <v>12</v>
      </c>
      <c r="C138" s="3">
        <v>42231</v>
      </c>
      <c r="D138" s="2">
        <f t="shared" si="4"/>
        <v>1000</v>
      </c>
      <c r="E138" s="2">
        <f>700*pogoda[[#This Row],[opady]]</f>
        <v>8400</v>
      </c>
      <c r="F138" s="2">
        <f>IF(pogoda[[#This Row],[zbiornik rano]]+pogoda[[#This Row],[ile opadów]]&gt;25000,25000,pogoda[[#This Row],[zbiornik rano]]+pogoda[[#This Row],[ile opadów]])</f>
        <v>9400</v>
      </c>
      <c r="G138" s="2">
        <f>ROUNDUP(IF(pogoda[[#This Row],[opady]]=0,0.0003*POWER(pogoda[[#This Row],[temperatura_srednia]],1.5)*pogoda[[#This Row],[zbiornik rano]],0),0)</f>
        <v>0</v>
      </c>
      <c r="H138" s="2">
        <f>IF(AND(pogoda[[#This Row],[opady]]&lt;=0.61,pogoda[[#This Row],[temperatura_srednia]]&gt;15),IF(pogoda[[#This Row],[temperatura_srednia]]&gt;30,24000,12000),0)</f>
        <v>0</v>
      </c>
      <c r="I138" s="2">
        <f>pogoda[[#This Row],[ile po deszczu]]-pogoda[[#This Row],[ile parowania]]-pogoda[[#This Row],[czy podlewanie]]</f>
        <v>9400</v>
      </c>
      <c r="J138" s="2">
        <f>IF(pogoda[[#This Row],[ile wody w zbiorniku po odjeciu]]&lt;0,25000-pogoda[[#This Row],[ile po dolaniu]],0)</f>
        <v>0</v>
      </c>
      <c r="K138" s="4">
        <f>pogoda[[#This Row],[ile po deszczu]]-pogoda[[#This Row],[ile parowania]]</f>
        <v>9400</v>
      </c>
      <c r="L138" s="4">
        <f>IF(AND(pogoda[[#This Row],[temperatura_srednia]]&gt;15,pogoda[[#This Row],[opady]]&lt;=0.61),1,0)</f>
        <v>0</v>
      </c>
      <c r="M138" s="4">
        <f>IF(AND(pogoda[[#This Row],[temperatura_srednia]]&gt;15,pogoda[[#This Row],[opady]]&gt;0.61),1,0)</f>
        <v>1</v>
      </c>
    </row>
    <row r="139" spans="1:13" x14ac:dyDescent="0.25">
      <c r="A139" s="2">
        <v>22</v>
      </c>
      <c r="B139" s="2">
        <v>0</v>
      </c>
      <c r="C139" s="3">
        <v>42232</v>
      </c>
      <c r="D139" s="2">
        <f t="shared" si="4"/>
        <v>9400</v>
      </c>
      <c r="E139" s="2">
        <f>700*pogoda[[#This Row],[opady]]</f>
        <v>0</v>
      </c>
      <c r="F139" s="2">
        <f>IF(pogoda[[#This Row],[zbiornik rano]]+pogoda[[#This Row],[ile opadów]]&gt;25000,25000,pogoda[[#This Row],[zbiornik rano]]+pogoda[[#This Row],[ile opadów]])</f>
        <v>9400</v>
      </c>
      <c r="G139" s="2">
        <f>ROUNDUP(IF(pogoda[[#This Row],[opady]]=0,0.0003*POWER(pogoda[[#This Row],[temperatura_srednia]],1.5)*pogoda[[#This Row],[zbiornik rano]],0),0)</f>
        <v>291</v>
      </c>
      <c r="H139" s="2">
        <f>IF(AND(pogoda[[#This Row],[opady]]&lt;=0.61,pogoda[[#This Row],[temperatura_srednia]]&gt;15),IF(pogoda[[#This Row],[temperatura_srednia]]&gt;30,24000,12000),0)</f>
        <v>12000</v>
      </c>
      <c r="I139" s="2">
        <f>pogoda[[#This Row],[ile po deszczu]]-pogoda[[#This Row],[ile parowania]]-pogoda[[#This Row],[czy podlewanie]]</f>
        <v>-2891</v>
      </c>
      <c r="J139" s="2">
        <f>IF(pogoda[[#This Row],[ile wody w zbiorniku po odjeciu]]&lt;0,25000-pogoda[[#This Row],[ile po dolaniu]],0)</f>
        <v>15891</v>
      </c>
      <c r="K139" s="4">
        <f>pogoda[[#This Row],[ile po deszczu]]-pogoda[[#This Row],[ile parowania]]</f>
        <v>9109</v>
      </c>
      <c r="L139" s="4">
        <f>IF(AND(pogoda[[#This Row],[temperatura_srednia]]&gt;15,pogoda[[#This Row],[opady]]&lt;=0.61),1,0)</f>
        <v>1</v>
      </c>
      <c r="M139" s="4">
        <f>IF(AND(pogoda[[#This Row],[temperatura_srednia]]&gt;15,pogoda[[#This Row],[opady]]&gt;0.61),1,0)</f>
        <v>0</v>
      </c>
    </row>
    <row r="140" spans="1:13" x14ac:dyDescent="0.25">
      <c r="A140" s="2">
        <v>24</v>
      </c>
      <c r="B140" s="2">
        <v>0.2</v>
      </c>
      <c r="C140" s="3">
        <v>42233</v>
      </c>
      <c r="D140" s="2">
        <f t="shared" si="4"/>
        <v>13000</v>
      </c>
      <c r="E140" s="2">
        <f>700*pogoda[[#This Row],[opady]]</f>
        <v>140</v>
      </c>
      <c r="F140" s="2">
        <f>IF(pogoda[[#This Row],[zbiornik rano]]+pogoda[[#This Row],[ile opadów]]&gt;25000,25000,pogoda[[#This Row],[zbiornik rano]]+pogoda[[#This Row],[ile opadów]])</f>
        <v>13140</v>
      </c>
      <c r="G140" s="2">
        <f>ROUNDUP(IF(pogoda[[#This Row],[opady]]=0,0.0003*POWER(pogoda[[#This Row],[temperatura_srednia]],1.5)*pogoda[[#This Row],[zbiornik rano]],0),0)</f>
        <v>0</v>
      </c>
      <c r="H140" s="2">
        <f>IF(AND(pogoda[[#This Row],[opady]]&lt;=0.61,pogoda[[#This Row],[temperatura_srednia]]&gt;15),IF(pogoda[[#This Row],[temperatura_srednia]]&gt;30,24000,12000),0)</f>
        <v>12000</v>
      </c>
      <c r="I140" s="2">
        <f>pogoda[[#This Row],[ile po deszczu]]-pogoda[[#This Row],[ile parowania]]-pogoda[[#This Row],[czy podlewanie]]</f>
        <v>1140</v>
      </c>
      <c r="J140" s="2">
        <f>IF(pogoda[[#This Row],[ile wody w zbiorniku po odjeciu]]&lt;0,25000-pogoda[[#This Row],[ile po dolaniu]],0)</f>
        <v>0</v>
      </c>
      <c r="K140" s="4">
        <f>pogoda[[#This Row],[ile po deszczu]]-pogoda[[#This Row],[ile parowania]]</f>
        <v>13140</v>
      </c>
      <c r="L140" s="4">
        <f>IF(AND(pogoda[[#This Row],[temperatura_srednia]]&gt;15,pogoda[[#This Row],[opady]]&lt;=0.61),1,0)</f>
        <v>1</v>
      </c>
      <c r="M140" s="4">
        <f>IF(AND(pogoda[[#This Row],[temperatura_srednia]]&gt;15,pogoda[[#This Row],[opady]]&gt;0.61),1,0)</f>
        <v>0</v>
      </c>
    </row>
    <row r="141" spans="1:13" x14ac:dyDescent="0.25">
      <c r="A141" s="2">
        <v>22</v>
      </c>
      <c r="B141" s="2">
        <v>0</v>
      </c>
      <c r="C141" s="3">
        <v>42234</v>
      </c>
      <c r="D141" s="2">
        <f t="shared" si="4"/>
        <v>1140</v>
      </c>
      <c r="E141" s="2">
        <f>700*pogoda[[#This Row],[opady]]</f>
        <v>0</v>
      </c>
      <c r="F141" s="2">
        <f>IF(pogoda[[#This Row],[zbiornik rano]]+pogoda[[#This Row],[ile opadów]]&gt;25000,25000,pogoda[[#This Row],[zbiornik rano]]+pogoda[[#This Row],[ile opadów]])</f>
        <v>1140</v>
      </c>
      <c r="G141" s="2">
        <f>ROUNDUP(IF(pogoda[[#This Row],[opady]]=0,0.0003*POWER(pogoda[[#This Row],[temperatura_srednia]],1.5)*pogoda[[#This Row],[zbiornik rano]],0),0)</f>
        <v>36</v>
      </c>
      <c r="H141" s="2">
        <f>IF(AND(pogoda[[#This Row],[opady]]&lt;=0.61,pogoda[[#This Row],[temperatura_srednia]]&gt;15),IF(pogoda[[#This Row],[temperatura_srednia]]&gt;30,24000,12000),0)</f>
        <v>12000</v>
      </c>
      <c r="I141" s="2">
        <f>pogoda[[#This Row],[ile po deszczu]]-pogoda[[#This Row],[ile parowania]]-pogoda[[#This Row],[czy podlewanie]]</f>
        <v>-10896</v>
      </c>
      <c r="J141" s="2">
        <f>IF(pogoda[[#This Row],[ile wody w zbiorniku po odjeciu]]&lt;0,25000-pogoda[[#This Row],[ile po dolaniu]],0)</f>
        <v>23896</v>
      </c>
      <c r="K141" s="4">
        <f>pogoda[[#This Row],[ile po deszczu]]-pogoda[[#This Row],[ile parowania]]</f>
        <v>1104</v>
      </c>
      <c r="L141" s="4">
        <f>IF(AND(pogoda[[#This Row],[temperatura_srednia]]&gt;15,pogoda[[#This Row],[opady]]&lt;=0.61),1,0)</f>
        <v>1</v>
      </c>
      <c r="M141" s="4">
        <f>IF(AND(pogoda[[#This Row],[temperatura_srednia]]&gt;15,pogoda[[#This Row],[opady]]&gt;0.61),1,0)</f>
        <v>0</v>
      </c>
    </row>
    <row r="142" spans="1:13" x14ac:dyDescent="0.25">
      <c r="A142" s="2">
        <v>19</v>
      </c>
      <c r="B142" s="2">
        <v>0</v>
      </c>
      <c r="C142" s="3">
        <v>42235</v>
      </c>
      <c r="D142" s="2">
        <f t="shared" si="4"/>
        <v>13000</v>
      </c>
      <c r="E142" s="2">
        <f>700*pogoda[[#This Row],[opady]]</f>
        <v>0</v>
      </c>
      <c r="F142" s="2">
        <f>IF(pogoda[[#This Row],[zbiornik rano]]+pogoda[[#This Row],[ile opadów]]&gt;25000,25000,pogoda[[#This Row],[zbiornik rano]]+pogoda[[#This Row],[ile opadów]])</f>
        <v>13000</v>
      </c>
      <c r="G142" s="2">
        <f>ROUNDUP(IF(pogoda[[#This Row],[opady]]=0,0.0003*POWER(pogoda[[#This Row],[temperatura_srednia]],1.5)*pogoda[[#This Row],[zbiornik rano]],0),0)</f>
        <v>323</v>
      </c>
      <c r="H142" s="2">
        <f>IF(AND(pogoda[[#This Row],[opady]]&lt;=0.61,pogoda[[#This Row],[temperatura_srednia]]&gt;15),IF(pogoda[[#This Row],[temperatura_srednia]]&gt;30,24000,12000),0)</f>
        <v>12000</v>
      </c>
      <c r="I142" s="2">
        <f>pogoda[[#This Row],[ile po deszczu]]-pogoda[[#This Row],[ile parowania]]-pogoda[[#This Row],[czy podlewanie]]</f>
        <v>677</v>
      </c>
      <c r="J142" s="2">
        <f>IF(pogoda[[#This Row],[ile wody w zbiorniku po odjeciu]]&lt;0,25000-pogoda[[#This Row],[ile po dolaniu]],0)</f>
        <v>0</v>
      </c>
      <c r="K142" s="4">
        <f>pogoda[[#This Row],[ile po deszczu]]-pogoda[[#This Row],[ile parowania]]</f>
        <v>12677</v>
      </c>
      <c r="L142" s="4">
        <f>IF(AND(pogoda[[#This Row],[temperatura_srednia]]&gt;15,pogoda[[#This Row],[opady]]&lt;=0.61),1,0)</f>
        <v>1</v>
      </c>
      <c r="M142" s="4">
        <f>IF(AND(pogoda[[#This Row],[temperatura_srednia]]&gt;15,pogoda[[#This Row],[opady]]&gt;0.61),1,0)</f>
        <v>0</v>
      </c>
    </row>
    <row r="143" spans="1:13" x14ac:dyDescent="0.25">
      <c r="A143" s="2">
        <v>18</v>
      </c>
      <c r="B143" s="2">
        <v>0</v>
      </c>
      <c r="C143" s="3">
        <v>42236</v>
      </c>
      <c r="D143" s="2">
        <f t="shared" si="4"/>
        <v>677</v>
      </c>
      <c r="E143" s="2">
        <f>700*pogoda[[#This Row],[opady]]</f>
        <v>0</v>
      </c>
      <c r="F143" s="2">
        <f>IF(pogoda[[#This Row],[zbiornik rano]]+pogoda[[#This Row],[ile opadów]]&gt;25000,25000,pogoda[[#This Row],[zbiornik rano]]+pogoda[[#This Row],[ile opadów]])</f>
        <v>677</v>
      </c>
      <c r="G143" s="2">
        <f>ROUNDUP(IF(pogoda[[#This Row],[opady]]=0,0.0003*POWER(pogoda[[#This Row],[temperatura_srednia]],1.5)*pogoda[[#This Row],[zbiornik rano]],0),0)</f>
        <v>16</v>
      </c>
      <c r="H143" s="2">
        <f>IF(AND(pogoda[[#This Row],[opady]]&lt;=0.61,pogoda[[#This Row],[temperatura_srednia]]&gt;15),IF(pogoda[[#This Row],[temperatura_srednia]]&gt;30,24000,12000),0)</f>
        <v>12000</v>
      </c>
      <c r="I143" s="2">
        <f>pogoda[[#This Row],[ile po deszczu]]-pogoda[[#This Row],[ile parowania]]-pogoda[[#This Row],[czy podlewanie]]</f>
        <v>-11339</v>
      </c>
      <c r="J143" s="2">
        <f>IF(pogoda[[#This Row],[ile wody w zbiorniku po odjeciu]]&lt;0,25000-pogoda[[#This Row],[ile po dolaniu]],0)</f>
        <v>24339</v>
      </c>
      <c r="K143" s="4">
        <f>pogoda[[#This Row],[ile po deszczu]]-pogoda[[#This Row],[ile parowania]]</f>
        <v>661</v>
      </c>
      <c r="L143" s="4">
        <f>IF(AND(pogoda[[#This Row],[temperatura_srednia]]&gt;15,pogoda[[#This Row],[opady]]&lt;=0.61),1,0)</f>
        <v>1</v>
      </c>
      <c r="M143" s="4">
        <f>IF(AND(pogoda[[#This Row],[temperatura_srednia]]&gt;15,pogoda[[#This Row],[opady]]&gt;0.61),1,0)</f>
        <v>0</v>
      </c>
    </row>
    <row r="144" spans="1:13" x14ac:dyDescent="0.25">
      <c r="A144" s="2">
        <v>18</v>
      </c>
      <c r="B144" s="2">
        <v>0</v>
      </c>
      <c r="C144" s="3">
        <v>42237</v>
      </c>
      <c r="D144" s="2">
        <f t="shared" si="4"/>
        <v>13000</v>
      </c>
      <c r="E144" s="2">
        <f>700*pogoda[[#This Row],[opady]]</f>
        <v>0</v>
      </c>
      <c r="F144" s="2">
        <f>IF(pogoda[[#This Row],[zbiornik rano]]+pogoda[[#This Row],[ile opadów]]&gt;25000,25000,pogoda[[#This Row],[zbiornik rano]]+pogoda[[#This Row],[ile opadów]])</f>
        <v>13000</v>
      </c>
      <c r="G144" s="2">
        <f>ROUNDUP(IF(pogoda[[#This Row],[opady]]=0,0.0003*POWER(pogoda[[#This Row],[temperatura_srednia]],1.5)*pogoda[[#This Row],[zbiornik rano]],0),0)</f>
        <v>298</v>
      </c>
      <c r="H144" s="2">
        <f>IF(AND(pogoda[[#This Row],[opady]]&lt;=0.61,pogoda[[#This Row],[temperatura_srednia]]&gt;15),IF(pogoda[[#This Row],[temperatura_srednia]]&gt;30,24000,12000),0)</f>
        <v>12000</v>
      </c>
      <c r="I144" s="2">
        <f>pogoda[[#This Row],[ile po deszczu]]-pogoda[[#This Row],[ile parowania]]-pogoda[[#This Row],[czy podlewanie]]</f>
        <v>702</v>
      </c>
      <c r="J144" s="2">
        <f>IF(pogoda[[#This Row],[ile wody w zbiorniku po odjeciu]]&lt;0,25000-pogoda[[#This Row],[ile po dolaniu]],0)</f>
        <v>0</v>
      </c>
      <c r="K144" s="4">
        <f>pogoda[[#This Row],[ile po deszczu]]-pogoda[[#This Row],[ile parowania]]</f>
        <v>12702</v>
      </c>
      <c r="L144" s="4">
        <f>IF(AND(pogoda[[#This Row],[temperatura_srednia]]&gt;15,pogoda[[#This Row],[opady]]&lt;=0.61),1,0)</f>
        <v>1</v>
      </c>
      <c r="M144" s="4">
        <f>IF(AND(pogoda[[#This Row],[temperatura_srednia]]&gt;15,pogoda[[#This Row],[opady]]&gt;0.61),1,0)</f>
        <v>0</v>
      </c>
    </row>
    <row r="145" spans="1:13" x14ac:dyDescent="0.25">
      <c r="A145" s="2">
        <v>18</v>
      </c>
      <c r="B145" s="2">
        <v>0</v>
      </c>
      <c r="C145" s="3">
        <v>42238</v>
      </c>
      <c r="D145" s="2">
        <f t="shared" si="4"/>
        <v>702</v>
      </c>
      <c r="E145" s="2">
        <f>700*pogoda[[#This Row],[opady]]</f>
        <v>0</v>
      </c>
      <c r="F145" s="2">
        <f>IF(pogoda[[#This Row],[zbiornik rano]]+pogoda[[#This Row],[ile opadów]]&gt;25000,25000,pogoda[[#This Row],[zbiornik rano]]+pogoda[[#This Row],[ile opadów]])</f>
        <v>702</v>
      </c>
      <c r="G145" s="2">
        <f>ROUNDUP(IF(pogoda[[#This Row],[opady]]=0,0.0003*POWER(pogoda[[#This Row],[temperatura_srednia]],1.5)*pogoda[[#This Row],[zbiornik rano]],0),0)</f>
        <v>17</v>
      </c>
      <c r="H145" s="2">
        <f>IF(AND(pogoda[[#This Row],[opady]]&lt;=0.61,pogoda[[#This Row],[temperatura_srednia]]&gt;15),IF(pogoda[[#This Row],[temperatura_srednia]]&gt;30,24000,12000),0)</f>
        <v>12000</v>
      </c>
      <c r="I145" s="2">
        <f>pogoda[[#This Row],[ile po deszczu]]-pogoda[[#This Row],[ile parowania]]-pogoda[[#This Row],[czy podlewanie]]</f>
        <v>-11315</v>
      </c>
      <c r="J145" s="2">
        <f>IF(pogoda[[#This Row],[ile wody w zbiorniku po odjeciu]]&lt;0,25000-pogoda[[#This Row],[ile po dolaniu]],0)</f>
        <v>24315</v>
      </c>
      <c r="K145" s="4">
        <f>pogoda[[#This Row],[ile po deszczu]]-pogoda[[#This Row],[ile parowania]]</f>
        <v>685</v>
      </c>
      <c r="L145" s="4">
        <f>IF(AND(pogoda[[#This Row],[temperatura_srednia]]&gt;15,pogoda[[#This Row],[opady]]&lt;=0.61),1,0)</f>
        <v>1</v>
      </c>
      <c r="M145" s="4">
        <f>IF(AND(pogoda[[#This Row],[temperatura_srednia]]&gt;15,pogoda[[#This Row],[opady]]&gt;0.61),1,0)</f>
        <v>0</v>
      </c>
    </row>
    <row r="146" spans="1:13" x14ac:dyDescent="0.25">
      <c r="A146" s="2">
        <v>19</v>
      </c>
      <c r="B146" s="2">
        <v>0</v>
      </c>
      <c r="C146" s="3">
        <v>42239</v>
      </c>
      <c r="D146" s="2">
        <f t="shared" si="4"/>
        <v>13000</v>
      </c>
      <c r="E146" s="2">
        <f>700*pogoda[[#This Row],[opady]]</f>
        <v>0</v>
      </c>
      <c r="F146" s="2">
        <f>IF(pogoda[[#This Row],[zbiornik rano]]+pogoda[[#This Row],[ile opadów]]&gt;25000,25000,pogoda[[#This Row],[zbiornik rano]]+pogoda[[#This Row],[ile opadów]])</f>
        <v>13000</v>
      </c>
      <c r="G146" s="2">
        <f>ROUNDUP(IF(pogoda[[#This Row],[opady]]=0,0.0003*POWER(pogoda[[#This Row],[temperatura_srednia]],1.5)*pogoda[[#This Row],[zbiornik rano]],0),0)</f>
        <v>323</v>
      </c>
      <c r="H146" s="2">
        <f>IF(AND(pogoda[[#This Row],[opady]]&lt;=0.61,pogoda[[#This Row],[temperatura_srednia]]&gt;15),IF(pogoda[[#This Row],[temperatura_srednia]]&gt;30,24000,12000),0)</f>
        <v>12000</v>
      </c>
      <c r="I146" s="2">
        <f>pogoda[[#This Row],[ile po deszczu]]-pogoda[[#This Row],[ile parowania]]-pogoda[[#This Row],[czy podlewanie]]</f>
        <v>677</v>
      </c>
      <c r="J146" s="2">
        <f>IF(pogoda[[#This Row],[ile wody w zbiorniku po odjeciu]]&lt;0,25000-pogoda[[#This Row],[ile po dolaniu]],0)</f>
        <v>0</v>
      </c>
      <c r="K146" s="4">
        <f>pogoda[[#This Row],[ile po deszczu]]-pogoda[[#This Row],[ile parowania]]</f>
        <v>12677</v>
      </c>
      <c r="L146" s="4">
        <f>IF(AND(pogoda[[#This Row],[temperatura_srednia]]&gt;15,pogoda[[#This Row],[opady]]&lt;=0.61),1,0)</f>
        <v>1</v>
      </c>
      <c r="M146" s="4">
        <f>IF(AND(pogoda[[#This Row],[temperatura_srednia]]&gt;15,pogoda[[#This Row],[opady]]&gt;0.61),1,0)</f>
        <v>0</v>
      </c>
    </row>
    <row r="147" spans="1:13" x14ac:dyDescent="0.25">
      <c r="A147" s="2">
        <v>21</v>
      </c>
      <c r="B147" s="2">
        <v>5.5</v>
      </c>
      <c r="C147" s="3">
        <v>42240</v>
      </c>
      <c r="D147" s="2">
        <f t="shared" si="4"/>
        <v>677</v>
      </c>
      <c r="E147" s="2">
        <f>700*pogoda[[#This Row],[opady]]</f>
        <v>3850</v>
      </c>
      <c r="F147" s="2">
        <f>IF(pogoda[[#This Row],[zbiornik rano]]+pogoda[[#This Row],[ile opadów]]&gt;25000,25000,pogoda[[#This Row],[zbiornik rano]]+pogoda[[#This Row],[ile opadów]])</f>
        <v>4527</v>
      </c>
      <c r="G147" s="2">
        <f>ROUNDUP(IF(pogoda[[#This Row],[opady]]=0,0.0003*POWER(pogoda[[#This Row],[temperatura_srednia]],1.5)*pogoda[[#This Row],[zbiornik rano]],0),0)</f>
        <v>0</v>
      </c>
      <c r="H147" s="2">
        <f>IF(AND(pogoda[[#This Row],[opady]]&lt;=0.61,pogoda[[#This Row],[temperatura_srednia]]&gt;15),IF(pogoda[[#This Row],[temperatura_srednia]]&gt;30,24000,12000),0)</f>
        <v>0</v>
      </c>
      <c r="I147" s="2">
        <f>pogoda[[#This Row],[ile po deszczu]]-pogoda[[#This Row],[ile parowania]]-pogoda[[#This Row],[czy podlewanie]]</f>
        <v>4527</v>
      </c>
      <c r="J147" s="2">
        <f>IF(pogoda[[#This Row],[ile wody w zbiorniku po odjeciu]]&lt;0,25000-pogoda[[#This Row],[ile po dolaniu]],0)</f>
        <v>0</v>
      </c>
      <c r="K147" s="4">
        <f>pogoda[[#This Row],[ile po deszczu]]-pogoda[[#This Row],[ile parowania]]</f>
        <v>4527</v>
      </c>
      <c r="L147" s="4">
        <f>IF(AND(pogoda[[#This Row],[temperatura_srednia]]&gt;15,pogoda[[#This Row],[opady]]&lt;=0.61),1,0)</f>
        <v>0</v>
      </c>
      <c r="M147" s="4">
        <f>IF(AND(pogoda[[#This Row],[temperatura_srednia]]&gt;15,pogoda[[#This Row],[opady]]&gt;0.61),1,0)</f>
        <v>1</v>
      </c>
    </row>
    <row r="148" spans="1:13" x14ac:dyDescent="0.25">
      <c r="A148" s="2">
        <v>18</v>
      </c>
      <c r="B148" s="2">
        <v>18</v>
      </c>
      <c r="C148" s="3">
        <v>42241</v>
      </c>
      <c r="D148" s="2">
        <f t="shared" si="4"/>
        <v>4527</v>
      </c>
      <c r="E148" s="2">
        <f>700*pogoda[[#This Row],[opady]]</f>
        <v>12600</v>
      </c>
      <c r="F148" s="2">
        <f>IF(pogoda[[#This Row],[zbiornik rano]]+pogoda[[#This Row],[ile opadów]]&gt;25000,25000,pogoda[[#This Row],[zbiornik rano]]+pogoda[[#This Row],[ile opadów]])</f>
        <v>17127</v>
      </c>
      <c r="G148" s="2">
        <f>ROUNDUP(IF(pogoda[[#This Row],[opady]]=0,0.0003*POWER(pogoda[[#This Row],[temperatura_srednia]],1.5)*pogoda[[#This Row],[zbiornik rano]],0),0)</f>
        <v>0</v>
      </c>
      <c r="H148" s="2">
        <f>IF(AND(pogoda[[#This Row],[opady]]&lt;=0.61,pogoda[[#This Row],[temperatura_srednia]]&gt;15),IF(pogoda[[#This Row],[temperatura_srednia]]&gt;30,24000,12000),0)</f>
        <v>0</v>
      </c>
      <c r="I148" s="2">
        <f>pogoda[[#This Row],[ile po deszczu]]-pogoda[[#This Row],[ile parowania]]-pogoda[[#This Row],[czy podlewanie]]</f>
        <v>17127</v>
      </c>
      <c r="J148" s="2">
        <f>IF(pogoda[[#This Row],[ile wody w zbiorniku po odjeciu]]&lt;0,25000-pogoda[[#This Row],[ile po dolaniu]],0)</f>
        <v>0</v>
      </c>
      <c r="K148" s="4">
        <f>pogoda[[#This Row],[ile po deszczu]]-pogoda[[#This Row],[ile parowania]]</f>
        <v>17127</v>
      </c>
      <c r="L148" s="4">
        <f>IF(AND(pogoda[[#This Row],[temperatura_srednia]]&gt;15,pogoda[[#This Row],[opady]]&lt;=0.61),1,0)</f>
        <v>0</v>
      </c>
      <c r="M148" s="4">
        <f>IF(AND(pogoda[[#This Row],[temperatura_srednia]]&gt;15,pogoda[[#This Row],[opady]]&gt;0.61),1,0)</f>
        <v>1</v>
      </c>
    </row>
    <row r="149" spans="1:13" x14ac:dyDescent="0.25">
      <c r="A149" s="2">
        <v>19</v>
      </c>
      <c r="B149" s="2">
        <v>12</v>
      </c>
      <c r="C149" s="3">
        <v>42242</v>
      </c>
      <c r="D149" s="2">
        <f t="shared" si="4"/>
        <v>17127</v>
      </c>
      <c r="E149" s="2">
        <f>700*pogoda[[#This Row],[opady]]</f>
        <v>8400</v>
      </c>
      <c r="F149" s="2">
        <f>IF(pogoda[[#This Row],[zbiornik rano]]+pogoda[[#This Row],[ile opadów]]&gt;25000,25000,pogoda[[#This Row],[zbiornik rano]]+pogoda[[#This Row],[ile opadów]])</f>
        <v>25000</v>
      </c>
      <c r="G149" s="2">
        <f>ROUNDUP(IF(pogoda[[#This Row],[opady]]=0,0.0003*POWER(pogoda[[#This Row],[temperatura_srednia]],1.5)*pogoda[[#This Row],[zbiornik rano]],0),0)</f>
        <v>0</v>
      </c>
      <c r="H149" s="2">
        <f>IF(AND(pogoda[[#This Row],[opady]]&lt;=0.61,pogoda[[#This Row],[temperatura_srednia]]&gt;15),IF(pogoda[[#This Row],[temperatura_srednia]]&gt;30,24000,12000),0)</f>
        <v>0</v>
      </c>
      <c r="I149" s="2">
        <f>pogoda[[#This Row],[ile po deszczu]]-pogoda[[#This Row],[ile parowania]]-pogoda[[#This Row],[czy podlewanie]]</f>
        <v>25000</v>
      </c>
      <c r="J149" s="2">
        <f>IF(pogoda[[#This Row],[ile wody w zbiorniku po odjeciu]]&lt;0,25000-pogoda[[#This Row],[ile po dolaniu]],0)</f>
        <v>0</v>
      </c>
      <c r="K149" s="4">
        <f>pogoda[[#This Row],[ile po deszczu]]-pogoda[[#This Row],[ile parowania]]</f>
        <v>25000</v>
      </c>
      <c r="L149" s="4">
        <f>IF(AND(pogoda[[#This Row],[temperatura_srednia]]&gt;15,pogoda[[#This Row],[opady]]&lt;=0.61),1,0)</f>
        <v>0</v>
      </c>
      <c r="M149" s="4">
        <f>IF(AND(pogoda[[#This Row],[temperatura_srednia]]&gt;15,pogoda[[#This Row],[opady]]&gt;0.61),1,0)</f>
        <v>1</v>
      </c>
    </row>
    <row r="150" spans="1:13" x14ac:dyDescent="0.25">
      <c r="A150" s="2">
        <v>23</v>
      </c>
      <c r="B150" s="2">
        <v>0</v>
      </c>
      <c r="C150" s="3">
        <v>42243</v>
      </c>
      <c r="D150" s="2">
        <f t="shared" si="4"/>
        <v>25000</v>
      </c>
      <c r="E150" s="2">
        <f>700*pogoda[[#This Row],[opady]]</f>
        <v>0</v>
      </c>
      <c r="F150" s="2">
        <f>IF(pogoda[[#This Row],[zbiornik rano]]+pogoda[[#This Row],[ile opadów]]&gt;25000,25000,pogoda[[#This Row],[zbiornik rano]]+pogoda[[#This Row],[ile opadów]])</f>
        <v>25000</v>
      </c>
      <c r="G150" s="2">
        <f>ROUNDUP(IF(pogoda[[#This Row],[opady]]=0,0.0003*POWER(pogoda[[#This Row],[temperatura_srednia]],1.5)*pogoda[[#This Row],[zbiornik rano]],0),0)</f>
        <v>828</v>
      </c>
      <c r="H150" s="2">
        <f>IF(AND(pogoda[[#This Row],[opady]]&lt;=0.61,pogoda[[#This Row],[temperatura_srednia]]&gt;15),IF(pogoda[[#This Row],[temperatura_srednia]]&gt;30,24000,12000),0)</f>
        <v>12000</v>
      </c>
      <c r="I150" s="2">
        <f>pogoda[[#This Row],[ile po deszczu]]-pogoda[[#This Row],[ile parowania]]-pogoda[[#This Row],[czy podlewanie]]</f>
        <v>12172</v>
      </c>
      <c r="J150" s="2">
        <f>IF(pogoda[[#This Row],[ile wody w zbiorniku po odjeciu]]&lt;0,25000-pogoda[[#This Row],[ile po dolaniu]],0)</f>
        <v>0</v>
      </c>
      <c r="K150" s="4">
        <f>pogoda[[#This Row],[ile po deszczu]]-pogoda[[#This Row],[ile parowania]]</f>
        <v>24172</v>
      </c>
      <c r="L150" s="4">
        <f>IF(AND(pogoda[[#This Row],[temperatura_srednia]]&gt;15,pogoda[[#This Row],[opady]]&lt;=0.61),1,0)</f>
        <v>1</v>
      </c>
      <c r="M150" s="4">
        <f>IF(AND(pogoda[[#This Row],[temperatura_srednia]]&gt;15,pogoda[[#This Row],[opady]]&gt;0.61),1,0)</f>
        <v>0</v>
      </c>
    </row>
    <row r="151" spans="1:13" x14ac:dyDescent="0.25">
      <c r="A151" s="2">
        <v>17</v>
      </c>
      <c r="B151" s="2">
        <v>0.1</v>
      </c>
      <c r="C151" s="3">
        <v>42244</v>
      </c>
      <c r="D151" s="2">
        <f t="shared" si="4"/>
        <v>12172</v>
      </c>
      <c r="E151" s="2">
        <f>700*pogoda[[#This Row],[opady]]</f>
        <v>70</v>
      </c>
      <c r="F151" s="2">
        <f>IF(pogoda[[#This Row],[zbiornik rano]]+pogoda[[#This Row],[ile opadów]]&gt;25000,25000,pogoda[[#This Row],[zbiornik rano]]+pogoda[[#This Row],[ile opadów]])</f>
        <v>12242</v>
      </c>
      <c r="G151" s="2">
        <f>ROUNDUP(IF(pogoda[[#This Row],[opady]]=0,0.0003*POWER(pogoda[[#This Row],[temperatura_srednia]],1.5)*pogoda[[#This Row],[zbiornik rano]],0),0)</f>
        <v>0</v>
      </c>
      <c r="H151" s="2">
        <f>IF(AND(pogoda[[#This Row],[opady]]&lt;=0.61,pogoda[[#This Row],[temperatura_srednia]]&gt;15),IF(pogoda[[#This Row],[temperatura_srednia]]&gt;30,24000,12000),0)</f>
        <v>12000</v>
      </c>
      <c r="I151" s="2">
        <f>pogoda[[#This Row],[ile po deszczu]]-pogoda[[#This Row],[ile parowania]]-pogoda[[#This Row],[czy podlewanie]]</f>
        <v>242</v>
      </c>
      <c r="J151" s="2">
        <f>IF(pogoda[[#This Row],[ile wody w zbiorniku po odjeciu]]&lt;0,25000-pogoda[[#This Row],[ile po dolaniu]],0)</f>
        <v>0</v>
      </c>
      <c r="K151" s="4">
        <f>pogoda[[#This Row],[ile po deszczu]]-pogoda[[#This Row],[ile parowania]]</f>
        <v>12242</v>
      </c>
      <c r="L151" s="4">
        <f>IF(AND(pogoda[[#This Row],[temperatura_srednia]]&gt;15,pogoda[[#This Row],[opady]]&lt;=0.61),1,0)</f>
        <v>1</v>
      </c>
      <c r="M151" s="4">
        <f>IF(AND(pogoda[[#This Row],[temperatura_srednia]]&gt;15,pogoda[[#This Row],[opady]]&gt;0.61),1,0)</f>
        <v>0</v>
      </c>
    </row>
    <row r="152" spans="1:13" x14ac:dyDescent="0.25">
      <c r="A152" s="2">
        <v>16</v>
      </c>
      <c r="B152" s="2">
        <v>14</v>
      </c>
      <c r="C152" s="3">
        <v>42245</v>
      </c>
      <c r="D152" s="2">
        <f t="shared" si="4"/>
        <v>242</v>
      </c>
      <c r="E152" s="2">
        <f>700*pogoda[[#This Row],[opady]]</f>
        <v>9800</v>
      </c>
      <c r="F152" s="2">
        <f>IF(pogoda[[#This Row],[zbiornik rano]]+pogoda[[#This Row],[ile opadów]]&gt;25000,25000,pogoda[[#This Row],[zbiornik rano]]+pogoda[[#This Row],[ile opadów]])</f>
        <v>10042</v>
      </c>
      <c r="G152" s="2">
        <f>ROUNDUP(IF(pogoda[[#This Row],[opady]]=0,0.0003*POWER(pogoda[[#This Row],[temperatura_srednia]],1.5)*pogoda[[#This Row],[zbiornik rano]],0),0)</f>
        <v>0</v>
      </c>
      <c r="H152" s="2">
        <f>IF(AND(pogoda[[#This Row],[opady]]&lt;=0.61,pogoda[[#This Row],[temperatura_srednia]]&gt;15),IF(pogoda[[#This Row],[temperatura_srednia]]&gt;30,24000,12000),0)</f>
        <v>0</v>
      </c>
      <c r="I152" s="2">
        <f>pogoda[[#This Row],[ile po deszczu]]-pogoda[[#This Row],[ile parowania]]-pogoda[[#This Row],[czy podlewanie]]</f>
        <v>10042</v>
      </c>
      <c r="J152" s="2">
        <f>IF(pogoda[[#This Row],[ile wody w zbiorniku po odjeciu]]&lt;0,25000-pogoda[[#This Row],[ile po dolaniu]],0)</f>
        <v>0</v>
      </c>
      <c r="K152" s="4">
        <f>pogoda[[#This Row],[ile po deszczu]]-pogoda[[#This Row],[ile parowania]]</f>
        <v>10042</v>
      </c>
      <c r="L152" s="4">
        <f>IF(AND(pogoda[[#This Row],[temperatura_srednia]]&gt;15,pogoda[[#This Row],[opady]]&lt;=0.61),1,0)</f>
        <v>0</v>
      </c>
      <c r="M152" s="4">
        <f>IF(AND(pogoda[[#This Row],[temperatura_srednia]]&gt;15,pogoda[[#This Row],[opady]]&gt;0.61),1,0)</f>
        <v>1</v>
      </c>
    </row>
    <row r="153" spans="1:13" x14ac:dyDescent="0.25">
      <c r="A153" s="2">
        <v>22</v>
      </c>
      <c r="B153" s="2">
        <v>0</v>
      </c>
      <c r="C153" s="3">
        <v>42246</v>
      </c>
      <c r="D153" s="2">
        <f t="shared" si="4"/>
        <v>10042</v>
      </c>
      <c r="E153" s="2">
        <f>700*pogoda[[#This Row],[opady]]</f>
        <v>0</v>
      </c>
      <c r="F153" s="2">
        <f>IF(pogoda[[#This Row],[zbiornik rano]]+pogoda[[#This Row],[ile opadów]]&gt;25000,25000,pogoda[[#This Row],[zbiornik rano]]+pogoda[[#This Row],[ile opadów]])</f>
        <v>10042</v>
      </c>
      <c r="G153" s="2">
        <f>ROUNDUP(IF(pogoda[[#This Row],[opady]]=0,0.0003*POWER(pogoda[[#This Row],[temperatura_srednia]],1.5)*pogoda[[#This Row],[zbiornik rano]],0),0)</f>
        <v>311</v>
      </c>
      <c r="H153" s="2">
        <f>IF(AND(pogoda[[#This Row],[opady]]&lt;=0.61,pogoda[[#This Row],[temperatura_srednia]]&gt;15),IF(pogoda[[#This Row],[temperatura_srednia]]&gt;30,24000,12000),0)</f>
        <v>12000</v>
      </c>
      <c r="I153" s="2">
        <f>pogoda[[#This Row],[ile po deszczu]]-pogoda[[#This Row],[ile parowania]]-pogoda[[#This Row],[czy podlewanie]]</f>
        <v>-2269</v>
      </c>
      <c r="J153" s="2">
        <f>IF(pogoda[[#This Row],[ile wody w zbiorniku po odjeciu]]&lt;0,25000-pogoda[[#This Row],[ile po dolaniu]],0)</f>
        <v>15269</v>
      </c>
      <c r="K153" s="4">
        <f>pogoda[[#This Row],[ile po deszczu]]-pogoda[[#This Row],[ile parowania]]</f>
        <v>9731</v>
      </c>
      <c r="L153" s="4">
        <f>IF(AND(pogoda[[#This Row],[temperatura_srednia]]&gt;15,pogoda[[#This Row],[opady]]&lt;=0.61),1,0)</f>
        <v>1</v>
      </c>
      <c r="M153" s="4">
        <f>IF(AND(pogoda[[#This Row],[temperatura_srednia]]&gt;15,pogoda[[#This Row],[opady]]&gt;0.61),1,0)</f>
        <v>0</v>
      </c>
    </row>
    <row r="154" spans="1:13" x14ac:dyDescent="0.25">
      <c r="A154" s="2">
        <v>26</v>
      </c>
      <c r="B154" s="2">
        <v>0</v>
      </c>
      <c r="C154" s="3">
        <v>42247</v>
      </c>
      <c r="D154" s="2">
        <f t="shared" si="4"/>
        <v>13000</v>
      </c>
      <c r="E154" s="2">
        <f>700*pogoda[[#This Row],[opady]]</f>
        <v>0</v>
      </c>
      <c r="F154" s="2">
        <f>IF(pogoda[[#This Row],[zbiornik rano]]+pogoda[[#This Row],[ile opadów]]&gt;25000,25000,pogoda[[#This Row],[zbiornik rano]]+pogoda[[#This Row],[ile opadów]])</f>
        <v>13000</v>
      </c>
      <c r="G154" s="2">
        <f>ROUNDUP(IF(pogoda[[#This Row],[opady]]=0,0.0003*POWER(pogoda[[#This Row],[temperatura_srednia]],1.5)*pogoda[[#This Row],[zbiornik rano]],0),0)</f>
        <v>518</v>
      </c>
      <c r="H154" s="2">
        <f>IF(AND(pogoda[[#This Row],[opady]]&lt;=0.61,pogoda[[#This Row],[temperatura_srednia]]&gt;15),IF(pogoda[[#This Row],[temperatura_srednia]]&gt;30,24000,12000),0)</f>
        <v>12000</v>
      </c>
      <c r="I154" s="2">
        <f>pogoda[[#This Row],[ile po deszczu]]-pogoda[[#This Row],[ile parowania]]-pogoda[[#This Row],[czy podlewanie]]</f>
        <v>482</v>
      </c>
      <c r="J154" s="2">
        <f>IF(pogoda[[#This Row],[ile wody w zbiorniku po odjeciu]]&lt;0,25000-pogoda[[#This Row],[ile po dolaniu]],0)</f>
        <v>0</v>
      </c>
      <c r="K154" s="4">
        <f>pogoda[[#This Row],[ile po deszczu]]-pogoda[[#This Row],[ile parowania]]</f>
        <v>12482</v>
      </c>
      <c r="L154" s="4">
        <f>IF(AND(pogoda[[#This Row],[temperatura_srednia]]&gt;15,pogoda[[#This Row],[opady]]&lt;=0.61),1,0)</f>
        <v>1</v>
      </c>
      <c r="M154" s="4">
        <f>IF(AND(pogoda[[#This Row],[temperatura_srednia]]&gt;15,pogoda[[#This Row],[opady]]&gt;0.61),1,0)</f>
        <v>0</v>
      </c>
    </row>
    <row r="155" spans="1:13" x14ac:dyDescent="0.25">
      <c r="A155" s="2">
        <v>27</v>
      </c>
      <c r="B155" s="2">
        <v>2</v>
      </c>
      <c r="C155" s="3">
        <v>42248</v>
      </c>
      <c r="D155" s="2">
        <f t="shared" si="4"/>
        <v>482</v>
      </c>
      <c r="E155" s="2">
        <f>700*pogoda[[#This Row],[opady]]</f>
        <v>1400</v>
      </c>
      <c r="F155" s="2">
        <f>IF(pogoda[[#This Row],[zbiornik rano]]+pogoda[[#This Row],[ile opadów]]&gt;25000,25000,pogoda[[#This Row],[zbiornik rano]]+pogoda[[#This Row],[ile opadów]])</f>
        <v>1882</v>
      </c>
      <c r="G155" s="2">
        <f>ROUNDUP(IF(pogoda[[#This Row],[opady]]=0,0.0003*POWER(pogoda[[#This Row],[temperatura_srednia]],1.5)*pogoda[[#This Row],[zbiornik rano]],0),0)</f>
        <v>0</v>
      </c>
      <c r="H155" s="2">
        <f>IF(AND(pogoda[[#This Row],[opady]]&lt;=0.61,pogoda[[#This Row],[temperatura_srednia]]&gt;15),IF(pogoda[[#This Row],[temperatura_srednia]]&gt;30,24000,12000),0)</f>
        <v>0</v>
      </c>
      <c r="I155" s="2">
        <f>pogoda[[#This Row],[ile po deszczu]]-pogoda[[#This Row],[ile parowania]]-pogoda[[#This Row],[czy podlewanie]]</f>
        <v>1882</v>
      </c>
      <c r="J155" s="2">
        <f>IF(pogoda[[#This Row],[ile wody w zbiorniku po odjeciu]]&lt;0,25000-pogoda[[#This Row],[ile po dolaniu]],0)</f>
        <v>0</v>
      </c>
      <c r="K155" s="4">
        <f>pogoda[[#This Row],[ile po deszczu]]-pogoda[[#This Row],[ile parowania]]</f>
        <v>1882</v>
      </c>
      <c r="L155" s="4">
        <f>IF(AND(pogoda[[#This Row],[temperatura_srednia]]&gt;15,pogoda[[#This Row],[opady]]&lt;=0.61),1,0)</f>
        <v>0</v>
      </c>
      <c r="M155" s="4">
        <f>IF(AND(pogoda[[#This Row],[temperatura_srednia]]&gt;15,pogoda[[#This Row],[opady]]&gt;0.61),1,0)</f>
        <v>1</v>
      </c>
    </row>
    <row r="156" spans="1:13" x14ac:dyDescent="0.25">
      <c r="A156" s="2">
        <v>18</v>
      </c>
      <c r="B156" s="2">
        <v>0</v>
      </c>
      <c r="C156" s="3">
        <v>42249</v>
      </c>
      <c r="D156" s="2">
        <f t="shared" si="4"/>
        <v>1882</v>
      </c>
      <c r="E156" s="2">
        <f>700*pogoda[[#This Row],[opady]]</f>
        <v>0</v>
      </c>
      <c r="F156" s="2">
        <f>IF(pogoda[[#This Row],[zbiornik rano]]+pogoda[[#This Row],[ile opadów]]&gt;25000,25000,pogoda[[#This Row],[zbiornik rano]]+pogoda[[#This Row],[ile opadów]])</f>
        <v>1882</v>
      </c>
      <c r="G156" s="2">
        <f>ROUNDUP(IF(pogoda[[#This Row],[opady]]=0,0.0003*POWER(pogoda[[#This Row],[temperatura_srednia]],1.5)*pogoda[[#This Row],[zbiornik rano]],0),0)</f>
        <v>44</v>
      </c>
      <c r="H156" s="2">
        <f>IF(AND(pogoda[[#This Row],[opady]]&lt;=0.61,pogoda[[#This Row],[temperatura_srednia]]&gt;15),IF(pogoda[[#This Row],[temperatura_srednia]]&gt;30,24000,12000),0)</f>
        <v>12000</v>
      </c>
      <c r="I156" s="2">
        <f>pogoda[[#This Row],[ile po deszczu]]-pogoda[[#This Row],[ile parowania]]-pogoda[[#This Row],[czy podlewanie]]</f>
        <v>-10162</v>
      </c>
      <c r="J156" s="2">
        <f>IF(pogoda[[#This Row],[ile wody w zbiorniku po odjeciu]]&lt;0,25000-pogoda[[#This Row],[ile po dolaniu]],0)</f>
        <v>23162</v>
      </c>
      <c r="K156" s="4">
        <f>pogoda[[#This Row],[ile po deszczu]]-pogoda[[#This Row],[ile parowania]]</f>
        <v>1838</v>
      </c>
      <c r="L156" s="4">
        <f>IF(AND(pogoda[[#This Row],[temperatura_srednia]]&gt;15,pogoda[[#This Row],[opady]]&lt;=0.61),1,0)</f>
        <v>1</v>
      </c>
      <c r="M156" s="4">
        <f>IF(AND(pogoda[[#This Row],[temperatura_srednia]]&gt;15,pogoda[[#This Row],[opady]]&gt;0.61),1,0)</f>
        <v>0</v>
      </c>
    </row>
    <row r="157" spans="1:13" x14ac:dyDescent="0.25">
      <c r="A157" s="2">
        <v>17</v>
      </c>
      <c r="B157" s="2">
        <v>0</v>
      </c>
      <c r="C157" s="3">
        <v>42250</v>
      </c>
      <c r="D157" s="2">
        <f t="shared" si="4"/>
        <v>13000</v>
      </c>
      <c r="E157" s="2">
        <f>700*pogoda[[#This Row],[opady]]</f>
        <v>0</v>
      </c>
      <c r="F157" s="2">
        <f>IF(pogoda[[#This Row],[zbiornik rano]]+pogoda[[#This Row],[ile opadów]]&gt;25000,25000,pogoda[[#This Row],[zbiornik rano]]+pogoda[[#This Row],[ile opadów]])</f>
        <v>13000</v>
      </c>
      <c r="G157" s="2">
        <f>ROUNDUP(IF(pogoda[[#This Row],[opady]]=0,0.0003*POWER(pogoda[[#This Row],[temperatura_srednia]],1.5)*pogoda[[#This Row],[zbiornik rano]],0),0)</f>
        <v>274</v>
      </c>
      <c r="H157" s="2">
        <f>IF(AND(pogoda[[#This Row],[opady]]&lt;=0.61,pogoda[[#This Row],[temperatura_srednia]]&gt;15),IF(pogoda[[#This Row],[temperatura_srednia]]&gt;30,24000,12000),0)</f>
        <v>12000</v>
      </c>
      <c r="I157" s="2">
        <f>pogoda[[#This Row],[ile po deszczu]]-pogoda[[#This Row],[ile parowania]]-pogoda[[#This Row],[czy podlewanie]]</f>
        <v>726</v>
      </c>
      <c r="J157" s="2">
        <f>IF(pogoda[[#This Row],[ile wody w zbiorniku po odjeciu]]&lt;0,25000-pogoda[[#This Row],[ile po dolaniu]],0)</f>
        <v>0</v>
      </c>
      <c r="K157" s="4">
        <f>pogoda[[#This Row],[ile po deszczu]]-pogoda[[#This Row],[ile parowania]]</f>
        <v>12726</v>
      </c>
      <c r="L157" s="4">
        <f>IF(AND(pogoda[[#This Row],[temperatura_srednia]]&gt;15,pogoda[[#This Row],[opady]]&lt;=0.61),1,0)</f>
        <v>1</v>
      </c>
      <c r="M157" s="4">
        <f>IF(AND(pogoda[[#This Row],[temperatura_srednia]]&gt;15,pogoda[[#This Row],[opady]]&gt;0.61),1,0)</f>
        <v>0</v>
      </c>
    </row>
    <row r="158" spans="1:13" x14ac:dyDescent="0.25">
      <c r="A158" s="2">
        <v>16</v>
      </c>
      <c r="B158" s="2">
        <v>0.1</v>
      </c>
      <c r="C158" s="3">
        <v>42251</v>
      </c>
      <c r="D158" s="2">
        <f t="shared" si="4"/>
        <v>726</v>
      </c>
      <c r="E158" s="2">
        <f>700*pogoda[[#This Row],[opady]]</f>
        <v>70</v>
      </c>
      <c r="F158" s="2">
        <f>IF(pogoda[[#This Row],[zbiornik rano]]+pogoda[[#This Row],[ile opadów]]&gt;25000,25000,pogoda[[#This Row],[zbiornik rano]]+pogoda[[#This Row],[ile opadów]])</f>
        <v>796</v>
      </c>
      <c r="G158" s="2">
        <f>ROUNDUP(IF(pogoda[[#This Row],[opady]]=0,0.0003*POWER(pogoda[[#This Row],[temperatura_srednia]],1.5)*pogoda[[#This Row],[zbiornik rano]],0),0)</f>
        <v>0</v>
      </c>
      <c r="H158" s="2">
        <f>IF(AND(pogoda[[#This Row],[opady]]&lt;=0.61,pogoda[[#This Row],[temperatura_srednia]]&gt;15),IF(pogoda[[#This Row],[temperatura_srednia]]&gt;30,24000,12000),0)</f>
        <v>12000</v>
      </c>
      <c r="I158" s="2">
        <f>pogoda[[#This Row],[ile po deszczu]]-pogoda[[#This Row],[ile parowania]]-pogoda[[#This Row],[czy podlewanie]]</f>
        <v>-11204</v>
      </c>
      <c r="J158" s="2">
        <f>IF(pogoda[[#This Row],[ile wody w zbiorniku po odjeciu]]&lt;0,25000-pogoda[[#This Row],[ile po dolaniu]],0)</f>
        <v>24204</v>
      </c>
      <c r="K158" s="4">
        <f>pogoda[[#This Row],[ile po deszczu]]-pogoda[[#This Row],[ile parowania]]</f>
        <v>796</v>
      </c>
      <c r="L158" s="4">
        <f>IF(AND(pogoda[[#This Row],[temperatura_srednia]]&gt;15,pogoda[[#This Row],[opady]]&lt;=0.61),1,0)</f>
        <v>1</v>
      </c>
      <c r="M158" s="4">
        <f>IF(AND(pogoda[[#This Row],[temperatura_srednia]]&gt;15,pogoda[[#This Row],[opady]]&gt;0.61),1,0)</f>
        <v>0</v>
      </c>
    </row>
    <row r="159" spans="1:13" x14ac:dyDescent="0.25">
      <c r="A159" s="2">
        <v>15</v>
      </c>
      <c r="B159" s="2">
        <v>0</v>
      </c>
      <c r="C159" s="3">
        <v>42252</v>
      </c>
      <c r="D159" s="2">
        <f t="shared" si="4"/>
        <v>13000</v>
      </c>
      <c r="E159" s="2">
        <f>700*pogoda[[#This Row],[opady]]</f>
        <v>0</v>
      </c>
      <c r="F159" s="2">
        <f>IF(pogoda[[#This Row],[zbiornik rano]]+pogoda[[#This Row],[ile opadów]]&gt;25000,25000,pogoda[[#This Row],[zbiornik rano]]+pogoda[[#This Row],[ile opadów]])</f>
        <v>13000</v>
      </c>
      <c r="G159" s="2">
        <f>ROUNDUP(IF(pogoda[[#This Row],[opady]]=0,0.0003*POWER(pogoda[[#This Row],[temperatura_srednia]],1.5)*pogoda[[#This Row],[zbiornik rano]],0),0)</f>
        <v>227</v>
      </c>
      <c r="H159" s="2">
        <f>IF(AND(pogoda[[#This Row],[opady]]&lt;=0.61,pogoda[[#This Row],[temperatura_srednia]]&gt;15),IF(pogoda[[#This Row],[temperatura_srednia]]&gt;30,24000,12000),0)</f>
        <v>0</v>
      </c>
      <c r="I159" s="2">
        <f>pogoda[[#This Row],[ile po deszczu]]-pogoda[[#This Row],[ile parowania]]-pogoda[[#This Row],[czy podlewanie]]</f>
        <v>12773</v>
      </c>
      <c r="J159" s="2">
        <f>IF(pogoda[[#This Row],[ile wody w zbiorniku po odjeciu]]&lt;0,25000-pogoda[[#This Row],[ile po dolaniu]],0)</f>
        <v>0</v>
      </c>
      <c r="K159" s="4">
        <f>pogoda[[#This Row],[ile po deszczu]]-pogoda[[#This Row],[ile parowania]]</f>
        <v>12773</v>
      </c>
      <c r="L159" s="4">
        <f>IF(AND(pogoda[[#This Row],[temperatura_srednia]]&gt;15,pogoda[[#This Row],[opady]]&lt;=0.61),1,0)</f>
        <v>0</v>
      </c>
      <c r="M159" s="4">
        <f>IF(AND(pogoda[[#This Row],[temperatura_srednia]]&gt;15,pogoda[[#This Row],[opady]]&gt;0.61),1,0)</f>
        <v>0</v>
      </c>
    </row>
    <row r="160" spans="1:13" x14ac:dyDescent="0.25">
      <c r="A160" s="2">
        <v>12</v>
      </c>
      <c r="B160" s="2">
        <v>4</v>
      </c>
      <c r="C160" s="3">
        <v>42253</v>
      </c>
      <c r="D160" s="2">
        <f t="shared" si="4"/>
        <v>12773</v>
      </c>
      <c r="E160" s="2">
        <f>700*pogoda[[#This Row],[opady]]</f>
        <v>2800</v>
      </c>
      <c r="F160" s="2">
        <f>IF(pogoda[[#This Row],[zbiornik rano]]+pogoda[[#This Row],[ile opadów]]&gt;25000,25000,pogoda[[#This Row],[zbiornik rano]]+pogoda[[#This Row],[ile opadów]])</f>
        <v>15573</v>
      </c>
      <c r="G160" s="2">
        <f>ROUNDUP(IF(pogoda[[#This Row],[opady]]=0,0.0003*POWER(pogoda[[#This Row],[temperatura_srednia]],1.5)*pogoda[[#This Row],[zbiornik rano]],0),0)</f>
        <v>0</v>
      </c>
      <c r="H160" s="2">
        <f>IF(AND(pogoda[[#This Row],[opady]]&lt;=0.61,pogoda[[#This Row],[temperatura_srednia]]&gt;15),IF(pogoda[[#This Row],[temperatura_srednia]]&gt;30,24000,12000),0)</f>
        <v>0</v>
      </c>
      <c r="I160" s="2">
        <f>pogoda[[#This Row],[ile po deszczu]]-pogoda[[#This Row],[ile parowania]]-pogoda[[#This Row],[czy podlewanie]]</f>
        <v>15573</v>
      </c>
      <c r="J160" s="2">
        <f>IF(pogoda[[#This Row],[ile wody w zbiorniku po odjeciu]]&lt;0,25000-pogoda[[#This Row],[ile po dolaniu]],0)</f>
        <v>0</v>
      </c>
      <c r="K160" s="4">
        <f>pogoda[[#This Row],[ile po deszczu]]-pogoda[[#This Row],[ile parowania]]</f>
        <v>15573</v>
      </c>
      <c r="L160" s="4">
        <f>IF(AND(pogoda[[#This Row],[temperatura_srednia]]&gt;15,pogoda[[#This Row],[opady]]&lt;=0.61),1,0)</f>
        <v>0</v>
      </c>
      <c r="M160" s="4">
        <f>IF(AND(pogoda[[#This Row],[temperatura_srednia]]&gt;15,pogoda[[#This Row],[opady]]&gt;0.61),1,0)</f>
        <v>0</v>
      </c>
    </row>
    <row r="161" spans="1:13" x14ac:dyDescent="0.25">
      <c r="A161" s="2">
        <v>13</v>
      </c>
      <c r="B161" s="2">
        <v>0</v>
      </c>
      <c r="C161" s="3">
        <v>42254</v>
      </c>
      <c r="D161" s="2">
        <f t="shared" si="4"/>
        <v>15573</v>
      </c>
      <c r="E161" s="2">
        <f>700*pogoda[[#This Row],[opady]]</f>
        <v>0</v>
      </c>
      <c r="F161" s="2">
        <f>IF(pogoda[[#This Row],[zbiornik rano]]+pogoda[[#This Row],[ile opadów]]&gt;25000,25000,pogoda[[#This Row],[zbiornik rano]]+pogoda[[#This Row],[ile opadów]])</f>
        <v>15573</v>
      </c>
      <c r="G161" s="2">
        <f>ROUNDUP(IF(pogoda[[#This Row],[opady]]=0,0.0003*POWER(pogoda[[#This Row],[temperatura_srednia]],1.5)*pogoda[[#This Row],[zbiornik rano]],0),0)</f>
        <v>219</v>
      </c>
      <c r="H161" s="2">
        <f>IF(AND(pogoda[[#This Row],[opady]]&lt;=0.61,pogoda[[#This Row],[temperatura_srednia]]&gt;15),IF(pogoda[[#This Row],[temperatura_srednia]]&gt;30,24000,12000),0)</f>
        <v>0</v>
      </c>
      <c r="I161" s="2">
        <f>pogoda[[#This Row],[ile po deszczu]]-pogoda[[#This Row],[ile parowania]]-pogoda[[#This Row],[czy podlewanie]]</f>
        <v>15354</v>
      </c>
      <c r="J161" s="2">
        <f>IF(pogoda[[#This Row],[ile wody w zbiorniku po odjeciu]]&lt;0,25000-pogoda[[#This Row],[ile po dolaniu]],0)</f>
        <v>0</v>
      </c>
      <c r="K161" s="4">
        <f>pogoda[[#This Row],[ile po deszczu]]-pogoda[[#This Row],[ile parowania]]</f>
        <v>15354</v>
      </c>
      <c r="L161" s="4">
        <f>IF(AND(pogoda[[#This Row],[temperatura_srednia]]&gt;15,pogoda[[#This Row],[opady]]&lt;=0.61),1,0)</f>
        <v>0</v>
      </c>
      <c r="M161" s="4">
        <f>IF(AND(pogoda[[#This Row],[temperatura_srednia]]&gt;15,pogoda[[#This Row],[opady]]&gt;0.61),1,0)</f>
        <v>0</v>
      </c>
    </row>
    <row r="162" spans="1:13" x14ac:dyDescent="0.25">
      <c r="A162" s="2">
        <v>11</v>
      </c>
      <c r="B162" s="2">
        <v>4</v>
      </c>
      <c r="C162" s="3">
        <v>42255</v>
      </c>
      <c r="D162" s="2">
        <f t="shared" si="4"/>
        <v>15354</v>
      </c>
      <c r="E162" s="2">
        <f>700*pogoda[[#This Row],[opady]]</f>
        <v>2800</v>
      </c>
      <c r="F162" s="2">
        <f>IF(pogoda[[#This Row],[zbiornik rano]]+pogoda[[#This Row],[ile opadów]]&gt;25000,25000,pogoda[[#This Row],[zbiornik rano]]+pogoda[[#This Row],[ile opadów]])</f>
        <v>18154</v>
      </c>
      <c r="G162" s="2">
        <f>ROUNDUP(IF(pogoda[[#This Row],[opady]]=0,0.0003*POWER(pogoda[[#This Row],[temperatura_srednia]],1.5)*pogoda[[#This Row],[zbiornik rano]],0),0)</f>
        <v>0</v>
      </c>
      <c r="H162" s="2">
        <f>IF(AND(pogoda[[#This Row],[opady]]&lt;=0.61,pogoda[[#This Row],[temperatura_srednia]]&gt;15),IF(pogoda[[#This Row],[temperatura_srednia]]&gt;30,24000,12000),0)</f>
        <v>0</v>
      </c>
      <c r="I162" s="2">
        <f>pogoda[[#This Row],[ile po deszczu]]-pogoda[[#This Row],[ile parowania]]-pogoda[[#This Row],[czy podlewanie]]</f>
        <v>18154</v>
      </c>
      <c r="J162" s="2">
        <f>IF(pogoda[[#This Row],[ile wody w zbiorniku po odjeciu]]&lt;0,25000-pogoda[[#This Row],[ile po dolaniu]],0)</f>
        <v>0</v>
      </c>
      <c r="K162" s="4">
        <f>pogoda[[#This Row],[ile po deszczu]]-pogoda[[#This Row],[ile parowania]]</f>
        <v>18154</v>
      </c>
      <c r="L162" s="4">
        <f>IF(AND(pogoda[[#This Row],[temperatura_srednia]]&gt;15,pogoda[[#This Row],[opady]]&lt;=0.61),1,0)</f>
        <v>0</v>
      </c>
      <c r="M162" s="4">
        <f>IF(AND(pogoda[[#This Row],[temperatura_srednia]]&gt;15,pogoda[[#This Row],[opady]]&gt;0.61),1,0)</f>
        <v>0</v>
      </c>
    </row>
    <row r="163" spans="1:13" x14ac:dyDescent="0.25">
      <c r="A163" s="2">
        <v>11</v>
      </c>
      <c r="B163" s="2">
        <v>0</v>
      </c>
      <c r="C163" s="3">
        <v>42256</v>
      </c>
      <c r="D163" s="2">
        <f t="shared" si="4"/>
        <v>18154</v>
      </c>
      <c r="E163" s="2">
        <f>700*pogoda[[#This Row],[opady]]</f>
        <v>0</v>
      </c>
      <c r="F163" s="2">
        <f>IF(pogoda[[#This Row],[zbiornik rano]]+pogoda[[#This Row],[ile opadów]]&gt;25000,25000,pogoda[[#This Row],[zbiornik rano]]+pogoda[[#This Row],[ile opadów]])</f>
        <v>18154</v>
      </c>
      <c r="G163" s="2">
        <f>ROUNDUP(IF(pogoda[[#This Row],[opady]]=0,0.0003*POWER(pogoda[[#This Row],[temperatura_srednia]],1.5)*pogoda[[#This Row],[zbiornik rano]],0),0)</f>
        <v>199</v>
      </c>
      <c r="H163" s="2">
        <f>IF(AND(pogoda[[#This Row],[opady]]&lt;=0.61,pogoda[[#This Row],[temperatura_srednia]]&gt;15),IF(pogoda[[#This Row],[temperatura_srednia]]&gt;30,24000,12000),0)</f>
        <v>0</v>
      </c>
      <c r="I163" s="2">
        <f>pogoda[[#This Row],[ile po deszczu]]-pogoda[[#This Row],[ile parowania]]-pogoda[[#This Row],[czy podlewanie]]</f>
        <v>17955</v>
      </c>
      <c r="J163" s="2">
        <f>IF(pogoda[[#This Row],[ile wody w zbiorniku po odjeciu]]&lt;0,25000-pogoda[[#This Row],[ile po dolaniu]],0)</f>
        <v>0</v>
      </c>
      <c r="K163" s="4">
        <f>pogoda[[#This Row],[ile po deszczu]]-pogoda[[#This Row],[ile parowania]]</f>
        <v>17955</v>
      </c>
      <c r="L163" s="4">
        <f>IF(AND(pogoda[[#This Row],[temperatura_srednia]]&gt;15,pogoda[[#This Row],[opady]]&lt;=0.61),1,0)</f>
        <v>0</v>
      </c>
      <c r="M163" s="4">
        <f>IF(AND(pogoda[[#This Row],[temperatura_srednia]]&gt;15,pogoda[[#This Row],[opady]]&gt;0.61),1,0)</f>
        <v>0</v>
      </c>
    </row>
    <row r="164" spans="1:13" x14ac:dyDescent="0.25">
      <c r="A164" s="2">
        <v>12</v>
      </c>
      <c r="B164" s="2">
        <v>0</v>
      </c>
      <c r="C164" s="3">
        <v>42257</v>
      </c>
      <c r="D164" s="2">
        <f t="shared" si="4"/>
        <v>17955</v>
      </c>
      <c r="E164" s="2">
        <f>700*pogoda[[#This Row],[opady]]</f>
        <v>0</v>
      </c>
      <c r="F164" s="2">
        <f>IF(pogoda[[#This Row],[zbiornik rano]]+pogoda[[#This Row],[ile opadów]]&gt;25000,25000,pogoda[[#This Row],[zbiornik rano]]+pogoda[[#This Row],[ile opadów]])</f>
        <v>17955</v>
      </c>
      <c r="G164" s="2">
        <f>ROUNDUP(IF(pogoda[[#This Row],[opady]]=0,0.0003*POWER(pogoda[[#This Row],[temperatura_srednia]],1.5)*pogoda[[#This Row],[zbiornik rano]],0),0)</f>
        <v>224</v>
      </c>
      <c r="H164" s="2">
        <f>IF(AND(pogoda[[#This Row],[opady]]&lt;=0.61,pogoda[[#This Row],[temperatura_srednia]]&gt;15),IF(pogoda[[#This Row],[temperatura_srednia]]&gt;30,24000,12000),0)</f>
        <v>0</v>
      </c>
      <c r="I164" s="2">
        <f>pogoda[[#This Row],[ile po deszczu]]-pogoda[[#This Row],[ile parowania]]-pogoda[[#This Row],[czy podlewanie]]</f>
        <v>17731</v>
      </c>
      <c r="J164" s="2">
        <f>IF(pogoda[[#This Row],[ile wody w zbiorniku po odjeciu]]&lt;0,25000-pogoda[[#This Row],[ile po dolaniu]],0)</f>
        <v>0</v>
      </c>
      <c r="K164" s="4">
        <f>pogoda[[#This Row],[ile po deszczu]]-pogoda[[#This Row],[ile parowania]]</f>
        <v>17731</v>
      </c>
      <c r="L164" s="4">
        <f>IF(AND(pogoda[[#This Row],[temperatura_srednia]]&gt;15,pogoda[[#This Row],[opady]]&lt;=0.61),1,0)</f>
        <v>0</v>
      </c>
      <c r="M164" s="4">
        <f>IF(AND(pogoda[[#This Row],[temperatura_srednia]]&gt;15,pogoda[[#This Row],[opady]]&gt;0.61),1,0)</f>
        <v>0</v>
      </c>
    </row>
    <row r="165" spans="1:13" x14ac:dyDescent="0.25">
      <c r="A165" s="2">
        <v>16</v>
      </c>
      <c r="B165" s="2">
        <v>0.1</v>
      </c>
      <c r="C165" s="3">
        <v>42258</v>
      </c>
      <c r="D165" s="2">
        <f t="shared" si="4"/>
        <v>17731</v>
      </c>
      <c r="E165" s="2">
        <f>700*pogoda[[#This Row],[opady]]</f>
        <v>70</v>
      </c>
      <c r="F165" s="2">
        <f>IF(pogoda[[#This Row],[zbiornik rano]]+pogoda[[#This Row],[ile opadów]]&gt;25000,25000,pogoda[[#This Row],[zbiornik rano]]+pogoda[[#This Row],[ile opadów]])</f>
        <v>17801</v>
      </c>
      <c r="G165" s="2">
        <f>ROUNDUP(IF(pogoda[[#This Row],[opady]]=0,0.0003*POWER(pogoda[[#This Row],[temperatura_srednia]],1.5)*pogoda[[#This Row],[zbiornik rano]],0),0)</f>
        <v>0</v>
      </c>
      <c r="H165" s="2">
        <f>IF(AND(pogoda[[#This Row],[opady]]&lt;=0.61,pogoda[[#This Row],[temperatura_srednia]]&gt;15),IF(pogoda[[#This Row],[temperatura_srednia]]&gt;30,24000,12000),0)</f>
        <v>12000</v>
      </c>
      <c r="I165" s="2">
        <f>pogoda[[#This Row],[ile po deszczu]]-pogoda[[#This Row],[ile parowania]]-pogoda[[#This Row],[czy podlewanie]]</f>
        <v>5801</v>
      </c>
      <c r="J165" s="2">
        <f>IF(pogoda[[#This Row],[ile wody w zbiorniku po odjeciu]]&lt;0,25000-pogoda[[#This Row],[ile po dolaniu]],0)</f>
        <v>0</v>
      </c>
      <c r="K165" s="4">
        <f>pogoda[[#This Row],[ile po deszczu]]-pogoda[[#This Row],[ile parowania]]</f>
        <v>17801</v>
      </c>
      <c r="L165" s="4">
        <f>IF(AND(pogoda[[#This Row],[temperatura_srednia]]&gt;15,pogoda[[#This Row],[opady]]&lt;=0.61),1,0)</f>
        <v>1</v>
      </c>
      <c r="M165" s="4">
        <f>IF(AND(pogoda[[#This Row],[temperatura_srednia]]&gt;15,pogoda[[#This Row],[opady]]&gt;0.61),1,0)</f>
        <v>0</v>
      </c>
    </row>
    <row r="166" spans="1:13" x14ac:dyDescent="0.25">
      <c r="A166" s="2">
        <v>18</v>
      </c>
      <c r="B166" s="2">
        <v>0</v>
      </c>
      <c r="C166" s="3">
        <v>42259</v>
      </c>
      <c r="D166" s="2">
        <f t="shared" si="4"/>
        <v>5801</v>
      </c>
      <c r="E166" s="2">
        <f>700*pogoda[[#This Row],[opady]]</f>
        <v>0</v>
      </c>
      <c r="F166" s="2">
        <f>IF(pogoda[[#This Row],[zbiornik rano]]+pogoda[[#This Row],[ile opadów]]&gt;25000,25000,pogoda[[#This Row],[zbiornik rano]]+pogoda[[#This Row],[ile opadów]])</f>
        <v>5801</v>
      </c>
      <c r="G166" s="2">
        <f>ROUNDUP(IF(pogoda[[#This Row],[opady]]=0,0.0003*POWER(pogoda[[#This Row],[temperatura_srednia]],1.5)*pogoda[[#This Row],[zbiornik rano]],0),0)</f>
        <v>133</v>
      </c>
      <c r="H166" s="2">
        <f>IF(AND(pogoda[[#This Row],[opady]]&lt;=0.61,pogoda[[#This Row],[temperatura_srednia]]&gt;15),IF(pogoda[[#This Row],[temperatura_srednia]]&gt;30,24000,12000),0)</f>
        <v>12000</v>
      </c>
      <c r="I166" s="2">
        <f>pogoda[[#This Row],[ile po deszczu]]-pogoda[[#This Row],[ile parowania]]-pogoda[[#This Row],[czy podlewanie]]</f>
        <v>-6332</v>
      </c>
      <c r="J166" s="2">
        <f>IF(pogoda[[#This Row],[ile wody w zbiorniku po odjeciu]]&lt;0,25000-pogoda[[#This Row],[ile po dolaniu]],0)</f>
        <v>19332</v>
      </c>
      <c r="K166" s="4">
        <f>pogoda[[#This Row],[ile po deszczu]]-pogoda[[#This Row],[ile parowania]]</f>
        <v>5668</v>
      </c>
      <c r="L166" s="4">
        <f>IF(AND(pogoda[[#This Row],[temperatura_srednia]]&gt;15,pogoda[[#This Row],[opady]]&lt;=0.61),1,0)</f>
        <v>1</v>
      </c>
      <c r="M166" s="4">
        <f>IF(AND(pogoda[[#This Row],[temperatura_srednia]]&gt;15,pogoda[[#This Row],[opady]]&gt;0.61),1,0)</f>
        <v>0</v>
      </c>
    </row>
    <row r="167" spans="1:13" x14ac:dyDescent="0.25">
      <c r="A167" s="2">
        <v>18</v>
      </c>
      <c r="B167" s="2">
        <v>0</v>
      </c>
      <c r="C167" s="3">
        <v>42260</v>
      </c>
      <c r="D167" s="2">
        <f t="shared" si="4"/>
        <v>13000</v>
      </c>
      <c r="E167" s="2">
        <f>700*pogoda[[#This Row],[opady]]</f>
        <v>0</v>
      </c>
      <c r="F167" s="2">
        <f>IF(pogoda[[#This Row],[zbiornik rano]]+pogoda[[#This Row],[ile opadów]]&gt;25000,25000,pogoda[[#This Row],[zbiornik rano]]+pogoda[[#This Row],[ile opadów]])</f>
        <v>13000</v>
      </c>
      <c r="G167" s="2">
        <f>ROUNDUP(IF(pogoda[[#This Row],[opady]]=0,0.0003*POWER(pogoda[[#This Row],[temperatura_srednia]],1.5)*pogoda[[#This Row],[zbiornik rano]],0),0)</f>
        <v>298</v>
      </c>
      <c r="H167" s="2">
        <f>IF(AND(pogoda[[#This Row],[opady]]&lt;=0.61,pogoda[[#This Row],[temperatura_srednia]]&gt;15),IF(pogoda[[#This Row],[temperatura_srednia]]&gt;30,24000,12000),0)</f>
        <v>12000</v>
      </c>
      <c r="I167" s="2">
        <f>pogoda[[#This Row],[ile po deszczu]]-pogoda[[#This Row],[ile parowania]]-pogoda[[#This Row],[czy podlewanie]]</f>
        <v>702</v>
      </c>
      <c r="J167" s="2">
        <f>IF(pogoda[[#This Row],[ile wody w zbiorniku po odjeciu]]&lt;0,25000-pogoda[[#This Row],[ile po dolaniu]],0)</f>
        <v>0</v>
      </c>
      <c r="K167" s="4">
        <f>pogoda[[#This Row],[ile po deszczu]]-pogoda[[#This Row],[ile parowania]]</f>
        <v>12702</v>
      </c>
      <c r="L167" s="4">
        <f>IF(AND(pogoda[[#This Row],[temperatura_srednia]]&gt;15,pogoda[[#This Row],[opady]]&lt;=0.61),1,0)</f>
        <v>1</v>
      </c>
      <c r="M167" s="4">
        <f>IF(AND(pogoda[[#This Row],[temperatura_srednia]]&gt;15,pogoda[[#This Row],[opady]]&gt;0.61),1,0)</f>
        <v>0</v>
      </c>
    </row>
    <row r="168" spans="1:13" x14ac:dyDescent="0.25">
      <c r="A168" s="2">
        <v>19</v>
      </c>
      <c r="B168" s="2">
        <v>3</v>
      </c>
      <c r="C168" s="3">
        <v>42261</v>
      </c>
      <c r="D168" s="2">
        <f t="shared" si="4"/>
        <v>702</v>
      </c>
      <c r="E168" s="2">
        <f>700*pogoda[[#This Row],[opady]]</f>
        <v>2100</v>
      </c>
      <c r="F168" s="2">
        <f>IF(pogoda[[#This Row],[zbiornik rano]]+pogoda[[#This Row],[ile opadów]]&gt;25000,25000,pogoda[[#This Row],[zbiornik rano]]+pogoda[[#This Row],[ile opadów]])</f>
        <v>2802</v>
      </c>
      <c r="G168" s="2">
        <f>ROUNDUP(IF(pogoda[[#This Row],[opady]]=0,0.0003*POWER(pogoda[[#This Row],[temperatura_srednia]],1.5)*pogoda[[#This Row],[zbiornik rano]],0),0)</f>
        <v>0</v>
      </c>
      <c r="H168" s="2">
        <f>IF(AND(pogoda[[#This Row],[opady]]&lt;=0.61,pogoda[[#This Row],[temperatura_srednia]]&gt;15),IF(pogoda[[#This Row],[temperatura_srednia]]&gt;30,24000,12000),0)</f>
        <v>0</v>
      </c>
      <c r="I168" s="2">
        <f>pogoda[[#This Row],[ile po deszczu]]-pogoda[[#This Row],[ile parowania]]-pogoda[[#This Row],[czy podlewanie]]</f>
        <v>2802</v>
      </c>
      <c r="J168" s="2">
        <f>IF(pogoda[[#This Row],[ile wody w zbiorniku po odjeciu]]&lt;0,25000-pogoda[[#This Row],[ile po dolaniu]],0)</f>
        <v>0</v>
      </c>
      <c r="K168" s="4">
        <f>pogoda[[#This Row],[ile po deszczu]]-pogoda[[#This Row],[ile parowania]]</f>
        <v>2802</v>
      </c>
      <c r="L168" s="4">
        <f>IF(AND(pogoda[[#This Row],[temperatura_srednia]]&gt;15,pogoda[[#This Row],[opady]]&lt;=0.61),1,0)</f>
        <v>0</v>
      </c>
      <c r="M168" s="4">
        <f>IF(AND(pogoda[[#This Row],[temperatura_srednia]]&gt;15,pogoda[[#This Row],[opady]]&gt;0.61),1,0)</f>
        <v>1</v>
      </c>
    </row>
    <row r="169" spans="1:13" x14ac:dyDescent="0.25">
      <c r="A169" s="2">
        <v>16</v>
      </c>
      <c r="B169" s="2">
        <v>0.1</v>
      </c>
      <c r="C169" s="3">
        <v>42262</v>
      </c>
      <c r="D169" s="2">
        <f t="shared" si="4"/>
        <v>2802</v>
      </c>
      <c r="E169" s="2">
        <f>700*pogoda[[#This Row],[opady]]</f>
        <v>70</v>
      </c>
      <c r="F169" s="2">
        <f>IF(pogoda[[#This Row],[zbiornik rano]]+pogoda[[#This Row],[ile opadów]]&gt;25000,25000,pogoda[[#This Row],[zbiornik rano]]+pogoda[[#This Row],[ile opadów]])</f>
        <v>2872</v>
      </c>
      <c r="G169" s="2">
        <f>ROUNDUP(IF(pogoda[[#This Row],[opady]]=0,0.0003*POWER(pogoda[[#This Row],[temperatura_srednia]],1.5)*pogoda[[#This Row],[zbiornik rano]],0),0)</f>
        <v>0</v>
      </c>
      <c r="H169" s="2">
        <f>IF(AND(pogoda[[#This Row],[opady]]&lt;=0.61,pogoda[[#This Row],[temperatura_srednia]]&gt;15),IF(pogoda[[#This Row],[temperatura_srednia]]&gt;30,24000,12000),0)</f>
        <v>12000</v>
      </c>
      <c r="I169" s="2">
        <f>pogoda[[#This Row],[ile po deszczu]]-pogoda[[#This Row],[ile parowania]]-pogoda[[#This Row],[czy podlewanie]]</f>
        <v>-9128</v>
      </c>
      <c r="J169" s="2">
        <f>IF(pogoda[[#This Row],[ile wody w zbiorniku po odjeciu]]&lt;0,25000-pogoda[[#This Row],[ile po dolaniu]],0)</f>
        <v>22128</v>
      </c>
      <c r="K169" s="4">
        <f>pogoda[[#This Row],[ile po deszczu]]-pogoda[[#This Row],[ile parowania]]</f>
        <v>2872</v>
      </c>
      <c r="L169" s="4">
        <f>IF(AND(pogoda[[#This Row],[temperatura_srednia]]&gt;15,pogoda[[#This Row],[opady]]&lt;=0.61),1,0)</f>
        <v>1</v>
      </c>
      <c r="M169" s="4">
        <f>IF(AND(pogoda[[#This Row],[temperatura_srednia]]&gt;15,pogoda[[#This Row],[opady]]&gt;0.61),1,0)</f>
        <v>0</v>
      </c>
    </row>
    <row r="170" spans="1:13" x14ac:dyDescent="0.25">
      <c r="A170" s="2">
        <v>18</v>
      </c>
      <c r="B170" s="2">
        <v>0</v>
      </c>
      <c r="C170" s="3">
        <v>42263</v>
      </c>
      <c r="D170" s="2">
        <f t="shared" si="4"/>
        <v>13000</v>
      </c>
      <c r="E170" s="2">
        <f>700*pogoda[[#This Row],[opady]]</f>
        <v>0</v>
      </c>
      <c r="F170" s="2">
        <f>IF(pogoda[[#This Row],[zbiornik rano]]+pogoda[[#This Row],[ile opadów]]&gt;25000,25000,pogoda[[#This Row],[zbiornik rano]]+pogoda[[#This Row],[ile opadów]])</f>
        <v>13000</v>
      </c>
      <c r="G170" s="2">
        <f>ROUNDUP(IF(pogoda[[#This Row],[opady]]=0,0.0003*POWER(pogoda[[#This Row],[temperatura_srednia]],1.5)*pogoda[[#This Row],[zbiornik rano]],0),0)</f>
        <v>298</v>
      </c>
      <c r="H170" s="2">
        <f>IF(AND(pogoda[[#This Row],[opady]]&lt;=0.61,pogoda[[#This Row],[temperatura_srednia]]&gt;15),IF(pogoda[[#This Row],[temperatura_srednia]]&gt;30,24000,12000),0)</f>
        <v>12000</v>
      </c>
      <c r="I170" s="2">
        <f>pogoda[[#This Row],[ile po deszczu]]-pogoda[[#This Row],[ile parowania]]-pogoda[[#This Row],[czy podlewanie]]</f>
        <v>702</v>
      </c>
      <c r="J170" s="2">
        <f>IF(pogoda[[#This Row],[ile wody w zbiorniku po odjeciu]]&lt;0,25000-pogoda[[#This Row],[ile po dolaniu]],0)</f>
        <v>0</v>
      </c>
      <c r="K170" s="4">
        <f>pogoda[[#This Row],[ile po deszczu]]-pogoda[[#This Row],[ile parowania]]</f>
        <v>12702</v>
      </c>
      <c r="L170" s="4">
        <f>IF(AND(pogoda[[#This Row],[temperatura_srednia]]&gt;15,pogoda[[#This Row],[opady]]&lt;=0.61),1,0)</f>
        <v>1</v>
      </c>
      <c r="M170" s="4">
        <f>IF(AND(pogoda[[#This Row],[temperatura_srednia]]&gt;15,pogoda[[#This Row],[opady]]&gt;0.61),1,0)</f>
        <v>0</v>
      </c>
    </row>
    <row r="171" spans="1:13" x14ac:dyDescent="0.25">
      <c r="A171" s="2">
        <v>22</v>
      </c>
      <c r="B171" s="2">
        <v>0.5</v>
      </c>
      <c r="C171" s="3">
        <v>42264</v>
      </c>
      <c r="D171" s="2">
        <f t="shared" si="4"/>
        <v>702</v>
      </c>
      <c r="E171" s="2">
        <f>700*pogoda[[#This Row],[opady]]</f>
        <v>350</v>
      </c>
      <c r="F171" s="2">
        <f>IF(pogoda[[#This Row],[zbiornik rano]]+pogoda[[#This Row],[ile opadów]]&gt;25000,25000,pogoda[[#This Row],[zbiornik rano]]+pogoda[[#This Row],[ile opadów]])</f>
        <v>1052</v>
      </c>
      <c r="G171" s="2">
        <f>ROUNDUP(IF(pogoda[[#This Row],[opady]]=0,0.0003*POWER(pogoda[[#This Row],[temperatura_srednia]],1.5)*pogoda[[#This Row],[zbiornik rano]],0),0)</f>
        <v>0</v>
      </c>
      <c r="H171" s="2">
        <f>IF(AND(pogoda[[#This Row],[opady]]&lt;=0.61,pogoda[[#This Row],[temperatura_srednia]]&gt;15),IF(pogoda[[#This Row],[temperatura_srednia]]&gt;30,24000,12000),0)</f>
        <v>12000</v>
      </c>
      <c r="I171" s="2">
        <f>pogoda[[#This Row],[ile po deszczu]]-pogoda[[#This Row],[ile parowania]]-pogoda[[#This Row],[czy podlewanie]]</f>
        <v>-10948</v>
      </c>
      <c r="J171" s="2">
        <f>IF(pogoda[[#This Row],[ile wody w zbiorniku po odjeciu]]&lt;0,25000-pogoda[[#This Row],[ile po dolaniu]],0)</f>
        <v>23948</v>
      </c>
      <c r="K171" s="4">
        <f>pogoda[[#This Row],[ile po deszczu]]-pogoda[[#This Row],[ile parowania]]</f>
        <v>1052</v>
      </c>
      <c r="L171" s="4">
        <f>IF(AND(pogoda[[#This Row],[temperatura_srednia]]&gt;15,pogoda[[#This Row],[opady]]&lt;=0.61),1,0)</f>
        <v>1</v>
      </c>
      <c r="M171" s="4">
        <f>IF(AND(pogoda[[#This Row],[temperatura_srednia]]&gt;15,pogoda[[#This Row],[opady]]&gt;0.61),1,0)</f>
        <v>0</v>
      </c>
    </row>
    <row r="172" spans="1:13" x14ac:dyDescent="0.25">
      <c r="A172" s="2">
        <v>16</v>
      </c>
      <c r="B172" s="2">
        <v>0</v>
      </c>
      <c r="C172" s="3">
        <v>42265</v>
      </c>
      <c r="D172" s="2">
        <f t="shared" si="4"/>
        <v>13000</v>
      </c>
      <c r="E172" s="2">
        <f>700*pogoda[[#This Row],[opady]]</f>
        <v>0</v>
      </c>
      <c r="F172" s="2">
        <f>IF(pogoda[[#This Row],[zbiornik rano]]+pogoda[[#This Row],[ile opadów]]&gt;25000,25000,pogoda[[#This Row],[zbiornik rano]]+pogoda[[#This Row],[ile opadów]])</f>
        <v>13000</v>
      </c>
      <c r="G172" s="2">
        <f>ROUNDUP(IF(pogoda[[#This Row],[opady]]=0,0.0003*POWER(pogoda[[#This Row],[temperatura_srednia]],1.5)*pogoda[[#This Row],[zbiornik rano]],0),0)</f>
        <v>250</v>
      </c>
      <c r="H172" s="2">
        <f>IF(AND(pogoda[[#This Row],[opady]]&lt;=0.61,pogoda[[#This Row],[temperatura_srednia]]&gt;15),IF(pogoda[[#This Row],[temperatura_srednia]]&gt;30,24000,12000),0)</f>
        <v>12000</v>
      </c>
      <c r="I172" s="2">
        <f>pogoda[[#This Row],[ile po deszczu]]-pogoda[[#This Row],[ile parowania]]-pogoda[[#This Row],[czy podlewanie]]</f>
        <v>750</v>
      </c>
      <c r="J172" s="2">
        <f>IF(pogoda[[#This Row],[ile wody w zbiorniku po odjeciu]]&lt;0,25000-pogoda[[#This Row],[ile po dolaniu]],0)</f>
        <v>0</v>
      </c>
      <c r="K172" s="4">
        <f>pogoda[[#This Row],[ile po deszczu]]-pogoda[[#This Row],[ile parowania]]</f>
        <v>12750</v>
      </c>
      <c r="L172" s="4">
        <f>IF(AND(pogoda[[#This Row],[temperatura_srednia]]&gt;15,pogoda[[#This Row],[opady]]&lt;=0.61),1,0)</f>
        <v>1</v>
      </c>
      <c r="M172" s="4">
        <f>IF(AND(pogoda[[#This Row],[temperatura_srednia]]&gt;15,pogoda[[#This Row],[opady]]&gt;0.61),1,0)</f>
        <v>0</v>
      </c>
    </row>
    <row r="173" spans="1:13" x14ac:dyDescent="0.25">
      <c r="A173" s="2">
        <v>15</v>
      </c>
      <c r="B173" s="2">
        <v>0</v>
      </c>
      <c r="C173" s="3">
        <v>42266</v>
      </c>
      <c r="D173" s="2">
        <f t="shared" si="4"/>
        <v>750</v>
      </c>
      <c r="E173" s="2">
        <f>700*pogoda[[#This Row],[opady]]</f>
        <v>0</v>
      </c>
      <c r="F173" s="2">
        <f>IF(pogoda[[#This Row],[zbiornik rano]]+pogoda[[#This Row],[ile opadów]]&gt;25000,25000,pogoda[[#This Row],[zbiornik rano]]+pogoda[[#This Row],[ile opadów]])</f>
        <v>750</v>
      </c>
      <c r="G173" s="2">
        <f>ROUNDUP(IF(pogoda[[#This Row],[opady]]=0,0.0003*POWER(pogoda[[#This Row],[temperatura_srednia]],1.5)*pogoda[[#This Row],[zbiornik rano]],0),0)</f>
        <v>14</v>
      </c>
      <c r="H173" s="2">
        <f>IF(AND(pogoda[[#This Row],[opady]]&lt;=0.61,pogoda[[#This Row],[temperatura_srednia]]&gt;15),IF(pogoda[[#This Row],[temperatura_srednia]]&gt;30,24000,12000),0)</f>
        <v>0</v>
      </c>
      <c r="I173" s="2">
        <f>pogoda[[#This Row],[ile po deszczu]]-pogoda[[#This Row],[ile parowania]]-pogoda[[#This Row],[czy podlewanie]]</f>
        <v>736</v>
      </c>
      <c r="J173" s="2">
        <f>IF(pogoda[[#This Row],[ile wody w zbiorniku po odjeciu]]&lt;0,25000-pogoda[[#This Row],[ile po dolaniu]],0)</f>
        <v>0</v>
      </c>
      <c r="K173" s="4">
        <f>pogoda[[#This Row],[ile po deszczu]]-pogoda[[#This Row],[ile parowania]]</f>
        <v>736</v>
      </c>
      <c r="L173" s="4">
        <f>IF(AND(pogoda[[#This Row],[temperatura_srednia]]&gt;15,pogoda[[#This Row],[opady]]&lt;=0.61),1,0)</f>
        <v>0</v>
      </c>
      <c r="M173" s="4">
        <f>IF(AND(pogoda[[#This Row],[temperatura_srednia]]&gt;15,pogoda[[#This Row],[opady]]&gt;0.61),1,0)</f>
        <v>0</v>
      </c>
    </row>
    <row r="174" spans="1:13" x14ac:dyDescent="0.25">
      <c r="A174" s="2">
        <v>14</v>
      </c>
      <c r="B174" s="2">
        <v>2</v>
      </c>
      <c r="C174" s="3">
        <v>42267</v>
      </c>
      <c r="D174" s="2">
        <f t="shared" si="4"/>
        <v>736</v>
      </c>
      <c r="E174" s="2">
        <f>700*pogoda[[#This Row],[opady]]</f>
        <v>1400</v>
      </c>
      <c r="F174" s="2">
        <f>IF(pogoda[[#This Row],[zbiornik rano]]+pogoda[[#This Row],[ile opadów]]&gt;25000,25000,pogoda[[#This Row],[zbiornik rano]]+pogoda[[#This Row],[ile opadów]])</f>
        <v>2136</v>
      </c>
      <c r="G174" s="2">
        <f>ROUNDUP(IF(pogoda[[#This Row],[opady]]=0,0.0003*POWER(pogoda[[#This Row],[temperatura_srednia]],1.5)*pogoda[[#This Row],[zbiornik rano]],0),0)</f>
        <v>0</v>
      </c>
      <c r="H174" s="2">
        <f>IF(AND(pogoda[[#This Row],[opady]]&lt;=0.61,pogoda[[#This Row],[temperatura_srednia]]&gt;15),IF(pogoda[[#This Row],[temperatura_srednia]]&gt;30,24000,12000),0)</f>
        <v>0</v>
      </c>
      <c r="I174" s="2">
        <f>pogoda[[#This Row],[ile po deszczu]]-pogoda[[#This Row],[ile parowania]]-pogoda[[#This Row],[czy podlewanie]]</f>
        <v>2136</v>
      </c>
      <c r="J174" s="2">
        <f>IF(pogoda[[#This Row],[ile wody w zbiorniku po odjeciu]]&lt;0,25000-pogoda[[#This Row],[ile po dolaniu]],0)</f>
        <v>0</v>
      </c>
      <c r="K174" s="4">
        <f>pogoda[[#This Row],[ile po deszczu]]-pogoda[[#This Row],[ile parowania]]</f>
        <v>2136</v>
      </c>
      <c r="L174" s="4">
        <f>IF(AND(pogoda[[#This Row],[temperatura_srednia]]&gt;15,pogoda[[#This Row],[opady]]&lt;=0.61),1,0)</f>
        <v>0</v>
      </c>
      <c r="M174" s="4">
        <f>IF(AND(pogoda[[#This Row],[temperatura_srednia]]&gt;15,pogoda[[#This Row],[opady]]&gt;0.61),1,0)</f>
        <v>0</v>
      </c>
    </row>
    <row r="175" spans="1:13" x14ac:dyDescent="0.25">
      <c r="A175" s="2">
        <v>12</v>
      </c>
      <c r="B175" s="2">
        <v>0</v>
      </c>
      <c r="C175" s="3">
        <v>42268</v>
      </c>
      <c r="D175" s="2">
        <f t="shared" si="4"/>
        <v>2136</v>
      </c>
      <c r="E175" s="2">
        <f>700*pogoda[[#This Row],[opady]]</f>
        <v>0</v>
      </c>
      <c r="F175" s="2">
        <f>IF(pogoda[[#This Row],[zbiornik rano]]+pogoda[[#This Row],[ile opadów]]&gt;25000,25000,pogoda[[#This Row],[zbiornik rano]]+pogoda[[#This Row],[ile opadów]])</f>
        <v>2136</v>
      </c>
      <c r="G175" s="2">
        <f>ROUNDUP(IF(pogoda[[#This Row],[opady]]=0,0.0003*POWER(pogoda[[#This Row],[temperatura_srednia]],1.5)*pogoda[[#This Row],[zbiornik rano]],0),0)</f>
        <v>27</v>
      </c>
      <c r="H175" s="2">
        <f>IF(AND(pogoda[[#This Row],[opady]]&lt;=0.61,pogoda[[#This Row],[temperatura_srednia]]&gt;15),IF(pogoda[[#This Row],[temperatura_srednia]]&gt;30,24000,12000),0)</f>
        <v>0</v>
      </c>
      <c r="I175" s="2">
        <f>pogoda[[#This Row],[ile po deszczu]]-pogoda[[#This Row],[ile parowania]]-pogoda[[#This Row],[czy podlewanie]]</f>
        <v>2109</v>
      </c>
      <c r="J175" s="2">
        <f>IF(pogoda[[#This Row],[ile wody w zbiorniku po odjeciu]]&lt;0,25000-pogoda[[#This Row],[ile po dolaniu]],0)</f>
        <v>0</v>
      </c>
      <c r="K175" s="4">
        <f>pogoda[[#This Row],[ile po deszczu]]-pogoda[[#This Row],[ile parowania]]</f>
        <v>2109</v>
      </c>
      <c r="L175" s="4">
        <f>IF(AND(pogoda[[#This Row],[temperatura_srednia]]&gt;15,pogoda[[#This Row],[opady]]&lt;=0.61),1,0)</f>
        <v>0</v>
      </c>
      <c r="M175" s="4">
        <f>IF(AND(pogoda[[#This Row],[temperatura_srednia]]&gt;15,pogoda[[#This Row],[opady]]&gt;0.61),1,0)</f>
        <v>0</v>
      </c>
    </row>
    <row r="176" spans="1:13" x14ac:dyDescent="0.25">
      <c r="A176" s="2">
        <v>13</v>
      </c>
      <c r="B176" s="2">
        <v>0</v>
      </c>
      <c r="C176" s="3">
        <v>42269</v>
      </c>
      <c r="D176" s="2">
        <f t="shared" si="4"/>
        <v>2109</v>
      </c>
      <c r="E176" s="2">
        <f>700*pogoda[[#This Row],[opady]]</f>
        <v>0</v>
      </c>
      <c r="F176" s="2">
        <f>IF(pogoda[[#This Row],[zbiornik rano]]+pogoda[[#This Row],[ile opadów]]&gt;25000,25000,pogoda[[#This Row],[zbiornik rano]]+pogoda[[#This Row],[ile opadów]])</f>
        <v>2109</v>
      </c>
      <c r="G176" s="2">
        <f>ROUNDUP(IF(pogoda[[#This Row],[opady]]=0,0.0003*POWER(pogoda[[#This Row],[temperatura_srednia]],1.5)*pogoda[[#This Row],[zbiornik rano]],0),0)</f>
        <v>30</v>
      </c>
      <c r="H176" s="2">
        <f>IF(AND(pogoda[[#This Row],[opady]]&lt;=0.61,pogoda[[#This Row],[temperatura_srednia]]&gt;15),IF(pogoda[[#This Row],[temperatura_srednia]]&gt;30,24000,12000),0)</f>
        <v>0</v>
      </c>
      <c r="I176" s="2">
        <f>pogoda[[#This Row],[ile po deszczu]]-pogoda[[#This Row],[ile parowania]]-pogoda[[#This Row],[czy podlewanie]]</f>
        <v>2079</v>
      </c>
      <c r="J176" s="2">
        <f>IF(pogoda[[#This Row],[ile wody w zbiorniku po odjeciu]]&lt;0,25000-pogoda[[#This Row],[ile po dolaniu]],0)</f>
        <v>0</v>
      </c>
      <c r="K176" s="4">
        <f>pogoda[[#This Row],[ile po deszczu]]-pogoda[[#This Row],[ile parowania]]</f>
        <v>2079</v>
      </c>
      <c r="L176" s="4">
        <f>IF(AND(pogoda[[#This Row],[temperatura_srednia]]&gt;15,pogoda[[#This Row],[opady]]&lt;=0.61),1,0)</f>
        <v>0</v>
      </c>
      <c r="M176" s="4">
        <f>IF(AND(pogoda[[#This Row],[temperatura_srednia]]&gt;15,pogoda[[#This Row],[opady]]&gt;0.61),1,0)</f>
        <v>0</v>
      </c>
    </row>
    <row r="177" spans="1:13" x14ac:dyDescent="0.25">
      <c r="A177" s="2">
        <v>15</v>
      </c>
      <c r="B177" s="2">
        <v>0</v>
      </c>
      <c r="C177" s="3">
        <v>42270</v>
      </c>
      <c r="D177" s="2">
        <f t="shared" si="4"/>
        <v>2079</v>
      </c>
      <c r="E177" s="2">
        <f>700*pogoda[[#This Row],[opady]]</f>
        <v>0</v>
      </c>
      <c r="F177" s="2">
        <f>IF(pogoda[[#This Row],[zbiornik rano]]+pogoda[[#This Row],[ile opadów]]&gt;25000,25000,pogoda[[#This Row],[zbiornik rano]]+pogoda[[#This Row],[ile opadów]])</f>
        <v>2079</v>
      </c>
      <c r="G177" s="2">
        <f>ROUNDUP(IF(pogoda[[#This Row],[opady]]=0,0.0003*POWER(pogoda[[#This Row],[temperatura_srednia]],1.5)*pogoda[[#This Row],[zbiornik rano]],0),0)</f>
        <v>37</v>
      </c>
      <c r="H177" s="2">
        <f>IF(AND(pogoda[[#This Row],[opady]]&lt;=0.61,pogoda[[#This Row],[temperatura_srednia]]&gt;15),IF(pogoda[[#This Row],[temperatura_srednia]]&gt;30,24000,12000),0)</f>
        <v>0</v>
      </c>
      <c r="I177" s="2">
        <f>pogoda[[#This Row],[ile po deszczu]]-pogoda[[#This Row],[ile parowania]]-pogoda[[#This Row],[czy podlewanie]]</f>
        <v>2042</v>
      </c>
      <c r="J177" s="2">
        <f>IF(pogoda[[#This Row],[ile wody w zbiorniku po odjeciu]]&lt;0,25000-pogoda[[#This Row],[ile po dolaniu]],0)</f>
        <v>0</v>
      </c>
      <c r="K177" s="4">
        <f>pogoda[[#This Row],[ile po deszczu]]-pogoda[[#This Row],[ile parowania]]</f>
        <v>2042</v>
      </c>
      <c r="L177" s="4">
        <f>IF(AND(pogoda[[#This Row],[temperatura_srednia]]&gt;15,pogoda[[#This Row],[opady]]&lt;=0.61),1,0)</f>
        <v>0</v>
      </c>
      <c r="M177" s="4">
        <f>IF(AND(pogoda[[#This Row],[temperatura_srednia]]&gt;15,pogoda[[#This Row],[opady]]&gt;0.61),1,0)</f>
        <v>0</v>
      </c>
    </row>
    <row r="178" spans="1:13" x14ac:dyDescent="0.25">
      <c r="A178" s="2">
        <v>15</v>
      </c>
      <c r="B178" s="2">
        <v>0</v>
      </c>
      <c r="C178" s="3">
        <v>42271</v>
      </c>
      <c r="D178" s="2">
        <f t="shared" si="4"/>
        <v>2042</v>
      </c>
      <c r="E178" s="2">
        <f>700*pogoda[[#This Row],[opady]]</f>
        <v>0</v>
      </c>
      <c r="F178" s="2">
        <f>IF(pogoda[[#This Row],[zbiornik rano]]+pogoda[[#This Row],[ile opadów]]&gt;25000,25000,pogoda[[#This Row],[zbiornik rano]]+pogoda[[#This Row],[ile opadów]])</f>
        <v>2042</v>
      </c>
      <c r="G178" s="2">
        <f>ROUNDUP(IF(pogoda[[#This Row],[opady]]=0,0.0003*POWER(pogoda[[#This Row],[temperatura_srednia]],1.5)*pogoda[[#This Row],[zbiornik rano]],0),0)</f>
        <v>36</v>
      </c>
      <c r="H178" s="2">
        <f>IF(AND(pogoda[[#This Row],[opady]]&lt;=0.61,pogoda[[#This Row],[temperatura_srednia]]&gt;15),IF(pogoda[[#This Row],[temperatura_srednia]]&gt;30,24000,12000),0)</f>
        <v>0</v>
      </c>
      <c r="I178" s="2">
        <f>pogoda[[#This Row],[ile po deszczu]]-pogoda[[#This Row],[ile parowania]]-pogoda[[#This Row],[czy podlewanie]]</f>
        <v>2006</v>
      </c>
      <c r="J178" s="2">
        <f>IF(pogoda[[#This Row],[ile wody w zbiorniku po odjeciu]]&lt;0,25000-pogoda[[#This Row],[ile po dolaniu]],0)</f>
        <v>0</v>
      </c>
      <c r="K178" s="4">
        <f>pogoda[[#This Row],[ile po deszczu]]-pogoda[[#This Row],[ile parowania]]</f>
        <v>2006</v>
      </c>
      <c r="L178" s="4">
        <f>IF(AND(pogoda[[#This Row],[temperatura_srednia]]&gt;15,pogoda[[#This Row],[opady]]&lt;=0.61),1,0)</f>
        <v>0</v>
      </c>
      <c r="M178" s="4">
        <f>IF(AND(pogoda[[#This Row],[temperatura_srednia]]&gt;15,pogoda[[#This Row],[opady]]&gt;0.61),1,0)</f>
        <v>0</v>
      </c>
    </row>
    <row r="179" spans="1:13" x14ac:dyDescent="0.25">
      <c r="A179" s="2">
        <v>14</v>
      </c>
      <c r="B179" s="2">
        <v>0</v>
      </c>
      <c r="C179" s="3">
        <v>42272</v>
      </c>
      <c r="D179" s="2">
        <f t="shared" si="4"/>
        <v>2006</v>
      </c>
      <c r="E179" s="2">
        <f>700*pogoda[[#This Row],[opady]]</f>
        <v>0</v>
      </c>
      <c r="F179" s="2">
        <f>IF(pogoda[[#This Row],[zbiornik rano]]+pogoda[[#This Row],[ile opadów]]&gt;25000,25000,pogoda[[#This Row],[zbiornik rano]]+pogoda[[#This Row],[ile opadów]])</f>
        <v>2006</v>
      </c>
      <c r="G179" s="2">
        <f>ROUNDUP(IF(pogoda[[#This Row],[opady]]=0,0.0003*POWER(pogoda[[#This Row],[temperatura_srednia]],1.5)*pogoda[[#This Row],[zbiornik rano]],0),0)</f>
        <v>32</v>
      </c>
      <c r="H179" s="2">
        <f>IF(AND(pogoda[[#This Row],[opady]]&lt;=0.61,pogoda[[#This Row],[temperatura_srednia]]&gt;15),IF(pogoda[[#This Row],[temperatura_srednia]]&gt;30,24000,12000),0)</f>
        <v>0</v>
      </c>
      <c r="I179" s="2">
        <f>pogoda[[#This Row],[ile po deszczu]]-pogoda[[#This Row],[ile parowania]]-pogoda[[#This Row],[czy podlewanie]]</f>
        <v>1974</v>
      </c>
      <c r="J179" s="2">
        <f>IF(pogoda[[#This Row],[ile wody w zbiorniku po odjeciu]]&lt;0,25000-pogoda[[#This Row],[ile po dolaniu]],0)</f>
        <v>0</v>
      </c>
      <c r="K179" s="4">
        <f>pogoda[[#This Row],[ile po deszczu]]-pogoda[[#This Row],[ile parowania]]</f>
        <v>1974</v>
      </c>
      <c r="L179" s="4">
        <f>IF(AND(pogoda[[#This Row],[temperatura_srednia]]&gt;15,pogoda[[#This Row],[opady]]&lt;=0.61),1,0)</f>
        <v>0</v>
      </c>
      <c r="M179" s="4">
        <f>IF(AND(pogoda[[#This Row],[temperatura_srednia]]&gt;15,pogoda[[#This Row],[opady]]&gt;0.61),1,0)</f>
        <v>0</v>
      </c>
    </row>
    <row r="180" spans="1:13" x14ac:dyDescent="0.25">
      <c r="A180" s="2">
        <v>12</v>
      </c>
      <c r="B180" s="2">
        <v>0</v>
      </c>
      <c r="C180" s="3">
        <v>42273</v>
      </c>
      <c r="D180" s="2">
        <f t="shared" si="4"/>
        <v>1974</v>
      </c>
      <c r="E180" s="2">
        <f>700*pogoda[[#This Row],[opady]]</f>
        <v>0</v>
      </c>
      <c r="F180" s="2">
        <f>IF(pogoda[[#This Row],[zbiornik rano]]+pogoda[[#This Row],[ile opadów]]&gt;25000,25000,pogoda[[#This Row],[zbiornik rano]]+pogoda[[#This Row],[ile opadów]])</f>
        <v>1974</v>
      </c>
      <c r="G180" s="2">
        <f>ROUNDUP(IF(pogoda[[#This Row],[opady]]=0,0.0003*POWER(pogoda[[#This Row],[temperatura_srednia]],1.5)*pogoda[[#This Row],[zbiornik rano]],0),0)</f>
        <v>25</v>
      </c>
      <c r="H180" s="2">
        <f>IF(AND(pogoda[[#This Row],[opady]]&lt;=0.61,pogoda[[#This Row],[temperatura_srednia]]&gt;15),IF(pogoda[[#This Row],[temperatura_srednia]]&gt;30,24000,12000),0)</f>
        <v>0</v>
      </c>
      <c r="I180" s="2">
        <f>pogoda[[#This Row],[ile po deszczu]]-pogoda[[#This Row],[ile parowania]]-pogoda[[#This Row],[czy podlewanie]]</f>
        <v>1949</v>
      </c>
      <c r="J180" s="2">
        <f>IF(pogoda[[#This Row],[ile wody w zbiorniku po odjeciu]]&lt;0,25000-pogoda[[#This Row],[ile po dolaniu]],0)</f>
        <v>0</v>
      </c>
      <c r="K180" s="4">
        <f>pogoda[[#This Row],[ile po deszczu]]-pogoda[[#This Row],[ile parowania]]</f>
        <v>1949</v>
      </c>
      <c r="L180" s="4">
        <f>IF(AND(pogoda[[#This Row],[temperatura_srednia]]&gt;15,pogoda[[#This Row],[opady]]&lt;=0.61),1,0)</f>
        <v>0</v>
      </c>
      <c r="M180" s="4">
        <f>IF(AND(pogoda[[#This Row],[temperatura_srednia]]&gt;15,pogoda[[#This Row],[opady]]&gt;0.61),1,0)</f>
        <v>0</v>
      </c>
    </row>
    <row r="181" spans="1:13" x14ac:dyDescent="0.25">
      <c r="A181" s="2">
        <v>11</v>
      </c>
      <c r="B181" s="2">
        <v>0</v>
      </c>
      <c r="C181" s="3">
        <v>42274</v>
      </c>
      <c r="D181" s="2">
        <f t="shared" si="4"/>
        <v>1949</v>
      </c>
      <c r="E181" s="2">
        <f>700*pogoda[[#This Row],[opady]]</f>
        <v>0</v>
      </c>
      <c r="F181" s="2">
        <f>IF(pogoda[[#This Row],[zbiornik rano]]+pogoda[[#This Row],[ile opadów]]&gt;25000,25000,pogoda[[#This Row],[zbiornik rano]]+pogoda[[#This Row],[ile opadów]])</f>
        <v>1949</v>
      </c>
      <c r="G181" s="2">
        <f>ROUNDUP(IF(pogoda[[#This Row],[opady]]=0,0.0003*POWER(pogoda[[#This Row],[temperatura_srednia]],1.5)*pogoda[[#This Row],[zbiornik rano]],0),0)</f>
        <v>22</v>
      </c>
      <c r="H181" s="2">
        <f>IF(AND(pogoda[[#This Row],[opady]]&lt;=0.61,pogoda[[#This Row],[temperatura_srednia]]&gt;15),IF(pogoda[[#This Row],[temperatura_srednia]]&gt;30,24000,12000),0)</f>
        <v>0</v>
      </c>
      <c r="I181" s="2">
        <f>pogoda[[#This Row],[ile po deszczu]]-pogoda[[#This Row],[ile parowania]]-pogoda[[#This Row],[czy podlewanie]]</f>
        <v>1927</v>
      </c>
      <c r="J181" s="2">
        <f>IF(pogoda[[#This Row],[ile wody w zbiorniku po odjeciu]]&lt;0,25000-pogoda[[#This Row],[ile po dolaniu]],0)</f>
        <v>0</v>
      </c>
      <c r="K181" s="4">
        <f>pogoda[[#This Row],[ile po deszczu]]-pogoda[[#This Row],[ile parowania]]</f>
        <v>1927</v>
      </c>
      <c r="L181" s="4">
        <f>IF(AND(pogoda[[#This Row],[temperatura_srednia]]&gt;15,pogoda[[#This Row],[opady]]&lt;=0.61),1,0)</f>
        <v>0</v>
      </c>
      <c r="M181" s="4">
        <f>IF(AND(pogoda[[#This Row],[temperatura_srednia]]&gt;15,pogoda[[#This Row],[opady]]&gt;0.61),1,0)</f>
        <v>0</v>
      </c>
    </row>
    <row r="182" spans="1:13" x14ac:dyDescent="0.25">
      <c r="A182" s="2">
        <v>10</v>
      </c>
      <c r="B182" s="2">
        <v>0</v>
      </c>
      <c r="C182" s="3">
        <v>42275</v>
      </c>
      <c r="D182" s="2">
        <f t="shared" si="4"/>
        <v>1927</v>
      </c>
      <c r="E182" s="2">
        <f>700*pogoda[[#This Row],[opady]]</f>
        <v>0</v>
      </c>
      <c r="F182" s="2">
        <f>IF(pogoda[[#This Row],[zbiornik rano]]+pogoda[[#This Row],[ile opadów]]&gt;25000,25000,pogoda[[#This Row],[zbiornik rano]]+pogoda[[#This Row],[ile opadów]])</f>
        <v>1927</v>
      </c>
      <c r="G182" s="2">
        <f>ROUNDUP(IF(pogoda[[#This Row],[opady]]=0,0.0003*POWER(pogoda[[#This Row],[temperatura_srednia]],1.5)*pogoda[[#This Row],[zbiornik rano]],0),0)</f>
        <v>19</v>
      </c>
      <c r="H182" s="2">
        <f>IF(AND(pogoda[[#This Row],[opady]]&lt;=0.61,pogoda[[#This Row],[temperatura_srednia]]&gt;15),IF(pogoda[[#This Row],[temperatura_srednia]]&gt;30,24000,12000),0)</f>
        <v>0</v>
      </c>
      <c r="I182" s="2">
        <f>pogoda[[#This Row],[ile po deszczu]]-pogoda[[#This Row],[ile parowania]]-pogoda[[#This Row],[czy podlewanie]]</f>
        <v>1908</v>
      </c>
      <c r="J182" s="2">
        <f>IF(pogoda[[#This Row],[ile wody w zbiorniku po odjeciu]]&lt;0,25000-pogoda[[#This Row],[ile po dolaniu]],0)</f>
        <v>0</v>
      </c>
      <c r="K182" s="4">
        <f>pogoda[[#This Row],[ile po deszczu]]-pogoda[[#This Row],[ile parowania]]</f>
        <v>1908</v>
      </c>
      <c r="L182" s="4">
        <f>IF(AND(pogoda[[#This Row],[temperatura_srednia]]&gt;15,pogoda[[#This Row],[opady]]&lt;=0.61),1,0)</f>
        <v>0</v>
      </c>
      <c r="M182" s="4">
        <f>IF(AND(pogoda[[#This Row],[temperatura_srednia]]&gt;15,pogoda[[#This Row],[opady]]&gt;0.61),1,0)</f>
        <v>0</v>
      </c>
    </row>
    <row r="183" spans="1:13" x14ac:dyDescent="0.25">
      <c r="A183" s="2">
        <v>10</v>
      </c>
      <c r="B183" s="2">
        <v>0</v>
      </c>
      <c r="C183" s="3">
        <v>42276</v>
      </c>
      <c r="D183" s="2">
        <f t="shared" si="4"/>
        <v>1908</v>
      </c>
      <c r="E183" s="2">
        <f>700*pogoda[[#This Row],[opady]]</f>
        <v>0</v>
      </c>
      <c r="F183" s="2">
        <f>IF(pogoda[[#This Row],[zbiornik rano]]+pogoda[[#This Row],[ile opadów]]&gt;25000,25000,pogoda[[#This Row],[zbiornik rano]]+pogoda[[#This Row],[ile opadów]])</f>
        <v>1908</v>
      </c>
      <c r="G183" s="2">
        <f>ROUNDUP(IF(pogoda[[#This Row],[opady]]=0,0.0003*POWER(pogoda[[#This Row],[temperatura_srednia]],1.5)*pogoda[[#This Row],[zbiornik rano]],0),0)</f>
        <v>19</v>
      </c>
      <c r="H183" s="2">
        <f>IF(AND(pogoda[[#This Row],[opady]]&lt;=0.61,pogoda[[#This Row],[temperatura_srednia]]&gt;15),IF(pogoda[[#This Row],[temperatura_srednia]]&gt;30,24000,12000),0)</f>
        <v>0</v>
      </c>
      <c r="I183" s="2">
        <f>pogoda[[#This Row],[ile po deszczu]]-pogoda[[#This Row],[ile parowania]]-pogoda[[#This Row],[czy podlewanie]]</f>
        <v>1889</v>
      </c>
      <c r="J183" s="2">
        <f>IF(pogoda[[#This Row],[ile wody w zbiorniku po odjeciu]]&lt;0,25000-pogoda[[#This Row],[ile po dolaniu]],0)</f>
        <v>0</v>
      </c>
      <c r="K183" s="4">
        <f>pogoda[[#This Row],[ile po deszczu]]-pogoda[[#This Row],[ile parowania]]</f>
        <v>1889</v>
      </c>
      <c r="L183" s="4">
        <f>IF(AND(pogoda[[#This Row],[temperatura_srednia]]&gt;15,pogoda[[#This Row],[opady]]&lt;=0.61),1,0)</f>
        <v>0</v>
      </c>
      <c r="M183" s="4">
        <f>IF(AND(pogoda[[#This Row],[temperatura_srednia]]&gt;15,pogoda[[#This Row],[opady]]&gt;0.61),1,0)</f>
        <v>0</v>
      </c>
    </row>
    <row r="184" spans="1:13" x14ac:dyDescent="0.25">
      <c r="A184" s="2">
        <v>10</v>
      </c>
      <c r="B184" s="2">
        <v>0</v>
      </c>
      <c r="C184" s="3">
        <v>42277</v>
      </c>
      <c r="D184" s="2">
        <f t="shared" si="4"/>
        <v>1889</v>
      </c>
      <c r="E184" s="2">
        <f>700*pogoda[[#This Row],[opady]]</f>
        <v>0</v>
      </c>
      <c r="F184" s="2">
        <f>IF(pogoda[[#This Row],[zbiornik rano]]+pogoda[[#This Row],[ile opadów]]&gt;25000,25000,pogoda[[#This Row],[zbiornik rano]]+pogoda[[#This Row],[ile opadów]])</f>
        <v>1889</v>
      </c>
      <c r="G184" s="2">
        <f>ROUNDUP(IF(pogoda[[#This Row],[opady]]=0,0.0003*POWER(pogoda[[#This Row],[temperatura_srednia]],1.5)*pogoda[[#This Row],[zbiornik rano]],0),0)</f>
        <v>18</v>
      </c>
      <c r="H184" s="2">
        <f>IF(AND(pogoda[[#This Row],[opady]]&lt;=0.61,pogoda[[#This Row],[temperatura_srednia]]&gt;15),IF(pogoda[[#This Row],[temperatura_srednia]]&gt;30,24000,12000),0)</f>
        <v>0</v>
      </c>
      <c r="I184" s="2">
        <f>pogoda[[#This Row],[ile po deszczu]]-pogoda[[#This Row],[ile parowania]]-pogoda[[#This Row],[czy podlewanie]]</f>
        <v>1871</v>
      </c>
      <c r="J184" s="2">
        <f>IF(pogoda[[#This Row],[ile wody w zbiorniku po odjeciu]]&lt;0,25000-pogoda[[#This Row],[ile po dolaniu]],0)</f>
        <v>0</v>
      </c>
      <c r="K184" s="4">
        <f>pogoda[[#This Row],[ile po deszczu]]-pogoda[[#This Row],[ile parowania]]</f>
        <v>1871</v>
      </c>
      <c r="L184" s="4">
        <f>IF(AND(pogoda[[#This Row],[temperatura_srednia]]&gt;15,pogoda[[#This Row],[opady]]&lt;=0.61),1,0)</f>
        <v>0</v>
      </c>
      <c r="M184" s="4">
        <f>IF(AND(pogoda[[#This Row],[temperatura_srednia]]&gt;15,pogoda[[#This Row],[opady]]&gt;0.61),1,0)</f>
        <v>0</v>
      </c>
    </row>
    <row r="185" spans="1:13" x14ac:dyDescent="0.25">
      <c r="E185" s="4"/>
      <c r="F185" s="4"/>
      <c r="G185" s="4"/>
      <c r="H185" s="4"/>
      <c r="I185" s="4"/>
      <c r="J185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H E p u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H E p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K b l a + l W p i V A E A A P Y B A A A T A B w A R m 9 y b X V s Y X M v U 2 V j d G l v b j E u b S C i G A A o o B Q A A A A A A A A A A A A A A A A A A A A A A A A A A A C N U U 9 L w z A U P 1 v o d w j 1 0 k E p 6 9 g G O n q Q T t H L U D Y v W 2 V k 7 X O G J X k l S Z 3 d 2 G V f a S f B 2 + j 3 M l J x H j y Y S 9 7 7 h f f 7 8 6 I h M w w l G T d 3 N H A d 1 9 E v V E F O C l x i T k l M O B j X I f b U 7 + p 4 y O s 9 W j D R r + E Q s 1 K A N P 4 N 4 x A m K I 1 t t O 8 l l + m j B q X T M t u A 7 G b z q J 8 O Q a 8 M F q l F 1 J p B R j r t 6 C K d 0 r y X N k K h e T N e K 5 g N g T P B D K j Y O / M C k i A v h d R x J y D X M s O c y W U c d X r t g D y U a G B s K g 7 x q Q x H K O G p F T S G z 7 0 R X d b 7 4 2 G 9 Y g R t o n x d 1 R 9 6 g 7 I S t t s w F A w 8 m 2 Z C F 3 b 2 X q G w R L d A c + v e / 4 k b k N n 3 0 x X n 4 4 x y q n R s V P l b a G q Z p F 0 h E l M V J 8 q J o l I / o x J N j k l V g P b / Z y v Y b j 0 D o g B F T a n o X N t P k Y z a n d x J 0 + + G X 1 y 7 g G w 9 L G h e W d g K A 5 G l W I D a 7 V q u w + T f 5 g a f U E s B A i 0 A F A A C A A g A H E p u V t 7 p h 2 u k A A A A 9 g A A A B I A A A A A A A A A A A A A A A A A A A A A A E N v b m Z p Z y 9 Q Y W N r Y W d l L n h t b F B L A Q I t A B Q A A g A I A B x K b l Y P y u m r p A A A A O k A A A A T A A A A A A A A A A A A A A A A A P A A A A B b Q 2 9 u d G V u d F 9 U e X B l c 1 0 u e G 1 s U E s B A i 0 A F A A C A A g A H E p u V r 6 V a m J U A Q A A 9 g E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k A A A A A A A D 5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g 6 M T Y 6 N T Y u M z c 1 N D Q 1 N 1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x Q B g X A l 1 R L f t K P L K m V z 3 A A A A A A I A A A A A A B B m A A A A A Q A A I A A A A F 3 J m M V N b Z s V Q b 7 6 s J H E U V 6 o o k q z 5 J 5 g q A g L v a O A D l Q 8 A A A A A A 6 A A A A A A g A A I A A A A N 2 + V j d 8 M m y O 3 E 6 x J Y I K U a r 0 L / C g V M F 5 J 8 + R J c A W J j C X U A A A A C R g J o 4 m 3 O L I w 4 z O Z C / X M d A 6 g P v f 8 u x Q e w 9 j A 4 d s V t V y l L S u t Z g A 2 N Y + i T 2 v Z u c F 4 E k d w y J Y d Q g s w u 4 m J Y I f C E L A s M L y i v A f U y k K y x k m O P M Q Q A A A A M h y Y T / K 8 D p f G h e 0 7 c C 2 4 Z G 7 x l x g d k K Q n f s d F u R A O P S b h p l o 5 4 y D M z f w 7 Q U g y + N C R Q x I Z l 4 / g b c m M Z u 8 M N s h B 0 s = < / D a t a M a s h u p > 
</file>

<file path=customXml/itemProps1.xml><?xml version="1.0" encoding="utf-8"?>
<ds:datastoreItem xmlns:ds="http://schemas.openxmlformats.org/officeDocument/2006/customXml" ds:itemID="{5613A955-2E27-4973-A67D-5B8058EA6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uczen4c_16</dc:creator>
  <cp:lastModifiedBy>matura</cp:lastModifiedBy>
  <dcterms:created xsi:type="dcterms:W3CDTF">2015-06-05T18:19:34Z</dcterms:created>
  <dcterms:modified xsi:type="dcterms:W3CDTF">2023-03-14T14:42:34Z</dcterms:modified>
</cp:coreProperties>
</file>