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asic Materials - Mining - Gold\"/>
    </mc:Choice>
  </mc:AlternateContent>
  <xr:revisionPtr revIDLastSave="0" documentId="13_ncr:1_{16C1E82F-E655-40F6-BC96-E2E936ECE00B}" xr6:coauthVersionLast="47" xr6:coauthVersionMax="47" xr10:uidLastSave="{00000000-0000-0000-0000-000000000000}"/>
  <bookViews>
    <workbookView xWindow="-26325" yWindow="-705" windowWidth="23115" windowHeight="151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Q16" i="1"/>
  <c r="R16" i="1"/>
  <c r="O16" i="1"/>
  <c r="N16" i="1"/>
  <c r="M16" i="1"/>
  <c r="M13" i="1"/>
  <c r="N13" i="1"/>
  <c r="O13" i="1"/>
  <c r="P13" i="1"/>
  <c r="M11" i="1"/>
  <c r="N11" i="1"/>
  <c r="O11" i="1"/>
  <c r="P11" i="1"/>
  <c r="M10" i="1"/>
  <c r="N10" i="1"/>
  <c r="O10" i="1"/>
  <c r="P10" i="1"/>
  <c r="R11" i="1" l="1"/>
  <c r="R10" i="1"/>
  <c r="Q13" i="1"/>
  <c r="Q10" i="1"/>
  <c r="Q11" i="1"/>
  <c r="R13" i="1"/>
  <c r="O9" i="1"/>
  <c r="P3" i="1"/>
  <c r="P4" i="1"/>
  <c r="P5" i="1"/>
  <c r="P6" i="1"/>
  <c r="P7" i="1"/>
  <c r="P8" i="1"/>
  <c r="P9" i="1"/>
  <c r="P12" i="1"/>
  <c r="P2" i="1"/>
  <c r="O2" i="1"/>
  <c r="O3" i="1"/>
  <c r="O4" i="1"/>
  <c r="O5" i="1"/>
  <c r="O6" i="1"/>
  <c r="O7" i="1"/>
  <c r="O8" i="1"/>
  <c r="O12" i="1"/>
  <c r="N3" i="1"/>
  <c r="N4" i="1"/>
  <c r="N5" i="1"/>
  <c r="N6" i="1"/>
  <c r="N7" i="1"/>
  <c r="N8" i="1"/>
  <c r="N9" i="1"/>
  <c r="N12" i="1"/>
  <c r="N2" i="1"/>
  <c r="M3" i="1"/>
  <c r="M4" i="1"/>
  <c r="M5" i="1"/>
  <c r="M6" i="1"/>
  <c r="M7" i="1"/>
  <c r="M8" i="1"/>
  <c r="M9" i="1"/>
  <c r="M12" i="1"/>
  <c r="M2" i="1"/>
  <c r="R8" i="1" l="1"/>
  <c r="Q4" i="1"/>
  <c r="R4" i="1"/>
  <c r="Q3" i="1"/>
  <c r="R5" i="1"/>
  <c r="R9" i="1"/>
  <c r="Q6" i="1"/>
  <c r="Q5" i="1"/>
  <c r="R7" i="1"/>
  <c r="R6" i="1"/>
  <c r="Q12" i="1"/>
  <c r="Q8" i="1"/>
  <c r="R2" i="1"/>
  <c r="Q7" i="1"/>
  <c r="R12" i="1"/>
  <c r="R3" i="1"/>
  <c r="Q9" i="1"/>
  <c r="Q2" i="1"/>
</calcChain>
</file>

<file path=xl/sharedStrings.xml><?xml version="1.0" encoding="utf-8"?>
<sst xmlns="http://schemas.openxmlformats.org/spreadsheetml/2006/main" count="82" uniqueCount="49">
  <si>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</si>
  <si>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</si>
  <si>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</si>
  <si>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</si>
  <si>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</si>
  <si>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</si>
  <si>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</si>
  <si>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Reported Fiscal Yr  (yyyymm)</t>
  </si>
  <si>
    <t>Price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</si>
  <si>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</si>
  <si>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</si>
  <si>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</si>
  <si>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</si>
  <si>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</si>
  <si>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</si>
  <si>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</si>
  <si>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</si>
  <si>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</si>
  <si>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NYSE</t>
  </si>
  <si>
    <t>NSDQ</t>
  </si>
  <si>
    <t>Agnico Eagle Mines</t>
  </si>
  <si>
    <t>AEM</t>
  </si>
  <si>
    <t>Basic Materials</t>
  </si>
  <si>
    <t>Mining - Gold</t>
  </si>
  <si>
    <t>Alamos Gold</t>
  </si>
  <si>
    <t>AGI</t>
  </si>
  <si>
    <t>AngloGold Ashanti PLC</t>
  </si>
  <si>
    <t>AU</t>
  </si>
  <si>
    <t>B2Gold Corp</t>
  </si>
  <si>
    <t>BTG</t>
  </si>
  <si>
    <t>AMEX</t>
  </si>
  <si>
    <t>FrancoNevada</t>
  </si>
  <si>
    <t>FNV</t>
  </si>
  <si>
    <t>Gold Fields Limited</t>
  </si>
  <si>
    <t>GFI</t>
  </si>
  <si>
    <t>Barrick Gold</t>
  </si>
  <si>
    <t>GOLD</t>
  </si>
  <si>
    <t>Harmony Gold</t>
  </si>
  <si>
    <t>HMY</t>
  </si>
  <si>
    <t>Kinross Gold</t>
  </si>
  <si>
    <t>KGC</t>
  </si>
  <si>
    <t>Royal Gold</t>
  </si>
  <si>
    <t>RGLD</t>
  </si>
  <si>
    <t>Osisko Gold Royalties</t>
  </si>
  <si>
    <t>OR</t>
  </si>
  <si>
    <t>12</t>
  </si>
  <si>
    <t>Triple Flag Precious Metals Corp.</t>
  </si>
  <si>
    <t>TFPM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</si>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</sst>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2" fontId="0" fillId="2" borderId="0" xfId="0" applyNumberFormat="1" applyFill="1"/>
    <xf numFmtId="10" fontId="0" fillId="2" borderId="0" xfId="0" applyNumberFormat="1" applyFill="1"/>
    <xf numFmtId="2" fontId="1" fillId="0" borderId="0" xfId="0" applyNumberFormat="1" applyFont="1"/>
    <xf numFmtId="2" fontId="0" fillId="0" borderId="0" xfId="0" applyNumberFormat="1" applyAlignment="1">
      <alignment horizontal="right"/>
    </xf>
    <xf numFmtId="10" fontId="0" fillId="0" borderId="0" xfId="0" applyNumberFormat="1" applyFill="1"/>
    <xf numFmtId="2" fontId="0" fillId="0" borderId="0" xfId="0" applyNumberFormat="1" applyFill="1"/>
    <xf numFmtId="2" fontId="0" fillId="0" borderId="1" xfId="0" applyNumberFormat="1" applyBorder="1" applyAlignment="1">
      <alignment horizontal="right"/>
    </xf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>
      <selection activeCell="G18" sqref="G18"/>
    </sheetView>
  </sheetViews>
  <sheetFormatPr defaultRowHeight="15" x14ac:dyDescent="0.25"/>
  <cols>
    <col min="1" max="1" width="21.42578125" bestFit="1" customWidth="1"/>
    <col min="4" max="4" width="14.28515625" bestFit="1" customWidth="1"/>
    <col min="5" max="5" width="12.85546875" bestFit="1" customWidth="1"/>
    <col min="6" max="6" width="16" bestFit="1" customWidth="1"/>
    <col min="8" max="8" width="9" customWidth="1"/>
    <col min="9" max="9" width="9.140625" style="5"/>
    <col min="10" max="12" width="5.7109375" bestFit="1" customWidth="1"/>
    <col min="14" max="14" width="8.5703125" customWidth="1"/>
    <col min="15" max="15" width="6.5703125" bestFit="1" customWidth="1"/>
    <col min="16" max="16" width="6.7109375" bestFit="1" customWidth="1"/>
    <col min="17" max="17" width="5.7109375" bestFit="1" customWidth="1"/>
    <col min="18" max="18" width="5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20</v>
      </c>
      <c r="B2" t="s">
        <v>21</v>
      </c>
      <c r="C2" t="s">
        <v>18</v>
      </c>
      <c r="D2" t="s">
        <v>22</v>
      </c>
      <c r="E2" t="s">
        <v>23</v>
      </c>
      <c r="F2">
        <v>24710.83</v>
      </c>
      <c r="G2">
        <v>12</v>
      </c>
      <c r="H2">
        <v>202312</v>
      </c>
      <c r="I2" s="5">
        <v>60.59</v>
      </c>
      <c r="J2">
        <v>2.2999999999999998</v>
      </c>
      <c r="K2">
        <v>2.14</v>
      </c>
      <c r="L2">
        <v>2.62</v>
      </c>
      <c r="M2" s="2">
        <f>K2/J2-1</f>
        <v>-6.9565217391304168E-2</v>
      </c>
      <c r="N2" s="2">
        <f>L2/K2-1</f>
        <v>0.22429906542056077</v>
      </c>
      <c r="O2" s="4">
        <f>$I2/K2</f>
        <v>28.313084112149532</v>
      </c>
      <c r="P2" s="4">
        <f>$I2/L2</f>
        <v>23.125954198473284</v>
      </c>
      <c r="Q2">
        <f>O2/(M2*100)</f>
        <v>-4.0700058411215059</v>
      </c>
      <c r="R2" s="4">
        <f>P2/(N2*100)</f>
        <v>1.0310321246819338</v>
      </c>
    </row>
    <row r="3" spans="1:18" x14ac:dyDescent="0.25">
      <c r="A3" t="s">
        <v>24</v>
      </c>
      <c r="B3" t="s">
        <v>25</v>
      </c>
      <c r="C3" t="s">
        <v>18</v>
      </c>
      <c r="D3" t="s">
        <v>22</v>
      </c>
      <c r="E3" t="s">
        <v>23</v>
      </c>
      <c r="F3">
        <v>4884.25</v>
      </c>
      <c r="G3">
        <v>12</v>
      </c>
      <c r="H3">
        <v>202312</v>
      </c>
      <c r="I3" s="5">
        <v>14.51</v>
      </c>
      <c r="J3">
        <v>0.59</v>
      </c>
      <c r="K3">
        <v>0.53</v>
      </c>
      <c r="L3">
        <v>0.68</v>
      </c>
      <c r="M3" s="2">
        <f t="shared" ref="M3:M12" si="0">K3/J3-1</f>
        <v>-0.10169491525423724</v>
      </c>
      <c r="N3" s="2">
        <f t="shared" ref="N3:N12" si="1">L3/K3-1</f>
        <v>0.28301886792452824</v>
      </c>
      <c r="O3" s="4">
        <f t="shared" ref="O3:O12" si="2">$I3/K3</f>
        <v>27.377358490566035</v>
      </c>
      <c r="P3" s="4">
        <f t="shared" ref="P3:P12" si="3">$I3/L3</f>
        <v>21.338235294117645</v>
      </c>
      <c r="Q3" s="4">
        <f>O3/(M3*100)</f>
        <v>-2.692106918238995</v>
      </c>
      <c r="R3" s="4">
        <f t="shared" ref="R3:R12" si="4">P3/(N3*100)</f>
        <v>0.75395098039215702</v>
      </c>
    </row>
    <row r="4" spans="1:18" x14ac:dyDescent="0.25">
      <c r="A4" s="3" t="s">
        <v>26</v>
      </c>
      <c r="B4" s="3" t="s">
        <v>27</v>
      </c>
      <c r="C4" s="3" t="s">
        <v>18</v>
      </c>
      <c r="D4" s="3" t="s">
        <v>22</v>
      </c>
      <c r="E4" s="3" t="s">
        <v>23</v>
      </c>
      <c r="F4" s="3">
        <v>8162.71</v>
      </c>
      <c r="G4" s="3">
        <v>12</v>
      </c>
      <c r="H4" s="3">
        <v>202312</v>
      </c>
      <c r="I4" s="6">
        <v>23.1</v>
      </c>
      <c r="J4" s="3">
        <v>1.77</v>
      </c>
      <c r="K4" s="3">
        <v>1.21</v>
      </c>
      <c r="L4" s="3">
        <v>2.2999999999999998</v>
      </c>
      <c r="M4" s="8">
        <f t="shared" si="0"/>
        <v>-0.31638418079096053</v>
      </c>
      <c r="N4" s="8">
        <f t="shared" si="1"/>
        <v>0.90082644628099162</v>
      </c>
      <c r="O4" s="7">
        <f t="shared" si="2"/>
        <v>19.090909090909093</v>
      </c>
      <c r="P4" s="7">
        <f t="shared" si="3"/>
        <v>10.043478260869566</v>
      </c>
      <c r="Q4" s="7">
        <f t="shared" ref="Q4:Q12" si="5">O4/(M4*100)</f>
        <v>-0.60340909090909089</v>
      </c>
      <c r="R4" s="7">
        <f t="shared" si="4"/>
        <v>0.11149182289589153</v>
      </c>
    </row>
    <row r="5" spans="1:18" x14ac:dyDescent="0.25">
      <c r="A5" t="s">
        <v>28</v>
      </c>
      <c r="B5" t="s">
        <v>29</v>
      </c>
      <c r="C5" t="s">
        <v>30</v>
      </c>
      <c r="D5" t="s">
        <v>22</v>
      </c>
      <c r="E5" t="s">
        <v>23</v>
      </c>
      <c r="F5">
        <v>3335.3</v>
      </c>
      <c r="G5">
        <v>12</v>
      </c>
      <c r="H5">
        <v>202312</v>
      </c>
      <c r="I5" s="5">
        <v>2.74</v>
      </c>
      <c r="J5">
        <v>0.2</v>
      </c>
      <c r="K5">
        <v>0.3</v>
      </c>
      <c r="L5">
        <v>0.38</v>
      </c>
      <c r="M5" s="2">
        <f t="shared" si="0"/>
        <v>0.49999999999999978</v>
      </c>
      <c r="N5" s="2">
        <f t="shared" si="1"/>
        <v>0.26666666666666683</v>
      </c>
      <c r="O5" s="4">
        <f t="shared" si="2"/>
        <v>9.1333333333333346</v>
      </c>
      <c r="P5" s="4">
        <f t="shared" si="3"/>
        <v>7.2105263157894743</v>
      </c>
      <c r="Q5" s="4">
        <f t="shared" si="5"/>
        <v>0.18266666666666678</v>
      </c>
      <c r="R5" s="4">
        <f t="shared" si="4"/>
        <v>0.27039473684210513</v>
      </c>
    </row>
    <row r="6" spans="1:18" x14ac:dyDescent="0.25">
      <c r="A6" t="s">
        <v>31</v>
      </c>
      <c r="B6" t="s">
        <v>32</v>
      </c>
      <c r="C6" t="s">
        <v>18</v>
      </c>
      <c r="D6" t="s">
        <v>22</v>
      </c>
      <c r="E6" t="s">
        <v>23</v>
      </c>
      <c r="F6">
        <v>20560.810000000001</v>
      </c>
      <c r="G6">
        <v>12</v>
      </c>
      <c r="H6">
        <v>202312</v>
      </c>
      <c r="I6" s="5">
        <v>119.13</v>
      </c>
      <c r="J6">
        <v>2.68</v>
      </c>
      <c r="K6">
        <v>3.46</v>
      </c>
      <c r="L6">
        <v>3.11</v>
      </c>
      <c r="M6" s="2">
        <f t="shared" si="0"/>
        <v>0.29104477611940283</v>
      </c>
      <c r="N6" s="2">
        <f t="shared" si="1"/>
        <v>-0.10115606936416188</v>
      </c>
      <c r="O6" s="4">
        <f t="shared" si="2"/>
        <v>34.430635838150287</v>
      </c>
      <c r="P6" s="4">
        <f t="shared" si="3"/>
        <v>38.30546623794212</v>
      </c>
      <c r="Q6" s="4">
        <f t="shared" si="5"/>
        <v>1.18300133392619</v>
      </c>
      <c r="R6" s="4">
        <f t="shared" si="4"/>
        <v>-3.7867689480937052</v>
      </c>
    </row>
    <row r="7" spans="1:18" x14ac:dyDescent="0.25">
      <c r="A7" t="s">
        <v>33</v>
      </c>
      <c r="B7" t="s">
        <v>34</v>
      </c>
      <c r="C7" t="s">
        <v>18</v>
      </c>
      <c r="D7" t="s">
        <v>22</v>
      </c>
      <c r="E7" t="s">
        <v>23</v>
      </c>
      <c r="F7">
        <v>12357.67</v>
      </c>
      <c r="G7">
        <v>12</v>
      </c>
      <c r="H7">
        <v>202312</v>
      </c>
      <c r="I7" s="5">
        <v>16.68</v>
      </c>
      <c r="J7">
        <v>1.1499999999999999</v>
      </c>
      <c r="K7">
        <v>0.98</v>
      </c>
      <c r="L7">
        <v>2.0099999999999998</v>
      </c>
      <c r="M7" s="2">
        <f t="shared" si="0"/>
        <v>-0.14782608695652166</v>
      </c>
      <c r="N7" s="2">
        <f t="shared" si="1"/>
        <v>1.0510204081632653</v>
      </c>
      <c r="O7" s="4">
        <f t="shared" si="2"/>
        <v>17.020408163265305</v>
      </c>
      <c r="P7" s="4">
        <f t="shared" si="3"/>
        <v>8.2985074626865671</v>
      </c>
      <c r="Q7" s="4">
        <f t="shared" si="5"/>
        <v>-1.1513805522208889</v>
      </c>
      <c r="R7" s="4">
        <f t="shared" si="4"/>
        <v>7.8956672945949866E-2</v>
      </c>
    </row>
    <row r="8" spans="1:18" x14ac:dyDescent="0.25">
      <c r="A8" t="s">
        <v>35</v>
      </c>
      <c r="B8" t="s">
        <v>36</v>
      </c>
      <c r="C8" t="s">
        <v>18</v>
      </c>
      <c r="D8" t="s">
        <v>22</v>
      </c>
      <c r="E8" t="s">
        <v>23</v>
      </c>
      <c r="F8">
        <v>26228.21</v>
      </c>
      <c r="G8">
        <v>12</v>
      </c>
      <c r="H8">
        <v>202312</v>
      </c>
      <c r="I8" s="5">
        <v>17.39</v>
      </c>
      <c r="J8">
        <v>0.9</v>
      </c>
      <c r="K8">
        <v>0.78</v>
      </c>
      <c r="L8">
        <v>1.1000000000000001</v>
      </c>
      <c r="M8" s="2">
        <f t="shared" si="0"/>
        <v>-0.1333333333333333</v>
      </c>
      <c r="N8" s="2">
        <f t="shared" si="1"/>
        <v>0.41025641025641035</v>
      </c>
      <c r="O8" s="4">
        <f t="shared" si="2"/>
        <v>22.294871794871796</v>
      </c>
      <c r="P8" s="4">
        <f t="shared" si="3"/>
        <v>15.809090909090909</v>
      </c>
      <c r="Q8" s="4">
        <f t="shared" si="5"/>
        <v>-1.6721153846153851</v>
      </c>
      <c r="R8" s="4">
        <f t="shared" si="4"/>
        <v>0.38534659090909079</v>
      </c>
    </row>
    <row r="9" spans="1:18" x14ac:dyDescent="0.25">
      <c r="A9" s="3" t="s">
        <v>37</v>
      </c>
      <c r="B9" s="3" t="s">
        <v>38</v>
      </c>
      <c r="C9" s="3" t="s">
        <v>18</v>
      </c>
      <c r="D9" s="3" t="s">
        <v>22</v>
      </c>
      <c r="E9" s="3" t="s">
        <v>23</v>
      </c>
      <c r="F9" s="3">
        <v>3682.7</v>
      </c>
      <c r="G9" s="3">
        <v>6</v>
      </c>
      <c r="H9" s="3">
        <v>202306</v>
      </c>
      <c r="I9" s="6">
        <v>8.59</v>
      </c>
      <c r="J9" s="3">
        <v>0.8</v>
      </c>
      <c r="K9" s="3">
        <v>0.38</v>
      </c>
      <c r="L9" s="3" t="s">
        <v>48</v>
      </c>
      <c r="M9" s="8">
        <f t="shared" si="0"/>
        <v>-0.52500000000000002</v>
      </c>
      <c r="N9" s="8">
        <f t="shared" si="1"/>
        <v>1.6315789473684212</v>
      </c>
      <c r="O9" s="7">
        <f>$I9/K9</f>
        <v>22.605263157894736</v>
      </c>
      <c r="P9" s="7">
        <f t="shared" si="3"/>
        <v>8.59</v>
      </c>
      <c r="Q9" s="7">
        <f t="shared" si="5"/>
        <v>-0.43057644110275689</v>
      </c>
      <c r="R9" s="7">
        <f t="shared" si="4"/>
        <v>5.2648387096774184E-2</v>
      </c>
    </row>
    <row r="10" spans="1:18" x14ac:dyDescent="0.25">
      <c r="A10" t="s">
        <v>39</v>
      </c>
      <c r="B10" t="s">
        <v>40</v>
      </c>
      <c r="C10" t="s">
        <v>18</v>
      </c>
      <c r="D10" t="s">
        <v>22</v>
      </c>
      <c r="E10" t="s">
        <v>23</v>
      </c>
      <c r="F10" s="4">
        <v>7710.82</v>
      </c>
      <c r="G10" s="10" t="s">
        <v>45</v>
      </c>
      <c r="H10" s="10"/>
      <c r="I10" s="13">
        <v>6.28</v>
      </c>
      <c r="J10" s="10">
        <v>0.33</v>
      </c>
      <c r="K10" s="10">
        <v>0.41</v>
      </c>
      <c r="L10" s="10">
        <v>0.36</v>
      </c>
      <c r="M10" s="11">
        <f t="shared" ref="M10" si="6">K10/J10-1</f>
        <v>0.24242424242424221</v>
      </c>
      <c r="N10" s="11">
        <f t="shared" ref="N10" si="7">L10/K10-1</f>
        <v>-0.12195121951219512</v>
      </c>
      <c r="O10" s="12">
        <f>$I10/K10</f>
        <v>15.317073170731708</v>
      </c>
      <c r="P10" s="12">
        <f t="shared" ref="P10" si="8">$I10/L10</f>
        <v>17.444444444444446</v>
      </c>
      <c r="Q10" s="12">
        <f t="shared" ref="Q10" si="9">O10/(M10*100)</f>
        <v>0.63182926829268349</v>
      </c>
      <c r="R10" s="12">
        <f t="shared" ref="R10" si="10">P10/(N10*100)</f>
        <v>-1.4304444444444446</v>
      </c>
    </row>
    <row r="11" spans="1:18" x14ac:dyDescent="0.25">
      <c r="A11" t="s">
        <v>43</v>
      </c>
      <c r="B11" t="s">
        <v>44</v>
      </c>
      <c r="C11" t="s">
        <v>18</v>
      </c>
      <c r="D11" t="s">
        <v>22</v>
      </c>
      <c r="E11" t="s">
        <v>23</v>
      </c>
      <c r="F11" s="4">
        <v>3005.06</v>
      </c>
      <c r="G11" s="10" t="s">
        <v>45</v>
      </c>
      <c r="I11" s="13">
        <v>16.190000000000001</v>
      </c>
      <c r="J11" s="10">
        <v>0.42</v>
      </c>
      <c r="K11" s="10">
        <v>0.43</v>
      </c>
      <c r="L11" s="10">
        <v>0.54</v>
      </c>
      <c r="M11" s="11">
        <f t="shared" ref="M11" si="11">K11/J11-1</f>
        <v>2.3809523809523725E-2</v>
      </c>
      <c r="N11" s="11">
        <f t="shared" ref="N11" si="12">L11/K11-1</f>
        <v>0.2558139534883721</v>
      </c>
      <c r="O11" s="12">
        <f t="shared" ref="O11" si="13">$I11/K11</f>
        <v>37.651162790697676</v>
      </c>
      <c r="P11" s="12">
        <f t="shared" ref="P11" si="14">$I11/L11</f>
        <v>29.981481481481481</v>
      </c>
      <c r="Q11" s="12">
        <f t="shared" ref="Q11" si="15">O11/(M11*100)</f>
        <v>15.813488372093079</v>
      </c>
      <c r="R11" s="12">
        <f t="shared" ref="R11" si="16">P11/(N11*100)</f>
        <v>1.1720033670033669</v>
      </c>
    </row>
    <row r="12" spans="1:18" x14ac:dyDescent="0.25">
      <c r="A12" t="s">
        <v>41</v>
      </c>
      <c r="B12" t="s">
        <v>42</v>
      </c>
      <c r="C12" t="s">
        <v>19</v>
      </c>
      <c r="D12" t="s">
        <v>22</v>
      </c>
      <c r="E12" t="s">
        <v>23</v>
      </c>
      <c r="F12">
        <v>6940.4</v>
      </c>
      <c r="G12">
        <v>12</v>
      </c>
      <c r="H12">
        <v>202312</v>
      </c>
      <c r="I12" s="5">
        <v>122.4</v>
      </c>
      <c r="J12">
        <v>4.17</v>
      </c>
      <c r="K12">
        <v>3.34</v>
      </c>
      <c r="L12">
        <v>5.13</v>
      </c>
      <c r="M12" s="2">
        <f t="shared" si="0"/>
        <v>-0.19904076738609111</v>
      </c>
      <c r="N12" s="2">
        <f t="shared" si="1"/>
        <v>0.53592814371257491</v>
      </c>
      <c r="O12" s="4">
        <f t="shared" si="2"/>
        <v>36.646706586826348</v>
      </c>
      <c r="P12" s="4">
        <f t="shared" si="3"/>
        <v>23.859649122807021</v>
      </c>
      <c r="Q12" s="4">
        <f t="shared" si="5"/>
        <v>-1.8411658610489867</v>
      </c>
      <c r="R12" s="4">
        <f t="shared" si="4"/>
        <v>0.44520239145349411</v>
      </c>
    </row>
    <row r="13" spans="1:18" x14ac:dyDescent="0.25">
      <c r="A13" t="s">
        <v>46</v>
      </c>
      <c r="B13" t="s">
        <v>47</v>
      </c>
      <c r="C13" t="s">
        <v>18</v>
      </c>
      <c r="D13" t="s">
        <v>22</v>
      </c>
      <c r="E13" t="s">
        <v>23</v>
      </c>
      <c r="F13" s="4">
        <v>3038.18</v>
      </c>
      <c r="G13" s="10" t="s">
        <v>45</v>
      </c>
      <c r="H13" s="10"/>
      <c r="I13" s="13">
        <v>15.11</v>
      </c>
      <c r="J13" s="10">
        <v>0.4</v>
      </c>
      <c r="K13" s="10">
        <v>0.32</v>
      </c>
      <c r="L13" s="10">
        <v>0.52</v>
      </c>
      <c r="M13" s="2">
        <f t="shared" ref="M13" si="17">K13/J13-1</f>
        <v>-0.20000000000000007</v>
      </c>
      <c r="N13" s="2">
        <f t="shared" ref="N13" si="18">L13/K13-1</f>
        <v>0.625</v>
      </c>
      <c r="O13" s="4">
        <f t="shared" ref="O13" si="19">$I13/K13</f>
        <v>47.21875</v>
      </c>
      <c r="P13" s="4">
        <f t="shared" ref="P13" si="20">$I13/L13</f>
        <v>29.057692307692307</v>
      </c>
      <c r="Q13" s="4">
        <f t="shared" ref="Q13" si="21">O13/(M13*100)</f>
        <v>-2.360937499999999</v>
      </c>
      <c r="R13" s="4">
        <f t="shared" ref="R13" si="22">P13/(N13*100)</f>
        <v>0.46492307692307688</v>
      </c>
    </row>
    <row r="14" spans="1:18" x14ac:dyDescent="0.25">
      <c r="L14" s="1"/>
    </row>
    <row r="15" spans="1:18" x14ac:dyDescent="0.25">
      <c r="J15" s="1"/>
      <c r="K15" s="1"/>
      <c r="M15" s="2"/>
      <c r="N15" s="2"/>
      <c r="O15" s="4"/>
      <c r="P15" s="4"/>
      <c r="Q15" s="4"/>
      <c r="R15" s="4"/>
    </row>
    <row r="16" spans="1:18" x14ac:dyDescent="0.25">
      <c r="M16" s="14">
        <f>AVERAGE(M2:M13)</f>
        <v>-5.2963829896606633E-2</v>
      </c>
      <c r="N16" s="14">
        <f>AVERAGE(N2:N13)</f>
        <v>0.49677513503378617</v>
      </c>
      <c r="O16" s="9">
        <f>AVERAGE(O2:O13)</f>
        <v>26.424963044116321</v>
      </c>
      <c r="P16" s="9">
        <f t="shared" ref="P16:R16" si="23">AVERAGE(P2:P13)</f>
        <v>19.422043836282906</v>
      </c>
      <c r="Q16" s="9">
        <f t="shared" si="23"/>
        <v>0.24910733764341761</v>
      </c>
      <c r="R16" s="9">
        <f t="shared" si="23"/>
        <v>-3.7605270116192462E-2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2024-04-05T23:14:15Z</dcterms:modified>
</cp:coreProperties>
</file>