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lectronic Technology - Computer Peripherals\"/>
    </mc:Choice>
  </mc:AlternateContent>
  <xr:revisionPtr revIDLastSave="0" documentId="13_ncr:1_{95376C0C-D492-4577-9E2C-59D2665E89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Model!$B$19</definedName>
    <definedName name="_xlchart.v1.6" hidden="1">Model!$B$20</definedName>
    <definedName name="_xlchart.v1.7" hidden="1">Model!$L$19:$X$19</definedName>
    <definedName name="_xlchart.v1.8" hidden="1">Model!$L$20:$X$20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2" i="1"/>
  <c r="C30" i="1"/>
  <c r="C29" i="1"/>
  <c r="C25" i="1"/>
  <c r="C24" i="1"/>
  <c r="C23" i="1"/>
  <c r="C22" i="1"/>
  <c r="C21" i="1"/>
  <c r="C20" i="1"/>
  <c r="C17" i="1"/>
  <c r="C16" i="1"/>
  <c r="C15" i="1"/>
  <c r="C14" i="1"/>
  <c r="H23" i="2"/>
  <c r="G17" i="2"/>
  <c r="G27" i="2"/>
  <c r="H27" i="2"/>
  <c r="F18" i="2"/>
  <c r="C13" i="1"/>
  <c r="C11" i="1"/>
  <c r="C9" i="1"/>
  <c r="E18" i="2"/>
  <c r="E16" i="2"/>
  <c r="E14" i="2"/>
  <c r="E13" i="2"/>
  <c r="E10" i="2"/>
  <c r="E9" i="2"/>
  <c r="E26" i="2" s="1"/>
  <c r="E8" i="2"/>
  <c r="E25" i="2" s="1"/>
  <c r="E7" i="2"/>
  <c r="E6" i="2"/>
  <c r="E5" i="2"/>
  <c r="E3" i="2"/>
  <c r="E24" i="2" s="1"/>
  <c r="F16" i="2"/>
  <c r="F14" i="2"/>
  <c r="F13" i="2"/>
  <c r="F11" i="2"/>
  <c r="F10" i="2"/>
  <c r="F9" i="2"/>
  <c r="F8" i="2"/>
  <c r="F7" i="2"/>
  <c r="F6" i="2"/>
  <c r="F5" i="2"/>
  <c r="F3" i="2"/>
  <c r="F26" i="2" s="1"/>
  <c r="O16" i="6"/>
  <c r="P16" i="6"/>
  <c r="Q16" i="6"/>
  <c r="R16" i="6"/>
  <c r="S16" i="6"/>
  <c r="N16" i="6"/>
  <c r="I10" i="6"/>
  <c r="L19" i="2"/>
  <c r="N23" i="6"/>
  <c r="N24" i="6"/>
  <c r="N25" i="6"/>
  <c r="N13" i="6"/>
  <c r="N14" i="6"/>
  <c r="N15" i="6"/>
  <c r="J10" i="6"/>
  <c r="M19" i="2"/>
  <c r="M13" i="2"/>
  <c r="M11" i="2"/>
  <c r="E11" i="2" s="1"/>
  <c r="O24" i="6"/>
  <c r="O23" i="6"/>
  <c r="O25" i="6"/>
  <c r="K10" i="6"/>
  <c r="K11" i="6" s="1"/>
  <c r="O13" i="6"/>
  <c r="O14" i="6"/>
  <c r="O15" i="6"/>
  <c r="N10" i="2"/>
  <c r="P23" i="6"/>
  <c r="P24" i="6"/>
  <c r="P25" i="6"/>
  <c r="L10" i="6"/>
  <c r="L9" i="6"/>
  <c r="L8" i="6"/>
  <c r="L7" i="6"/>
  <c r="L5" i="6"/>
  <c r="P15" i="6" s="1"/>
  <c r="L6" i="6"/>
  <c r="L4" i="6"/>
  <c r="P14" i="6" s="1"/>
  <c r="L3" i="6"/>
  <c r="P13" i="6" s="1"/>
  <c r="P10" i="6"/>
  <c r="P11" i="6" s="1"/>
  <c r="O45" i="2"/>
  <c r="O44" i="2"/>
  <c r="O42" i="2"/>
  <c r="O41" i="2"/>
  <c r="O39" i="2"/>
  <c r="O38" i="2"/>
  <c r="O37" i="2"/>
  <c r="O36" i="2"/>
  <c r="O34" i="2"/>
  <c r="O33" i="2"/>
  <c r="O32" i="2"/>
  <c r="O31" i="2"/>
  <c r="S19" i="2"/>
  <c r="S23" i="6"/>
  <c r="Q25" i="6"/>
  <c r="Q24" i="6"/>
  <c r="Q23" i="6"/>
  <c r="Q15" i="6"/>
  <c r="Q14" i="6"/>
  <c r="Q13" i="6"/>
  <c r="R23" i="6"/>
  <c r="R24" i="6"/>
  <c r="R25" i="6"/>
  <c r="R13" i="6"/>
  <c r="R14" i="6"/>
  <c r="R15" i="6"/>
  <c r="S24" i="6"/>
  <c r="S25" i="6"/>
  <c r="V22" i="2"/>
  <c r="S15" i="6"/>
  <c r="S14" i="6"/>
  <c r="S13" i="6"/>
  <c r="I11" i="6"/>
  <c r="J11" i="6"/>
  <c r="M11" i="6"/>
  <c r="N11" i="6"/>
  <c r="O11" i="6"/>
  <c r="Q11" i="6"/>
  <c r="R11" i="6"/>
  <c r="S11" i="6"/>
  <c r="T11" i="6"/>
  <c r="C11" i="6"/>
  <c r="D11" i="6"/>
  <c r="E11" i="6"/>
  <c r="B11" i="6"/>
  <c r="W24" i="2"/>
  <c r="W25" i="2"/>
  <c r="W26" i="2"/>
  <c r="D24" i="2"/>
  <c r="G24" i="2"/>
  <c r="D25" i="2"/>
  <c r="G25" i="2"/>
  <c r="D26" i="2"/>
  <c r="G26" i="2"/>
  <c r="C26" i="2"/>
  <c r="C25" i="2"/>
  <c r="C24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V26" i="2"/>
  <c r="V25" i="2"/>
  <c r="V24" i="2"/>
  <c r="V23" i="2"/>
  <c r="S45" i="2"/>
  <c r="S44" i="2"/>
  <c r="S42" i="2"/>
  <c r="S41" i="2"/>
  <c r="S39" i="2"/>
  <c r="S38" i="2"/>
  <c r="S37" i="2"/>
  <c r="S36" i="2"/>
  <c r="S34" i="2"/>
  <c r="S33" i="2"/>
  <c r="S32" i="2"/>
  <c r="M30" i="2"/>
  <c r="N30" i="2"/>
  <c r="O30" i="2"/>
  <c r="P30" i="2"/>
  <c r="Q30" i="2"/>
  <c r="R30" i="2"/>
  <c r="S30" i="2"/>
  <c r="T30" i="2"/>
  <c r="U30" i="2"/>
  <c r="V30" i="2"/>
  <c r="W30" i="2"/>
  <c r="L30" i="2"/>
  <c r="S31" i="2"/>
  <c r="C30" i="2"/>
  <c r="D30" i="2"/>
  <c r="E30" i="2"/>
  <c r="F30" i="2"/>
  <c r="G30" i="2"/>
  <c r="J12" i="1"/>
  <c r="J11" i="1"/>
  <c r="J10" i="1"/>
  <c r="J9" i="1"/>
  <c r="J8" i="1"/>
  <c r="J7" i="1"/>
  <c r="J6" i="1"/>
  <c r="J5" i="1"/>
  <c r="J4" i="1"/>
  <c r="J3" i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M12" i="2"/>
  <c r="M15" i="2" s="1"/>
  <c r="M17" i="2" s="1"/>
  <c r="U12" i="2"/>
  <c r="U15" i="2" s="1"/>
  <c r="U17" i="2" s="1"/>
  <c r="U19" i="2" s="1"/>
  <c r="N12" i="2"/>
  <c r="N15" i="2" s="1"/>
  <c r="N17" i="2" s="1"/>
  <c r="N19" i="2" s="1"/>
  <c r="O12" i="2"/>
  <c r="O15" i="2" s="1"/>
  <c r="O17" i="2" s="1"/>
  <c r="O19" i="2" s="1"/>
  <c r="P12" i="2"/>
  <c r="P15" i="2" s="1"/>
  <c r="P17" i="2" s="1"/>
  <c r="P19" i="2" s="1"/>
  <c r="Q12" i="2"/>
  <c r="Q15" i="2" s="1"/>
  <c r="Q17" i="2" s="1"/>
  <c r="Q19" i="2" s="1"/>
  <c r="R12" i="2"/>
  <c r="R15" i="2" s="1"/>
  <c r="R17" i="2" s="1"/>
  <c r="R19" i="2" s="1"/>
  <c r="S12" i="2"/>
  <c r="S15" i="2" s="1"/>
  <c r="S17" i="2" s="1"/>
  <c r="T12" i="2"/>
  <c r="T15" i="2" s="1"/>
  <c r="T17" i="2" s="1"/>
  <c r="T19" i="2" s="1"/>
  <c r="V12" i="2"/>
  <c r="V15" i="2" s="1"/>
  <c r="V17" i="2" s="1"/>
  <c r="V19" i="2" s="1"/>
  <c r="W12" i="2"/>
  <c r="W15" i="2" s="1"/>
  <c r="W17" i="2" s="1"/>
  <c r="X12" i="2"/>
  <c r="X15" i="2" s="1"/>
  <c r="X17" i="2" s="1"/>
  <c r="Y12" i="2"/>
  <c r="Y15" i="2" s="1"/>
  <c r="Y17" i="2" s="1"/>
  <c r="L12" i="2"/>
  <c r="L15" i="2" s="1"/>
  <c r="L17" i="2" s="1"/>
  <c r="H12" i="2"/>
  <c r="H15" i="2" s="1"/>
  <c r="I12" i="2"/>
  <c r="I15" i="2" s="1"/>
  <c r="F25" i="2" l="1"/>
  <c r="F24" i="2"/>
  <c r="V27" i="2"/>
  <c r="L11" i="6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7" i="2" s="1"/>
  <c r="D12" i="2"/>
  <c r="D15" i="2" s="1"/>
  <c r="D17" i="2" s="1"/>
  <c r="E12" i="2"/>
  <c r="E15" i="2" s="1"/>
  <c r="E17" i="2" s="1"/>
  <c r="F12" i="2"/>
  <c r="F15" i="2" s="1"/>
  <c r="F17" i="2" s="1"/>
  <c r="G12" i="2"/>
  <c r="G15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W21" i="2"/>
  <c r="P23" i="2"/>
  <c r="Q23" i="2"/>
  <c r="R23" i="2"/>
  <c r="S23" i="2"/>
  <c r="T23" i="2"/>
  <c r="U23" i="2"/>
  <c r="W23" i="2"/>
  <c r="X23" i="2"/>
  <c r="Y23" i="2"/>
  <c r="L35" i="2"/>
  <c r="L40" i="2" s="1"/>
  <c r="M35" i="2"/>
  <c r="M40" i="2" s="1"/>
  <c r="N35" i="2"/>
  <c r="N40" i="2" s="1"/>
  <c r="O35" i="2"/>
  <c r="O40" i="2" s="1"/>
  <c r="P35" i="2"/>
  <c r="P40" i="2" s="1"/>
  <c r="Q35" i="2"/>
  <c r="Q40" i="2" s="1"/>
  <c r="R35" i="2"/>
  <c r="R40" i="2" s="1"/>
  <c r="S35" i="2"/>
  <c r="S40" i="2" s="1"/>
  <c r="T35" i="2"/>
  <c r="T40" i="2" s="1"/>
  <c r="U35" i="2"/>
  <c r="U40" i="2" s="1"/>
  <c r="V35" i="2"/>
  <c r="V40" i="2" s="1"/>
  <c r="W35" i="2"/>
  <c r="W40" i="2" s="1"/>
  <c r="L43" i="2"/>
  <c r="L46" i="2" s="1"/>
  <c r="M43" i="2"/>
  <c r="M46" i="2" s="1"/>
  <c r="N43" i="2"/>
  <c r="N46" i="2" s="1"/>
  <c r="O43" i="2"/>
  <c r="O46" i="2" s="1"/>
  <c r="P43" i="2"/>
  <c r="P46" i="2" s="1"/>
  <c r="Q43" i="2"/>
  <c r="Q46" i="2" s="1"/>
  <c r="R43" i="2"/>
  <c r="R46" i="2" s="1"/>
  <c r="S43" i="2"/>
  <c r="S46" i="2" s="1"/>
  <c r="T43" i="2"/>
  <c r="T46" i="2" s="1"/>
  <c r="U43" i="2"/>
  <c r="U46" i="2" s="1"/>
  <c r="V43" i="2"/>
  <c r="V46" i="2" s="1"/>
  <c r="W43" i="2"/>
  <c r="W46" i="2" s="1"/>
  <c r="C35" i="2"/>
  <c r="C40" i="2" s="1"/>
  <c r="D35" i="2"/>
  <c r="D40" i="2" s="1"/>
  <c r="E35" i="2"/>
  <c r="E40" i="2" s="1"/>
  <c r="I22" i="2"/>
  <c r="H22" i="2"/>
  <c r="I23" i="2"/>
  <c r="S47" i="2" l="1"/>
  <c r="W47" i="2"/>
  <c r="N47" i="2"/>
  <c r="P47" i="2"/>
  <c r="Q47" i="2"/>
  <c r="R47" i="2"/>
  <c r="O47" i="2"/>
  <c r="T47" i="2"/>
  <c r="U47" i="2"/>
  <c r="V47" i="2"/>
  <c r="K11" i="5"/>
  <c r="L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X27" i="2"/>
  <c r="T27" i="2"/>
  <c r="P22" i="2"/>
  <c r="S22" i="2"/>
  <c r="S27" i="2"/>
  <c r="W27" i="2"/>
  <c r="W22" i="2"/>
  <c r="U22" i="2"/>
  <c r="U27" i="2"/>
  <c r="R27" i="2"/>
  <c r="R22" i="2"/>
  <c r="Q27" i="2"/>
  <c r="Q22" i="2"/>
  <c r="C21" i="2"/>
  <c r="F21" i="2"/>
  <c r="E21" i="2"/>
  <c r="D21" i="2"/>
  <c r="G21" i="2"/>
  <c r="G23" i="2"/>
  <c r="G43" i="2"/>
  <c r="G46" i="2" s="1"/>
  <c r="G35" i="2"/>
  <c r="G40" i="2" s="1"/>
  <c r="E23" i="2"/>
  <c r="F23" i="2"/>
  <c r="D23" i="2"/>
  <c r="D43" i="2"/>
  <c r="D46" i="2" s="1"/>
  <c r="D47" i="2" s="1"/>
  <c r="E43" i="2"/>
  <c r="F35" i="2"/>
  <c r="F40" i="2" s="1"/>
  <c r="G47" i="2" l="1"/>
  <c r="P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3" i="2"/>
  <c r="F46" i="2" s="1"/>
  <c r="F47" i="2" s="1"/>
  <c r="E46" i="2"/>
  <c r="E47" i="2" s="1"/>
  <c r="C43" i="2"/>
  <c r="C46" i="2" s="1"/>
  <c r="C47" i="2" s="1"/>
  <c r="C19" i="2" l="1"/>
  <c r="E19" i="2"/>
  <c r="D22" i="2"/>
  <c r="C18" i="1"/>
  <c r="G22" i="2"/>
  <c r="C22" i="2" l="1"/>
  <c r="D27" i="2"/>
  <c r="E22" i="2"/>
  <c r="F27" i="2"/>
  <c r="F19" i="2"/>
  <c r="E27" i="2"/>
  <c r="D19" i="2"/>
  <c r="F22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<sst xmlns="http://schemas.openxmlformats.org/spreadsheetml/2006/main" count="245" uniqueCount="209">
  <si>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</si>
  <si>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</si>
  <si>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</si>
  <si>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</si>
  <si>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</si>
  <si>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</si>
  <si>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</si>
  <si>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</si>
  <si>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</si>
  <si>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</si>
  <si>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</si>
  <si>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</si>
  <si>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</si>
  <si>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</si>
  <si>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</si>
  <si>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</si>
  <si>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</si>
  <si>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</si>
  <si>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</si>
  <si>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</si>
  <si>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</si>
  <si>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</si>
  <si>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</si>
  <si>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</si>
  <si>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</si>
  <si>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</si>
  <si>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</si>
  <si>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</si>
  <si>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</si>
  <si>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</si>
  <si>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</si>
  <si>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</si>
  <si>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</si>
  <si>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</si>
  <si>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</si>
  <si>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</si>
  <si>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</si>
  <si>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</si>
  <si>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</si>
  <si>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</si>
  <si>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</si>
  <si>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</si>
  <si>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</si>
  <si>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</si>
  <si>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</si>
  <si>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</si>
  <si>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</si>
  <si>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</si>
  <si>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</si>
  <si>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</si>
  <si>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</si>
  <si>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</si>
  <si>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</si>
  <si>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</si>
  <si>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</si>
  <si>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</si>
  <si>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</si>
  <si>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</si>
  <si>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</si>
  <si>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</si>
  <si>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</si>
  <si>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</si>
  <si>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</si>
  <si>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</si>
  <si>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</si>
  <si>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</si>
  <si>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</si>
  <si>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</si>
  <si>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</si>
  <si>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</si>
  <si>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</si>
  <si>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</si>
  <si>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</si>
  <si>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</si>
  <si>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</si>
  <si>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</si>
  <si>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</si>
  <si>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</si>
  <si>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</si>
  <si>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</si>
  <si>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</si>
  <si>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</si>
  <si>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</si>
  <si>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</si>
  <si>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</si>
  <si>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</si>
  <si>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</si>
  <si>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</si>
  <si>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</si>
  <si>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</si>
  <si>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</si>
  <si>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</si>
  <si>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</si>
  <si>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</si>
  <si>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</si>
  <si>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</si>
  <si>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</si>
  <si>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</si>
  <si>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</si>
  <si>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</si>
  <si>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</si>
  <si>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</si>
  <si>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</si>
  <si>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</si>
  <si>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</si>
  <si>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</si>
  <si>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</si>
  <si>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</si>
  <si>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</si>
  <si>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</si>
  <si>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</si>
  <si>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</si>
  <si>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</si>
  <si>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</si>
  <si>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</si>
  <si>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</si>
  <si>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</si>
  <si>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</si>
  <si>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</si>
  <si>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</si>
  <si>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</si>
  <si>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</si>
  <si>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</si>
  <si>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</si>
  <si>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</si>
  <si>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</si>
  <si>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</si>
  <si>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</si>
  <si>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</si>
  <si>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</si>
  <si>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</si>
  <si>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Mr. Charles D. Boynton</t>
  </si>
  <si>
    <t>Chief Financial Officer</t>
  </si>
  <si>
    <t>Mr. Prakash Arunkundrum</t>
  </si>
  <si>
    <t>COO &amp; Head of Sustainability</t>
  </si>
  <si>
    <t>Ms. Samantha E. Harnett</t>
  </si>
  <si>
    <t>Chief Legal Officer &amp; Secretary</t>
  </si>
  <si>
    <t>Ms. Johanna W. Faber</t>
  </si>
  <si>
    <t>Chief Executive Officer</t>
  </si>
  <si>
    <t>Kirsty Russell</t>
  </si>
  <si>
    <t>Head of People &amp; Culture</t>
  </si>
  <si>
    <t>Mr. Alastair Curtis</t>
  </si>
  <si>
    <t>Chief Design Officer</t>
  </si>
  <si>
    <t>Nicole Kenyon</t>
  </si>
  <si>
    <t>Head of Global Corporate &amp; Employee Communications - USA</t>
  </si>
  <si>
    <t>Mr. Anand Lakshmanan</t>
  </si>
  <si>
    <t>Head of India</t>
  </si>
  <si>
    <t>Vanguard Group Inc</t>
  </si>
  <si>
    <t>3.56%</t>
  </si>
  <si>
    <t>Credit Suisse Ag/</t>
  </si>
  <si>
    <t>3.23%</t>
  </si>
  <si>
    <t>Vontobel Holding Limited</t>
  </si>
  <si>
    <t>3.05%</t>
  </si>
  <si>
    <t>Acadian Asset Management. LLC</t>
  </si>
  <si>
    <t>2.70%</t>
  </si>
  <si>
    <t>Pictet Asset Management Holding SA</t>
  </si>
  <si>
    <t>1.65%</t>
  </si>
  <si>
    <t>Zurcher Kantonalbank (Zurich Cantonalbank)</t>
  </si>
  <si>
    <t>1.63%</t>
  </si>
  <si>
    <t>Arrowstreet Capital, Limited Partnership</t>
  </si>
  <si>
    <t>1.39%</t>
  </si>
  <si>
    <t>Norges Bank Investment Management</t>
  </si>
  <si>
    <t>1.30%</t>
  </si>
  <si>
    <t>JP Morgan Chase &amp; Company</t>
  </si>
  <si>
    <t>1.22%</t>
  </si>
  <si>
    <t>Barclays Plc</t>
  </si>
  <si>
    <t>1.09%</t>
  </si>
  <si>
    <t>AEBISCHER PATRICK</t>
  </si>
  <si>
    <t>ARUNKUNDRUM PRAKASH</t>
  </si>
  <si>
    <t>BECKER WENDY</t>
  </si>
  <si>
    <t>BUGNION EDOUARD</t>
  </si>
  <si>
    <t>FABER JOHANNA W.</t>
  </si>
  <si>
    <t>GECHT GUY</t>
  </si>
  <si>
    <t>HARNETT SAMANTHA E</t>
  </si>
  <si>
    <t>JONES CHRISTOPHER RICHARDSON</t>
  </si>
  <si>
    <t>POLK MICHAEL B</t>
  </si>
  <si>
    <t>THOMAS DEBORAH M</t>
  </si>
  <si>
    <t>Amortization of tangible assets</t>
  </si>
  <si>
    <t>M&amp;S</t>
  </si>
  <si>
    <t>Amortization &amp; M&amp;A</t>
  </si>
  <si>
    <t>Restructuring</t>
  </si>
  <si>
    <t>Interest Income</t>
  </si>
  <si>
    <t>Other intangible assets</t>
  </si>
  <si>
    <t>Accrued and other liab</t>
  </si>
  <si>
    <t>Income Tax payable</t>
  </si>
  <si>
    <t>Other non-current liab</t>
  </si>
  <si>
    <t>Buying back shares</t>
  </si>
  <si>
    <t>Revenue Breakdown</t>
  </si>
  <si>
    <t>Gaming</t>
  </si>
  <si>
    <t>Keyboards &amp; Combos</t>
  </si>
  <si>
    <t>Pointing Devidces</t>
  </si>
  <si>
    <t>Video Collab</t>
  </si>
  <si>
    <t>Webcams</t>
  </si>
  <si>
    <t>Tablet Access</t>
  </si>
  <si>
    <t>Headsets</t>
  </si>
  <si>
    <t>Total</t>
  </si>
  <si>
    <t>Gaming y/y</t>
  </si>
  <si>
    <t>Keyboards y/y</t>
  </si>
  <si>
    <t>Pointing Devices y/y</t>
  </si>
  <si>
    <t>Americas</t>
  </si>
  <si>
    <t>Asia Pacific</t>
  </si>
  <si>
    <t>EMEA</t>
  </si>
  <si>
    <t>Americas y/y</t>
  </si>
  <si>
    <t>Asia y/y</t>
  </si>
  <si>
    <t>EMEA y/y</t>
  </si>
  <si>
    <t>Q424</t>
  </si>
  <si>
    <t>Q324</t>
  </si>
  <si>
    <t>FY26</t>
  </si>
  <si>
    <t>Video Collab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</si>
</sst>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2" fillId="0" borderId="0" xfId="0" applyNumberFormat="1" applyFont="1" applyBorder="1"/>
    <xf numFmtId="9" fontId="2" fillId="0" borderId="0" xfId="1" applyFont="1"/>
    <xf numFmtId="9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10" fontId="0" fillId="0" borderId="0" xfId="1" applyNumberFormat="1" applyFont="1"/>
    <xf numFmtId="10" fontId="0" fillId="7" borderId="0" xfId="1" applyNumberFormat="1" applyFont="1" applyFill="1"/>
    <xf numFmtId="10" fontId="0" fillId="0" borderId="0" xfId="1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1312.058</c:v>
                </c:pt>
                <c:pt idx="1">
                  <c:v>1306.2670000000001</c:v>
                </c:pt>
                <c:pt idx="2">
                  <c:v>1632.7819999999999</c:v>
                </c:pt>
                <c:pt idx="3">
                  <c:v>1229.9939999999999</c:v>
                </c:pt>
                <c:pt idx="4">
                  <c:v>1159.865</c:v>
                </c:pt>
                <c:pt idx="5">
                  <c:v>1148.951</c:v>
                </c:pt>
                <c:pt idx="6">
                  <c:v>1269.925</c:v>
                </c:pt>
                <c:pt idx="7">
                  <c:v>960.077</c:v>
                </c:pt>
                <c:pt idx="8">
                  <c:v>974.49900000000002</c:v>
                </c:pt>
                <c:pt idx="9">
                  <c:v>1057.008</c:v>
                </c:pt>
                <c:pt idx="10">
                  <c:v>1255.473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4">
                  <c:v>-0.11599563433933557</c:v>
                </c:pt>
                <c:pt idx="5">
                  <c:v>-0.12043173409417829</c:v>
                </c:pt>
                <c:pt idx="6">
                  <c:v>-0.22223236169923477</c:v>
                </c:pt>
                <c:pt idx="7">
                  <c:v>-0.21944578591440278</c:v>
                </c:pt>
                <c:pt idx="8">
                  <c:v>-0.15981687523979082</c:v>
                </c:pt>
                <c:pt idx="9">
                  <c:v>-8.0023430067948875E-2</c:v>
                </c:pt>
                <c:pt idx="10">
                  <c:v>-1.1380199618087672E-2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2">
                  <c:v>5481.1009999999997</c:v>
                </c:pt>
                <c:pt idx="3">
                  <c:v>4538.8180000000002</c:v>
                </c:pt>
                <c:pt idx="4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Model!$C$23:$H$23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-0.17191491271552917</c:v>
                </c:pt>
                <c:pt idx="4">
                  <c:v>-6.5836083315083394E-2</c:v>
                </c:pt>
                <c:pt idx="5">
                  <c:v>3.7735849056603765E-2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Model!$L$17:$X$17</c:f>
              <c:numCache>
                <c:formatCode>#,##0</c:formatCode>
                <c:ptCount val="13"/>
                <c:pt idx="0">
                  <c:v>186.84099999999989</c:v>
                </c:pt>
                <c:pt idx="1">
                  <c:v>139.45600000000005</c:v>
                </c:pt>
                <c:pt idx="2">
                  <c:v>210.011</c:v>
                </c:pt>
                <c:pt idx="3">
                  <c:v>108.20500000000001</c:v>
                </c:pt>
                <c:pt idx="4">
                  <c:v>100.83600000000004</c:v>
                </c:pt>
                <c:pt idx="5">
                  <c:v>82.091000000000065</c:v>
                </c:pt>
                <c:pt idx="6">
                  <c:v>140.16199999999992</c:v>
                </c:pt>
                <c:pt idx="7">
                  <c:v>41.495000000000054</c:v>
                </c:pt>
                <c:pt idx="8">
                  <c:v>62.727000000000203</c:v>
                </c:pt>
                <c:pt idx="9">
                  <c:v>137.15700000000012</c:v>
                </c:pt>
                <c:pt idx="10">
                  <c:v>244.68400000000003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0">
                  <c:v>0.43671240143347323</c:v>
                </c:pt>
                <c:pt idx="1">
                  <c:v>0.41798422527706813</c:v>
                </c:pt>
                <c:pt idx="2">
                  <c:v>0.40491382193091296</c:v>
                </c:pt>
                <c:pt idx="3">
                  <c:v>0.40398733652359275</c:v>
                </c:pt>
                <c:pt idx="4">
                  <c:v>0.39887831773525362</c:v>
                </c:pt>
                <c:pt idx="5">
                  <c:v>0.38463346130513842</c:v>
                </c:pt>
                <c:pt idx="6">
                  <c:v>0.37832549166289342</c:v>
                </c:pt>
                <c:pt idx="7">
                  <c:v>0.36181889577606796</c:v>
                </c:pt>
                <c:pt idx="8">
                  <c:v>0.38869921877805935</c:v>
                </c:pt>
                <c:pt idx="9">
                  <c:v>0.41778775562720438</c:v>
                </c:pt>
                <c:pt idx="10">
                  <c:v>0.42153116793431644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Model!$C$17:$H$17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644.51299999999878</c:v>
                </c:pt>
                <c:pt idx="3">
                  <c:v>364.58400000000097</c:v>
                </c:pt>
                <c:pt idx="4">
                  <c:v>603.20000000000005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-0.43432638286582015</c:v>
                </c:pt>
                <c:pt idx="4">
                  <c:v>0.65448840322120128</c:v>
                </c:pt>
                <c:pt idx="5">
                  <c:v>4.5092838196286511E-2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Model!$L$24:$V$24</c:f>
              <c:numCache>
                <c:formatCode>0%</c:formatCode>
                <c:ptCount val="11"/>
                <c:pt idx="0">
                  <c:v>0.19230399875615253</c:v>
                </c:pt>
                <c:pt idx="1">
                  <c:v>0.19645830446608542</c:v>
                </c:pt>
                <c:pt idx="2">
                  <c:v>0.16532580589447948</c:v>
                </c:pt>
                <c:pt idx="3">
                  <c:v>0.20082780891614108</c:v>
                </c:pt>
                <c:pt idx="4">
                  <c:v>0.19776267065563663</c:v>
                </c:pt>
                <c:pt idx="5">
                  <c:v>0.17589174821206474</c:v>
                </c:pt>
                <c:pt idx="6">
                  <c:v>0.15485402681260704</c:v>
                </c:pt>
                <c:pt idx="7">
                  <c:v>0.18858904025406295</c:v>
                </c:pt>
                <c:pt idx="8">
                  <c:v>0.18387397011182155</c:v>
                </c:pt>
                <c:pt idx="9">
                  <c:v>0.16684452719373929</c:v>
                </c:pt>
                <c:pt idx="10">
                  <c:v>0.15068026154286077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0">
                  <c:v>5.2776630301404358E-2</c:v>
                </c:pt>
                <c:pt idx="1">
                  <c:v>5.2562760905695387E-2</c:v>
                </c:pt>
                <c:pt idx="2">
                  <c:v>4.6257859285562926E-2</c:v>
                </c:pt>
                <c:pt idx="3">
                  <c:v>6.3746652422694755E-2</c:v>
                </c:pt>
                <c:pt idx="4">
                  <c:v>6.510843934423402E-2</c:v>
                </c:pt>
                <c:pt idx="5">
                  <c:v>6.0062613636264729E-2</c:v>
                </c:pt>
                <c:pt idx="6">
                  <c:v>5.1688091816445854E-2</c:v>
                </c:pt>
                <c:pt idx="7">
                  <c:v>7.3567015978926689E-2</c:v>
                </c:pt>
                <c:pt idx="8">
                  <c:v>7.2405410369841314E-2</c:v>
                </c:pt>
                <c:pt idx="9">
                  <c:v>6.4861382316879337E-2</c:v>
                </c:pt>
                <c:pt idx="10">
                  <c:v>5.7909648395465294E-2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9E1-A179-FC6EBCA1BD1A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Model!$L$26:$W$26</c:f>
              <c:numCache>
                <c:formatCode>0%</c:formatCode>
                <c:ptCount val="12"/>
                <c:pt idx="0">
                  <c:v>3.0899548648001842E-2</c:v>
                </c:pt>
                <c:pt idx="1">
                  <c:v>2.5470290530190228E-2</c:v>
                </c:pt>
                <c:pt idx="2">
                  <c:v>2.3565913881951176E-2</c:v>
                </c:pt>
                <c:pt idx="3">
                  <c:v>2.9558680774052559E-2</c:v>
                </c:pt>
                <c:pt idx="4">
                  <c:v>3.0917391248119392E-2</c:v>
                </c:pt>
                <c:pt idx="5">
                  <c:v>2.3141979074825642E-2</c:v>
                </c:pt>
                <c:pt idx="6">
                  <c:v>2.3439179479103095E-2</c:v>
                </c:pt>
                <c:pt idx="7">
                  <c:v>3.3785831761410798E-2</c:v>
                </c:pt>
                <c:pt idx="8">
                  <c:v>4.2377673040198086E-2</c:v>
                </c:pt>
                <c:pt idx="9">
                  <c:v>3.3621316016529672E-2</c:v>
                </c:pt>
                <c:pt idx="10">
                  <c:v>3.1630309851346863E-2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9E1-A179-FC6EBCA1B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  <c:pt idx="905">
                  <c:v>39062</c:v>
                </c:pt>
                <c:pt idx="906">
                  <c:v>39055</c:v>
                </c:pt>
                <c:pt idx="907">
                  <c:v>39048</c:v>
                </c:pt>
                <c:pt idx="908">
                  <c:v>39041</c:v>
                </c:pt>
                <c:pt idx="909">
                  <c:v>39034</c:v>
                </c:pt>
                <c:pt idx="910">
                  <c:v>39027</c:v>
                </c:pt>
                <c:pt idx="911">
                  <c:v>39020</c:v>
                </c:pt>
                <c:pt idx="912">
                  <c:v>39013</c:v>
                </c:pt>
                <c:pt idx="913">
                  <c:v>39006</c:v>
                </c:pt>
                <c:pt idx="914">
                  <c:v>38999</c:v>
                </c:pt>
                <c:pt idx="915">
                  <c:v>38992</c:v>
                </c:pt>
                <c:pt idx="916">
                  <c:v>38985</c:v>
                </c:pt>
                <c:pt idx="917">
                  <c:v>38978</c:v>
                </c:pt>
                <c:pt idx="918">
                  <c:v>38971</c:v>
                </c:pt>
                <c:pt idx="919">
                  <c:v>38964</c:v>
                </c:pt>
                <c:pt idx="920">
                  <c:v>38957</c:v>
                </c:pt>
                <c:pt idx="921">
                  <c:v>38950</c:v>
                </c:pt>
                <c:pt idx="922">
                  <c:v>38943</c:v>
                </c:pt>
                <c:pt idx="923">
                  <c:v>38936</c:v>
                </c:pt>
                <c:pt idx="924">
                  <c:v>38929</c:v>
                </c:pt>
                <c:pt idx="925">
                  <c:v>38922</c:v>
                </c:pt>
                <c:pt idx="926">
                  <c:v>38915</c:v>
                </c:pt>
                <c:pt idx="927">
                  <c:v>38908</c:v>
                </c:pt>
                <c:pt idx="928">
                  <c:v>38901</c:v>
                </c:pt>
                <c:pt idx="929">
                  <c:v>38894</c:v>
                </c:pt>
                <c:pt idx="930">
                  <c:v>38887</c:v>
                </c:pt>
                <c:pt idx="931">
                  <c:v>38880</c:v>
                </c:pt>
                <c:pt idx="932">
                  <c:v>38873</c:v>
                </c:pt>
                <c:pt idx="933">
                  <c:v>38866</c:v>
                </c:pt>
                <c:pt idx="934">
                  <c:v>38859</c:v>
                </c:pt>
                <c:pt idx="935">
                  <c:v>38852</c:v>
                </c:pt>
                <c:pt idx="936">
                  <c:v>38845</c:v>
                </c:pt>
                <c:pt idx="937">
                  <c:v>38838</c:v>
                </c:pt>
                <c:pt idx="938">
                  <c:v>38831</c:v>
                </c:pt>
                <c:pt idx="939">
                  <c:v>38824</c:v>
                </c:pt>
                <c:pt idx="940">
                  <c:v>38817</c:v>
                </c:pt>
                <c:pt idx="941">
                  <c:v>38810</c:v>
                </c:pt>
                <c:pt idx="942">
                  <c:v>38803</c:v>
                </c:pt>
                <c:pt idx="943">
                  <c:v>38796</c:v>
                </c:pt>
                <c:pt idx="944">
                  <c:v>38789</c:v>
                </c:pt>
                <c:pt idx="945">
                  <c:v>38782</c:v>
                </c:pt>
                <c:pt idx="946">
                  <c:v>38775</c:v>
                </c:pt>
                <c:pt idx="947">
                  <c:v>38768</c:v>
                </c:pt>
                <c:pt idx="948">
                  <c:v>38761</c:v>
                </c:pt>
                <c:pt idx="949">
                  <c:v>38754</c:v>
                </c:pt>
                <c:pt idx="950">
                  <c:v>38747</c:v>
                </c:pt>
                <c:pt idx="951">
                  <c:v>38740</c:v>
                </c:pt>
                <c:pt idx="952">
                  <c:v>38733</c:v>
                </c:pt>
                <c:pt idx="953">
                  <c:v>38726</c:v>
                </c:pt>
                <c:pt idx="954">
                  <c:v>38719</c:v>
                </c:pt>
                <c:pt idx="955">
                  <c:v>38712</c:v>
                </c:pt>
                <c:pt idx="956">
                  <c:v>38705</c:v>
                </c:pt>
                <c:pt idx="957">
                  <c:v>38698</c:v>
                </c:pt>
                <c:pt idx="958">
                  <c:v>38691</c:v>
                </c:pt>
                <c:pt idx="959">
                  <c:v>38684</c:v>
                </c:pt>
                <c:pt idx="960">
                  <c:v>38677</c:v>
                </c:pt>
                <c:pt idx="961">
                  <c:v>38670</c:v>
                </c:pt>
                <c:pt idx="962">
                  <c:v>38663</c:v>
                </c:pt>
                <c:pt idx="963">
                  <c:v>38656</c:v>
                </c:pt>
                <c:pt idx="964">
                  <c:v>38649</c:v>
                </c:pt>
                <c:pt idx="965">
                  <c:v>38642</c:v>
                </c:pt>
                <c:pt idx="966">
                  <c:v>38635</c:v>
                </c:pt>
                <c:pt idx="967">
                  <c:v>38628</c:v>
                </c:pt>
                <c:pt idx="968">
                  <c:v>38621</c:v>
                </c:pt>
                <c:pt idx="969">
                  <c:v>38614</c:v>
                </c:pt>
                <c:pt idx="970">
                  <c:v>38607</c:v>
                </c:pt>
                <c:pt idx="971">
                  <c:v>38600</c:v>
                </c:pt>
                <c:pt idx="972">
                  <c:v>38593</c:v>
                </c:pt>
                <c:pt idx="973">
                  <c:v>38586</c:v>
                </c:pt>
                <c:pt idx="974">
                  <c:v>38579</c:v>
                </c:pt>
                <c:pt idx="975">
                  <c:v>38572</c:v>
                </c:pt>
                <c:pt idx="976">
                  <c:v>38565</c:v>
                </c:pt>
                <c:pt idx="977">
                  <c:v>38558</c:v>
                </c:pt>
                <c:pt idx="978">
                  <c:v>38551</c:v>
                </c:pt>
                <c:pt idx="979">
                  <c:v>38544</c:v>
                </c:pt>
                <c:pt idx="980">
                  <c:v>38537</c:v>
                </c:pt>
                <c:pt idx="981">
                  <c:v>38530</c:v>
                </c:pt>
                <c:pt idx="982">
                  <c:v>38523</c:v>
                </c:pt>
                <c:pt idx="983">
                  <c:v>38516</c:v>
                </c:pt>
                <c:pt idx="984">
                  <c:v>38509</c:v>
                </c:pt>
                <c:pt idx="985">
                  <c:v>38502</c:v>
                </c:pt>
                <c:pt idx="986">
                  <c:v>38495</c:v>
                </c:pt>
                <c:pt idx="987">
                  <c:v>38488</c:v>
                </c:pt>
                <c:pt idx="988">
                  <c:v>38481</c:v>
                </c:pt>
                <c:pt idx="989">
                  <c:v>38474</c:v>
                </c:pt>
                <c:pt idx="990">
                  <c:v>38467</c:v>
                </c:pt>
                <c:pt idx="991">
                  <c:v>38460</c:v>
                </c:pt>
                <c:pt idx="992">
                  <c:v>38453</c:v>
                </c:pt>
                <c:pt idx="993">
                  <c:v>38446</c:v>
                </c:pt>
                <c:pt idx="994">
                  <c:v>38439</c:v>
                </c:pt>
                <c:pt idx="995">
                  <c:v>38432</c:v>
                </c:pt>
                <c:pt idx="996">
                  <c:v>38425</c:v>
                </c:pt>
                <c:pt idx="997">
                  <c:v>38418</c:v>
                </c:pt>
                <c:pt idx="998">
                  <c:v>38411</c:v>
                </c:pt>
                <c:pt idx="999">
                  <c:v>38404</c:v>
                </c:pt>
                <c:pt idx="1000">
                  <c:v>38397</c:v>
                </c:pt>
                <c:pt idx="1001">
                  <c:v>38390</c:v>
                </c:pt>
                <c:pt idx="1002">
                  <c:v>38383</c:v>
                </c:pt>
                <c:pt idx="1003">
                  <c:v>38376</c:v>
                </c:pt>
                <c:pt idx="1004">
                  <c:v>38369</c:v>
                </c:pt>
                <c:pt idx="1005">
                  <c:v>38362</c:v>
                </c:pt>
                <c:pt idx="1006">
                  <c:v>38355</c:v>
                </c:pt>
                <c:pt idx="1007">
                  <c:v>38348</c:v>
                </c:pt>
                <c:pt idx="1008">
                  <c:v>38341</c:v>
                </c:pt>
                <c:pt idx="1009">
                  <c:v>38334</c:v>
                </c:pt>
                <c:pt idx="1010">
                  <c:v>38327</c:v>
                </c:pt>
                <c:pt idx="1011">
                  <c:v>38320</c:v>
                </c:pt>
                <c:pt idx="1012">
                  <c:v>38313</c:v>
                </c:pt>
                <c:pt idx="1013">
                  <c:v>38306</c:v>
                </c:pt>
                <c:pt idx="1014">
                  <c:v>38299</c:v>
                </c:pt>
                <c:pt idx="1015">
                  <c:v>38292</c:v>
                </c:pt>
                <c:pt idx="1016">
                  <c:v>38285</c:v>
                </c:pt>
                <c:pt idx="1017">
                  <c:v>38278</c:v>
                </c:pt>
                <c:pt idx="1018">
                  <c:v>38271</c:v>
                </c:pt>
                <c:pt idx="1019">
                  <c:v>38264</c:v>
                </c:pt>
                <c:pt idx="1020">
                  <c:v>38257</c:v>
                </c:pt>
                <c:pt idx="1021">
                  <c:v>38250</c:v>
                </c:pt>
                <c:pt idx="1022">
                  <c:v>38243</c:v>
                </c:pt>
                <c:pt idx="1023">
                  <c:v>38236</c:v>
                </c:pt>
                <c:pt idx="1024">
                  <c:v>38229</c:v>
                </c:pt>
                <c:pt idx="1025">
                  <c:v>38222</c:v>
                </c:pt>
                <c:pt idx="1026">
                  <c:v>38215</c:v>
                </c:pt>
                <c:pt idx="1027">
                  <c:v>38208</c:v>
                </c:pt>
                <c:pt idx="1028">
                  <c:v>38201</c:v>
                </c:pt>
                <c:pt idx="1029">
                  <c:v>38194</c:v>
                </c:pt>
                <c:pt idx="1030">
                  <c:v>38187</c:v>
                </c:pt>
                <c:pt idx="1031">
                  <c:v>38180</c:v>
                </c:pt>
                <c:pt idx="1032">
                  <c:v>38173</c:v>
                </c:pt>
                <c:pt idx="1033">
                  <c:v>38166</c:v>
                </c:pt>
                <c:pt idx="1034">
                  <c:v>38159</c:v>
                </c:pt>
                <c:pt idx="1035">
                  <c:v>38152</c:v>
                </c:pt>
                <c:pt idx="1036">
                  <c:v>38145</c:v>
                </c:pt>
                <c:pt idx="1037">
                  <c:v>38138</c:v>
                </c:pt>
                <c:pt idx="1038">
                  <c:v>38131</c:v>
                </c:pt>
                <c:pt idx="1039">
                  <c:v>38124</c:v>
                </c:pt>
                <c:pt idx="1040">
                  <c:v>38117</c:v>
                </c:pt>
                <c:pt idx="1041">
                  <c:v>38110</c:v>
                </c:pt>
                <c:pt idx="1042">
                  <c:v>38103</c:v>
                </c:pt>
                <c:pt idx="1043">
                  <c:v>38096</c:v>
                </c:pt>
                <c:pt idx="1044">
                  <c:v>38089</c:v>
                </c:pt>
                <c:pt idx="1045">
                  <c:v>38082</c:v>
                </c:pt>
                <c:pt idx="1046">
                  <c:v>38075</c:v>
                </c:pt>
                <c:pt idx="1047">
                  <c:v>38068</c:v>
                </c:pt>
                <c:pt idx="1048">
                  <c:v>38061</c:v>
                </c:pt>
                <c:pt idx="1049">
                  <c:v>38054</c:v>
                </c:pt>
                <c:pt idx="1050">
                  <c:v>38047</c:v>
                </c:pt>
                <c:pt idx="1051">
                  <c:v>38040</c:v>
                </c:pt>
                <c:pt idx="1052">
                  <c:v>38033</c:v>
                </c:pt>
                <c:pt idx="1053">
                  <c:v>38026</c:v>
                </c:pt>
                <c:pt idx="1054">
                  <c:v>38019</c:v>
                </c:pt>
                <c:pt idx="1055">
                  <c:v>38012</c:v>
                </c:pt>
                <c:pt idx="1056">
                  <c:v>38005</c:v>
                </c:pt>
                <c:pt idx="1057">
                  <c:v>37998</c:v>
                </c:pt>
                <c:pt idx="1058">
                  <c:v>37991</c:v>
                </c:pt>
                <c:pt idx="1059">
                  <c:v>37984</c:v>
                </c:pt>
                <c:pt idx="1060">
                  <c:v>37977</c:v>
                </c:pt>
                <c:pt idx="1061">
                  <c:v>37970</c:v>
                </c:pt>
                <c:pt idx="1062">
                  <c:v>37963</c:v>
                </c:pt>
                <c:pt idx="1063">
                  <c:v>37956</c:v>
                </c:pt>
                <c:pt idx="1064">
                  <c:v>37949</c:v>
                </c:pt>
                <c:pt idx="1065">
                  <c:v>37942</c:v>
                </c:pt>
                <c:pt idx="1066">
                  <c:v>37935</c:v>
                </c:pt>
                <c:pt idx="1067">
                  <c:v>37928</c:v>
                </c:pt>
                <c:pt idx="1068">
                  <c:v>37921</c:v>
                </c:pt>
                <c:pt idx="1069">
                  <c:v>37914</c:v>
                </c:pt>
                <c:pt idx="1070">
                  <c:v>37907</c:v>
                </c:pt>
                <c:pt idx="1071">
                  <c:v>37900</c:v>
                </c:pt>
                <c:pt idx="1072">
                  <c:v>37893</c:v>
                </c:pt>
                <c:pt idx="1073">
                  <c:v>37886</c:v>
                </c:pt>
                <c:pt idx="1074">
                  <c:v>37879</c:v>
                </c:pt>
                <c:pt idx="1075">
                  <c:v>37872</c:v>
                </c:pt>
                <c:pt idx="1076">
                  <c:v>37865</c:v>
                </c:pt>
                <c:pt idx="1077">
                  <c:v>37858</c:v>
                </c:pt>
                <c:pt idx="1078">
                  <c:v>37851</c:v>
                </c:pt>
                <c:pt idx="1079">
                  <c:v>37844</c:v>
                </c:pt>
                <c:pt idx="1080">
                  <c:v>37837</c:v>
                </c:pt>
                <c:pt idx="1081">
                  <c:v>37830</c:v>
                </c:pt>
                <c:pt idx="1082">
                  <c:v>37823</c:v>
                </c:pt>
                <c:pt idx="1083">
                  <c:v>37816</c:v>
                </c:pt>
                <c:pt idx="1084">
                  <c:v>37809</c:v>
                </c:pt>
                <c:pt idx="1085">
                  <c:v>37802</c:v>
                </c:pt>
                <c:pt idx="1086">
                  <c:v>37795</c:v>
                </c:pt>
                <c:pt idx="1087">
                  <c:v>37788</c:v>
                </c:pt>
                <c:pt idx="1088">
                  <c:v>37781</c:v>
                </c:pt>
                <c:pt idx="1089">
                  <c:v>37774</c:v>
                </c:pt>
                <c:pt idx="1090">
                  <c:v>37767</c:v>
                </c:pt>
                <c:pt idx="1091">
                  <c:v>37760</c:v>
                </c:pt>
                <c:pt idx="1092">
                  <c:v>37753</c:v>
                </c:pt>
                <c:pt idx="1093">
                  <c:v>37746</c:v>
                </c:pt>
                <c:pt idx="1094">
                  <c:v>37739</c:v>
                </c:pt>
                <c:pt idx="1095">
                  <c:v>37732</c:v>
                </c:pt>
                <c:pt idx="1096">
                  <c:v>37725</c:v>
                </c:pt>
                <c:pt idx="1097">
                  <c:v>37718</c:v>
                </c:pt>
                <c:pt idx="1098">
                  <c:v>37711</c:v>
                </c:pt>
                <c:pt idx="1099">
                  <c:v>37704</c:v>
                </c:pt>
                <c:pt idx="1100">
                  <c:v>37697</c:v>
                </c:pt>
                <c:pt idx="1101">
                  <c:v>37690</c:v>
                </c:pt>
                <c:pt idx="1102">
                  <c:v>37683</c:v>
                </c:pt>
                <c:pt idx="1103">
                  <c:v>37676</c:v>
                </c:pt>
                <c:pt idx="1104">
                  <c:v>37669</c:v>
                </c:pt>
                <c:pt idx="1105">
                  <c:v>37662</c:v>
                </c:pt>
                <c:pt idx="1106">
                  <c:v>37655</c:v>
                </c:pt>
                <c:pt idx="1107">
                  <c:v>37648</c:v>
                </c:pt>
                <c:pt idx="1108">
                  <c:v>37641</c:v>
                </c:pt>
                <c:pt idx="1109">
                  <c:v>37634</c:v>
                </c:pt>
                <c:pt idx="1110">
                  <c:v>37627</c:v>
                </c:pt>
                <c:pt idx="1111">
                  <c:v>37620</c:v>
                </c:pt>
                <c:pt idx="1112">
                  <c:v>37613</c:v>
                </c:pt>
                <c:pt idx="1113">
                  <c:v>37606</c:v>
                </c:pt>
                <c:pt idx="1114">
                  <c:v>37599</c:v>
                </c:pt>
                <c:pt idx="1115">
                  <c:v>37592</c:v>
                </c:pt>
                <c:pt idx="1116">
                  <c:v>37585</c:v>
                </c:pt>
                <c:pt idx="1117">
                  <c:v>37578</c:v>
                </c:pt>
                <c:pt idx="1118">
                  <c:v>37571</c:v>
                </c:pt>
                <c:pt idx="1119">
                  <c:v>37564</c:v>
                </c:pt>
                <c:pt idx="1120">
                  <c:v>37557</c:v>
                </c:pt>
                <c:pt idx="1121">
                  <c:v>37550</c:v>
                </c:pt>
                <c:pt idx="1122">
                  <c:v>37543</c:v>
                </c:pt>
                <c:pt idx="1123">
                  <c:v>37536</c:v>
                </c:pt>
                <c:pt idx="1124">
                  <c:v>37529</c:v>
                </c:pt>
                <c:pt idx="1125">
                  <c:v>37522</c:v>
                </c:pt>
                <c:pt idx="1126">
                  <c:v>37515</c:v>
                </c:pt>
                <c:pt idx="1127">
                  <c:v>37508</c:v>
                </c:pt>
                <c:pt idx="1128">
                  <c:v>37501</c:v>
                </c:pt>
                <c:pt idx="1129">
                  <c:v>37494</c:v>
                </c:pt>
                <c:pt idx="1130">
                  <c:v>37487</c:v>
                </c:pt>
                <c:pt idx="1131">
                  <c:v>37480</c:v>
                </c:pt>
                <c:pt idx="1132">
                  <c:v>37473</c:v>
                </c:pt>
                <c:pt idx="1133">
                  <c:v>37466</c:v>
                </c:pt>
                <c:pt idx="1134">
                  <c:v>37459</c:v>
                </c:pt>
                <c:pt idx="1135">
                  <c:v>37452</c:v>
                </c:pt>
                <c:pt idx="1136">
                  <c:v>37445</c:v>
                </c:pt>
                <c:pt idx="1137">
                  <c:v>37438</c:v>
                </c:pt>
                <c:pt idx="1138">
                  <c:v>37431</c:v>
                </c:pt>
                <c:pt idx="1139">
                  <c:v>37424</c:v>
                </c:pt>
                <c:pt idx="1140">
                  <c:v>37417</c:v>
                </c:pt>
                <c:pt idx="1141">
                  <c:v>37410</c:v>
                </c:pt>
                <c:pt idx="1142">
                  <c:v>37403</c:v>
                </c:pt>
                <c:pt idx="1143">
                  <c:v>37396</c:v>
                </c:pt>
                <c:pt idx="1144">
                  <c:v>37389</c:v>
                </c:pt>
                <c:pt idx="1145">
                  <c:v>37382</c:v>
                </c:pt>
                <c:pt idx="1146">
                  <c:v>37375</c:v>
                </c:pt>
                <c:pt idx="1147">
                  <c:v>37368</c:v>
                </c:pt>
                <c:pt idx="1148">
                  <c:v>37361</c:v>
                </c:pt>
                <c:pt idx="1149">
                  <c:v>37354</c:v>
                </c:pt>
                <c:pt idx="1150">
                  <c:v>37347</c:v>
                </c:pt>
                <c:pt idx="1151">
                  <c:v>37340</c:v>
                </c:pt>
                <c:pt idx="1152">
                  <c:v>37333</c:v>
                </c:pt>
                <c:pt idx="1153">
                  <c:v>37326</c:v>
                </c:pt>
                <c:pt idx="1154">
                  <c:v>37319</c:v>
                </c:pt>
                <c:pt idx="1155">
                  <c:v>37312</c:v>
                </c:pt>
                <c:pt idx="1156">
                  <c:v>37305</c:v>
                </c:pt>
                <c:pt idx="1157">
                  <c:v>37298</c:v>
                </c:pt>
                <c:pt idx="1158">
                  <c:v>37291</c:v>
                </c:pt>
                <c:pt idx="1159">
                  <c:v>37284</c:v>
                </c:pt>
                <c:pt idx="1160">
                  <c:v>37277</c:v>
                </c:pt>
                <c:pt idx="1161">
                  <c:v>37270</c:v>
                </c:pt>
                <c:pt idx="1162">
                  <c:v>37263</c:v>
                </c:pt>
                <c:pt idx="1163">
                  <c:v>37256</c:v>
                </c:pt>
                <c:pt idx="1164">
                  <c:v>37249</c:v>
                </c:pt>
                <c:pt idx="1165">
                  <c:v>37242</c:v>
                </c:pt>
                <c:pt idx="1166">
                  <c:v>37235</c:v>
                </c:pt>
                <c:pt idx="1167">
                  <c:v>37228</c:v>
                </c:pt>
                <c:pt idx="1168">
                  <c:v>37221</c:v>
                </c:pt>
                <c:pt idx="1169">
                  <c:v>37214</c:v>
                </c:pt>
                <c:pt idx="1170">
                  <c:v>37207</c:v>
                </c:pt>
                <c:pt idx="1171">
                  <c:v>37200</c:v>
                </c:pt>
                <c:pt idx="1172">
                  <c:v>37193</c:v>
                </c:pt>
                <c:pt idx="1173">
                  <c:v>37186</c:v>
                </c:pt>
                <c:pt idx="1174">
                  <c:v>37179</c:v>
                </c:pt>
                <c:pt idx="1175">
                  <c:v>37172</c:v>
                </c:pt>
                <c:pt idx="1176">
                  <c:v>37165</c:v>
                </c:pt>
                <c:pt idx="1177">
                  <c:v>37158</c:v>
                </c:pt>
                <c:pt idx="1178">
                  <c:v>37151</c:v>
                </c:pt>
                <c:pt idx="1179">
                  <c:v>37144</c:v>
                </c:pt>
                <c:pt idx="1180">
                  <c:v>37137</c:v>
                </c:pt>
                <c:pt idx="1181">
                  <c:v>37130</c:v>
                </c:pt>
                <c:pt idx="1182">
                  <c:v>37123</c:v>
                </c:pt>
                <c:pt idx="1183">
                  <c:v>37116</c:v>
                </c:pt>
                <c:pt idx="1184">
                  <c:v>37109</c:v>
                </c:pt>
                <c:pt idx="1185">
                  <c:v>37102</c:v>
                </c:pt>
                <c:pt idx="1186">
                  <c:v>37095</c:v>
                </c:pt>
                <c:pt idx="1187">
                  <c:v>37088</c:v>
                </c:pt>
                <c:pt idx="1188">
                  <c:v>37081</c:v>
                </c:pt>
                <c:pt idx="1189">
                  <c:v>37074</c:v>
                </c:pt>
                <c:pt idx="1190">
                  <c:v>37067</c:v>
                </c:pt>
                <c:pt idx="1191">
                  <c:v>37060</c:v>
                </c:pt>
                <c:pt idx="1192">
                  <c:v>37053</c:v>
                </c:pt>
                <c:pt idx="1193">
                  <c:v>37046</c:v>
                </c:pt>
                <c:pt idx="1194">
                  <c:v>37039</c:v>
                </c:pt>
                <c:pt idx="1195">
                  <c:v>37032</c:v>
                </c:pt>
                <c:pt idx="1196">
                  <c:v>37025</c:v>
                </c:pt>
                <c:pt idx="1197">
                  <c:v>37018</c:v>
                </c:pt>
                <c:pt idx="1198">
                  <c:v>37011</c:v>
                </c:pt>
                <c:pt idx="1199">
                  <c:v>37004</c:v>
                </c:pt>
                <c:pt idx="1200">
                  <c:v>36997</c:v>
                </c:pt>
                <c:pt idx="1201">
                  <c:v>36990</c:v>
                </c:pt>
                <c:pt idx="1202">
                  <c:v>36983</c:v>
                </c:pt>
                <c:pt idx="1203">
                  <c:v>36976</c:v>
                </c:pt>
                <c:pt idx="1204">
                  <c:v>36969</c:v>
                </c:pt>
                <c:pt idx="1205">
                  <c:v>36962</c:v>
                </c:pt>
                <c:pt idx="1206">
                  <c:v>36955</c:v>
                </c:pt>
                <c:pt idx="1207">
                  <c:v>36948</c:v>
                </c:pt>
                <c:pt idx="1208">
                  <c:v>36941</c:v>
                </c:pt>
                <c:pt idx="1209">
                  <c:v>36934</c:v>
                </c:pt>
                <c:pt idx="1210">
                  <c:v>36927</c:v>
                </c:pt>
                <c:pt idx="1211">
                  <c:v>36920</c:v>
                </c:pt>
                <c:pt idx="1212">
                  <c:v>36913</c:v>
                </c:pt>
                <c:pt idx="1213">
                  <c:v>36906</c:v>
                </c:pt>
                <c:pt idx="1214">
                  <c:v>36899</c:v>
                </c:pt>
                <c:pt idx="1215">
                  <c:v>36892</c:v>
                </c:pt>
                <c:pt idx="1216">
                  <c:v>36885</c:v>
                </c:pt>
                <c:pt idx="1217">
                  <c:v>36878</c:v>
                </c:pt>
                <c:pt idx="1218">
                  <c:v>36871</c:v>
                </c:pt>
                <c:pt idx="1219">
                  <c:v>36864</c:v>
                </c:pt>
                <c:pt idx="1220">
                  <c:v>36857</c:v>
                </c:pt>
                <c:pt idx="1221">
                  <c:v>36850</c:v>
                </c:pt>
                <c:pt idx="1222">
                  <c:v>36843</c:v>
                </c:pt>
                <c:pt idx="1223">
                  <c:v>36836</c:v>
                </c:pt>
                <c:pt idx="1224">
                  <c:v>36829</c:v>
                </c:pt>
                <c:pt idx="1225">
                  <c:v>36822</c:v>
                </c:pt>
                <c:pt idx="1226">
                  <c:v>36815</c:v>
                </c:pt>
                <c:pt idx="1227">
                  <c:v>36808</c:v>
                </c:pt>
                <c:pt idx="1228">
                  <c:v>36801</c:v>
                </c:pt>
                <c:pt idx="1229">
                  <c:v>36794</c:v>
                </c:pt>
                <c:pt idx="1230">
                  <c:v>36787</c:v>
                </c:pt>
                <c:pt idx="1231">
                  <c:v>36780</c:v>
                </c:pt>
                <c:pt idx="1232">
                  <c:v>36773</c:v>
                </c:pt>
                <c:pt idx="1233">
                  <c:v>36766</c:v>
                </c:pt>
                <c:pt idx="1234">
                  <c:v>36759</c:v>
                </c:pt>
                <c:pt idx="1235">
                  <c:v>36752</c:v>
                </c:pt>
                <c:pt idx="1236">
                  <c:v>36745</c:v>
                </c:pt>
                <c:pt idx="1237">
                  <c:v>36738</c:v>
                </c:pt>
                <c:pt idx="1238">
                  <c:v>36731</c:v>
                </c:pt>
                <c:pt idx="1239">
                  <c:v>36724</c:v>
                </c:pt>
                <c:pt idx="1240">
                  <c:v>36717</c:v>
                </c:pt>
                <c:pt idx="1241">
                  <c:v>36710</c:v>
                </c:pt>
                <c:pt idx="1242">
                  <c:v>36703</c:v>
                </c:pt>
                <c:pt idx="1243">
                  <c:v>36696</c:v>
                </c:pt>
                <c:pt idx="1244">
                  <c:v>36689</c:v>
                </c:pt>
                <c:pt idx="1245">
                  <c:v>36682</c:v>
                </c:pt>
                <c:pt idx="1246">
                  <c:v>36675</c:v>
                </c:pt>
                <c:pt idx="1247">
                  <c:v>36668</c:v>
                </c:pt>
                <c:pt idx="1248">
                  <c:v>36661</c:v>
                </c:pt>
                <c:pt idx="1249">
                  <c:v>36654</c:v>
                </c:pt>
                <c:pt idx="1250">
                  <c:v>36647</c:v>
                </c:pt>
                <c:pt idx="1251">
                  <c:v>36640</c:v>
                </c:pt>
                <c:pt idx="1252">
                  <c:v>36633</c:v>
                </c:pt>
                <c:pt idx="1253">
                  <c:v>36626</c:v>
                </c:pt>
                <c:pt idx="1254">
                  <c:v>36619</c:v>
                </c:pt>
                <c:pt idx="1255">
                  <c:v>36612</c:v>
                </c:pt>
                <c:pt idx="1256">
                  <c:v>36605</c:v>
                </c:pt>
                <c:pt idx="1257">
                  <c:v>36598</c:v>
                </c:pt>
                <c:pt idx="1258">
                  <c:v>36591</c:v>
                </c:pt>
                <c:pt idx="1259">
                  <c:v>36584</c:v>
                </c:pt>
                <c:pt idx="1260">
                  <c:v>36577</c:v>
                </c:pt>
                <c:pt idx="1261">
                  <c:v>36570</c:v>
                </c:pt>
                <c:pt idx="1262">
                  <c:v>36563</c:v>
                </c:pt>
                <c:pt idx="1263">
                  <c:v>36556</c:v>
                </c:pt>
                <c:pt idx="1264">
                  <c:v>36549</c:v>
                </c:pt>
                <c:pt idx="1265">
                  <c:v>36542</c:v>
                </c:pt>
                <c:pt idx="1266">
                  <c:v>36535</c:v>
                </c:pt>
                <c:pt idx="1267">
                  <c:v>36528</c:v>
                </c:pt>
                <c:pt idx="1268">
                  <c:v>36521</c:v>
                </c:pt>
                <c:pt idx="1269">
                  <c:v>36514</c:v>
                </c:pt>
                <c:pt idx="1270">
                  <c:v>36507</c:v>
                </c:pt>
                <c:pt idx="1271">
                  <c:v>36500</c:v>
                </c:pt>
                <c:pt idx="1272">
                  <c:v>36493</c:v>
                </c:pt>
                <c:pt idx="1273">
                  <c:v>36486</c:v>
                </c:pt>
                <c:pt idx="1274">
                  <c:v>36479</c:v>
                </c:pt>
                <c:pt idx="1275">
                  <c:v>36472</c:v>
                </c:pt>
                <c:pt idx="1276">
                  <c:v>36465</c:v>
                </c:pt>
                <c:pt idx="1277">
                  <c:v>36458</c:v>
                </c:pt>
                <c:pt idx="1278">
                  <c:v>36451</c:v>
                </c:pt>
                <c:pt idx="1279">
                  <c:v>36444</c:v>
                </c:pt>
                <c:pt idx="1280">
                  <c:v>36437</c:v>
                </c:pt>
                <c:pt idx="1281">
                  <c:v>36430</c:v>
                </c:pt>
                <c:pt idx="1282">
                  <c:v>36423</c:v>
                </c:pt>
                <c:pt idx="1283">
                  <c:v>36416</c:v>
                </c:pt>
                <c:pt idx="1284">
                  <c:v>36409</c:v>
                </c:pt>
                <c:pt idx="1285">
                  <c:v>36402</c:v>
                </c:pt>
                <c:pt idx="1286">
                  <c:v>36395</c:v>
                </c:pt>
                <c:pt idx="1287">
                  <c:v>36388</c:v>
                </c:pt>
                <c:pt idx="1288">
                  <c:v>36381</c:v>
                </c:pt>
                <c:pt idx="1289">
                  <c:v>36374</c:v>
                </c:pt>
                <c:pt idx="1290">
                  <c:v>36367</c:v>
                </c:pt>
                <c:pt idx="1291">
                  <c:v>36360</c:v>
                </c:pt>
                <c:pt idx="1292">
                  <c:v>36353</c:v>
                </c:pt>
                <c:pt idx="1293">
                  <c:v>36346</c:v>
                </c:pt>
                <c:pt idx="1294">
                  <c:v>36339</c:v>
                </c:pt>
                <c:pt idx="1295">
                  <c:v>36332</c:v>
                </c:pt>
                <c:pt idx="1296">
                  <c:v>36325</c:v>
                </c:pt>
                <c:pt idx="1297">
                  <c:v>36318</c:v>
                </c:pt>
                <c:pt idx="1298">
                  <c:v>36311</c:v>
                </c:pt>
                <c:pt idx="1299">
                  <c:v>36304</c:v>
                </c:pt>
                <c:pt idx="1300">
                  <c:v>36297</c:v>
                </c:pt>
                <c:pt idx="1301">
                  <c:v>36290</c:v>
                </c:pt>
                <c:pt idx="1302">
                  <c:v>36283</c:v>
                </c:pt>
                <c:pt idx="1303">
                  <c:v>36276</c:v>
                </c:pt>
                <c:pt idx="1304">
                  <c:v>36269</c:v>
                </c:pt>
                <c:pt idx="1305">
                  <c:v>36262</c:v>
                </c:pt>
                <c:pt idx="1306">
                  <c:v>36255</c:v>
                </c:pt>
                <c:pt idx="1307">
                  <c:v>36248</c:v>
                </c:pt>
                <c:pt idx="1308">
                  <c:v>36241</c:v>
                </c:pt>
                <c:pt idx="1309">
                  <c:v>36234</c:v>
                </c:pt>
                <c:pt idx="1310">
                  <c:v>36227</c:v>
                </c:pt>
                <c:pt idx="1311">
                  <c:v>36220</c:v>
                </c:pt>
                <c:pt idx="1312">
                  <c:v>36213</c:v>
                </c:pt>
                <c:pt idx="1313">
                  <c:v>36206</c:v>
                </c:pt>
                <c:pt idx="1314">
                  <c:v>36199</c:v>
                </c:pt>
                <c:pt idx="1315">
                  <c:v>36192</c:v>
                </c:pt>
                <c:pt idx="1316">
                  <c:v>36185</c:v>
                </c:pt>
                <c:pt idx="1317">
                  <c:v>36178</c:v>
                </c:pt>
                <c:pt idx="1318">
                  <c:v>36171</c:v>
                </c:pt>
                <c:pt idx="1319">
                  <c:v>36164</c:v>
                </c:pt>
                <c:pt idx="1320">
                  <c:v>36157</c:v>
                </c:pt>
                <c:pt idx="1321">
                  <c:v>36150</c:v>
                </c:pt>
                <c:pt idx="1322">
                  <c:v>36143</c:v>
                </c:pt>
                <c:pt idx="1323">
                  <c:v>36136</c:v>
                </c:pt>
                <c:pt idx="1324">
                  <c:v>36129</c:v>
                </c:pt>
                <c:pt idx="1325">
                  <c:v>36122</c:v>
                </c:pt>
                <c:pt idx="1326">
                  <c:v>36115</c:v>
                </c:pt>
                <c:pt idx="1327">
                  <c:v>36108</c:v>
                </c:pt>
                <c:pt idx="1328">
                  <c:v>36101</c:v>
                </c:pt>
                <c:pt idx="1329">
                  <c:v>36094</c:v>
                </c:pt>
                <c:pt idx="1330">
                  <c:v>36087</c:v>
                </c:pt>
                <c:pt idx="1331">
                  <c:v>36080</c:v>
                </c:pt>
                <c:pt idx="1332">
                  <c:v>36073</c:v>
                </c:pt>
                <c:pt idx="1333">
                  <c:v>36066</c:v>
                </c:pt>
                <c:pt idx="1334">
                  <c:v>36059</c:v>
                </c:pt>
                <c:pt idx="1335">
                  <c:v>36052</c:v>
                </c:pt>
                <c:pt idx="1336">
                  <c:v>36045</c:v>
                </c:pt>
                <c:pt idx="1337">
                  <c:v>36038</c:v>
                </c:pt>
                <c:pt idx="1338">
                  <c:v>36031</c:v>
                </c:pt>
                <c:pt idx="1339">
                  <c:v>36024</c:v>
                </c:pt>
                <c:pt idx="1340">
                  <c:v>36017</c:v>
                </c:pt>
                <c:pt idx="1341">
                  <c:v>36010</c:v>
                </c:pt>
                <c:pt idx="1342">
                  <c:v>36003</c:v>
                </c:pt>
                <c:pt idx="1343">
                  <c:v>35996</c:v>
                </c:pt>
                <c:pt idx="1344">
                  <c:v>35989</c:v>
                </c:pt>
                <c:pt idx="1345">
                  <c:v>35982</c:v>
                </c:pt>
                <c:pt idx="1346">
                  <c:v>35975</c:v>
                </c:pt>
                <c:pt idx="1347">
                  <c:v>35968</c:v>
                </c:pt>
                <c:pt idx="1348">
                  <c:v>35961</c:v>
                </c:pt>
                <c:pt idx="1349">
                  <c:v>35954</c:v>
                </c:pt>
                <c:pt idx="1350">
                  <c:v>35947</c:v>
                </c:pt>
                <c:pt idx="1351">
                  <c:v>35940</c:v>
                </c:pt>
                <c:pt idx="1352">
                  <c:v>35933</c:v>
                </c:pt>
                <c:pt idx="1353">
                  <c:v>35926</c:v>
                </c:pt>
                <c:pt idx="1354">
                  <c:v>35919</c:v>
                </c:pt>
                <c:pt idx="1355">
                  <c:v>35912</c:v>
                </c:pt>
                <c:pt idx="1356">
                  <c:v>35905</c:v>
                </c:pt>
                <c:pt idx="1357">
                  <c:v>35898</c:v>
                </c:pt>
                <c:pt idx="1358">
                  <c:v>35891</c:v>
                </c:pt>
                <c:pt idx="1359">
                  <c:v>35884</c:v>
                </c:pt>
                <c:pt idx="1360">
                  <c:v>35877</c:v>
                </c:pt>
                <c:pt idx="1361">
                  <c:v>35870</c:v>
                </c:pt>
                <c:pt idx="1362">
                  <c:v>35863</c:v>
                </c:pt>
                <c:pt idx="1363">
                  <c:v>35856</c:v>
                </c:pt>
                <c:pt idx="1364">
                  <c:v>35849</c:v>
                </c:pt>
                <c:pt idx="1365">
                  <c:v>35842</c:v>
                </c:pt>
                <c:pt idx="1366">
                  <c:v>35835</c:v>
                </c:pt>
                <c:pt idx="1367">
                  <c:v>35828</c:v>
                </c:pt>
                <c:pt idx="1368">
                  <c:v>35821</c:v>
                </c:pt>
                <c:pt idx="1369">
                  <c:v>35814</c:v>
                </c:pt>
                <c:pt idx="1370">
                  <c:v>35807</c:v>
                </c:pt>
                <c:pt idx="1371">
                  <c:v>35800</c:v>
                </c:pt>
                <c:pt idx="1372">
                  <c:v>35793</c:v>
                </c:pt>
                <c:pt idx="1373">
                  <c:v>35786</c:v>
                </c:pt>
                <c:pt idx="1374">
                  <c:v>35779</c:v>
                </c:pt>
                <c:pt idx="1375">
                  <c:v>35772</c:v>
                </c:pt>
                <c:pt idx="1376">
                  <c:v>35765</c:v>
                </c:pt>
                <c:pt idx="1377">
                  <c:v>35758</c:v>
                </c:pt>
                <c:pt idx="1378">
                  <c:v>35751</c:v>
                </c:pt>
                <c:pt idx="1379">
                  <c:v>35744</c:v>
                </c:pt>
                <c:pt idx="1380">
                  <c:v>35737</c:v>
                </c:pt>
                <c:pt idx="1381">
                  <c:v>35730</c:v>
                </c:pt>
                <c:pt idx="1382">
                  <c:v>35723</c:v>
                </c:pt>
                <c:pt idx="1383">
                  <c:v>35716</c:v>
                </c:pt>
                <c:pt idx="1384">
                  <c:v>35709</c:v>
                </c:pt>
                <c:pt idx="1385">
                  <c:v>35702</c:v>
                </c:pt>
                <c:pt idx="1386">
                  <c:v>35695</c:v>
                </c:pt>
                <c:pt idx="1387">
                  <c:v>35688</c:v>
                </c:pt>
                <c:pt idx="1388">
                  <c:v>35681</c:v>
                </c:pt>
                <c:pt idx="1389">
                  <c:v>35674</c:v>
                </c:pt>
                <c:pt idx="1390">
                  <c:v>35667</c:v>
                </c:pt>
                <c:pt idx="1391">
                  <c:v>35660</c:v>
                </c:pt>
                <c:pt idx="1392">
                  <c:v>35653</c:v>
                </c:pt>
                <c:pt idx="1393">
                  <c:v>35646</c:v>
                </c:pt>
                <c:pt idx="1394">
                  <c:v>35639</c:v>
                </c:pt>
                <c:pt idx="1395">
                  <c:v>35632</c:v>
                </c:pt>
                <c:pt idx="1396">
                  <c:v>35625</c:v>
                </c:pt>
                <c:pt idx="1397">
                  <c:v>35618</c:v>
                </c:pt>
                <c:pt idx="1398">
                  <c:v>35611</c:v>
                </c:pt>
                <c:pt idx="1399">
                  <c:v>35604</c:v>
                </c:pt>
                <c:pt idx="1400">
                  <c:v>35597</c:v>
                </c:pt>
                <c:pt idx="1401">
                  <c:v>35590</c:v>
                </c:pt>
                <c:pt idx="1402">
                  <c:v>35583</c:v>
                </c:pt>
                <c:pt idx="1403">
                  <c:v>35576</c:v>
                </c:pt>
                <c:pt idx="1404">
                  <c:v>35569</c:v>
                </c:pt>
                <c:pt idx="1405">
                  <c:v>35562</c:v>
                </c:pt>
                <c:pt idx="1406">
                  <c:v>35555</c:v>
                </c:pt>
                <c:pt idx="1407">
                  <c:v>35548</c:v>
                </c:pt>
                <c:pt idx="1408">
                  <c:v>35541</c:v>
                </c:pt>
                <c:pt idx="1409">
                  <c:v>35534</c:v>
                </c:pt>
                <c:pt idx="1410">
                  <c:v>35527</c:v>
                </c:pt>
                <c:pt idx="1411">
                  <c:v>35520</c:v>
                </c:pt>
                <c:pt idx="1412">
                  <c:v>35513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79.690002000000007</c:v>
                </c:pt>
                <c:pt idx="1">
                  <c:v>86.839995999999999</c:v>
                </c:pt>
                <c:pt idx="2">
                  <c:v>87.360000999999997</c:v>
                </c:pt>
                <c:pt idx="3">
                  <c:v>89.370002999999997</c:v>
                </c:pt>
                <c:pt idx="4">
                  <c:v>90.839995999999999</c:v>
                </c:pt>
                <c:pt idx="5">
                  <c:v>94.720000999999996</c:v>
                </c:pt>
                <c:pt idx="6">
                  <c:v>90.510002</c:v>
                </c:pt>
                <c:pt idx="7">
                  <c:v>87.900002000000001</c:v>
                </c:pt>
                <c:pt idx="8">
                  <c:v>89.639999000000003</c:v>
                </c:pt>
                <c:pt idx="9">
                  <c:v>85.900002000000001</c:v>
                </c:pt>
                <c:pt idx="10">
                  <c:v>85.209998999999996</c:v>
                </c:pt>
                <c:pt idx="11">
                  <c:v>84.330001999999993</c:v>
                </c:pt>
                <c:pt idx="12">
                  <c:v>85.57</c:v>
                </c:pt>
                <c:pt idx="13">
                  <c:v>94.669998000000007</c:v>
                </c:pt>
                <c:pt idx="14">
                  <c:v>95.959998999999996</c:v>
                </c:pt>
                <c:pt idx="15">
                  <c:v>92.559997999999993</c:v>
                </c:pt>
                <c:pt idx="16">
                  <c:v>95.059997999999993</c:v>
                </c:pt>
                <c:pt idx="17">
                  <c:v>92.580001999999993</c:v>
                </c:pt>
                <c:pt idx="18">
                  <c:v>94.080001999999993</c:v>
                </c:pt>
                <c:pt idx="19">
                  <c:v>89.110000999999997</c:v>
                </c:pt>
                <c:pt idx="20">
                  <c:v>87.110000999999997</c:v>
                </c:pt>
                <c:pt idx="21">
                  <c:v>84.669998000000007</c:v>
                </c:pt>
                <c:pt idx="22">
                  <c:v>85.050003000000004</c:v>
                </c:pt>
                <c:pt idx="23">
                  <c:v>81.559997999999993</c:v>
                </c:pt>
                <c:pt idx="24">
                  <c:v>79.360000999999997</c:v>
                </c:pt>
                <c:pt idx="25">
                  <c:v>77.010002</c:v>
                </c:pt>
                <c:pt idx="26">
                  <c:v>69.169998000000007</c:v>
                </c:pt>
                <c:pt idx="27">
                  <c:v>71.059997999999993</c:v>
                </c:pt>
                <c:pt idx="28">
                  <c:v>71.239998</c:v>
                </c:pt>
                <c:pt idx="29">
                  <c:v>67.800903000000005</c:v>
                </c:pt>
                <c:pt idx="30">
                  <c:v>69.639999000000003</c:v>
                </c:pt>
                <c:pt idx="31">
                  <c:v>70.348106000000001</c:v>
                </c:pt>
                <c:pt idx="32">
                  <c:v>68.951569000000006</c:v>
                </c:pt>
                <c:pt idx="33">
                  <c:v>68.400825999999995</c:v>
                </c:pt>
                <c:pt idx="34">
                  <c:v>66.109322000000006</c:v>
                </c:pt>
                <c:pt idx="35">
                  <c:v>65.165183999999996</c:v>
                </c:pt>
                <c:pt idx="36">
                  <c:v>66.276511999999997</c:v>
                </c:pt>
                <c:pt idx="37">
                  <c:v>67.161643999999995</c:v>
                </c:pt>
                <c:pt idx="38">
                  <c:v>70.298935</c:v>
                </c:pt>
                <c:pt idx="39">
                  <c:v>62.421284</c:v>
                </c:pt>
                <c:pt idx="40">
                  <c:v>61.831195999999998</c:v>
                </c:pt>
                <c:pt idx="41">
                  <c:v>58.713572999999997</c:v>
                </c:pt>
                <c:pt idx="42">
                  <c:v>58.418532999999996</c:v>
                </c:pt>
                <c:pt idx="43">
                  <c:v>54.878014</c:v>
                </c:pt>
                <c:pt idx="44">
                  <c:v>55.969673</c:v>
                </c:pt>
                <c:pt idx="45">
                  <c:v>62.008220999999999</c:v>
                </c:pt>
                <c:pt idx="46">
                  <c:v>62.588470000000001</c:v>
                </c:pt>
                <c:pt idx="47">
                  <c:v>64.732451999999995</c:v>
                </c:pt>
                <c:pt idx="48">
                  <c:v>64.309555000000003</c:v>
                </c:pt>
                <c:pt idx="49">
                  <c:v>61.929543000000002</c:v>
                </c:pt>
                <c:pt idx="50">
                  <c:v>63.267074999999998</c:v>
                </c:pt>
                <c:pt idx="51">
                  <c:v>58.477539</c:v>
                </c:pt>
                <c:pt idx="52">
                  <c:v>56.028683000000001</c:v>
                </c:pt>
                <c:pt idx="53">
                  <c:v>57.671084999999998</c:v>
                </c:pt>
                <c:pt idx="54">
                  <c:v>56.077854000000002</c:v>
                </c:pt>
                <c:pt idx="55">
                  <c:v>57.100673999999998</c:v>
                </c:pt>
                <c:pt idx="56">
                  <c:v>52.389816000000003</c:v>
                </c:pt>
                <c:pt idx="57">
                  <c:v>52.350475000000003</c:v>
                </c:pt>
                <c:pt idx="58">
                  <c:v>51.730885000000001</c:v>
                </c:pt>
                <c:pt idx="59">
                  <c:v>52.832382000000003</c:v>
                </c:pt>
                <c:pt idx="60">
                  <c:v>54.022387999999999</c:v>
                </c:pt>
                <c:pt idx="61">
                  <c:v>56.874473999999999</c:v>
                </c:pt>
                <c:pt idx="62">
                  <c:v>56.117195000000002</c:v>
                </c:pt>
                <c:pt idx="63">
                  <c:v>59.628208000000001</c:v>
                </c:pt>
                <c:pt idx="64">
                  <c:v>58.310349000000002</c:v>
                </c:pt>
                <c:pt idx="65">
                  <c:v>54.917350999999996</c:v>
                </c:pt>
                <c:pt idx="66">
                  <c:v>53.835529000000001</c:v>
                </c:pt>
                <c:pt idx="67">
                  <c:v>64.909476999999995</c:v>
                </c:pt>
                <c:pt idx="68">
                  <c:v>61.221438999999997</c:v>
                </c:pt>
                <c:pt idx="69">
                  <c:v>60.611682999999999</c:v>
                </c:pt>
                <c:pt idx="70">
                  <c:v>57.543236</c:v>
                </c:pt>
                <c:pt idx="71">
                  <c:v>59.09713</c:v>
                </c:pt>
                <c:pt idx="72">
                  <c:v>61.703346000000003</c:v>
                </c:pt>
                <c:pt idx="73">
                  <c:v>58.103821000000003</c:v>
                </c:pt>
                <c:pt idx="74">
                  <c:v>57.956294999999997</c:v>
                </c:pt>
                <c:pt idx="75">
                  <c:v>61.516483000000001</c:v>
                </c:pt>
                <c:pt idx="76">
                  <c:v>50.363852999999999</c:v>
                </c:pt>
                <c:pt idx="77">
                  <c:v>50.285175000000002</c:v>
                </c:pt>
                <c:pt idx="78">
                  <c:v>43.882739999999998</c:v>
                </c:pt>
                <c:pt idx="79">
                  <c:v>43.312325000000001</c:v>
                </c:pt>
                <c:pt idx="80">
                  <c:v>43.292656000000001</c:v>
                </c:pt>
                <c:pt idx="81">
                  <c:v>44.278015000000003</c:v>
                </c:pt>
                <c:pt idx="82">
                  <c:v>44.364643000000001</c:v>
                </c:pt>
                <c:pt idx="83">
                  <c:v>47.011696000000001</c:v>
                </c:pt>
                <c:pt idx="84">
                  <c:v>48.676937000000002</c:v>
                </c:pt>
                <c:pt idx="85">
                  <c:v>46.973197999999996</c:v>
                </c:pt>
                <c:pt idx="86">
                  <c:v>48.898327000000002</c:v>
                </c:pt>
                <c:pt idx="87">
                  <c:v>52.402061000000003</c:v>
                </c:pt>
                <c:pt idx="88">
                  <c:v>56.916499999999999</c:v>
                </c:pt>
                <c:pt idx="89">
                  <c:v>56.127197000000002</c:v>
                </c:pt>
                <c:pt idx="90">
                  <c:v>54.587090000000003</c:v>
                </c:pt>
                <c:pt idx="91">
                  <c:v>52.671585</c:v>
                </c:pt>
                <c:pt idx="92">
                  <c:v>51.266235000000002</c:v>
                </c:pt>
                <c:pt idx="93">
                  <c:v>52.440567000000001</c:v>
                </c:pt>
                <c:pt idx="94">
                  <c:v>49.774261000000003</c:v>
                </c:pt>
                <c:pt idx="95">
                  <c:v>54.076931000000002</c:v>
                </c:pt>
                <c:pt idx="96">
                  <c:v>51.035224999999997</c:v>
                </c:pt>
                <c:pt idx="97">
                  <c:v>53.095112</c:v>
                </c:pt>
                <c:pt idx="98">
                  <c:v>57.936816999999998</c:v>
                </c:pt>
                <c:pt idx="99">
                  <c:v>57.965693999999999</c:v>
                </c:pt>
                <c:pt idx="100">
                  <c:v>56.473712999999996</c:v>
                </c:pt>
                <c:pt idx="101">
                  <c:v>57.003127999999997</c:v>
                </c:pt>
                <c:pt idx="102">
                  <c:v>58.658740999999999</c:v>
                </c:pt>
                <c:pt idx="103">
                  <c:v>62.855530000000002</c:v>
                </c:pt>
                <c:pt idx="104">
                  <c:v>62.826644999999999</c:v>
                </c:pt>
                <c:pt idx="105">
                  <c:v>66.715416000000005</c:v>
                </c:pt>
                <c:pt idx="106">
                  <c:v>68.861937999999995</c:v>
                </c:pt>
                <c:pt idx="107">
                  <c:v>68.765686000000002</c:v>
                </c:pt>
                <c:pt idx="108">
                  <c:v>73.934653999999995</c:v>
                </c:pt>
                <c:pt idx="109">
                  <c:v>71.932518000000002</c:v>
                </c:pt>
                <c:pt idx="110">
                  <c:v>67.504715000000004</c:v>
                </c:pt>
                <c:pt idx="111">
                  <c:v>70.469414</c:v>
                </c:pt>
                <c:pt idx="112">
                  <c:v>71.999900999999994</c:v>
                </c:pt>
                <c:pt idx="113">
                  <c:v>71.951767000000004</c:v>
                </c:pt>
                <c:pt idx="114">
                  <c:v>75.686522999999994</c:v>
                </c:pt>
                <c:pt idx="115">
                  <c:v>76.331444000000005</c:v>
                </c:pt>
                <c:pt idx="116">
                  <c:v>78.785988000000003</c:v>
                </c:pt>
                <c:pt idx="117">
                  <c:v>71.855514999999997</c:v>
                </c:pt>
                <c:pt idx="118">
                  <c:v>81.750686999999999</c:v>
                </c:pt>
                <c:pt idx="119">
                  <c:v>77.958175999999995</c:v>
                </c:pt>
                <c:pt idx="120">
                  <c:v>79.392403000000002</c:v>
                </c:pt>
                <c:pt idx="121">
                  <c:v>81.683311000000003</c:v>
                </c:pt>
                <c:pt idx="122">
                  <c:v>80.181708999999998</c:v>
                </c:pt>
                <c:pt idx="123">
                  <c:v>78.246948000000003</c:v>
                </c:pt>
                <c:pt idx="124">
                  <c:v>74.656570000000002</c:v>
                </c:pt>
                <c:pt idx="125">
                  <c:v>81.596680000000006</c:v>
                </c:pt>
                <c:pt idx="126">
                  <c:v>78.506844000000001</c:v>
                </c:pt>
                <c:pt idx="127">
                  <c:v>78.150695999999996</c:v>
                </c:pt>
                <c:pt idx="128">
                  <c:v>76.350693000000007</c:v>
                </c:pt>
                <c:pt idx="129">
                  <c:v>79.921813999999998</c:v>
                </c:pt>
                <c:pt idx="130">
                  <c:v>86.332497000000004</c:v>
                </c:pt>
                <c:pt idx="131">
                  <c:v>84.638382000000007</c:v>
                </c:pt>
                <c:pt idx="132">
                  <c:v>84.561378000000005</c:v>
                </c:pt>
                <c:pt idx="133">
                  <c:v>85.196678000000006</c:v>
                </c:pt>
                <c:pt idx="134">
                  <c:v>94.693145999999999</c:v>
                </c:pt>
                <c:pt idx="135">
                  <c:v>91.271431000000007</c:v>
                </c:pt>
                <c:pt idx="136">
                  <c:v>96.446915000000004</c:v>
                </c:pt>
                <c:pt idx="137">
                  <c:v>98.048157000000003</c:v>
                </c:pt>
                <c:pt idx="138">
                  <c:v>99.773314999999997</c:v>
                </c:pt>
                <c:pt idx="139">
                  <c:v>100.316605</c:v>
                </c:pt>
                <c:pt idx="140">
                  <c:v>102.546913</c:v>
                </c:pt>
                <c:pt idx="141">
                  <c:v>102.346756</c:v>
                </c:pt>
                <c:pt idx="142">
                  <c:v>103.93847700000001</c:v>
                </c:pt>
                <c:pt idx="143">
                  <c:v>114.62303900000001</c:v>
                </c:pt>
                <c:pt idx="144">
                  <c:v>112.38318599999999</c:v>
                </c:pt>
                <c:pt idx="145">
                  <c:v>120.26554899999999</c:v>
                </c:pt>
                <c:pt idx="146">
                  <c:v>117.70162999999999</c:v>
                </c:pt>
                <c:pt idx="147">
                  <c:v>115.090057</c:v>
                </c:pt>
                <c:pt idx="148">
                  <c:v>117.97803500000001</c:v>
                </c:pt>
                <c:pt idx="149">
                  <c:v>122.228989</c:v>
                </c:pt>
                <c:pt idx="150">
                  <c:v>126.01290899999999</c:v>
                </c:pt>
                <c:pt idx="151">
                  <c:v>117.32991</c:v>
                </c:pt>
                <c:pt idx="152">
                  <c:v>105.349113</c:v>
                </c:pt>
                <c:pt idx="153">
                  <c:v>100.37378699999999</c:v>
                </c:pt>
                <c:pt idx="154">
                  <c:v>109.190208</c:v>
                </c:pt>
                <c:pt idx="155">
                  <c:v>105.68270099999999</c:v>
                </c:pt>
                <c:pt idx="156">
                  <c:v>111.515839</c:v>
                </c:pt>
                <c:pt idx="157">
                  <c:v>108.13224</c:v>
                </c:pt>
                <c:pt idx="158">
                  <c:v>103.90036000000001</c:v>
                </c:pt>
                <c:pt idx="159">
                  <c:v>102.91864</c:v>
                </c:pt>
                <c:pt idx="160">
                  <c:v>99.115654000000006</c:v>
                </c:pt>
                <c:pt idx="161">
                  <c:v>96.780501999999998</c:v>
                </c:pt>
                <c:pt idx="162">
                  <c:v>94.321426000000002</c:v>
                </c:pt>
                <c:pt idx="163">
                  <c:v>90.728149000000002</c:v>
                </c:pt>
                <c:pt idx="164">
                  <c:v>102.97582199999999</c:v>
                </c:pt>
                <c:pt idx="165">
                  <c:v>110.95349899999999</c:v>
                </c:pt>
                <c:pt idx="166">
                  <c:v>113.03130299999999</c:v>
                </c:pt>
                <c:pt idx="167">
                  <c:v>106.607231</c:v>
                </c:pt>
                <c:pt idx="168">
                  <c:v>100.00206799999999</c:v>
                </c:pt>
                <c:pt idx="169">
                  <c:v>99.315810999999997</c:v>
                </c:pt>
                <c:pt idx="170">
                  <c:v>96.180031</c:v>
                </c:pt>
                <c:pt idx="171">
                  <c:v>99.935340999999994</c:v>
                </c:pt>
                <c:pt idx="172">
                  <c:v>92.634406999999996</c:v>
                </c:pt>
                <c:pt idx="173">
                  <c:v>88.602676000000002</c:v>
                </c:pt>
                <c:pt idx="174">
                  <c:v>90.404076000000003</c:v>
                </c:pt>
                <c:pt idx="175">
                  <c:v>85.581260999999998</c:v>
                </c:pt>
                <c:pt idx="176">
                  <c:v>83.227035999999998</c:v>
                </c:pt>
                <c:pt idx="177">
                  <c:v>82.874367000000007</c:v>
                </c:pt>
                <c:pt idx="178">
                  <c:v>79.795783999999998</c:v>
                </c:pt>
                <c:pt idx="179">
                  <c:v>79.262023999999997</c:v>
                </c:pt>
                <c:pt idx="180">
                  <c:v>89.536736000000005</c:v>
                </c:pt>
                <c:pt idx="181">
                  <c:v>80.682198</c:v>
                </c:pt>
                <c:pt idx="182">
                  <c:v>83.894217999999995</c:v>
                </c:pt>
                <c:pt idx="183">
                  <c:v>76.088111999999995</c:v>
                </c:pt>
                <c:pt idx="184">
                  <c:v>75.811706999999998</c:v>
                </c:pt>
                <c:pt idx="185">
                  <c:v>74.134201000000004</c:v>
                </c:pt>
                <c:pt idx="186">
                  <c:v>69.711692999999997</c:v>
                </c:pt>
                <c:pt idx="187">
                  <c:v>66.437363000000005</c:v>
                </c:pt>
                <c:pt idx="188">
                  <c:v>64.743003999999999</c:v>
                </c:pt>
                <c:pt idx="189">
                  <c:v>66.004363999999995</c:v>
                </c:pt>
                <c:pt idx="190">
                  <c:v>68.065810999999997</c:v>
                </c:pt>
                <c:pt idx="191">
                  <c:v>70.437911999999997</c:v>
                </c:pt>
                <c:pt idx="192">
                  <c:v>69.449539000000001</c:v>
                </c:pt>
                <c:pt idx="193">
                  <c:v>68.743553000000006</c:v>
                </c:pt>
                <c:pt idx="194">
                  <c:v>68.922416999999996</c:v>
                </c:pt>
                <c:pt idx="195">
                  <c:v>64.837135000000004</c:v>
                </c:pt>
                <c:pt idx="196">
                  <c:v>65.872589000000005</c:v>
                </c:pt>
                <c:pt idx="197">
                  <c:v>63.095717999999998</c:v>
                </c:pt>
                <c:pt idx="198">
                  <c:v>61.118983999999998</c:v>
                </c:pt>
                <c:pt idx="199">
                  <c:v>59.076346999999998</c:v>
                </c:pt>
                <c:pt idx="200">
                  <c:v>57.796177</c:v>
                </c:pt>
                <c:pt idx="201">
                  <c:v>54.567492999999999</c:v>
                </c:pt>
                <c:pt idx="202">
                  <c:v>54.482779999999998</c:v>
                </c:pt>
                <c:pt idx="203">
                  <c:v>55.951214</c:v>
                </c:pt>
                <c:pt idx="204">
                  <c:v>53.155537000000002</c:v>
                </c:pt>
                <c:pt idx="205">
                  <c:v>49.898617000000002</c:v>
                </c:pt>
                <c:pt idx="206">
                  <c:v>48.373702999999999</c:v>
                </c:pt>
                <c:pt idx="207">
                  <c:v>43.958984000000001</c:v>
                </c:pt>
                <c:pt idx="208">
                  <c:v>44.721435999999997</c:v>
                </c:pt>
                <c:pt idx="209">
                  <c:v>43.667175</c:v>
                </c:pt>
                <c:pt idx="210">
                  <c:v>41.916344000000002</c:v>
                </c:pt>
                <c:pt idx="211">
                  <c:v>40.551456000000002</c:v>
                </c:pt>
                <c:pt idx="212">
                  <c:v>38.706493000000002</c:v>
                </c:pt>
                <c:pt idx="213">
                  <c:v>39.403064999999998</c:v>
                </c:pt>
                <c:pt idx="214">
                  <c:v>34.687114999999999</c:v>
                </c:pt>
                <c:pt idx="215">
                  <c:v>37.454559000000003</c:v>
                </c:pt>
                <c:pt idx="216">
                  <c:v>36.673271</c:v>
                </c:pt>
                <c:pt idx="217">
                  <c:v>39.967841999999997</c:v>
                </c:pt>
                <c:pt idx="218">
                  <c:v>41.417453999999999</c:v>
                </c:pt>
                <c:pt idx="219">
                  <c:v>42.471713999999999</c:v>
                </c:pt>
                <c:pt idx="220">
                  <c:v>42.010478999999997</c:v>
                </c:pt>
                <c:pt idx="221">
                  <c:v>45.305045999999997</c:v>
                </c:pt>
                <c:pt idx="222">
                  <c:v>43.836609000000003</c:v>
                </c:pt>
                <c:pt idx="223">
                  <c:v>44.721435999999997</c:v>
                </c:pt>
                <c:pt idx="224">
                  <c:v>44.439045</c:v>
                </c:pt>
                <c:pt idx="225">
                  <c:v>44.288437000000002</c:v>
                </c:pt>
                <c:pt idx="226">
                  <c:v>43.620109999999997</c:v>
                </c:pt>
                <c:pt idx="227">
                  <c:v>42.641151000000001</c:v>
                </c:pt>
                <c:pt idx="228">
                  <c:v>41.116233999999999</c:v>
                </c:pt>
                <c:pt idx="229">
                  <c:v>41.003276999999997</c:v>
                </c:pt>
                <c:pt idx="230">
                  <c:v>40.109039000000003</c:v>
                </c:pt>
                <c:pt idx="231">
                  <c:v>40.494971999999997</c:v>
                </c:pt>
                <c:pt idx="232">
                  <c:v>39.111255999999997</c:v>
                </c:pt>
                <c:pt idx="233">
                  <c:v>38.518227000000003</c:v>
                </c:pt>
                <c:pt idx="234">
                  <c:v>39.468947999999997</c:v>
                </c:pt>
                <c:pt idx="235">
                  <c:v>37.699299000000003</c:v>
                </c:pt>
                <c:pt idx="236">
                  <c:v>38.631186999999997</c:v>
                </c:pt>
                <c:pt idx="237">
                  <c:v>38.405273000000001</c:v>
                </c:pt>
                <c:pt idx="238">
                  <c:v>38.047576999999997</c:v>
                </c:pt>
                <c:pt idx="239">
                  <c:v>38.151114999999997</c:v>
                </c:pt>
                <c:pt idx="240">
                  <c:v>39.478363000000002</c:v>
                </c:pt>
                <c:pt idx="241">
                  <c:v>39.205382999999998</c:v>
                </c:pt>
                <c:pt idx="242">
                  <c:v>38.348801000000002</c:v>
                </c:pt>
                <c:pt idx="243">
                  <c:v>37.426315000000002</c:v>
                </c:pt>
                <c:pt idx="244">
                  <c:v>36.456772000000001</c:v>
                </c:pt>
                <c:pt idx="245">
                  <c:v>37.153343</c:v>
                </c:pt>
                <c:pt idx="246">
                  <c:v>37.812247999999997</c:v>
                </c:pt>
                <c:pt idx="247">
                  <c:v>38.875926999999997</c:v>
                </c:pt>
                <c:pt idx="248">
                  <c:v>36.720337000000001</c:v>
                </c:pt>
                <c:pt idx="249">
                  <c:v>37.200405000000003</c:v>
                </c:pt>
                <c:pt idx="250">
                  <c:v>37.209816000000004</c:v>
                </c:pt>
                <c:pt idx="251">
                  <c:v>37.426315000000002</c:v>
                </c:pt>
                <c:pt idx="252">
                  <c:v>36.579143999999999</c:v>
                </c:pt>
                <c:pt idx="253">
                  <c:v>34.969512999999999</c:v>
                </c:pt>
                <c:pt idx="254">
                  <c:v>35.600185000000003</c:v>
                </c:pt>
                <c:pt idx="255">
                  <c:v>33.943485000000003</c:v>
                </c:pt>
                <c:pt idx="256">
                  <c:v>34.969512999999999</c:v>
                </c:pt>
                <c:pt idx="257">
                  <c:v>35.995536999999999</c:v>
                </c:pt>
                <c:pt idx="258">
                  <c:v>36.579143999999999</c:v>
                </c:pt>
                <c:pt idx="259">
                  <c:v>37.981686000000003</c:v>
                </c:pt>
                <c:pt idx="260">
                  <c:v>39.03595</c:v>
                </c:pt>
                <c:pt idx="261">
                  <c:v>39.139496000000001</c:v>
                </c:pt>
                <c:pt idx="262">
                  <c:v>39.101844999999997</c:v>
                </c:pt>
                <c:pt idx="263">
                  <c:v>38.028754999999997</c:v>
                </c:pt>
                <c:pt idx="264">
                  <c:v>37.030968000000001</c:v>
                </c:pt>
                <c:pt idx="265">
                  <c:v>34.856552000000001</c:v>
                </c:pt>
                <c:pt idx="266">
                  <c:v>36.381473999999997</c:v>
                </c:pt>
                <c:pt idx="267">
                  <c:v>34.884791999999997</c:v>
                </c:pt>
                <c:pt idx="268">
                  <c:v>35.750793000000002</c:v>
                </c:pt>
                <c:pt idx="269">
                  <c:v>35.261313999999999</c:v>
                </c:pt>
                <c:pt idx="270">
                  <c:v>34.809486</c:v>
                </c:pt>
                <c:pt idx="271">
                  <c:v>33.237502999999997</c:v>
                </c:pt>
                <c:pt idx="272">
                  <c:v>33.774054999999997</c:v>
                </c:pt>
                <c:pt idx="273">
                  <c:v>34.037616999999997</c:v>
                </c:pt>
                <c:pt idx="274">
                  <c:v>31.477264000000002</c:v>
                </c:pt>
                <c:pt idx="275">
                  <c:v>31.373719999999999</c:v>
                </c:pt>
                <c:pt idx="276">
                  <c:v>29.142824000000001</c:v>
                </c:pt>
                <c:pt idx="277">
                  <c:v>29.321672</c:v>
                </c:pt>
                <c:pt idx="278">
                  <c:v>28.107389000000001</c:v>
                </c:pt>
                <c:pt idx="279">
                  <c:v>30.310044999999999</c:v>
                </c:pt>
                <c:pt idx="280">
                  <c:v>30.790112000000001</c:v>
                </c:pt>
                <c:pt idx="281">
                  <c:v>31.825551999999998</c:v>
                </c:pt>
                <c:pt idx="282">
                  <c:v>30.507719000000002</c:v>
                </c:pt>
                <c:pt idx="283">
                  <c:v>32.578594000000002</c:v>
                </c:pt>
                <c:pt idx="284">
                  <c:v>34.564751000000001</c:v>
                </c:pt>
                <c:pt idx="285">
                  <c:v>35.816681000000003</c:v>
                </c:pt>
                <c:pt idx="286">
                  <c:v>33.133965000000003</c:v>
                </c:pt>
                <c:pt idx="287">
                  <c:v>36.757987999999997</c:v>
                </c:pt>
                <c:pt idx="288">
                  <c:v>36.814467999999998</c:v>
                </c:pt>
                <c:pt idx="289">
                  <c:v>40.061973999999999</c:v>
                </c:pt>
                <c:pt idx="290">
                  <c:v>42.095196000000001</c:v>
                </c:pt>
                <c:pt idx="291">
                  <c:v>42.372593000000002</c:v>
                </c:pt>
                <c:pt idx="292">
                  <c:v>43.847152999999999</c:v>
                </c:pt>
                <c:pt idx="293">
                  <c:v>43.170150999999997</c:v>
                </c:pt>
                <c:pt idx="294">
                  <c:v>45.878151000000003</c:v>
                </c:pt>
                <c:pt idx="295">
                  <c:v>45.525737999999997</c:v>
                </c:pt>
                <c:pt idx="296">
                  <c:v>43.476196000000002</c:v>
                </c:pt>
                <c:pt idx="297">
                  <c:v>42.409691000000002</c:v>
                </c:pt>
                <c:pt idx="298">
                  <c:v>42.354050000000001</c:v>
                </c:pt>
                <c:pt idx="299">
                  <c:v>42.715736</c:v>
                </c:pt>
                <c:pt idx="300">
                  <c:v>43.244349999999997</c:v>
                </c:pt>
                <c:pt idx="301">
                  <c:v>42.020187</c:v>
                </c:pt>
                <c:pt idx="302">
                  <c:v>41.343197000000004</c:v>
                </c:pt>
                <c:pt idx="303">
                  <c:v>40.712566000000002</c:v>
                </c:pt>
                <c:pt idx="304">
                  <c:v>41.000056999999998</c:v>
                </c:pt>
                <c:pt idx="305">
                  <c:v>41.769793999999997</c:v>
                </c:pt>
                <c:pt idx="306">
                  <c:v>41.092799999999997</c:v>
                </c:pt>
                <c:pt idx="307">
                  <c:v>38.523918000000002</c:v>
                </c:pt>
                <c:pt idx="308">
                  <c:v>37.763454000000003</c:v>
                </c:pt>
                <c:pt idx="309">
                  <c:v>37.642895000000003</c:v>
                </c:pt>
                <c:pt idx="310">
                  <c:v>37.540877999999999</c:v>
                </c:pt>
                <c:pt idx="311">
                  <c:v>36.650581000000003</c:v>
                </c:pt>
                <c:pt idx="312">
                  <c:v>34.693787</c:v>
                </c:pt>
                <c:pt idx="313">
                  <c:v>34.962722999999997</c:v>
                </c:pt>
                <c:pt idx="314">
                  <c:v>34.350650999999999</c:v>
                </c:pt>
                <c:pt idx="315">
                  <c:v>33.274875999999999</c:v>
                </c:pt>
                <c:pt idx="316">
                  <c:v>34.063155999999999</c:v>
                </c:pt>
                <c:pt idx="317">
                  <c:v>34.220813999999997</c:v>
                </c:pt>
                <c:pt idx="318">
                  <c:v>36.613483000000002</c:v>
                </c:pt>
                <c:pt idx="319">
                  <c:v>36.632038000000001</c:v>
                </c:pt>
                <c:pt idx="320">
                  <c:v>35.797381999999999</c:v>
                </c:pt>
                <c:pt idx="321">
                  <c:v>37.494511000000003</c:v>
                </c:pt>
                <c:pt idx="322">
                  <c:v>38.171505000000003</c:v>
                </c:pt>
                <c:pt idx="323">
                  <c:v>35.166747999999998</c:v>
                </c:pt>
                <c:pt idx="324">
                  <c:v>38.329163000000001</c:v>
                </c:pt>
                <c:pt idx="325">
                  <c:v>40.230324000000003</c:v>
                </c:pt>
                <c:pt idx="326">
                  <c:v>34.619594999999997</c:v>
                </c:pt>
                <c:pt idx="327">
                  <c:v>33.219231000000001</c:v>
                </c:pt>
                <c:pt idx="328">
                  <c:v>32.282558000000002</c:v>
                </c:pt>
                <c:pt idx="329">
                  <c:v>31.197507999999999</c:v>
                </c:pt>
                <c:pt idx="330">
                  <c:v>31.438632999999999</c:v>
                </c:pt>
                <c:pt idx="331">
                  <c:v>31.076948000000002</c:v>
                </c:pt>
                <c:pt idx="332">
                  <c:v>30.696718000000001</c:v>
                </c:pt>
                <c:pt idx="333">
                  <c:v>31.818864999999999</c:v>
                </c:pt>
                <c:pt idx="334">
                  <c:v>33.033749</c:v>
                </c:pt>
                <c:pt idx="335">
                  <c:v>33.070843000000004</c:v>
                </c:pt>
                <c:pt idx="336">
                  <c:v>32.876091000000002</c:v>
                </c:pt>
                <c:pt idx="337">
                  <c:v>33.432526000000003</c:v>
                </c:pt>
                <c:pt idx="338">
                  <c:v>32.143452000000003</c:v>
                </c:pt>
                <c:pt idx="339">
                  <c:v>34.044609000000001</c:v>
                </c:pt>
                <c:pt idx="340">
                  <c:v>33.859127000000001</c:v>
                </c:pt>
                <c:pt idx="341">
                  <c:v>32.931736000000001</c:v>
                </c:pt>
                <c:pt idx="342">
                  <c:v>33.238548000000002</c:v>
                </c:pt>
                <c:pt idx="343">
                  <c:v>33.712600999999999</c:v>
                </c:pt>
                <c:pt idx="344">
                  <c:v>33.904040999999999</c:v>
                </c:pt>
                <c:pt idx="345">
                  <c:v>32.627743000000002</c:v>
                </c:pt>
                <c:pt idx="346">
                  <c:v>31.953129000000001</c:v>
                </c:pt>
                <c:pt idx="347">
                  <c:v>31.944016000000001</c:v>
                </c:pt>
                <c:pt idx="348">
                  <c:v>31.324095</c:v>
                </c:pt>
                <c:pt idx="349">
                  <c:v>31.72522</c:v>
                </c:pt>
                <c:pt idx="350">
                  <c:v>32.600391000000002</c:v>
                </c:pt>
                <c:pt idx="351">
                  <c:v>33.220309999999998</c:v>
                </c:pt>
                <c:pt idx="352">
                  <c:v>35.399146999999999</c:v>
                </c:pt>
                <c:pt idx="353">
                  <c:v>35.435608000000002</c:v>
                </c:pt>
                <c:pt idx="354">
                  <c:v>33.667019000000003</c:v>
                </c:pt>
                <c:pt idx="355">
                  <c:v>33.420872000000003</c:v>
                </c:pt>
                <c:pt idx="356">
                  <c:v>33.785530000000001</c:v>
                </c:pt>
                <c:pt idx="357">
                  <c:v>33.429988999999999</c:v>
                </c:pt>
                <c:pt idx="358">
                  <c:v>33.512034999999997</c:v>
                </c:pt>
                <c:pt idx="359">
                  <c:v>34.113720000000001</c:v>
                </c:pt>
                <c:pt idx="360">
                  <c:v>33.657902</c:v>
                </c:pt>
                <c:pt idx="361">
                  <c:v>32.0443</c:v>
                </c:pt>
                <c:pt idx="362">
                  <c:v>31.816379999999999</c:v>
                </c:pt>
                <c:pt idx="363">
                  <c:v>31.378788</c:v>
                </c:pt>
                <c:pt idx="364">
                  <c:v>30.248349999999999</c:v>
                </c:pt>
                <c:pt idx="365">
                  <c:v>28.251854000000002</c:v>
                </c:pt>
                <c:pt idx="366">
                  <c:v>28.270084000000001</c:v>
                </c:pt>
                <c:pt idx="367">
                  <c:v>28.771488000000002</c:v>
                </c:pt>
                <c:pt idx="368">
                  <c:v>29.054102</c:v>
                </c:pt>
                <c:pt idx="369">
                  <c:v>28.890001000000002</c:v>
                </c:pt>
                <c:pt idx="370">
                  <c:v>28.689440000000001</c:v>
                </c:pt>
                <c:pt idx="371">
                  <c:v>26.957317</c:v>
                </c:pt>
                <c:pt idx="372">
                  <c:v>26.428561999999999</c:v>
                </c:pt>
                <c:pt idx="373">
                  <c:v>26.410328</c:v>
                </c:pt>
                <c:pt idx="374">
                  <c:v>26.765872999999999</c:v>
                </c:pt>
                <c:pt idx="375">
                  <c:v>26.774989999999999</c:v>
                </c:pt>
                <c:pt idx="376">
                  <c:v>26.528845</c:v>
                </c:pt>
                <c:pt idx="377">
                  <c:v>26.692941999999999</c:v>
                </c:pt>
                <c:pt idx="378">
                  <c:v>22.927848999999998</c:v>
                </c:pt>
                <c:pt idx="379">
                  <c:v>23.274277000000001</c:v>
                </c:pt>
                <c:pt idx="380">
                  <c:v>22.900500999999998</c:v>
                </c:pt>
                <c:pt idx="381">
                  <c:v>22.581427000000001</c:v>
                </c:pt>
                <c:pt idx="382">
                  <c:v>22.080020999999999</c:v>
                </c:pt>
                <c:pt idx="383">
                  <c:v>22.444680999999999</c:v>
                </c:pt>
                <c:pt idx="384">
                  <c:v>21.760946000000001</c:v>
                </c:pt>
                <c:pt idx="385">
                  <c:v>22.262347999999999</c:v>
                </c:pt>
                <c:pt idx="386">
                  <c:v>22.362632999999999</c:v>
                </c:pt>
                <c:pt idx="387">
                  <c:v>22.946081</c:v>
                </c:pt>
                <c:pt idx="388">
                  <c:v>22.152954000000001</c:v>
                </c:pt>
                <c:pt idx="389">
                  <c:v>21.915928000000001</c:v>
                </c:pt>
                <c:pt idx="390">
                  <c:v>22.025326</c:v>
                </c:pt>
                <c:pt idx="391">
                  <c:v>19.545649999999998</c:v>
                </c:pt>
                <c:pt idx="392">
                  <c:v>20.083523</c:v>
                </c:pt>
                <c:pt idx="393">
                  <c:v>21.03163</c:v>
                </c:pt>
                <c:pt idx="394">
                  <c:v>20.475529000000002</c:v>
                </c:pt>
                <c:pt idx="395">
                  <c:v>19.089324999999999</c:v>
                </c:pt>
                <c:pt idx="396">
                  <c:v>19.328941</c:v>
                </c:pt>
                <c:pt idx="397">
                  <c:v>18.823087999999998</c:v>
                </c:pt>
                <c:pt idx="398">
                  <c:v>19.124822999999999</c:v>
                </c:pt>
                <c:pt idx="399">
                  <c:v>19.266815000000001</c:v>
                </c:pt>
                <c:pt idx="400">
                  <c:v>19.719421000000001</c:v>
                </c:pt>
                <c:pt idx="401">
                  <c:v>19.346686999999999</c:v>
                </c:pt>
                <c:pt idx="402">
                  <c:v>18.148614999999999</c:v>
                </c:pt>
                <c:pt idx="403">
                  <c:v>17.793628999999999</c:v>
                </c:pt>
                <c:pt idx="404">
                  <c:v>14.900501999999999</c:v>
                </c:pt>
                <c:pt idx="405">
                  <c:v>14.439021</c:v>
                </c:pt>
                <c:pt idx="406">
                  <c:v>14.110659</c:v>
                </c:pt>
                <c:pt idx="407">
                  <c:v>14.368024</c:v>
                </c:pt>
                <c:pt idx="408">
                  <c:v>13.879918999999999</c:v>
                </c:pt>
                <c:pt idx="409">
                  <c:v>14.243778000000001</c:v>
                </c:pt>
                <c:pt idx="410">
                  <c:v>13.640305</c:v>
                </c:pt>
                <c:pt idx="411">
                  <c:v>13.791171</c:v>
                </c:pt>
                <c:pt idx="412">
                  <c:v>13.595929999999999</c:v>
                </c:pt>
                <c:pt idx="413">
                  <c:v>12.885961999999999</c:v>
                </c:pt>
                <c:pt idx="414">
                  <c:v>13.036829000000001</c:v>
                </c:pt>
                <c:pt idx="415">
                  <c:v>13.409561999999999</c:v>
                </c:pt>
                <c:pt idx="416">
                  <c:v>13.649179</c:v>
                </c:pt>
                <c:pt idx="417">
                  <c:v>13.897667999999999</c:v>
                </c:pt>
                <c:pt idx="418">
                  <c:v>14.305901</c:v>
                </c:pt>
                <c:pt idx="419">
                  <c:v>14.501143000000001</c:v>
                </c:pt>
                <c:pt idx="420">
                  <c:v>14.146158</c:v>
                </c:pt>
                <c:pt idx="421">
                  <c:v>13.924291</c:v>
                </c:pt>
                <c:pt idx="422">
                  <c:v>14.261526999999999</c:v>
                </c:pt>
                <c:pt idx="423">
                  <c:v>14.119533000000001</c:v>
                </c:pt>
                <c:pt idx="424">
                  <c:v>14.376897</c:v>
                </c:pt>
                <c:pt idx="425">
                  <c:v>13.489435</c:v>
                </c:pt>
                <c:pt idx="426">
                  <c:v>13.267568000000001</c:v>
                </c:pt>
                <c:pt idx="427">
                  <c:v>12.548724</c:v>
                </c:pt>
                <c:pt idx="428">
                  <c:v>13.587056</c:v>
                </c:pt>
                <c:pt idx="429">
                  <c:v>14.066285000000001</c:v>
                </c:pt>
                <c:pt idx="430">
                  <c:v>13.471685000000001</c:v>
                </c:pt>
                <c:pt idx="431">
                  <c:v>11.962999</c:v>
                </c:pt>
                <c:pt idx="432">
                  <c:v>12.229238</c:v>
                </c:pt>
                <c:pt idx="433">
                  <c:v>13.374065999999999</c:v>
                </c:pt>
                <c:pt idx="434">
                  <c:v>13.409561999999999</c:v>
                </c:pt>
                <c:pt idx="435">
                  <c:v>12.894835</c:v>
                </c:pt>
                <c:pt idx="436">
                  <c:v>13.098951</c:v>
                </c:pt>
                <c:pt idx="437">
                  <c:v>13.862168</c:v>
                </c:pt>
                <c:pt idx="438">
                  <c:v>12.956958999999999</c:v>
                </c:pt>
                <c:pt idx="439">
                  <c:v>13.329692</c:v>
                </c:pt>
                <c:pt idx="440">
                  <c:v>13.400690000000001</c:v>
                </c:pt>
                <c:pt idx="441">
                  <c:v>13.471685000000001</c:v>
                </c:pt>
                <c:pt idx="442">
                  <c:v>13.098951</c:v>
                </c:pt>
                <c:pt idx="443">
                  <c:v>13.737924</c:v>
                </c:pt>
                <c:pt idx="444">
                  <c:v>12.664094</c:v>
                </c:pt>
                <c:pt idx="445">
                  <c:v>12.433354</c:v>
                </c:pt>
                <c:pt idx="446">
                  <c:v>11.608014000000001</c:v>
                </c:pt>
                <c:pt idx="447">
                  <c:v>11.377274</c:v>
                </c:pt>
                <c:pt idx="448">
                  <c:v>11.658632000000001</c:v>
                </c:pt>
                <c:pt idx="449">
                  <c:v>12.31582</c:v>
                </c:pt>
                <c:pt idx="450">
                  <c:v>11.30017</c:v>
                </c:pt>
                <c:pt idx="451">
                  <c:v>11.376982999999999</c:v>
                </c:pt>
                <c:pt idx="452">
                  <c:v>10.958774999999999</c:v>
                </c:pt>
                <c:pt idx="453">
                  <c:v>11.607426</c:v>
                </c:pt>
                <c:pt idx="454">
                  <c:v>12.051238</c:v>
                </c:pt>
                <c:pt idx="455">
                  <c:v>12.221933999999999</c:v>
                </c:pt>
                <c:pt idx="456">
                  <c:v>11.940284</c:v>
                </c:pt>
                <c:pt idx="457">
                  <c:v>11.940284</c:v>
                </c:pt>
                <c:pt idx="458">
                  <c:v>12.54626</c:v>
                </c:pt>
                <c:pt idx="459">
                  <c:v>12.691354</c:v>
                </c:pt>
                <c:pt idx="460">
                  <c:v>12.699889000000001</c:v>
                </c:pt>
                <c:pt idx="461">
                  <c:v>12.862052</c:v>
                </c:pt>
                <c:pt idx="462">
                  <c:v>13.118098</c:v>
                </c:pt>
                <c:pt idx="463">
                  <c:v>13.229050000000001</c:v>
                </c:pt>
                <c:pt idx="464">
                  <c:v>13.6814</c:v>
                </c:pt>
                <c:pt idx="465">
                  <c:v>12.96447</c:v>
                </c:pt>
                <c:pt idx="466">
                  <c:v>13.041283999999999</c:v>
                </c:pt>
                <c:pt idx="467">
                  <c:v>13.058353</c:v>
                </c:pt>
                <c:pt idx="468">
                  <c:v>12.870585</c:v>
                </c:pt>
                <c:pt idx="469">
                  <c:v>12.810841999999999</c:v>
                </c:pt>
                <c:pt idx="470">
                  <c:v>12.102447</c:v>
                </c:pt>
                <c:pt idx="471">
                  <c:v>11.906146</c:v>
                </c:pt>
                <c:pt idx="472">
                  <c:v>11.445262</c:v>
                </c:pt>
                <c:pt idx="473">
                  <c:v>11.402589000000001</c:v>
                </c:pt>
                <c:pt idx="474">
                  <c:v>11.001448999999999</c:v>
                </c:pt>
                <c:pt idx="475">
                  <c:v>10.864891</c:v>
                </c:pt>
                <c:pt idx="476">
                  <c:v>11.607426</c:v>
                </c:pt>
                <c:pt idx="477">
                  <c:v>12.61454</c:v>
                </c:pt>
                <c:pt idx="478">
                  <c:v>12.665749999999999</c:v>
                </c:pt>
                <c:pt idx="479">
                  <c:v>12.682817999999999</c:v>
                </c:pt>
                <c:pt idx="480">
                  <c:v>12.529192</c:v>
                </c:pt>
                <c:pt idx="481">
                  <c:v>12.469447000000001</c:v>
                </c:pt>
                <c:pt idx="482">
                  <c:v>12.751097</c:v>
                </c:pt>
                <c:pt idx="483">
                  <c:v>11.709845</c:v>
                </c:pt>
                <c:pt idx="484">
                  <c:v>11.428193</c:v>
                </c:pt>
                <c:pt idx="485">
                  <c:v>11.351379</c:v>
                </c:pt>
                <c:pt idx="486">
                  <c:v>11.713094</c:v>
                </c:pt>
                <c:pt idx="487">
                  <c:v>11.821937999999999</c:v>
                </c:pt>
                <c:pt idx="488">
                  <c:v>11.637743</c:v>
                </c:pt>
                <c:pt idx="489">
                  <c:v>12.50848</c:v>
                </c:pt>
                <c:pt idx="490">
                  <c:v>12.458246000000001</c:v>
                </c:pt>
                <c:pt idx="491">
                  <c:v>12.047995999999999</c:v>
                </c:pt>
                <c:pt idx="492">
                  <c:v>11.947525000000001</c:v>
                </c:pt>
                <c:pt idx="493">
                  <c:v>11.579135000000001</c:v>
                </c:pt>
                <c:pt idx="494">
                  <c:v>11.89729</c:v>
                </c:pt>
                <c:pt idx="495">
                  <c:v>11.461921999999999</c:v>
                </c:pt>
                <c:pt idx="496">
                  <c:v>10.105579000000001</c:v>
                </c:pt>
                <c:pt idx="497">
                  <c:v>9.7790529999999993</c:v>
                </c:pt>
                <c:pt idx="498">
                  <c:v>10.524203</c:v>
                </c:pt>
                <c:pt idx="499">
                  <c:v>10.758632</c:v>
                </c:pt>
                <c:pt idx="500">
                  <c:v>10.892593</c:v>
                </c:pt>
                <c:pt idx="501">
                  <c:v>10.883388999999999</c:v>
                </c:pt>
                <c:pt idx="502">
                  <c:v>11.278551999999999</c:v>
                </c:pt>
                <c:pt idx="503">
                  <c:v>11.327946000000001</c:v>
                </c:pt>
                <c:pt idx="504">
                  <c:v>11.509062</c:v>
                </c:pt>
                <c:pt idx="505">
                  <c:v>11.541993</c:v>
                </c:pt>
                <c:pt idx="506">
                  <c:v>11.500829</c:v>
                </c:pt>
                <c:pt idx="507">
                  <c:v>11.838362999999999</c:v>
                </c:pt>
                <c:pt idx="508">
                  <c:v>12.414638999999999</c:v>
                </c:pt>
                <c:pt idx="509">
                  <c:v>10.628181</c:v>
                </c:pt>
                <c:pt idx="510">
                  <c:v>10.438834999999999</c:v>
                </c:pt>
                <c:pt idx="511">
                  <c:v>10.768134</c:v>
                </c:pt>
                <c:pt idx="512">
                  <c:v>10.735206</c:v>
                </c:pt>
                <c:pt idx="513">
                  <c:v>11.006879</c:v>
                </c:pt>
                <c:pt idx="514">
                  <c:v>11.138597000000001</c:v>
                </c:pt>
                <c:pt idx="515">
                  <c:v>11.187994</c:v>
                </c:pt>
                <c:pt idx="516">
                  <c:v>10.743439</c:v>
                </c:pt>
                <c:pt idx="517">
                  <c:v>10.290647999999999</c:v>
                </c:pt>
                <c:pt idx="518">
                  <c:v>10.372975</c:v>
                </c:pt>
                <c:pt idx="519">
                  <c:v>10.307114</c:v>
                </c:pt>
                <c:pt idx="520">
                  <c:v>11.155063</c:v>
                </c:pt>
                <c:pt idx="521">
                  <c:v>11.245619</c:v>
                </c:pt>
                <c:pt idx="522">
                  <c:v>12.044174999999999</c:v>
                </c:pt>
                <c:pt idx="523">
                  <c:v>11.286784000000001</c:v>
                </c:pt>
                <c:pt idx="524">
                  <c:v>12.340547000000001</c:v>
                </c:pt>
                <c:pt idx="525">
                  <c:v>12.134732</c:v>
                </c:pt>
                <c:pt idx="526">
                  <c:v>12.867426999999999</c:v>
                </c:pt>
                <c:pt idx="527">
                  <c:v>12.974451</c:v>
                </c:pt>
                <c:pt idx="528">
                  <c:v>13.36961</c:v>
                </c:pt>
                <c:pt idx="529">
                  <c:v>13.040311000000001</c:v>
                </c:pt>
                <c:pt idx="530">
                  <c:v>13.065008000000001</c:v>
                </c:pt>
                <c:pt idx="531">
                  <c:v>13.402540999999999</c:v>
                </c:pt>
                <c:pt idx="532">
                  <c:v>12.842729</c:v>
                </c:pt>
                <c:pt idx="533">
                  <c:v>12.974451</c:v>
                </c:pt>
                <c:pt idx="534">
                  <c:v>12.727474000000001</c:v>
                </c:pt>
                <c:pt idx="535">
                  <c:v>11.187994</c:v>
                </c:pt>
                <c:pt idx="536">
                  <c:v>11.377338999999999</c:v>
                </c:pt>
                <c:pt idx="537">
                  <c:v>11.031575</c:v>
                </c:pt>
                <c:pt idx="538">
                  <c:v>11.196225999999999</c:v>
                </c:pt>
                <c:pt idx="539">
                  <c:v>10.924554000000001</c:v>
                </c:pt>
                <c:pt idx="540">
                  <c:v>10.397672</c:v>
                </c:pt>
                <c:pt idx="541">
                  <c:v>9.920185</c:v>
                </c:pt>
                <c:pt idx="542">
                  <c:v>9.4344669999999997</c:v>
                </c:pt>
                <c:pt idx="543">
                  <c:v>9.0146090000000001</c:v>
                </c:pt>
                <c:pt idx="544">
                  <c:v>8.8334919999999997</c:v>
                </c:pt>
                <c:pt idx="545">
                  <c:v>8.4630299999999998</c:v>
                </c:pt>
                <c:pt idx="546">
                  <c:v>8.4877269999999996</c:v>
                </c:pt>
                <c:pt idx="547">
                  <c:v>8.4630299999999998</c:v>
                </c:pt>
                <c:pt idx="548">
                  <c:v>7.3516399999999997</c:v>
                </c:pt>
                <c:pt idx="549">
                  <c:v>7.7961960000000001</c:v>
                </c:pt>
                <c:pt idx="550">
                  <c:v>7.5739179999999999</c:v>
                </c:pt>
                <c:pt idx="551">
                  <c:v>7.2116879999999997</c:v>
                </c:pt>
                <c:pt idx="552">
                  <c:v>6.9235480000000003</c:v>
                </c:pt>
                <c:pt idx="553">
                  <c:v>6.9235480000000003</c:v>
                </c:pt>
                <c:pt idx="554">
                  <c:v>6.6601080000000001</c:v>
                </c:pt>
                <c:pt idx="555">
                  <c:v>6.0179710000000002</c:v>
                </c:pt>
                <c:pt idx="556">
                  <c:v>6.1579240000000004</c:v>
                </c:pt>
                <c:pt idx="557">
                  <c:v>5.9027159999999999</c:v>
                </c:pt>
                <c:pt idx="558">
                  <c:v>6.0838320000000001</c:v>
                </c:pt>
                <c:pt idx="559">
                  <c:v>5.8286239999999996</c:v>
                </c:pt>
                <c:pt idx="560">
                  <c:v>5.7874610000000004</c:v>
                </c:pt>
                <c:pt idx="561">
                  <c:v>5.4499279999999999</c:v>
                </c:pt>
                <c:pt idx="562">
                  <c:v>5.5157879999999997</c:v>
                </c:pt>
                <c:pt idx="563">
                  <c:v>5.6475090000000003</c:v>
                </c:pt>
                <c:pt idx="564">
                  <c:v>5.8039259999999997</c:v>
                </c:pt>
                <c:pt idx="565">
                  <c:v>5.631043</c:v>
                </c:pt>
                <c:pt idx="566">
                  <c:v>5.6639730000000004</c:v>
                </c:pt>
                <c:pt idx="567">
                  <c:v>5.8450879999999996</c:v>
                </c:pt>
                <c:pt idx="568">
                  <c:v>5.6886700000000001</c:v>
                </c:pt>
                <c:pt idx="569">
                  <c:v>5.4005320000000001</c:v>
                </c:pt>
                <c:pt idx="570">
                  <c:v>5.4581600000000003</c:v>
                </c:pt>
                <c:pt idx="571">
                  <c:v>5.4005320000000001</c:v>
                </c:pt>
                <c:pt idx="572">
                  <c:v>5.3922999999999996</c:v>
                </c:pt>
                <c:pt idx="573">
                  <c:v>5.1453239999999996</c:v>
                </c:pt>
                <c:pt idx="574">
                  <c:v>5.8944830000000001</c:v>
                </c:pt>
                <c:pt idx="575">
                  <c:v>5.8450879999999996</c:v>
                </c:pt>
                <c:pt idx="576">
                  <c:v>5.7216009999999997</c:v>
                </c:pt>
                <c:pt idx="577">
                  <c:v>5.7380659999999999</c:v>
                </c:pt>
                <c:pt idx="578">
                  <c:v>5.5816480000000004</c:v>
                </c:pt>
                <c:pt idx="579">
                  <c:v>5.58988</c:v>
                </c:pt>
                <c:pt idx="580">
                  <c:v>5.6392759999999997</c:v>
                </c:pt>
                <c:pt idx="581">
                  <c:v>5.5981129999999997</c:v>
                </c:pt>
                <c:pt idx="582">
                  <c:v>5.7051350000000003</c:v>
                </c:pt>
                <c:pt idx="583">
                  <c:v>6.0262039999999999</c:v>
                </c:pt>
                <c:pt idx="584">
                  <c:v>5.6063460000000003</c:v>
                </c:pt>
                <c:pt idx="585">
                  <c:v>5.6145779999999998</c:v>
                </c:pt>
                <c:pt idx="586">
                  <c:v>5.7298340000000003</c:v>
                </c:pt>
                <c:pt idx="587">
                  <c:v>5.9603440000000001</c:v>
                </c:pt>
                <c:pt idx="588">
                  <c:v>6.2814120000000004</c:v>
                </c:pt>
                <c:pt idx="589">
                  <c:v>6.4460629999999997</c:v>
                </c:pt>
                <c:pt idx="590">
                  <c:v>6.1908539999999999</c:v>
                </c:pt>
                <c:pt idx="591">
                  <c:v>6.3555039999999998</c:v>
                </c:pt>
                <c:pt idx="592">
                  <c:v>6.314343</c:v>
                </c:pt>
                <c:pt idx="593">
                  <c:v>6.1908539999999999</c:v>
                </c:pt>
                <c:pt idx="594">
                  <c:v>5.8450879999999996</c:v>
                </c:pt>
                <c:pt idx="595">
                  <c:v>5.7792279999999998</c:v>
                </c:pt>
                <c:pt idx="596">
                  <c:v>5.5816480000000004</c:v>
                </c:pt>
                <c:pt idx="597">
                  <c:v>5.7874610000000004</c:v>
                </c:pt>
                <c:pt idx="598">
                  <c:v>5.8697869999999996</c:v>
                </c:pt>
                <c:pt idx="599">
                  <c:v>6.1990869999999996</c:v>
                </c:pt>
                <c:pt idx="600">
                  <c:v>7.0964309999999999</c:v>
                </c:pt>
                <c:pt idx="601">
                  <c:v>7.0799669999999999</c:v>
                </c:pt>
                <c:pt idx="602">
                  <c:v>7.7221029999999997</c:v>
                </c:pt>
                <c:pt idx="603">
                  <c:v>7.508057</c:v>
                </c:pt>
                <c:pt idx="604">
                  <c:v>7.4915919999999998</c:v>
                </c:pt>
                <c:pt idx="605">
                  <c:v>7.1869969999999999</c:v>
                </c:pt>
                <c:pt idx="606">
                  <c:v>7.2322449999999998</c:v>
                </c:pt>
                <c:pt idx="607">
                  <c:v>6.9607530000000004</c:v>
                </c:pt>
                <c:pt idx="608">
                  <c:v>7.2322449999999998</c:v>
                </c:pt>
                <c:pt idx="609">
                  <c:v>6.704345</c:v>
                </c:pt>
                <c:pt idx="610">
                  <c:v>6.6138459999999997</c:v>
                </c:pt>
                <c:pt idx="611">
                  <c:v>6.1689020000000001</c:v>
                </c:pt>
                <c:pt idx="612">
                  <c:v>6.6213879999999996</c:v>
                </c:pt>
                <c:pt idx="613">
                  <c:v>7.028626</c:v>
                </c:pt>
                <c:pt idx="614">
                  <c:v>7.1492889999999996</c:v>
                </c:pt>
                <c:pt idx="615">
                  <c:v>7.6168579999999997</c:v>
                </c:pt>
                <c:pt idx="616">
                  <c:v>8.0467209999999998</c:v>
                </c:pt>
                <c:pt idx="617">
                  <c:v>7.9863879999999998</c:v>
                </c:pt>
                <c:pt idx="618">
                  <c:v>7.8355610000000002</c:v>
                </c:pt>
                <c:pt idx="619">
                  <c:v>7.7526039999999998</c:v>
                </c:pt>
                <c:pt idx="620">
                  <c:v>7.4660289999999998</c:v>
                </c:pt>
                <c:pt idx="621">
                  <c:v>8.0090140000000005</c:v>
                </c:pt>
                <c:pt idx="622">
                  <c:v>8.0316390000000002</c:v>
                </c:pt>
                <c:pt idx="623">
                  <c:v>7.5565290000000003</c:v>
                </c:pt>
                <c:pt idx="624">
                  <c:v>7.4283219999999996</c:v>
                </c:pt>
                <c:pt idx="625">
                  <c:v>7.6470260000000003</c:v>
                </c:pt>
                <c:pt idx="626">
                  <c:v>5.9652820000000002</c:v>
                </c:pt>
                <c:pt idx="627">
                  <c:v>6.0256129999999999</c:v>
                </c:pt>
                <c:pt idx="628">
                  <c:v>5.7616630000000004</c:v>
                </c:pt>
                <c:pt idx="629">
                  <c:v>5.8823270000000001</c:v>
                </c:pt>
                <c:pt idx="630">
                  <c:v>5.7314970000000001</c:v>
                </c:pt>
                <c:pt idx="631">
                  <c:v>5.8069110000000004</c:v>
                </c:pt>
                <c:pt idx="632">
                  <c:v>5.9351159999999998</c:v>
                </c:pt>
                <c:pt idx="633">
                  <c:v>6.3423540000000003</c:v>
                </c:pt>
                <c:pt idx="634">
                  <c:v>6.704345</c:v>
                </c:pt>
                <c:pt idx="635">
                  <c:v>6.5761390000000004</c:v>
                </c:pt>
                <c:pt idx="636">
                  <c:v>6.4253119999999999</c:v>
                </c:pt>
                <c:pt idx="637">
                  <c:v>6.26694</c:v>
                </c:pt>
                <c:pt idx="638">
                  <c:v>5.7314970000000001</c:v>
                </c:pt>
                <c:pt idx="639">
                  <c:v>6.0708630000000001</c:v>
                </c:pt>
                <c:pt idx="640">
                  <c:v>5.8597020000000004</c:v>
                </c:pt>
                <c:pt idx="641">
                  <c:v>5.8747850000000001</c:v>
                </c:pt>
                <c:pt idx="642">
                  <c:v>5.8672430000000002</c:v>
                </c:pt>
                <c:pt idx="643">
                  <c:v>5.837078</c:v>
                </c:pt>
                <c:pt idx="644">
                  <c:v>5.739039</c:v>
                </c:pt>
                <c:pt idx="645">
                  <c:v>6.304646</c:v>
                </c:pt>
                <c:pt idx="646">
                  <c:v>6.1915259999999996</c:v>
                </c:pt>
                <c:pt idx="647">
                  <c:v>5.5957520000000001</c:v>
                </c:pt>
                <c:pt idx="648">
                  <c:v>5.8974099999999998</c:v>
                </c:pt>
                <c:pt idx="649">
                  <c:v>6.3725209999999999</c:v>
                </c:pt>
                <c:pt idx="650">
                  <c:v>6.8928799999999999</c:v>
                </c:pt>
                <c:pt idx="651">
                  <c:v>7.6771900000000004</c:v>
                </c:pt>
                <c:pt idx="652">
                  <c:v>6.221692</c:v>
                </c:pt>
                <c:pt idx="653">
                  <c:v>6.5308909999999996</c:v>
                </c:pt>
                <c:pt idx="654">
                  <c:v>6.304646</c:v>
                </c:pt>
                <c:pt idx="655">
                  <c:v>5.8898679999999999</c:v>
                </c:pt>
                <c:pt idx="656">
                  <c:v>5.8446189999999998</c:v>
                </c:pt>
                <c:pt idx="657">
                  <c:v>7.2548690000000002</c:v>
                </c:pt>
                <c:pt idx="658">
                  <c:v>7.1492889999999996</c:v>
                </c:pt>
                <c:pt idx="659">
                  <c:v>7.9863879999999998</c:v>
                </c:pt>
                <c:pt idx="660">
                  <c:v>8.1221359999999994</c:v>
                </c:pt>
                <c:pt idx="661">
                  <c:v>6.8476309999999998</c:v>
                </c:pt>
                <c:pt idx="662">
                  <c:v>6.4705589999999997</c:v>
                </c:pt>
                <c:pt idx="663">
                  <c:v>6.6364710000000002</c:v>
                </c:pt>
                <c:pt idx="664">
                  <c:v>7.2397869999999998</c:v>
                </c:pt>
                <c:pt idx="665">
                  <c:v>8.0014730000000007</c:v>
                </c:pt>
                <c:pt idx="666">
                  <c:v>7.5640679999999998</c:v>
                </c:pt>
                <c:pt idx="667">
                  <c:v>8.0542619999999996</c:v>
                </c:pt>
                <c:pt idx="668">
                  <c:v>8.7706999999999997</c:v>
                </c:pt>
                <c:pt idx="669">
                  <c:v>8.0467209999999998</c:v>
                </c:pt>
                <c:pt idx="670">
                  <c:v>8.7405360000000005</c:v>
                </c:pt>
                <c:pt idx="671">
                  <c:v>9.0497329999999998</c:v>
                </c:pt>
                <c:pt idx="672">
                  <c:v>9.8114190000000008</c:v>
                </c:pt>
                <c:pt idx="673">
                  <c:v>9.1477710000000005</c:v>
                </c:pt>
                <c:pt idx="674">
                  <c:v>9.7586290000000009</c:v>
                </c:pt>
                <c:pt idx="675">
                  <c:v>9.7209219999999998</c:v>
                </c:pt>
                <c:pt idx="676">
                  <c:v>9.8792919999999995</c:v>
                </c:pt>
                <c:pt idx="677">
                  <c:v>10.414736</c:v>
                </c:pt>
                <c:pt idx="678">
                  <c:v>10.361945</c:v>
                </c:pt>
                <c:pt idx="679">
                  <c:v>10.482609</c:v>
                </c:pt>
                <c:pt idx="680">
                  <c:v>10.972802</c:v>
                </c:pt>
                <c:pt idx="681">
                  <c:v>11.093465</c:v>
                </c:pt>
                <c:pt idx="682">
                  <c:v>13.74051</c:v>
                </c:pt>
                <c:pt idx="683">
                  <c:v>13.604768</c:v>
                </c:pt>
                <c:pt idx="684">
                  <c:v>14.298577</c:v>
                </c:pt>
                <c:pt idx="685">
                  <c:v>14.735984</c:v>
                </c:pt>
                <c:pt idx="686">
                  <c:v>14.441865</c:v>
                </c:pt>
                <c:pt idx="687">
                  <c:v>14.607778</c:v>
                </c:pt>
                <c:pt idx="688">
                  <c:v>14.419242000000001</c:v>
                </c:pt>
                <c:pt idx="689">
                  <c:v>14.389075999999999</c:v>
                </c:pt>
                <c:pt idx="690">
                  <c:v>14.426784</c:v>
                </c:pt>
                <c:pt idx="691">
                  <c:v>14.03463</c:v>
                </c:pt>
                <c:pt idx="692">
                  <c:v>14.04217</c:v>
                </c:pt>
                <c:pt idx="693">
                  <c:v>13.702802999999999</c:v>
                </c:pt>
                <c:pt idx="694">
                  <c:v>13.989379</c:v>
                </c:pt>
                <c:pt idx="695">
                  <c:v>14.570069</c:v>
                </c:pt>
                <c:pt idx="696">
                  <c:v>14.449407000000001</c:v>
                </c:pt>
                <c:pt idx="697">
                  <c:v>15.218635000000001</c:v>
                </c:pt>
                <c:pt idx="698">
                  <c:v>15.527834</c:v>
                </c:pt>
                <c:pt idx="699">
                  <c:v>15.39209</c:v>
                </c:pt>
                <c:pt idx="700">
                  <c:v>15.527834</c:v>
                </c:pt>
                <c:pt idx="701">
                  <c:v>15.437336</c:v>
                </c:pt>
                <c:pt idx="702">
                  <c:v>14.381535</c:v>
                </c:pt>
                <c:pt idx="703">
                  <c:v>14.177913</c:v>
                </c:pt>
                <c:pt idx="704">
                  <c:v>14.751065000000001</c:v>
                </c:pt>
                <c:pt idx="705">
                  <c:v>14.524823</c:v>
                </c:pt>
                <c:pt idx="706">
                  <c:v>13.272943</c:v>
                </c:pt>
                <c:pt idx="707">
                  <c:v>13.091949</c:v>
                </c:pt>
                <c:pt idx="708">
                  <c:v>12.021061</c:v>
                </c:pt>
                <c:pt idx="709">
                  <c:v>11.606284</c:v>
                </c:pt>
                <c:pt idx="710">
                  <c:v>11.69678</c:v>
                </c:pt>
                <c:pt idx="711">
                  <c:v>11.855152</c:v>
                </c:pt>
                <c:pt idx="712">
                  <c:v>11.138714</c:v>
                </c:pt>
                <c:pt idx="713">
                  <c:v>11.545952</c:v>
                </c:pt>
                <c:pt idx="714">
                  <c:v>11.417747</c:v>
                </c:pt>
                <c:pt idx="715">
                  <c:v>12.428299000000001</c:v>
                </c:pt>
                <c:pt idx="716">
                  <c:v>11.870233000000001</c:v>
                </c:pt>
                <c:pt idx="717">
                  <c:v>11.153797000000001</c:v>
                </c:pt>
                <c:pt idx="718">
                  <c:v>10.806891</c:v>
                </c:pt>
                <c:pt idx="719">
                  <c:v>10.79935</c:v>
                </c:pt>
                <c:pt idx="720">
                  <c:v>10.490149000000001</c:v>
                </c:pt>
                <c:pt idx="721">
                  <c:v>10.633437000000001</c:v>
                </c:pt>
                <c:pt idx="722">
                  <c:v>11.538411</c:v>
                </c:pt>
                <c:pt idx="723">
                  <c:v>10.987885</c:v>
                </c:pt>
                <c:pt idx="724">
                  <c:v>10.663603</c:v>
                </c:pt>
                <c:pt idx="725">
                  <c:v>10.701307999999999</c:v>
                </c:pt>
                <c:pt idx="726">
                  <c:v>10.723935000000001</c:v>
                </c:pt>
                <c:pt idx="727">
                  <c:v>11.11609</c:v>
                </c:pt>
                <c:pt idx="728">
                  <c:v>11.033132999999999</c:v>
                </c:pt>
                <c:pt idx="729">
                  <c:v>12.337804999999999</c:v>
                </c:pt>
                <c:pt idx="730">
                  <c:v>13.182444</c:v>
                </c:pt>
                <c:pt idx="731">
                  <c:v>12.903411999999999</c:v>
                </c:pt>
                <c:pt idx="732">
                  <c:v>13.122112</c:v>
                </c:pt>
                <c:pt idx="733">
                  <c:v>12.322721</c:v>
                </c:pt>
                <c:pt idx="734">
                  <c:v>12.352884</c:v>
                </c:pt>
                <c:pt idx="735">
                  <c:v>12.292552000000001</c:v>
                </c:pt>
                <c:pt idx="736">
                  <c:v>12.53388</c:v>
                </c:pt>
                <c:pt idx="737">
                  <c:v>12.466008</c:v>
                </c:pt>
                <c:pt idx="738">
                  <c:v>11.74957</c:v>
                </c:pt>
                <c:pt idx="739">
                  <c:v>11.990895</c:v>
                </c:pt>
                <c:pt idx="740">
                  <c:v>11.63645</c:v>
                </c:pt>
                <c:pt idx="741">
                  <c:v>11.938107</c:v>
                </c:pt>
                <c:pt idx="742">
                  <c:v>12.624378</c:v>
                </c:pt>
                <c:pt idx="743">
                  <c:v>12.933577</c:v>
                </c:pt>
                <c:pt idx="744">
                  <c:v>13.650015</c:v>
                </c:pt>
                <c:pt idx="745">
                  <c:v>13.732969000000001</c:v>
                </c:pt>
                <c:pt idx="746">
                  <c:v>12.903411999999999</c:v>
                </c:pt>
                <c:pt idx="747">
                  <c:v>13.189984000000001</c:v>
                </c:pt>
                <c:pt idx="748">
                  <c:v>12.722417</c:v>
                </c:pt>
                <c:pt idx="749">
                  <c:v>11.953188000000001</c:v>
                </c:pt>
                <c:pt idx="750">
                  <c:v>12.300096</c:v>
                </c:pt>
                <c:pt idx="751">
                  <c:v>12.601751999999999</c:v>
                </c:pt>
                <c:pt idx="752">
                  <c:v>12.820456999999999</c:v>
                </c:pt>
                <c:pt idx="753">
                  <c:v>13.076864</c:v>
                </c:pt>
                <c:pt idx="754">
                  <c:v>13.250318</c:v>
                </c:pt>
                <c:pt idx="755">
                  <c:v>12.820456999999999</c:v>
                </c:pt>
                <c:pt idx="756">
                  <c:v>14.14775</c:v>
                </c:pt>
                <c:pt idx="757">
                  <c:v>13.536894</c:v>
                </c:pt>
                <c:pt idx="758">
                  <c:v>13.363439</c:v>
                </c:pt>
                <c:pt idx="759">
                  <c:v>12.850623000000001</c:v>
                </c:pt>
                <c:pt idx="760">
                  <c:v>13.838547999999999</c:v>
                </c:pt>
                <c:pt idx="761">
                  <c:v>13.84609</c:v>
                </c:pt>
                <c:pt idx="762">
                  <c:v>14.170374000000001</c:v>
                </c:pt>
                <c:pt idx="763">
                  <c:v>14.238248</c:v>
                </c:pt>
                <c:pt idx="764">
                  <c:v>14.192999</c:v>
                </c:pt>
                <c:pt idx="765">
                  <c:v>13.52181</c:v>
                </c:pt>
                <c:pt idx="766">
                  <c:v>13.039156999999999</c:v>
                </c:pt>
                <c:pt idx="767">
                  <c:v>12.54142</c:v>
                </c:pt>
                <c:pt idx="768">
                  <c:v>12.624378</c:v>
                </c:pt>
                <c:pt idx="769">
                  <c:v>11.651531</c:v>
                </c:pt>
                <c:pt idx="770">
                  <c:v>11.606284</c:v>
                </c:pt>
                <c:pt idx="771">
                  <c:v>10.045203000000001</c:v>
                </c:pt>
                <c:pt idx="772">
                  <c:v>10.580647000000001</c:v>
                </c:pt>
                <c:pt idx="773">
                  <c:v>10.708850999999999</c:v>
                </c:pt>
                <c:pt idx="774">
                  <c:v>10.286530000000001</c:v>
                </c:pt>
                <c:pt idx="775">
                  <c:v>11.055758000000001</c:v>
                </c:pt>
                <c:pt idx="776">
                  <c:v>11.357414</c:v>
                </c:pt>
                <c:pt idx="777">
                  <c:v>10.580647000000001</c:v>
                </c:pt>
                <c:pt idx="778">
                  <c:v>10.392110000000001</c:v>
                </c:pt>
                <c:pt idx="779">
                  <c:v>9.9924140000000001</c:v>
                </c:pt>
                <c:pt idx="780">
                  <c:v>11.025593000000001</c:v>
                </c:pt>
                <c:pt idx="781">
                  <c:v>10.309155000000001</c:v>
                </c:pt>
                <c:pt idx="782">
                  <c:v>9.3513909999999996</c:v>
                </c:pt>
                <c:pt idx="783">
                  <c:v>9.2533530000000006</c:v>
                </c:pt>
                <c:pt idx="784">
                  <c:v>9.0572739999999996</c:v>
                </c:pt>
                <c:pt idx="785">
                  <c:v>8.5595400000000001</c:v>
                </c:pt>
                <c:pt idx="786">
                  <c:v>7.993932</c:v>
                </c:pt>
                <c:pt idx="787">
                  <c:v>7.3001189999999996</c:v>
                </c:pt>
                <c:pt idx="788">
                  <c:v>6.9230450000000001</c:v>
                </c:pt>
                <c:pt idx="789">
                  <c:v>6.0406979999999999</c:v>
                </c:pt>
                <c:pt idx="790">
                  <c:v>6.4554770000000001</c:v>
                </c:pt>
                <c:pt idx="791">
                  <c:v>6.4781019999999998</c:v>
                </c:pt>
                <c:pt idx="792">
                  <c:v>7.3378249999999996</c:v>
                </c:pt>
                <c:pt idx="793">
                  <c:v>7.7224389999999996</c:v>
                </c:pt>
                <c:pt idx="794">
                  <c:v>7.2322449999999998</c:v>
                </c:pt>
                <c:pt idx="795">
                  <c:v>7.8204770000000003</c:v>
                </c:pt>
                <c:pt idx="796">
                  <c:v>9.9622469999999996</c:v>
                </c:pt>
                <c:pt idx="797">
                  <c:v>10.580647000000001</c:v>
                </c:pt>
                <c:pt idx="798">
                  <c:v>12.119102</c:v>
                </c:pt>
                <c:pt idx="799">
                  <c:v>10.837056</c:v>
                </c:pt>
                <c:pt idx="800">
                  <c:v>10.701307999999999</c:v>
                </c:pt>
                <c:pt idx="801">
                  <c:v>10.165867</c:v>
                </c:pt>
                <c:pt idx="802">
                  <c:v>9.3589339999999996</c:v>
                </c:pt>
                <c:pt idx="803">
                  <c:v>9.8415850000000002</c:v>
                </c:pt>
                <c:pt idx="804">
                  <c:v>9.4569709999999993</c:v>
                </c:pt>
                <c:pt idx="805">
                  <c:v>9.713381</c:v>
                </c:pt>
                <c:pt idx="806">
                  <c:v>11.11609</c:v>
                </c:pt>
                <c:pt idx="807">
                  <c:v>11.153797000000001</c:v>
                </c:pt>
                <c:pt idx="808">
                  <c:v>11.304625</c:v>
                </c:pt>
                <c:pt idx="809">
                  <c:v>13.544435999999999</c:v>
                </c:pt>
                <c:pt idx="810">
                  <c:v>13.876257000000001</c:v>
                </c:pt>
                <c:pt idx="811">
                  <c:v>15.557999000000001</c:v>
                </c:pt>
                <c:pt idx="812">
                  <c:v>18.129632999999998</c:v>
                </c:pt>
                <c:pt idx="813">
                  <c:v>18.687698000000001</c:v>
                </c:pt>
                <c:pt idx="814">
                  <c:v>17.277450999999999</c:v>
                </c:pt>
                <c:pt idx="815">
                  <c:v>18.604742000000002</c:v>
                </c:pt>
                <c:pt idx="816">
                  <c:v>20.128119000000002</c:v>
                </c:pt>
                <c:pt idx="817">
                  <c:v>19.653003999999999</c:v>
                </c:pt>
                <c:pt idx="818">
                  <c:v>20.761595</c:v>
                </c:pt>
                <c:pt idx="819">
                  <c:v>20.256321</c:v>
                </c:pt>
                <c:pt idx="820">
                  <c:v>19.698252</c:v>
                </c:pt>
                <c:pt idx="821">
                  <c:v>20.324193999999999</c:v>
                </c:pt>
                <c:pt idx="822">
                  <c:v>20.806844999999999</c:v>
                </c:pt>
                <c:pt idx="823">
                  <c:v>18.627371</c:v>
                </c:pt>
                <c:pt idx="824">
                  <c:v>19.404136999999999</c:v>
                </c:pt>
                <c:pt idx="825">
                  <c:v>20.437313</c:v>
                </c:pt>
                <c:pt idx="826">
                  <c:v>20.467479999999998</c:v>
                </c:pt>
                <c:pt idx="827">
                  <c:v>22.850576</c:v>
                </c:pt>
                <c:pt idx="828">
                  <c:v>24.336241000000001</c:v>
                </c:pt>
                <c:pt idx="829">
                  <c:v>24.833977000000001</c:v>
                </c:pt>
                <c:pt idx="830">
                  <c:v>24.087374000000001</c:v>
                </c:pt>
                <c:pt idx="831">
                  <c:v>24.208036</c:v>
                </c:pt>
                <c:pt idx="832">
                  <c:v>23.604718999999999</c:v>
                </c:pt>
                <c:pt idx="833">
                  <c:v>23.325689000000001</c:v>
                </c:pt>
                <c:pt idx="834">
                  <c:v>23.476519</c:v>
                </c:pt>
                <c:pt idx="835">
                  <c:v>20.014994000000002</c:v>
                </c:pt>
                <c:pt idx="836">
                  <c:v>18.197503999999999</c:v>
                </c:pt>
                <c:pt idx="837">
                  <c:v>19.864163999999999</c:v>
                </c:pt>
                <c:pt idx="838">
                  <c:v>18.642451999999999</c:v>
                </c:pt>
                <c:pt idx="839">
                  <c:v>18.484079000000001</c:v>
                </c:pt>
                <c:pt idx="840">
                  <c:v>18.551952</c:v>
                </c:pt>
                <c:pt idx="841">
                  <c:v>18.72541</c:v>
                </c:pt>
                <c:pt idx="842">
                  <c:v>19.291014000000001</c:v>
                </c:pt>
                <c:pt idx="843">
                  <c:v>19.751041000000001</c:v>
                </c:pt>
                <c:pt idx="844">
                  <c:v>20.218610999999999</c:v>
                </c:pt>
                <c:pt idx="845">
                  <c:v>20.776678</c:v>
                </c:pt>
                <c:pt idx="846">
                  <c:v>22.971239000000001</c:v>
                </c:pt>
                <c:pt idx="847">
                  <c:v>20.603225999999999</c:v>
                </c:pt>
                <c:pt idx="848">
                  <c:v>21.304580999999999</c:v>
                </c:pt>
                <c:pt idx="849">
                  <c:v>23.144693</c:v>
                </c:pt>
                <c:pt idx="850">
                  <c:v>25.610744</c:v>
                </c:pt>
                <c:pt idx="851">
                  <c:v>27.956135</c:v>
                </c:pt>
                <c:pt idx="852">
                  <c:v>26.621297999999999</c:v>
                </c:pt>
                <c:pt idx="853">
                  <c:v>26.236685000000001</c:v>
                </c:pt>
                <c:pt idx="854">
                  <c:v>26.56851</c:v>
                </c:pt>
                <c:pt idx="855">
                  <c:v>25.663536000000001</c:v>
                </c:pt>
                <c:pt idx="856">
                  <c:v>24.781185000000001</c:v>
                </c:pt>
                <c:pt idx="857">
                  <c:v>26.206517999999999</c:v>
                </c:pt>
                <c:pt idx="858">
                  <c:v>25.904859999999999</c:v>
                </c:pt>
                <c:pt idx="859">
                  <c:v>27.465938999999999</c:v>
                </c:pt>
                <c:pt idx="860">
                  <c:v>26.349806000000001</c:v>
                </c:pt>
                <c:pt idx="861">
                  <c:v>25.935026000000001</c:v>
                </c:pt>
                <c:pt idx="862">
                  <c:v>22.156765</c:v>
                </c:pt>
                <c:pt idx="863">
                  <c:v>22.910907999999999</c:v>
                </c:pt>
                <c:pt idx="864">
                  <c:v>22.284967000000002</c:v>
                </c:pt>
                <c:pt idx="865">
                  <c:v>21.131125999999998</c:v>
                </c:pt>
                <c:pt idx="866">
                  <c:v>19.99991</c:v>
                </c:pt>
                <c:pt idx="867">
                  <c:v>20.18845</c:v>
                </c:pt>
                <c:pt idx="868">
                  <c:v>20.535349</c:v>
                </c:pt>
                <c:pt idx="869">
                  <c:v>20.324193999999999</c:v>
                </c:pt>
                <c:pt idx="870">
                  <c:v>19.577591000000002</c:v>
                </c:pt>
                <c:pt idx="871">
                  <c:v>20.610766999999999</c:v>
                </c:pt>
                <c:pt idx="872">
                  <c:v>19.788747999999998</c:v>
                </c:pt>
                <c:pt idx="873">
                  <c:v>19.622837000000001</c:v>
                </c:pt>
                <c:pt idx="874">
                  <c:v>21.244247000000001</c:v>
                </c:pt>
                <c:pt idx="875">
                  <c:v>21.425242999999998</c:v>
                </c:pt>
                <c:pt idx="876">
                  <c:v>20.738976000000001</c:v>
                </c:pt>
                <c:pt idx="877">
                  <c:v>19.901871</c:v>
                </c:pt>
                <c:pt idx="878">
                  <c:v>20.678640000000001</c:v>
                </c:pt>
                <c:pt idx="879">
                  <c:v>20.097947999999999</c:v>
                </c:pt>
                <c:pt idx="880">
                  <c:v>19.781203999999999</c:v>
                </c:pt>
                <c:pt idx="881">
                  <c:v>20.331734000000001</c:v>
                </c:pt>
                <c:pt idx="882">
                  <c:v>19.735962000000001</c:v>
                </c:pt>
                <c:pt idx="883">
                  <c:v>19.426762</c:v>
                </c:pt>
                <c:pt idx="884">
                  <c:v>19.833998000000001</c:v>
                </c:pt>
                <c:pt idx="885">
                  <c:v>20.022532000000002</c:v>
                </c:pt>
                <c:pt idx="886">
                  <c:v>20.037618999999999</c:v>
                </c:pt>
                <c:pt idx="887">
                  <c:v>20.527809000000001</c:v>
                </c:pt>
                <c:pt idx="888">
                  <c:v>21.349833</c:v>
                </c:pt>
                <c:pt idx="889">
                  <c:v>21.493116000000001</c:v>
                </c:pt>
                <c:pt idx="890">
                  <c:v>20.987843000000002</c:v>
                </c:pt>
                <c:pt idx="891">
                  <c:v>20.935048999999999</c:v>
                </c:pt>
                <c:pt idx="892">
                  <c:v>19.358886999999999</c:v>
                </c:pt>
                <c:pt idx="893">
                  <c:v>20.128119000000002</c:v>
                </c:pt>
                <c:pt idx="894">
                  <c:v>19.992369</c:v>
                </c:pt>
                <c:pt idx="895">
                  <c:v>21.440328999999998</c:v>
                </c:pt>
                <c:pt idx="896">
                  <c:v>21.968226999999999</c:v>
                </c:pt>
                <c:pt idx="897">
                  <c:v>21.319662000000001</c:v>
                </c:pt>
                <c:pt idx="898">
                  <c:v>22.021018999999999</c:v>
                </c:pt>
                <c:pt idx="899">
                  <c:v>20.625854</c:v>
                </c:pt>
                <c:pt idx="900">
                  <c:v>22.171845999999999</c:v>
                </c:pt>
                <c:pt idx="901">
                  <c:v>22.073809000000001</c:v>
                </c:pt>
                <c:pt idx="902">
                  <c:v>21.35737</c:v>
                </c:pt>
                <c:pt idx="903">
                  <c:v>21.568531</c:v>
                </c:pt>
                <c:pt idx="904">
                  <c:v>21.493116000000001</c:v>
                </c:pt>
                <c:pt idx="905">
                  <c:v>21.711818999999998</c:v>
                </c:pt>
                <c:pt idx="906">
                  <c:v>22.812868000000002</c:v>
                </c:pt>
                <c:pt idx="907">
                  <c:v>21.862648</c:v>
                </c:pt>
                <c:pt idx="908">
                  <c:v>21.530823000000002</c:v>
                </c:pt>
                <c:pt idx="909">
                  <c:v>21.576074999999999</c:v>
                </c:pt>
                <c:pt idx="910">
                  <c:v>20.610766999999999</c:v>
                </c:pt>
                <c:pt idx="911">
                  <c:v>19.720877000000002</c:v>
                </c:pt>
                <c:pt idx="912">
                  <c:v>19.713335000000001</c:v>
                </c:pt>
                <c:pt idx="913">
                  <c:v>18.755572999999998</c:v>
                </c:pt>
                <c:pt idx="914">
                  <c:v>16.749548000000001</c:v>
                </c:pt>
                <c:pt idx="915">
                  <c:v>16.063278</c:v>
                </c:pt>
                <c:pt idx="916">
                  <c:v>16.410183</c:v>
                </c:pt>
                <c:pt idx="917">
                  <c:v>16.402643000000001</c:v>
                </c:pt>
                <c:pt idx="918">
                  <c:v>15.972776</c:v>
                </c:pt>
                <c:pt idx="919">
                  <c:v>15.640954000000001</c:v>
                </c:pt>
                <c:pt idx="920">
                  <c:v>16.410183</c:v>
                </c:pt>
                <c:pt idx="921">
                  <c:v>15.799327</c:v>
                </c:pt>
                <c:pt idx="922">
                  <c:v>16.138691000000001</c:v>
                </c:pt>
                <c:pt idx="923">
                  <c:v>14.811398000000001</c:v>
                </c:pt>
                <c:pt idx="924">
                  <c:v>15.301593</c:v>
                </c:pt>
                <c:pt idx="925">
                  <c:v>15.196011</c:v>
                </c:pt>
                <c:pt idx="926">
                  <c:v>14.389075999999999</c:v>
                </c:pt>
                <c:pt idx="927">
                  <c:v>13.650015</c:v>
                </c:pt>
                <c:pt idx="928">
                  <c:v>14.404159999999999</c:v>
                </c:pt>
                <c:pt idx="929">
                  <c:v>14.634172</c:v>
                </c:pt>
                <c:pt idx="930">
                  <c:v>14.528592</c:v>
                </c:pt>
                <c:pt idx="931">
                  <c:v>14.653027</c:v>
                </c:pt>
                <c:pt idx="932">
                  <c:v>14.343828</c:v>
                </c:pt>
                <c:pt idx="933">
                  <c:v>15.557999000000001</c:v>
                </c:pt>
                <c:pt idx="934">
                  <c:v>15.546688</c:v>
                </c:pt>
                <c:pt idx="935">
                  <c:v>14.604006999999999</c:v>
                </c:pt>
                <c:pt idx="936">
                  <c:v>16.308374000000001</c:v>
                </c:pt>
                <c:pt idx="937">
                  <c:v>16.225415999999999</c:v>
                </c:pt>
                <c:pt idx="938">
                  <c:v>15.573081999999999</c:v>
                </c:pt>
                <c:pt idx="939">
                  <c:v>16.002946999999999</c:v>
                </c:pt>
                <c:pt idx="940">
                  <c:v>14.705817</c:v>
                </c:pt>
                <c:pt idx="941">
                  <c:v>15.320442</c:v>
                </c:pt>
                <c:pt idx="942">
                  <c:v>14.999931999999999</c:v>
                </c:pt>
                <c:pt idx="943">
                  <c:v>15.196011</c:v>
                </c:pt>
                <c:pt idx="944">
                  <c:v>14.928288</c:v>
                </c:pt>
                <c:pt idx="945">
                  <c:v>15.508983000000001</c:v>
                </c:pt>
                <c:pt idx="946">
                  <c:v>16.100981000000001</c:v>
                </c:pt>
                <c:pt idx="947">
                  <c:v>15.788012999999999</c:v>
                </c:pt>
                <c:pt idx="948">
                  <c:v>15.8672</c:v>
                </c:pt>
                <c:pt idx="949">
                  <c:v>15.720141</c:v>
                </c:pt>
                <c:pt idx="950">
                  <c:v>15.384546</c:v>
                </c:pt>
                <c:pt idx="951">
                  <c:v>15.373239</c:v>
                </c:pt>
                <c:pt idx="952">
                  <c:v>16.044422000000001</c:v>
                </c:pt>
                <c:pt idx="953">
                  <c:v>18.947882</c:v>
                </c:pt>
                <c:pt idx="954">
                  <c:v>19.192978</c:v>
                </c:pt>
                <c:pt idx="955">
                  <c:v>17.635667999999999</c:v>
                </c:pt>
                <c:pt idx="956">
                  <c:v>17.820433000000001</c:v>
                </c:pt>
                <c:pt idx="957">
                  <c:v>17.175640000000001</c:v>
                </c:pt>
                <c:pt idx="958">
                  <c:v>17.594189</c:v>
                </c:pt>
                <c:pt idx="959">
                  <c:v>18.280462</c:v>
                </c:pt>
                <c:pt idx="960">
                  <c:v>16.662822999999999</c:v>
                </c:pt>
                <c:pt idx="961">
                  <c:v>16.225415999999999</c:v>
                </c:pt>
                <c:pt idx="962">
                  <c:v>15.765390999999999</c:v>
                </c:pt>
                <c:pt idx="963">
                  <c:v>15.9313</c:v>
                </c:pt>
                <c:pt idx="964">
                  <c:v>14.441865</c:v>
                </c:pt>
                <c:pt idx="965">
                  <c:v>14.407928999999999</c:v>
                </c:pt>
                <c:pt idx="966">
                  <c:v>14.445636</c:v>
                </c:pt>
                <c:pt idx="967">
                  <c:v>14.860417</c:v>
                </c:pt>
                <c:pt idx="968">
                  <c:v>15.365695000000001</c:v>
                </c:pt>
                <c:pt idx="969">
                  <c:v>15.079117999999999</c:v>
                </c:pt>
                <c:pt idx="970">
                  <c:v>14.803853</c:v>
                </c:pt>
                <c:pt idx="971">
                  <c:v>14.837792</c:v>
                </c:pt>
                <c:pt idx="972">
                  <c:v>14.543673999999999</c:v>
                </c:pt>
                <c:pt idx="973">
                  <c:v>14.219391999999999</c:v>
                </c:pt>
                <c:pt idx="974">
                  <c:v>14.51351</c:v>
                </c:pt>
                <c:pt idx="975">
                  <c:v>14.754837</c:v>
                </c:pt>
                <c:pt idx="976">
                  <c:v>14.400388</c:v>
                </c:pt>
                <c:pt idx="977">
                  <c:v>14.675651</c:v>
                </c:pt>
                <c:pt idx="978">
                  <c:v>13.495414999999999</c:v>
                </c:pt>
                <c:pt idx="979">
                  <c:v>13.291795</c:v>
                </c:pt>
                <c:pt idx="980">
                  <c:v>12.628149000000001</c:v>
                </c:pt>
                <c:pt idx="981">
                  <c:v>12.036147</c:v>
                </c:pt>
                <c:pt idx="982">
                  <c:v>12.111560000000001</c:v>
                </c:pt>
                <c:pt idx="983">
                  <c:v>11.600626999999999</c:v>
                </c:pt>
                <c:pt idx="984">
                  <c:v>11.413978</c:v>
                </c:pt>
                <c:pt idx="985">
                  <c:v>11.312165999999999</c:v>
                </c:pt>
                <c:pt idx="986">
                  <c:v>11.496931999999999</c:v>
                </c:pt>
                <c:pt idx="987">
                  <c:v>11.530868999999999</c:v>
                </c:pt>
                <c:pt idx="988">
                  <c:v>11.402663</c:v>
                </c:pt>
                <c:pt idx="989">
                  <c:v>11.114204000000001</c:v>
                </c:pt>
                <c:pt idx="990">
                  <c:v>10.870993</c:v>
                </c:pt>
                <c:pt idx="991">
                  <c:v>11.397005999999999</c:v>
                </c:pt>
                <c:pt idx="992">
                  <c:v>11.632679</c:v>
                </c:pt>
                <c:pt idx="993">
                  <c:v>11.781620999999999</c:v>
                </c:pt>
                <c:pt idx="994">
                  <c:v>11.551607000000001</c:v>
                </c:pt>
                <c:pt idx="995">
                  <c:v>11.576117999999999</c:v>
                </c:pt>
                <c:pt idx="996">
                  <c:v>11.917367</c:v>
                </c:pt>
                <c:pt idx="997">
                  <c:v>12.14927</c:v>
                </c:pt>
                <c:pt idx="998">
                  <c:v>12.066311000000001</c:v>
                </c:pt>
                <c:pt idx="999">
                  <c:v>12.354771</c:v>
                </c:pt>
                <c:pt idx="1000">
                  <c:v>12.122871999999999</c:v>
                </c:pt>
                <c:pt idx="1001">
                  <c:v>11.691124</c:v>
                </c:pt>
                <c:pt idx="1002">
                  <c:v>12.015406</c:v>
                </c:pt>
                <c:pt idx="1003">
                  <c:v>11.447913</c:v>
                </c:pt>
                <c:pt idx="1004">
                  <c:v>10.952063000000001</c:v>
                </c:pt>
                <c:pt idx="1005">
                  <c:v>10.8314</c:v>
                </c:pt>
                <c:pt idx="1006">
                  <c:v>10.267674</c:v>
                </c:pt>
                <c:pt idx="1007">
                  <c:v>11.447913</c:v>
                </c:pt>
                <c:pt idx="1008">
                  <c:v>11.438485</c:v>
                </c:pt>
                <c:pt idx="1009">
                  <c:v>11.055758000000001</c:v>
                </c:pt>
                <c:pt idx="1010">
                  <c:v>10.876649</c:v>
                </c:pt>
                <c:pt idx="1011">
                  <c:v>11.249949000000001</c:v>
                </c:pt>
                <c:pt idx="1012">
                  <c:v>10.821973</c:v>
                </c:pt>
                <c:pt idx="1013">
                  <c:v>10.559906</c:v>
                </c:pt>
                <c:pt idx="1014">
                  <c:v>10.393995</c:v>
                </c:pt>
                <c:pt idx="1015">
                  <c:v>10.152670000000001</c:v>
                </c:pt>
                <c:pt idx="1016">
                  <c:v>9.8208459999999995</c:v>
                </c:pt>
                <c:pt idx="1017">
                  <c:v>9.3909830000000003</c:v>
                </c:pt>
                <c:pt idx="1018">
                  <c:v>9.3325370000000003</c:v>
                </c:pt>
                <c:pt idx="1019">
                  <c:v>9.2476970000000005</c:v>
                </c:pt>
                <c:pt idx="1020">
                  <c:v>9.2929460000000006</c:v>
                </c:pt>
                <c:pt idx="1021">
                  <c:v>8.7179090000000006</c:v>
                </c:pt>
                <c:pt idx="1022">
                  <c:v>8.5388020000000004</c:v>
                </c:pt>
                <c:pt idx="1023">
                  <c:v>8.9875150000000001</c:v>
                </c:pt>
                <c:pt idx="1024">
                  <c:v>8.6971710000000009</c:v>
                </c:pt>
                <c:pt idx="1025">
                  <c:v>8.7122530000000005</c:v>
                </c:pt>
                <c:pt idx="1026">
                  <c:v>8.5897059999999996</c:v>
                </c:pt>
                <c:pt idx="1027">
                  <c:v>8.1108229999999999</c:v>
                </c:pt>
                <c:pt idx="1028">
                  <c:v>8.4219080000000002</c:v>
                </c:pt>
                <c:pt idx="1029">
                  <c:v>7.9185169999999996</c:v>
                </c:pt>
                <c:pt idx="1030">
                  <c:v>8.4746989999999993</c:v>
                </c:pt>
                <c:pt idx="1031">
                  <c:v>8.2805049999999998</c:v>
                </c:pt>
                <c:pt idx="1032">
                  <c:v>8.6670040000000004</c:v>
                </c:pt>
                <c:pt idx="1033">
                  <c:v>8.7367629999999998</c:v>
                </c:pt>
                <c:pt idx="1034">
                  <c:v>8.710369</c:v>
                </c:pt>
                <c:pt idx="1035">
                  <c:v>8.7443059999999999</c:v>
                </c:pt>
                <c:pt idx="1036">
                  <c:v>9.2137600000000006</c:v>
                </c:pt>
                <c:pt idx="1037">
                  <c:v>8.9762050000000002</c:v>
                </c:pt>
                <c:pt idx="1038">
                  <c:v>8.7518449999999994</c:v>
                </c:pt>
                <c:pt idx="1039">
                  <c:v>8.6594650000000009</c:v>
                </c:pt>
                <c:pt idx="1040">
                  <c:v>8.2842760000000002</c:v>
                </c:pt>
                <c:pt idx="1041">
                  <c:v>8.2409140000000001</c:v>
                </c:pt>
                <c:pt idx="1042">
                  <c:v>8.0882000000000005</c:v>
                </c:pt>
                <c:pt idx="1043">
                  <c:v>8.8027499999999996</c:v>
                </c:pt>
                <c:pt idx="1044">
                  <c:v>8.8800519999999992</c:v>
                </c:pt>
                <c:pt idx="1045">
                  <c:v>8.8725090000000009</c:v>
                </c:pt>
                <c:pt idx="1046">
                  <c:v>8.6424950000000003</c:v>
                </c:pt>
                <c:pt idx="1047">
                  <c:v>8.2955889999999997</c:v>
                </c:pt>
                <c:pt idx="1048">
                  <c:v>8.5256039999999995</c:v>
                </c:pt>
                <c:pt idx="1049">
                  <c:v>8.4558429999999998</c:v>
                </c:pt>
                <c:pt idx="1050">
                  <c:v>9.0195670000000003</c:v>
                </c:pt>
                <c:pt idx="1051">
                  <c:v>9.0667010000000001</c:v>
                </c:pt>
                <c:pt idx="1052">
                  <c:v>9.4211500000000008</c:v>
                </c:pt>
                <c:pt idx="1053">
                  <c:v>9.55124</c:v>
                </c:pt>
                <c:pt idx="1054">
                  <c:v>9.1911339999999999</c:v>
                </c:pt>
                <c:pt idx="1055">
                  <c:v>9.2344989999999996</c:v>
                </c:pt>
                <c:pt idx="1056">
                  <c:v>8.8385730000000002</c:v>
                </c:pt>
                <c:pt idx="1057">
                  <c:v>9.0157989999999995</c:v>
                </c:pt>
                <c:pt idx="1058">
                  <c:v>8.7386490000000006</c:v>
                </c:pt>
                <c:pt idx="1059">
                  <c:v>8.097626</c:v>
                </c:pt>
                <c:pt idx="1060">
                  <c:v>7.7469479999999997</c:v>
                </c:pt>
                <c:pt idx="1061">
                  <c:v>7.9166309999999998</c:v>
                </c:pt>
                <c:pt idx="1062">
                  <c:v>8.2616530000000008</c:v>
                </c:pt>
                <c:pt idx="1063">
                  <c:v>8.3464950000000009</c:v>
                </c:pt>
                <c:pt idx="1064">
                  <c:v>8.1277930000000005</c:v>
                </c:pt>
                <c:pt idx="1065">
                  <c:v>7.635713</c:v>
                </c:pt>
                <c:pt idx="1066">
                  <c:v>7.3057740000000004</c:v>
                </c:pt>
                <c:pt idx="1067">
                  <c:v>7.5452159999999999</c:v>
                </c:pt>
                <c:pt idx="1068">
                  <c:v>7.5150499999999996</c:v>
                </c:pt>
                <c:pt idx="1069">
                  <c:v>7.4339789999999999</c:v>
                </c:pt>
                <c:pt idx="1070">
                  <c:v>6.625159</c:v>
                </c:pt>
                <c:pt idx="1071">
                  <c:v>6.7100010000000001</c:v>
                </c:pt>
                <c:pt idx="1072">
                  <c:v>5.9709390000000004</c:v>
                </c:pt>
                <c:pt idx="1073">
                  <c:v>5.8747850000000001</c:v>
                </c:pt>
                <c:pt idx="1074">
                  <c:v>6.0501240000000003</c:v>
                </c:pt>
                <c:pt idx="1075">
                  <c:v>5.8521609999999997</c:v>
                </c:pt>
                <c:pt idx="1076">
                  <c:v>6.0670909999999996</c:v>
                </c:pt>
                <c:pt idx="1077">
                  <c:v>6.0293840000000003</c:v>
                </c:pt>
                <c:pt idx="1078">
                  <c:v>5.8257659999999998</c:v>
                </c:pt>
                <c:pt idx="1079">
                  <c:v>5.6937899999999999</c:v>
                </c:pt>
                <c:pt idx="1080">
                  <c:v>5.4901720000000003</c:v>
                </c:pt>
                <c:pt idx="1081">
                  <c:v>5.433611</c:v>
                </c:pt>
                <c:pt idx="1082">
                  <c:v>5.6560829999999997</c:v>
                </c:pt>
                <c:pt idx="1083">
                  <c:v>5.316719</c:v>
                </c:pt>
                <c:pt idx="1084">
                  <c:v>5.2940940000000003</c:v>
                </c:pt>
                <c:pt idx="1085">
                  <c:v>7.1587170000000002</c:v>
                </c:pt>
                <c:pt idx="1086">
                  <c:v>7.2397869999999998</c:v>
                </c:pt>
                <c:pt idx="1087">
                  <c:v>7.2209320000000004</c:v>
                </c:pt>
                <c:pt idx="1088">
                  <c:v>7.4283219999999996</c:v>
                </c:pt>
                <c:pt idx="1089">
                  <c:v>7.824249</c:v>
                </c:pt>
                <c:pt idx="1090">
                  <c:v>8.0127839999999999</c:v>
                </c:pt>
                <c:pt idx="1091">
                  <c:v>7.4490629999999998</c:v>
                </c:pt>
                <c:pt idx="1092">
                  <c:v>7.4188960000000002</c:v>
                </c:pt>
                <c:pt idx="1093">
                  <c:v>7.1964230000000002</c:v>
                </c:pt>
                <c:pt idx="1094">
                  <c:v>7.1756840000000004</c:v>
                </c:pt>
                <c:pt idx="1095">
                  <c:v>6.5553999999999997</c:v>
                </c:pt>
                <c:pt idx="1096">
                  <c:v>6.3989149999999997</c:v>
                </c:pt>
                <c:pt idx="1097">
                  <c:v>6.1274240000000004</c:v>
                </c:pt>
                <c:pt idx="1098">
                  <c:v>5.9501999999999997</c:v>
                </c:pt>
                <c:pt idx="1099">
                  <c:v>5.5033690000000002</c:v>
                </c:pt>
                <c:pt idx="1100">
                  <c:v>6.221692</c:v>
                </c:pt>
                <c:pt idx="1101">
                  <c:v>5.8069110000000004</c:v>
                </c:pt>
                <c:pt idx="1102">
                  <c:v>5.4769740000000002</c:v>
                </c:pt>
                <c:pt idx="1103">
                  <c:v>6.3103040000000004</c:v>
                </c:pt>
                <c:pt idx="1104">
                  <c:v>6.2820229999999997</c:v>
                </c:pt>
                <c:pt idx="1105">
                  <c:v>6.0143019999999998</c:v>
                </c:pt>
                <c:pt idx="1106">
                  <c:v>6.2971069999999996</c:v>
                </c:pt>
                <c:pt idx="1107">
                  <c:v>6.3159599999999996</c:v>
                </c:pt>
                <c:pt idx="1108">
                  <c:v>6.383832</c:v>
                </c:pt>
                <c:pt idx="1109">
                  <c:v>6.150048</c:v>
                </c:pt>
                <c:pt idx="1110">
                  <c:v>6.3555520000000003</c:v>
                </c:pt>
                <c:pt idx="1111">
                  <c:v>5.8634729999999999</c:v>
                </c:pt>
                <c:pt idx="1112">
                  <c:v>5.5297640000000001</c:v>
                </c:pt>
                <c:pt idx="1113">
                  <c:v>5.5335349999999996</c:v>
                </c:pt>
                <c:pt idx="1114">
                  <c:v>6.4177689999999998</c:v>
                </c:pt>
                <c:pt idx="1115">
                  <c:v>6.293336</c:v>
                </c:pt>
                <c:pt idx="1116">
                  <c:v>6.9192739999999997</c:v>
                </c:pt>
                <c:pt idx="1117">
                  <c:v>6.8231219999999997</c:v>
                </c:pt>
                <c:pt idx="1118">
                  <c:v>6.728853</c:v>
                </c:pt>
                <c:pt idx="1119">
                  <c:v>6.3348129999999996</c:v>
                </c:pt>
                <c:pt idx="1120">
                  <c:v>6.5610559999999998</c:v>
                </c:pt>
                <c:pt idx="1121">
                  <c:v>5.8823270000000001</c:v>
                </c:pt>
                <c:pt idx="1122">
                  <c:v>5.5938670000000004</c:v>
                </c:pt>
                <c:pt idx="1123">
                  <c:v>4.8076720000000002</c:v>
                </c:pt>
                <c:pt idx="1124">
                  <c:v>4.1836159999999998</c:v>
                </c:pt>
                <c:pt idx="1125">
                  <c:v>5.2450749999999999</c:v>
                </c:pt>
                <c:pt idx="1126">
                  <c:v>4.5776570000000003</c:v>
                </c:pt>
                <c:pt idx="1127">
                  <c:v>5.0772769999999996</c:v>
                </c:pt>
                <c:pt idx="1128">
                  <c:v>5.6014080000000002</c:v>
                </c:pt>
                <c:pt idx="1129">
                  <c:v>6.1839839999999997</c:v>
                </c:pt>
                <c:pt idx="1130">
                  <c:v>6.2839090000000004</c:v>
                </c:pt>
                <c:pt idx="1131">
                  <c:v>6.5704830000000003</c:v>
                </c:pt>
                <c:pt idx="1132">
                  <c:v>6.3630940000000002</c:v>
                </c:pt>
                <c:pt idx="1133">
                  <c:v>7.0267419999999996</c:v>
                </c:pt>
                <c:pt idx="1134">
                  <c:v>7.4226660000000004</c:v>
                </c:pt>
                <c:pt idx="1135">
                  <c:v>8.0599190000000007</c:v>
                </c:pt>
                <c:pt idx="1136">
                  <c:v>8.1240220000000001</c:v>
                </c:pt>
                <c:pt idx="1137">
                  <c:v>8.3276389999999996</c:v>
                </c:pt>
                <c:pt idx="1138">
                  <c:v>8.8706239999999994</c:v>
                </c:pt>
                <c:pt idx="1139">
                  <c:v>8.0222110000000004</c:v>
                </c:pt>
                <c:pt idx="1140">
                  <c:v>7.803509</c:v>
                </c:pt>
                <c:pt idx="1141">
                  <c:v>8.8706239999999994</c:v>
                </c:pt>
                <c:pt idx="1142">
                  <c:v>9.0101399999999998</c:v>
                </c:pt>
                <c:pt idx="1143">
                  <c:v>9.0780139999999996</c:v>
                </c:pt>
                <c:pt idx="1144">
                  <c:v>10.039548999999999</c:v>
                </c:pt>
                <c:pt idx="1145">
                  <c:v>8.9177590000000002</c:v>
                </c:pt>
                <c:pt idx="1146">
                  <c:v>8.7706999999999997</c:v>
                </c:pt>
                <c:pt idx="1147">
                  <c:v>8.5312590000000004</c:v>
                </c:pt>
                <c:pt idx="1148">
                  <c:v>8.3427229999999994</c:v>
                </c:pt>
                <c:pt idx="1149">
                  <c:v>8.0146700000000006</c:v>
                </c:pt>
                <c:pt idx="1150">
                  <c:v>8.6519220000000008</c:v>
                </c:pt>
                <c:pt idx="1151">
                  <c:v>8.8989049999999992</c:v>
                </c:pt>
                <c:pt idx="1152">
                  <c:v>8.8008640000000007</c:v>
                </c:pt>
                <c:pt idx="1153">
                  <c:v>9.0968689999999999</c:v>
                </c:pt>
                <c:pt idx="1154">
                  <c:v>8.5274889999999992</c:v>
                </c:pt>
                <c:pt idx="1155">
                  <c:v>8.2880450000000003</c:v>
                </c:pt>
                <c:pt idx="1156">
                  <c:v>7.6790760000000002</c:v>
                </c:pt>
                <c:pt idx="1157">
                  <c:v>7.9958179999999999</c:v>
                </c:pt>
                <c:pt idx="1158">
                  <c:v>7.9072040000000001</c:v>
                </c:pt>
                <c:pt idx="1159">
                  <c:v>8.1164799999999993</c:v>
                </c:pt>
                <c:pt idx="1160">
                  <c:v>7.9185169999999996</c:v>
                </c:pt>
                <c:pt idx="1161">
                  <c:v>6.6949180000000004</c:v>
                </c:pt>
                <c:pt idx="1162">
                  <c:v>7.2567550000000001</c:v>
                </c:pt>
                <c:pt idx="1163">
                  <c:v>7.5791510000000004</c:v>
                </c:pt>
                <c:pt idx="1164">
                  <c:v>6.6949180000000004</c:v>
                </c:pt>
                <c:pt idx="1165">
                  <c:v>6.8872229999999997</c:v>
                </c:pt>
                <c:pt idx="1166">
                  <c:v>6.8551719999999996</c:v>
                </c:pt>
                <c:pt idx="1167">
                  <c:v>7.2812650000000003</c:v>
                </c:pt>
                <c:pt idx="1168">
                  <c:v>6.6119599999999998</c:v>
                </c:pt>
                <c:pt idx="1169">
                  <c:v>6.429081</c:v>
                </c:pt>
                <c:pt idx="1170">
                  <c:v>6.9664099999999998</c:v>
                </c:pt>
                <c:pt idx="1171">
                  <c:v>6.4535910000000003</c:v>
                </c:pt>
                <c:pt idx="1172">
                  <c:v>5.9388870000000002</c:v>
                </c:pt>
                <c:pt idx="1173">
                  <c:v>5.5165660000000001</c:v>
                </c:pt>
                <c:pt idx="1174">
                  <c:v>4.5248670000000004</c:v>
                </c:pt>
                <c:pt idx="1175">
                  <c:v>4.5324080000000002</c:v>
                </c:pt>
                <c:pt idx="1176">
                  <c:v>3.902698</c:v>
                </c:pt>
                <c:pt idx="1177">
                  <c:v>4.4343690000000002</c:v>
                </c:pt>
                <c:pt idx="1178">
                  <c:v>3.742442</c:v>
                </c:pt>
                <c:pt idx="1179">
                  <c:v>4.2250940000000003</c:v>
                </c:pt>
                <c:pt idx="1180">
                  <c:v>4.4984719999999996</c:v>
                </c:pt>
                <c:pt idx="1181">
                  <c:v>5.2299910000000001</c:v>
                </c:pt>
                <c:pt idx="1182">
                  <c:v>5.7597779999999998</c:v>
                </c:pt>
                <c:pt idx="1183">
                  <c:v>5.5712419999999998</c:v>
                </c:pt>
                <c:pt idx="1184">
                  <c:v>5.7937149999999997</c:v>
                </c:pt>
                <c:pt idx="1185">
                  <c:v>5.9633969999999996</c:v>
                </c:pt>
                <c:pt idx="1186">
                  <c:v>5.5731270000000004</c:v>
                </c:pt>
                <c:pt idx="1187">
                  <c:v>5.5806680000000002</c:v>
                </c:pt>
                <c:pt idx="1188">
                  <c:v>5.8069110000000004</c:v>
                </c:pt>
                <c:pt idx="1189">
                  <c:v>5.5995229999999996</c:v>
                </c:pt>
                <c:pt idx="1190">
                  <c:v>6.0708630000000001</c:v>
                </c:pt>
                <c:pt idx="1191">
                  <c:v>5.3921330000000003</c:v>
                </c:pt>
                <c:pt idx="1192">
                  <c:v>5.2884370000000001</c:v>
                </c:pt>
                <c:pt idx="1193">
                  <c:v>5.8163390000000001</c:v>
                </c:pt>
                <c:pt idx="1194">
                  <c:v>5.5900949999999998</c:v>
                </c:pt>
                <c:pt idx="1195">
                  <c:v>5.8446189999999998</c:v>
                </c:pt>
                <c:pt idx="1196">
                  <c:v>5.7503520000000004</c:v>
                </c:pt>
                <c:pt idx="1197">
                  <c:v>5.6560829999999997</c:v>
                </c:pt>
                <c:pt idx="1198">
                  <c:v>5.7277269999999998</c:v>
                </c:pt>
                <c:pt idx="1199">
                  <c:v>5.4581210000000002</c:v>
                </c:pt>
                <c:pt idx="1200">
                  <c:v>5.0150600000000001</c:v>
                </c:pt>
                <c:pt idx="1201">
                  <c:v>4.521096</c:v>
                </c:pt>
                <c:pt idx="1202">
                  <c:v>4.2891959999999996</c:v>
                </c:pt>
                <c:pt idx="1203">
                  <c:v>4.218496</c:v>
                </c:pt>
                <c:pt idx="1204">
                  <c:v>4.2891959999999996</c:v>
                </c:pt>
                <c:pt idx="1205">
                  <c:v>4.1477950000000003</c:v>
                </c:pt>
                <c:pt idx="1206">
                  <c:v>5.20831</c:v>
                </c:pt>
                <c:pt idx="1207">
                  <c:v>5.1611760000000002</c:v>
                </c:pt>
                <c:pt idx="1208">
                  <c:v>4.9255060000000004</c:v>
                </c:pt>
                <c:pt idx="1209">
                  <c:v>5.2790109999999997</c:v>
                </c:pt>
                <c:pt idx="1210">
                  <c:v>5.8681859999999997</c:v>
                </c:pt>
                <c:pt idx="1211">
                  <c:v>5.7739180000000001</c:v>
                </c:pt>
                <c:pt idx="1212">
                  <c:v>5.6560829999999997</c:v>
                </c:pt>
                <c:pt idx="1213">
                  <c:v>5.4793310000000002</c:v>
                </c:pt>
                <c:pt idx="1214">
                  <c:v>5.1847440000000002</c:v>
                </c:pt>
                <c:pt idx="1215">
                  <c:v>4.7134029999999996</c:v>
                </c:pt>
                <c:pt idx="1216">
                  <c:v>4.5720010000000002</c:v>
                </c:pt>
                <c:pt idx="1217">
                  <c:v>4.3245469999999999</c:v>
                </c:pt>
                <c:pt idx="1218">
                  <c:v>3.8532069999999998</c:v>
                </c:pt>
                <c:pt idx="1219">
                  <c:v>5.1611760000000002</c:v>
                </c:pt>
                <c:pt idx="1220">
                  <c:v>5.3732790000000001</c:v>
                </c:pt>
                <c:pt idx="1221">
                  <c:v>5.7974860000000001</c:v>
                </c:pt>
                <c:pt idx="1222">
                  <c:v>5.8446189999999998</c:v>
                </c:pt>
                <c:pt idx="1223">
                  <c:v>5.5146810000000004</c:v>
                </c:pt>
                <c:pt idx="1224">
                  <c:v>5.9388870000000002</c:v>
                </c:pt>
                <c:pt idx="1225">
                  <c:v>5.8446189999999998</c:v>
                </c:pt>
                <c:pt idx="1226">
                  <c:v>4.9019389999999996</c:v>
                </c:pt>
                <c:pt idx="1227">
                  <c:v>5.2318769999999999</c:v>
                </c:pt>
                <c:pt idx="1228">
                  <c:v>5.0079900000000004</c:v>
                </c:pt>
                <c:pt idx="1229">
                  <c:v>5.7974860000000001</c:v>
                </c:pt>
                <c:pt idx="1230">
                  <c:v>4.9019389999999996</c:v>
                </c:pt>
                <c:pt idx="1231">
                  <c:v>5.5264639999999998</c:v>
                </c:pt>
                <c:pt idx="1232">
                  <c:v>5.6796499999999996</c:v>
                </c:pt>
                <c:pt idx="1233">
                  <c:v>6.3630940000000002</c:v>
                </c:pt>
                <c:pt idx="1234">
                  <c:v>6.221692</c:v>
                </c:pt>
                <c:pt idx="1235">
                  <c:v>6.3159599999999996</c:v>
                </c:pt>
                <c:pt idx="1236">
                  <c:v>5.7385679999999999</c:v>
                </c:pt>
                <c:pt idx="1237">
                  <c:v>6.0567229999999999</c:v>
                </c:pt>
                <c:pt idx="1238">
                  <c:v>6.2688259999999998</c:v>
                </c:pt>
                <c:pt idx="1239">
                  <c:v>6.9287010000000002</c:v>
                </c:pt>
                <c:pt idx="1240">
                  <c:v>6.7637330000000002</c:v>
                </c:pt>
                <c:pt idx="1241">
                  <c:v>7.211506</c:v>
                </c:pt>
                <c:pt idx="1242">
                  <c:v>6.8815679999999997</c:v>
                </c:pt>
                <c:pt idx="1243">
                  <c:v>6.1274240000000004</c:v>
                </c:pt>
                <c:pt idx="1244">
                  <c:v>5.8033780000000004</c:v>
                </c:pt>
                <c:pt idx="1245">
                  <c:v>5.5853820000000001</c:v>
                </c:pt>
                <c:pt idx="1246">
                  <c:v>6.1038569999999996</c:v>
                </c:pt>
                <c:pt idx="1247">
                  <c:v>5.2790109999999997</c:v>
                </c:pt>
                <c:pt idx="1248">
                  <c:v>5.3732790000000001</c:v>
                </c:pt>
                <c:pt idx="1249">
                  <c:v>5.9271039999999999</c:v>
                </c:pt>
                <c:pt idx="1250">
                  <c:v>6.0331549999999998</c:v>
                </c:pt>
                <c:pt idx="1251">
                  <c:v>6.139208</c:v>
                </c:pt>
                <c:pt idx="1252">
                  <c:v>5.3732790000000001</c:v>
                </c:pt>
                <c:pt idx="1253">
                  <c:v>4.784103</c:v>
                </c:pt>
                <c:pt idx="1254">
                  <c:v>5.8446189999999998</c:v>
                </c:pt>
                <c:pt idx="1255">
                  <c:v>6.1745570000000001</c:v>
                </c:pt>
                <c:pt idx="1256">
                  <c:v>6.5987640000000001</c:v>
                </c:pt>
                <c:pt idx="1257">
                  <c:v>6.1981250000000001</c:v>
                </c:pt>
                <c:pt idx="1258">
                  <c:v>6.5044950000000004</c:v>
                </c:pt>
                <c:pt idx="1259">
                  <c:v>6.9522690000000003</c:v>
                </c:pt>
                <c:pt idx="1260">
                  <c:v>6.2099080000000004</c:v>
                </c:pt>
                <c:pt idx="1261">
                  <c:v>5.5853820000000001</c:v>
                </c:pt>
                <c:pt idx="1262">
                  <c:v>5.6560829999999997</c:v>
                </c:pt>
                <c:pt idx="1263">
                  <c:v>5.8681859999999997</c:v>
                </c:pt>
                <c:pt idx="1264">
                  <c:v>4.3363300000000002</c:v>
                </c:pt>
                <c:pt idx="1265">
                  <c:v>3.8649900000000001</c:v>
                </c:pt>
                <c:pt idx="1266">
                  <c:v>3.7471559999999999</c:v>
                </c:pt>
                <c:pt idx="1267">
                  <c:v>3.0401449999999999</c:v>
                </c:pt>
                <c:pt idx="1268">
                  <c:v>2.5982639999999999</c:v>
                </c:pt>
                <c:pt idx="1269">
                  <c:v>2.780907</c:v>
                </c:pt>
                <c:pt idx="1270">
                  <c:v>2.780907</c:v>
                </c:pt>
                <c:pt idx="1271">
                  <c:v>2.6866400000000001</c:v>
                </c:pt>
                <c:pt idx="1272">
                  <c:v>2.4038360000000001</c:v>
                </c:pt>
                <c:pt idx="1273">
                  <c:v>2.1445979999999998</c:v>
                </c:pt>
                <c:pt idx="1274">
                  <c:v>2.1445979999999998</c:v>
                </c:pt>
                <c:pt idx="1275">
                  <c:v>1.696825</c:v>
                </c:pt>
                <c:pt idx="1276">
                  <c:v>1.826444</c:v>
                </c:pt>
                <c:pt idx="1277">
                  <c:v>1.696825</c:v>
                </c:pt>
                <c:pt idx="1278">
                  <c:v>1.6732579999999999</c:v>
                </c:pt>
                <c:pt idx="1279">
                  <c:v>1.6850419999999999</c:v>
                </c:pt>
                <c:pt idx="1280">
                  <c:v>1.6526369999999999</c:v>
                </c:pt>
                <c:pt idx="1281">
                  <c:v>1.496505</c:v>
                </c:pt>
                <c:pt idx="1282">
                  <c:v>1.4375880000000001</c:v>
                </c:pt>
                <c:pt idx="1283">
                  <c:v>1.4375880000000001</c:v>
                </c:pt>
                <c:pt idx="1284">
                  <c:v>1.461155</c:v>
                </c:pt>
                <c:pt idx="1285">
                  <c:v>1.4493720000000001</c:v>
                </c:pt>
                <c:pt idx="1286">
                  <c:v>1.4493720000000001</c:v>
                </c:pt>
                <c:pt idx="1287">
                  <c:v>1.3551029999999999</c:v>
                </c:pt>
                <c:pt idx="1288">
                  <c:v>1.3315360000000001</c:v>
                </c:pt>
                <c:pt idx="1289">
                  <c:v>1.366887</c:v>
                </c:pt>
                <c:pt idx="1290">
                  <c:v>1.4258040000000001</c:v>
                </c:pt>
                <c:pt idx="1291">
                  <c:v>1.3433200000000001</c:v>
                </c:pt>
                <c:pt idx="1292">
                  <c:v>1.4081300000000001</c:v>
                </c:pt>
                <c:pt idx="1293">
                  <c:v>1.414021</c:v>
                </c:pt>
                <c:pt idx="1294">
                  <c:v>1.4081300000000001</c:v>
                </c:pt>
                <c:pt idx="1295">
                  <c:v>1.3433200000000001</c:v>
                </c:pt>
                <c:pt idx="1296">
                  <c:v>1.319753</c:v>
                </c:pt>
                <c:pt idx="1297">
                  <c:v>1.366887</c:v>
                </c:pt>
                <c:pt idx="1298">
                  <c:v>1.3433200000000001</c:v>
                </c:pt>
                <c:pt idx="1299">
                  <c:v>1.2608349999999999</c:v>
                </c:pt>
                <c:pt idx="1300">
                  <c:v>1.3963460000000001</c:v>
                </c:pt>
                <c:pt idx="1301">
                  <c:v>1.414021</c:v>
                </c:pt>
                <c:pt idx="1302">
                  <c:v>1.4375880000000001</c:v>
                </c:pt>
                <c:pt idx="1303">
                  <c:v>1.366887</c:v>
                </c:pt>
                <c:pt idx="1304">
                  <c:v>1.201918</c:v>
                </c:pt>
                <c:pt idx="1305">
                  <c:v>1.319753</c:v>
                </c:pt>
                <c:pt idx="1306">
                  <c:v>1.3904540000000001</c:v>
                </c:pt>
                <c:pt idx="1307">
                  <c:v>1.154784</c:v>
                </c:pt>
                <c:pt idx="1308">
                  <c:v>1.154784</c:v>
                </c:pt>
                <c:pt idx="1309">
                  <c:v>1.2490520000000001</c:v>
                </c:pt>
                <c:pt idx="1310">
                  <c:v>1.2490520000000001</c:v>
                </c:pt>
                <c:pt idx="1311">
                  <c:v>1.2726189999999999</c:v>
                </c:pt>
                <c:pt idx="1312">
                  <c:v>1.3020780000000001</c:v>
                </c:pt>
                <c:pt idx="1313">
                  <c:v>1.3079689999999999</c:v>
                </c:pt>
                <c:pt idx="1314">
                  <c:v>1.3079689999999999</c:v>
                </c:pt>
                <c:pt idx="1315">
                  <c:v>1.23285</c:v>
                </c:pt>
                <c:pt idx="1316">
                  <c:v>1.154784</c:v>
                </c:pt>
                <c:pt idx="1317">
                  <c:v>1.101758</c:v>
                </c:pt>
                <c:pt idx="1318">
                  <c:v>1.0899749999999999</c:v>
                </c:pt>
                <c:pt idx="1319">
                  <c:v>1.154784</c:v>
                </c:pt>
                <c:pt idx="1320">
                  <c:v>1.0722989999999999</c:v>
                </c:pt>
                <c:pt idx="1321">
                  <c:v>1.10765</c:v>
                </c:pt>
                <c:pt idx="1322">
                  <c:v>1.1783509999999999</c:v>
                </c:pt>
                <c:pt idx="1323">
                  <c:v>1.1312169999999999</c:v>
                </c:pt>
                <c:pt idx="1324">
                  <c:v>1.1194329999999999</c:v>
                </c:pt>
                <c:pt idx="1325">
                  <c:v>1.1312169999999999</c:v>
                </c:pt>
                <c:pt idx="1326">
                  <c:v>1.095866</c:v>
                </c:pt>
                <c:pt idx="1327">
                  <c:v>1.0369489999999999</c:v>
                </c:pt>
                <c:pt idx="1328">
                  <c:v>1.0369489999999999</c:v>
                </c:pt>
                <c:pt idx="1329">
                  <c:v>0.94267999999999996</c:v>
                </c:pt>
                <c:pt idx="1330">
                  <c:v>0.86019599999999996</c:v>
                </c:pt>
                <c:pt idx="1331">
                  <c:v>0.80127899999999996</c:v>
                </c:pt>
                <c:pt idx="1332">
                  <c:v>0.84841200000000005</c:v>
                </c:pt>
                <c:pt idx="1333">
                  <c:v>0.94267999999999996</c:v>
                </c:pt>
                <c:pt idx="1334">
                  <c:v>0.989815</c:v>
                </c:pt>
                <c:pt idx="1335">
                  <c:v>1.0722989999999999</c:v>
                </c:pt>
                <c:pt idx="1336">
                  <c:v>1.048732</c:v>
                </c:pt>
                <c:pt idx="1337">
                  <c:v>1.095866</c:v>
                </c:pt>
                <c:pt idx="1338">
                  <c:v>1.060516</c:v>
                </c:pt>
                <c:pt idx="1339">
                  <c:v>1.154784</c:v>
                </c:pt>
                <c:pt idx="1340">
                  <c:v>1.084082</c:v>
                </c:pt>
                <c:pt idx="1341">
                  <c:v>1.1783509999999999</c:v>
                </c:pt>
                <c:pt idx="1342">
                  <c:v>1.2490520000000001</c:v>
                </c:pt>
                <c:pt idx="1343">
                  <c:v>1.2313769999999999</c:v>
                </c:pt>
                <c:pt idx="1344">
                  <c:v>1.3138609999999999</c:v>
                </c:pt>
                <c:pt idx="1345">
                  <c:v>1.2137009999999999</c:v>
                </c:pt>
                <c:pt idx="1346">
                  <c:v>1.284402</c:v>
                </c:pt>
                <c:pt idx="1347">
                  <c:v>1.3079689999999999</c:v>
                </c:pt>
                <c:pt idx="1348">
                  <c:v>1.2726189999999999</c:v>
                </c:pt>
                <c:pt idx="1349">
                  <c:v>1.319753</c:v>
                </c:pt>
                <c:pt idx="1350">
                  <c:v>1.4375880000000001</c:v>
                </c:pt>
                <c:pt idx="1351">
                  <c:v>1.3786700000000001</c:v>
                </c:pt>
                <c:pt idx="1352">
                  <c:v>1.461155</c:v>
                </c:pt>
                <c:pt idx="1353">
                  <c:v>1.3315360000000001</c:v>
                </c:pt>
                <c:pt idx="1354">
                  <c:v>1.414021</c:v>
                </c:pt>
                <c:pt idx="1355">
                  <c:v>1.3315360000000001</c:v>
                </c:pt>
                <c:pt idx="1356">
                  <c:v>1.366887</c:v>
                </c:pt>
                <c:pt idx="1357">
                  <c:v>1.319753</c:v>
                </c:pt>
                <c:pt idx="1358">
                  <c:v>1.414021</c:v>
                </c:pt>
                <c:pt idx="1359">
                  <c:v>1.4847220000000001</c:v>
                </c:pt>
                <c:pt idx="1360">
                  <c:v>1.555423</c:v>
                </c:pt>
                <c:pt idx="1361">
                  <c:v>1.543639</c:v>
                </c:pt>
                <c:pt idx="1362">
                  <c:v>1.5200720000000001</c:v>
                </c:pt>
                <c:pt idx="1363">
                  <c:v>1.4847220000000001</c:v>
                </c:pt>
                <c:pt idx="1364">
                  <c:v>1.461155</c:v>
                </c:pt>
                <c:pt idx="1365">
                  <c:v>1.4258040000000001</c:v>
                </c:pt>
                <c:pt idx="1366">
                  <c:v>1.4847220000000001</c:v>
                </c:pt>
                <c:pt idx="1367">
                  <c:v>1.5200720000000001</c:v>
                </c:pt>
                <c:pt idx="1368">
                  <c:v>1.4729380000000001</c:v>
                </c:pt>
                <c:pt idx="1369">
                  <c:v>1.4847220000000001</c:v>
                </c:pt>
                <c:pt idx="1370">
                  <c:v>1.3786700000000001</c:v>
                </c:pt>
                <c:pt idx="1371">
                  <c:v>1.284402</c:v>
                </c:pt>
                <c:pt idx="1372">
                  <c:v>1.4375880000000001</c:v>
                </c:pt>
                <c:pt idx="1373">
                  <c:v>1.4729380000000001</c:v>
                </c:pt>
                <c:pt idx="1374">
                  <c:v>1.4258040000000001</c:v>
                </c:pt>
                <c:pt idx="1375">
                  <c:v>1.555423</c:v>
                </c:pt>
                <c:pt idx="1376">
                  <c:v>1.696825</c:v>
                </c:pt>
                <c:pt idx="1377">
                  <c:v>1.602557</c:v>
                </c:pt>
                <c:pt idx="1378">
                  <c:v>1.6614739999999999</c:v>
                </c:pt>
                <c:pt idx="1379">
                  <c:v>1.708609</c:v>
                </c:pt>
                <c:pt idx="1380">
                  <c:v>1.6732579999999999</c:v>
                </c:pt>
                <c:pt idx="1381">
                  <c:v>1.543639</c:v>
                </c:pt>
                <c:pt idx="1382">
                  <c:v>1.555423</c:v>
                </c:pt>
                <c:pt idx="1383">
                  <c:v>1.6614739999999999</c:v>
                </c:pt>
                <c:pt idx="1384">
                  <c:v>1.6732579999999999</c:v>
                </c:pt>
                <c:pt idx="1385">
                  <c:v>1.7557419999999999</c:v>
                </c:pt>
                <c:pt idx="1386">
                  <c:v>1.749851</c:v>
                </c:pt>
                <c:pt idx="1387">
                  <c:v>1.696825</c:v>
                </c:pt>
                <c:pt idx="1388">
                  <c:v>1.602557</c:v>
                </c:pt>
                <c:pt idx="1389">
                  <c:v>1.696825</c:v>
                </c:pt>
                <c:pt idx="1390">
                  <c:v>1.696825</c:v>
                </c:pt>
                <c:pt idx="1391">
                  <c:v>1.743959</c:v>
                </c:pt>
                <c:pt idx="1392">
                  <c:v>1.6614739999999999</c:v>
                </c:pt>
                <c:pt idx="1393">
                  <c:v>1.6614739999999999</c:v>
                </c:pt>
                <c:pt idx="1394">
                  <c:v>1.5318560000000001</c:v>
                </c:pt>
                <c:pt idx="1395">
                  <c:v>1.5672060000000001</c:v>
                </c:pt>
                <c:pt idx="1396">
                  <c:v>1.5200720000000001</c:v>
                </c:pt>
                <c:pt idx="1397">
                  <c:v>1.3551029999999999</c:v>
                </c:pt>
                <c:pt idx="1398">
                  <c:v>1.5200720000000001</c:v>
                </c:pt>
                <c:pt idx="1399">
                  <c:v>1.5789899999999999</c:v>
                </c:pt>
                <c:pt idx="1400">
                  <c:v>1.6261239999999999</c:v>
                </c:pt>
                <c:pt idx="1401">
                  <c:v>1.6732579999999999</c:v>
                </c:pt>
                <c:pt idx="1402">
                  <c:v>1.637907</c:v>
                </c:pt>
                <c:pt idx="1403">
                  <c:v>1.614341</c:v>
                </c:pt>
                <c:pt idx="1404">
                  <c:v>1.6614739999999999</c:v>
                </c:pt>
                <c:pt idx="1405">
                  <c:v>1.649691</c:v>
                </c:pt>
                <c:pt idx="1406">
                  <c:v>1.649691</c:v>
                </c:pt>
                <c:pt idx="1407">
                  <c:v>1.7203919999999999</c:v>
                </c:pt>
                <c:pt idx="1408">
                  <c:v>1.743959</c:v>
                </c:pt>
                <c:pt idx="1409">
                  <c:v>1.7675259999999999</c:v>
                </c:pt>
                <c:pt idx="1410">
                  <c:v>1.6732579999999999</c:v>
                </c:pt>
                <c:pt idx="1411">
                  <c:v>1.608449</c:v>
                </c:pt>
                <c:pt idx="1412">
                  <c:v>1.525965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-17,00%</c:v>
                </c:pt>
                <c:pt idx="1">
                  <c:v>-17,00% to -13,51%</c:v>
                </c:pt>
                <c:pt idx="2">
                  <c:v>-13,51% to -10,02%</c:v>
                </c:pt>
                <c:pt idx="3">
                  <c:v>-10,02% to -6,53%</c:v>
                </c:pt>
                <c:pt idx="4">
                  <c:v>-6,53% to -3,04%</c:v>
                </c:pt>
                <c:pt idx="5">
                  <c:v>-3,04% to 0,45%</c:v>
                </c:pt>
                <c:pt idx="6">
                  <c:v>0,45% to 3,94%</c:v>
                </c:pt>
                <c:pt idx="7">
                  <c:v>3,94% to 7,43%</c:v>
                </c:pt>
                <c:pt idx="8">
                  <c:v>7,43% to 10,92%</c:v>
                </c:pt>
                <c:pt idx="9">
                  <c:v>10,92% to 14,41%</c:v>
                </c:pt>
                <c:pt idx="10">
                  <c:v>14,41% to 17,90%</c:v>
                </c:pt>
                <c:pt idx="11">
                  <c:v>Greater than 17,90%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26</c:v>
                </c:pt>
                <c:pt idx="3">
                  <c:v>94</c:v>
                </c:pt>
                <c:pt idx="4">
                  <c:v>176</c:v>
                </c:pt>
                <c:pt idx="5">
                  <c:v>416</c:v>
                </c:pt>
                <c:pt idx="6">
                  <c:v>374</c:v>
                </c:pt>
                <c:pt idx="7">
                  <c:v>193</c:v>
                </c:pt>
                <c:pt idx="8">
                  <c:v>58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abSelected="1" workbookViewId="0">
      <selection activeCell="E33" sqref="E3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2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45399</v>
      </c>
      <c r="E3" s="5" t="s">
        <v>147</v>
      </c>
      <c r="F3" s="28" t="s">
        <v>148</v>
      </c>
      <c r="H3" t="s">
        <v>167</v>
      </c>
      <c r="I3" s="10">
        <v>19519</v>
      </c>
      <c r="J3" s="39">
        <f>I3/($C$8*1000)</f>
        <v>1.5737434770977414E-3</v>
      </c>
      <c r="L3" s="5" t="s">
        <v>131</v>
      </c>
      <c r="M3" t="s">
        <v>132</v>
      </c>
      <c r="N3" s="38"/>
    </row>
    <row r="4" spans="2:14" x14ac:dyDescent="0.25">
      <c r="B4" s="5"/>
      <c r="C4" s="21">
        <v>0.70972222222222225</v>
      </c>
      <c r="E4" s="5" t="s">
        <v>149</v>
      </c>
      <c r="F4" s="28" t="s">
        <v>150</v>
      </c>
      <c r="H4" t="s">
        <v>168</v>
      </c>
      <c r="I4" s="10">
        <v>61056</v>
      </c>
      <c r="J4" s="39">
        <f>I4/($C$8*1000)</f>
        <v>4.9227153920631027E-3</v>
      </c>
      <c r="L4" s="5" t="s">
        <v>133</v>
      </c>
      <c r="M4" t="s">
        <v>134</v>
      </c>
      <c r="N4" s="13"/>
    </row>
    <row r="5" spans="2:14" x14ac:dyDescent="0.25">
      <c r="B5" s="5"/>
      <c r="C5" s="13"/>
      <c r="E5" s="5" t="s">
        <v>151</v>
      </c>
      <c r="F5" s="28" t="s">
        <v>152</v>
      </c>
      <c r="H5" t="s">
        <v>169</v>
      </c>
      <c r="I5" s="10">
        <v>27556</v>
      </c>
      <c r="J5" s="39">
        <f>I5/($C$8*1000)</f>
        <v>2.2217365262003873E-3</v>
      </c>
      <c r="L5" s="5" t="s">
        <v>135</v>
      </c>
      <c r="M5" t="s">
        <v>136</v>
      </c>
      <c r="N5" s="13"/>
    </row>
    <row r="6" spans="2:14" x14ac:dyDescent="0.25">
      <c r="B6" s="5" t="s">
        <v>0</v>
      </c>
      <c r="C6" s="13">
        <v>79.540000000000006</v>
      </c>
      <c r="E6" s="5" t="s">
        <v>153</v>
      </c>
      <c r="F6" s="28" t="s">
        <v>154</v>
      </c>
      <c r="H6" t="s">
        <v>170</v>
      </c>
      <c r="I6" s="10">
        <v>44782</v>
      </c>
      <c r="J6" s="39">
        <f>I6/($C$8*1000)</f>
        <v>3.6106040468974364E-3</v>
      </c>
      <c r="L6" s="5" t="s">
        <v>137</v>
      </c>
      <c r="M6" t="s">
        <v>138</v>
      </c>
      <c r="N6" s="13"/>
    </row>
    <row r="7" spans="2:14" x14ac:dyDescent="0.25">
      <c r="B7" s="5" t="s">
        <v>1</v>
      </c>
      <c r="C7" s="15">
        <v>155.93299999999999</v>
      </c>
      <c r="E7" s="5" t="s">
        <v>155</v>
      </c>
      <c r="F7" s="28" t="s">
        <v>156</v>
      </c>
      <c r="H7" t="s">
        <v>171</v>
      </c>
      <c r="I7" s="10">
        <v>31375</v>
      </c>
      <c r="J7" s="39">
        <f>I7/($C$8*1000)</f>
        <v>2.5296481169087368E-3</v>
      </c>
      <c r="L7" s="5" t="s">
        <v>139</v>
      </c>
      <c r="M7" t="s">
        <v>140</v>
      </c>
      <c r="N7" s="13"/>
    </row>
    <row r="8" spans="2:14" x14ac:dyDescent="0.25">
      <c r="B8" s="5" t="s">
        <v>2</v>
      </c>
      <c r="C8" s="15">
        <f>C6*C7</f>
        <v>12402.910820000001</v>
      </c>
      <c r="E8" s="5" t="s">
        <v>157</v>
      </c>
      <c r="F8" s="28" t="s">
        <v>158</v>
      </c>
      <c r="H8" t="s">
        <v>172</v>
      </c>
      <c r="I8" s="10">
        <v>14244</v>
      </c>
      <c r="J8" s="39">
        <f>I8/($C$8*1000)</f>
        <v>1.1484400885178661E-3</v>
      </c>
      <c r="L8" s="5" t="s">
        <v>141</v>
      </c>
      <c r="M8" t="s">
        <v>142</v>
      </c>
      <c r="N8" s="13"/>
    </row>
    <row r="9" spans="2:14" x14ac:dyDescent="0.25">
      <c r="B9" s="5" t="s">
        <v>3</v>
      </c>
      <c r="C9" s="15">
        <f>Model!V31</f>
        <v>1412.65</v>
      </c>
      <c r="E9" s="5" t="s">
        <v>159</v>
      </c>
      <c r="F9" s="28" t="s">
        <v>160</v>
      </c>
      <c r="H9" t="s">
        <v>173</v>
      </c>
      <c r="I9" s="10">
        <v>11710</v>
      </c>
      <c r="J9" s="39">
        <f>I9/($C$8*1000)</f>
        <v>9.4413320952992227E-4</v>
      </c>
      <c r="L9" s="5" t="s">
        <v>143</v>
      </c>
      <c r="M9" t="s">
        <v>144</v>
      </c>
      <c r="N9" s="13"/>
    </row>
    <row r="10" spans="2:14" x14ac:dyDescent="0.25">
      <c r="B10" s="5" t="s">
        <v>4</v>
      </c>
      <c r="C10" s="15">
        <v>0</v>
      </c>
      <c r="E10" s="5" t="s">
        <v>161</v>
      </c>
      <c r="F10" s="28" t="s">
        <v>162</v>
      </c>
      <c r="H10" t="s">
        <v>174</v>
      </c>
      <c r="I10" s="10">
        <v>6067</v>
      </c>
      <c r="J10" s="39">
        <f>I10/($C$8*1000)</f>
        <v>4.8915936654295796E-4</v>
      </c>
      <c r="L10" s="5" t="s">
        <v>145</v>
      </c>
      <c r="M10" t="s">
        <v>146</v>
      </c>
      <c r="N10" s="13"/>
    </row>
    <row r="11" spans="2:14" x14ac:dyDescent="0.25">
      <c r="B11" s="5" t="s">
        <v>34</v>
      </c>
      <c r="C11" s="15">
        <f>C9-C10</f>
        <v>1412.65</v>
      </c>
      <c r="E11" s="5" t="s">
        <v>163</v>
      </c>
      <c r="F11" s="28" t="s">
        <v>164</v>
      </c>
      <c r="H11" t="s">
        <v>175</v>
      </c>
      <c r="I11" s="10">
        <v>14942</v>
      </c>
      <c r="J11" s="39">
        <f>I11/($C$8*1000)</f>
        <v>1.2047172004095729E-3</v>
      </c>
      <c r="L11" s="5"/>
      <c r="N11" s="13"/>
    </row>
    <row r="12" spans="2:14" x14ac:dyDescent="0.25">
      <c r="B12" s="5" t="s">
        <v>5</v>
      </c>
      <c r="C12" s="15">
        <f>C8-C9+C10</f>
        <v>10990.260820000001</v>
      </c>
      <c r="E12" s="5" t="s">
        <v>165</v>
      </c>
      <c r="F12" s="28" t="s">
        <v>166</v>
      </c>
      <c r="H12" t="s">
        <v>176</v>
      </c>
      <c r="I12">
        <v>9731</v>
      </c>
      <c r="J12" s="39">
        <f>I12/($C$8*1000)</f>
        <v>7.8457389085701738E-4</v>
      </c>
      <c r="L12" s="5"/>
      <c r="N12" s="13"/>
    </row>
    <row r="13" spans="2:14" x14ac:dyDescent="0.25">
      <c r="B13" s="5" t="s">
        <v>45</v>
      </c>
      <c r="C13" s="36">
        <f>C6/Model!F19</f>
        <v>34.922559465034034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C6/Model!G19</f>
        <v>21.098143236074272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C6/Model!H20</f>
        <v>20.18781725888325</v>
      </c>
    </row>
    <row r="16" spans="2:14" x14ac:dyDescent="0.25">
      <c r="B16" s="5" t="s">
        <v>41</v>
      </c>
      <c r="C16" s="6">
        <f>Model!G19/Model!F19-1</f>
        <v>0.65524326355517082</v>
      </c>
    </row>
    <row r="17" spans="2:14" x14ac:dyDescent="0.25">
      <c r="B17" s="5" t="s">
        <v>42</v>
      </c>
      <c r="C17" s="6">
        <f>Model!H20/Model!G19-1</f>
        <v>4.5092838196286511E-2</v>
      </c>
      <c r="E17" s="33" t="s">
        <v>52</v>
      </c>
      <c r="L17" s="126"/>
      <c r="M17" s="127"/>
      <c r="N17" s="128"/>
    </row>
    <row r="18" spans="2:14" x14ac:dyDescent="0.25">
      <c r="B18" s="5" t="s">
        <v>66</v>
      </c>
      <c r="C18" s="52">
        <f>C14/C16</f>
        <v>32.19894718428926</v>
      </c>
      <c r="L18" s="129"/>
      <c r="M18" s="130"/>
      <c r="N18" s="131"/>
    </row>
    <row r="19" spans="2:14" x14ac:dyDescent="0.25">
      <c r="B19" s="5" t="s">
        <v>67</v>
      </c>
      <c r="C19" s="52">
        <f>C15/C17</f>
        <v>447.69453568229284</v>
      </c>
      <c r="L19" s="129"/>
      <c r="M19" s="130"/>
      <c r="N19" s="131"/>
    </row>
    <row r="20" spans="2:14" x14ac:dyDescent="0.25">
      <c r="B20" s="5" t="s">
        <v>76</v>
      </c>
      <c r="C20" s="6">
        <f>Model!G3/Model!F3-1</f>
        <v>-6.5836083315083394E-2</v>
      </c>
      <c r="L20" s="129"/>
      <c r="M20" s="130"/>
      <c r="N20" s="131"/>
    </row>
    <row r="21" spans="2:14" x14ac:dyDescent="0.25">
      <c r="B21" s="5" t="s">
        <v>77</v>
      </c>
      <c r="C21" s="6">
        <f>Model!H4/Model!G3-1</f>
        <v>3.7735849056603765E-2</v>
      </c>
      <c r="L21" s="129"/>
      <c r="M21" s="130"/>
      <c r="N21" s="131"/>
    </row>
    <row r="22" spans="2:14" x14ac:dyDescent="0.25">
      <c r="B22" s="5" t="s">
        <v>68</v>
      </c>
      <c r="C22" s="15">
        <f>Model!F12</f>
        <v>458.47800000000097</v>
      </c>
      <c r="L22" s="129"/>
      <c r="M22" s="130"/>
      <c r="N22" s="131"/>
    </row>
    <row r="23" spans="2:14" x14ac:dyDescent="0.25">
      <c r="B23" s="5" t="s">
        <v>16</v>
      </c>
      <c r="C23" s="15">
        <f>Model!F15</f>
        <v>463.53100000000097</v>
      </c>
      <c r="L23" s="129"/>
      <c r="M23" s="130"/>
      <c r="N23" s="131"/>
    </row>
    <row r="24" spans="2:14" x14ac:dyDescent="0.25">
      <c r="B24" s="5" t="s">
        <v>28</v>
      </c>
      <c r="C24" s="7">
        <f>Model!F21</f>
        <v>0.38168285223157217</v>
      </c>
      <c r="L24" s="129"/>
      <c r="M24" s="130"/>
      <c r="N24" s="131"/>
    </row>
    <row r="25" spans="2:14" x14ac:dyDescent="0.25">
      <c r="B25" s="5" t="s">
        <v>29</v>
      </c>
      <c r="C25" s="7">
        <f>Model!F22</f>
        <v>8.0325758820909088E-2</v>
      </c>
      <c r="L25" s="129"/>
      <c r="M25" s="130"/>
      <c r="N25" s="131"/>
    </row>
    <row r="26" spans="2:14" x14ac:dyDescent="0.25">
      <c r="B26" s="5" t="s">
        <v>69</v>
      </c>
      <c r="C26" s="36">
        <f>C12/C23</f>
        <v>23.709872306275045</v>
      </c>
      <c r="L26" s="129"/>
      <c r="M26" s="130"/>
      <c r="N26" s="131"/>
    </row>
    <row r="27" spans="2:14" x14ac:dyDescent="0.25">
      <c r="B27" s="5" t="s">
        <v>78</v>
      </c>
      <c r="C27" s="122"/>
      <c r="E27" t="s">
        <v>71</v>
      </c>
      <c r="L27" s="129"/>
      <c r="M27" s="130"/>
      <c r="N27" s="131"/>
    </row>
    <row r="28" spans="2:14" x14ac:dyDescent="0.25">
      <c r="B28" s="5" t="s">
        <v>79</v>
      </c>
      <c r="C28" s="36"/>
      <c r="E28" t="s">
        <v>186</v>
      </c>
      <c r="L28" s="132"/>
      <c r="M28" s="133"/>
      <c r="N28" s="134"/>
    </row>
    <row r="29" spans="2:14" x14ac:dyDescent="0.25">
      <c r="B29" s="5" t="s">
        <v>80</v>
      </c>
      <c r="C29" s="36">
        <f>Model!V35/Model!V43</f>
        <v>2.2443743793817834</v>
      </c>
    </row>
    <row r="30" spans="2:14" x14ac:dyDescent="0.25">
      <c r="B30" s="5" t="s">
        <v>81</v>
      </c>
      <c r="C30" s="36">
        <f>(Model!V31+Model!V32)/Model!V41</f>
        <v>3.974383887512595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(Model!V40-Model!V46)/Main!C7</f>
        <v>14.045141182430919</v>
      </c>
    </row>
    <row r="33" spans="2:9" x14ac:dyDescent="0.25">
      <c r="B33" s="5" t="s">
        <v>84</v>
      </c>
      <c r="C33" s="36"/>
    </row>
    <row r="34" spans="2:9" x14ac:dyDescent="0.25">
      <c r="B34" s="5" t="s">
        <v>85</v>
      </c>
      <c r="C34" s="39">
        <f>Model!F17/Model!F40</f>
        <v>0.10238957883346611</v>
      </c>
    </row>
    <row r="35" spans="2:9" x14ac:dyDescent="0.25">
      <c r="B35" s="5" t="s">
        <v>86</v>
      </c>
      <c r="C35" s="39">
        <f>Model!F17/Model!F47</f>
        <v>0.16149471110402422</v>
      </c>
    </row>
    <row r="36" spans="2:9" x14ac:dyDescent="0.25">
      <c r="B36" s="22" t="s">
        <v>87</v>
      </c>
      <c r="C36" s="23"/>
    </row>
    <row r="41" spans="2:9" x14ac:dyDescent="0.25">
      <c r="E41" s="60"/>
      <c r="F41" s="60"/>
      <c r="G41" s="61"/>
      <c r="H41" s="61"/>
      <c r="I41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zoomScaleNormal="100" workbookViewId="0">
      <pane xSplit="2" ySplit="2" topLeftCell="C24" activePane="bottomRight" state="frozen"/>
      <selection pane="topRight" activeCell="B1" sqref="B1"/>
      <selection pane="bottomLeft" activeCell="A3" sqref="A3"/>
      <selection pane="bottomRight" activeCell="X21" sqref="X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35</v>
      </c>
      <c r="C1" s="12">
        <v>43921</v>
      </c>
      <c r="D1" s="12">
        <v>44286</v>
      </c>
      <c r="E1" s="12">
        <v>44651</v>
      </c>
      <c r="F1" s="12">
        <v>45016</v>
      </c>
      <c r="G1" s="20">
        <v>45382</v>
      </c>
      <c r="K1" s="12"/>
      <c r="L1" s="12">
        <v>44377</v>
      </c>
      <c r="M1" s="12">
        <v>44469</v>
      </c>
      <c r="N1" s="12">
        <v>44561</v>
      </c>
      <c r="O1" s="12">
        <v>44651</v>
      </c>
      <c r="P1" s="12">
        <v>44742</v>
      </c>
      <c r="Q1" s="12">
        <v>44834</v>
      </c>
      <c r="R1" s="12">
        <v>44926</v>
      </c>
      <c r="S1" s="12">
        <v>45016</v>
      </c>
      <c r="T1" s="12">
        <v>45107</v>
      </c>
      <c r="U1" s="12">
        <v>45199</v>
      </c>
      <c r="V1" s="12">
        <v>45291</v>
      </c>
      <c r="W1" s="20">
        <v>45382</v>
      </c>
    </row>
    <row r="2" spans="1:25" x14ac:dyDescent="0.25">
      <c r="C2" s="152" t="s">
        <v>15</v>
      </c>
      <c r="D2" s="152" t="s">
        <v>11</v>
      </c>
      <c r="E2" s="152" t="s">
        <v>12</v>
      </c>
      <c r="F2" s="152" t="s">
        <v>13</v>
      </c>
      <c r="G2" s="13" t="s">
        <v>31</v>
      </c>
      <c r="H2" t="s">
        <v>65</v>
      </c>
      <c r="I2" t="s">
        <v>207</v>
      </c>
      <c r="L2" s="152" t="s">
        <v>10</v>
      </c>
      <c r="M2" s="152" t="s">
        <v>6</v>
      </c>
      <c r="N2" s="152" t="s">
        <v>7</v>
      </c>
      <c r="O2" s="152" t="s">
        <v>8</v>
      </c>
      <c r="P2" s="152" t="s">
        <v>9</v>
      </c>
      <c r="Q2" s="152" t="s">
        <v>33</v>
      </c>
      <c r="R2" s="152" t="s">
        <v>37</v>
      </c>
      <c r="S2" s="152" t="s">
        <v>38</v>
      </c>
      <c r="T2" s="152" t="s">
        <v>60</v>
      </c>
      <c r="U2" s="152" t="s">
        <v>64</v>
      </c>
      <c r="V2" s="152" t="s">
        <v>206</v>
      </c>
      <c r="W2" s="13" t="s">
        <v>205</v>
      </c>
      <c r="X2" t="s">
        <v>60</v>
      </c>
      <c r="Y2" t="s">
        <v>64</v>
      </c>
    </row>
    <row r="3" spans="1:25" s="145" customFormat="1" x14ac:dyDescent="0.25">
      <c r="B3" s="145" t="s">
        <v>14</v>
      </c>
      <c r="C3" s="146"/>
      <c r="D3" s="146"/>
      <c r="E3" s="146">
        <f>SUM(L3:O3)</f>
        <v>5481.1009999999997</v>
      </c>
      <c r="F3" s="146">
        <f>SUM(P3:S3)</f>
        <v>4538.8180000000002</v>
      </c>
      <c r="G3" s="15">
        <v>4240</v>
      </c>
      <c r="H3" s="41"/>
      <c r="I3" s="41"/>
      <c r="L3" s="146">
        <v>1312.058</v>
      </c>
      <c r="M3" s="146">
        <v>1306.2670000000001</v>
      </c>
      <c r="N3" s="146">
        <v>1632.7819999999999</v>
      </c>
      <c r="O3" s="146">
        <v>1229.9939999999999</v>
      </c>
      <c r="P3" s="146">
        <v>1159.865</v>
      </c>
      <c r="Q3" s="146">
        <v>1148.951</v>
      </c>
      <c r="R3" s="146">
        <v>1269.925</v>
      </c>
      <c r="S3" s="146">
        <v>960.077</v>
      </c>
      <c r="T3" s="146">
        <v>974.49900000000002</v>
      </c>
      <c r="U3" s="146">
        <v>1057.008</v>
      </c>
      <c r="V3" s="146">
        <v>1255.473</v>
      </c>
      <c r="W3" s="147"/>
      <c r="X3" s="146"/>
    </row>
    <row r="4" spans="1:25" x14ac:dyDescent="0.25">
      <c r="B4" s="9" t="s">
        <v>62</v>
      </c>
      <c r="C4" s="10"/>
      <c r="D4" s="10"/>
      <c r="E4" s="10"/>
      <c r="F4" s="10"/>
      <c r="G4" s="15"/>
      <c r="H4" s="43">
        <v>4400</v>
      </c>
      <c r="I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s="145" customFormat="1" x14ac:dyDescent="0.25">
      <c r="B5" s="145" t="s">
        <v>57</v>
      </c>
      <c r="C5" s="146"/>
      <c r="D5" s="146"/>
      <c r="E5" s="146">
        <f t="shared" ref="E5:E11" si="0">SUM(L5:O5)</f>
        <v>3204.0720000000001</v>
      </c>
      <c r="F5" s="146">
        <f>SUM(P5:S5)</f>
        <v>2806.4290000000001</v>
      </c>
      <c r="G5" s="147"/>
      <c r="H5" s="146"/>
      <c r="I5" s="146"/>
      <c r="L5" s="146">
        <v>739.06600000000003</v>
      </c>
      <c r="M5" s="146">
        <v>760.26800000000003</v>
      </c>
      <c r="N5" s="146">
        <v>971.64599999999996</v>
      </c>
      <c r="O5" s="146">
        <v>733.09199999999998</v>
      </c>
      <c r="P5" s="146">
        <v>697.22</v>
      </c>
      <c r="Q5" s="146">
        <v>707.02599999999995</v>
      </c>
      <c r="R5" s="146">
        <v>789.48</v>
      </c>
      <c r="S5" s="146">
        <v>612.70299999999997</v>
      </c>
      <c r="T5" s="146">
        <v>595.71199999999999</v>
      </c>
      <c r="U5" s="146">
        <v>615.40300000000002</v>
      </c>
      <c r="V5" s="146">
        <v>726.25199999999995</v>
      </c>
      <c r="W5" s="147"/>
      <c r="X5" s="146"/>
      <c r="Y5" s="146"/>
    </row>
    <row r="6" spans="1:25" x14ac:dyDescent="0.25">
      <c r="B6" t="s">
        <v>177</v>
      </c>
      <c r="C6" s="10"/>
      <c r="D6" s="10"/>
      <c r="E6" s="146">
        <f t="shared" si="0"/>
        <v>14.023</v>
      </c>
      <c r="F6" s="146">
        <f t="shared" ref="F6:F11" si="1">SUM(P6:S6)</f>
        <v>12.865</v>
      </c>
      <c r="G6" s="15"/>
      <c r="H6" s="41"/>
      <c r="I6" s="41"/>
      <c r="L6" s="10">
        <v>4.0659999999999998</v>
      </c>
      <c r="M6" s="10">
        <v>3.8359999999999999</v>
      </c>
      <c r="N6" s="10">
        <v>3.1259999999999999</v>
      </c>
      <c r="O6" s="10">
        <v>2.9950000000000001</v>
      </c>
      <c r="P6" s="10">
        <v>3.0419999999999998</v>
      </c>
      <c r="Q6" s="10">
        <v>3.145</v>
      </c>
      <c r="R6" s="10">
        <v>3.1680000000000001</v>
      </c>
      <c r="S6" s="10">
        <v>3.51</v>
      </c>
      <c r="T6" s="10">
        <v>3.145</v>
      </c>
      <c r="U6" s="10">
        <v>2.9830000000000001</v>
      </c>
      <c r="V6" s="10">
        <v>2.4409999999999998</v>
      </c>
      <c r="W6" s="15"/>
    </row>
    <row r="7" spans="1:25" x14ac:dyDescent="0.25">
      <c r="B7" t="s">
        <v>178</v>
      </c>
      <c r="C7" s="10"/>
      <c r="D7" s="10"/>
      <c r="E7" s="146">
        <f t="shared" si="0"/>
        <v>1025.8990000000001</v>
      </c>
      <c r="F7" s="146">
        <f t="shared" si="1"/>
        <v>809.18200000000002</v>
      </c>
      <c r="G7" s="15"/>
      <c r="H7" s="41"/>
      <c r="I7" s="41"/>
      <c r="L7" s="10">
        <v>252.31399999999999</v>
      </c>
      <c r="M7" s="10">
        <v>256.62700000000001</v>
      </c>
      <c r="N7" s="10">
        <v>269.94099999999997</v>
      </c>
      <c r="O7" s="10">
        <v>247.017</v>
      </c>
      <c r="P7" s="10">
        <v>229.37799999999999</v>
      </c>
      <c r="Q7" s="10">
        <v>202.09100000000001</v>
      </c>
      <c r="R7" s="10">
        <v>196.65299999999999</v>
      </c>
      <c r="S7" s="10">
        <v>181.06</v>
      </c>
      <c r="T7" s="10">
        <v>179.185</v>
      </c>
      <c r="U7" s="10">
        <v>176.35599999999999</v>
      </c>
      <c r="V7" s="10">
        <v>189.17500000000001</v>
      </c>
      <c r="W7" s="15"/>
    </row>
    <row r="8" spans="1:25" x14ac:dyDescent="0.25">
      <c r="B8" t="s">
        <v>70</v>
      </c>
      <c r="C8" s="10"/>
      <c r="D8" s="10"/>
      <c r="E8" s="146">
        <f t="shared" si="0"/>
        <v>291.84399999999999</v>
      </c>
      <c r="F8" s="146">
        <f t="shared" si="1"/>
        <v>280.79599999999999</v>
      </c>
      <c r="G8" s="15"/>
      <c r="H8" s="10"/>
      <c r="I8" s="10"/>
      <c r="L8" s="10">
        <v>69.245999999999995</v>
      </c>
      <c r="M8" s="10">
        <v>68.661000000000001</v>
      </c>
      <c r="N8" s="10">
        <v>75.528999999999996</v>
      </c>
      <c r="O8" s="10">
        <v>78.408000000000001</v>
      </c>
      <c r="P8" s="10">
        <v>75.516999999999996</v>
      </c>
      <c r="Q8" s="10">
        <v>69.009</v>
      </c>
      <c r="R8" s="10">
        <v>65.64</v>
      </c>
      <c r="S8" s="10">
        <v>70.63</v>
      </c>
      <c r="T8" s="10">
        <v>70.558999999999997</v>
      </c>
      <c r="U8" s="10">
        <v>68.558999999999997</v>
      </c>
      <c r="V8" s="10">
        <v>72.703999999999994</v>
      </c>
      <c r="W8" s="15"/>
    </row>
    <row r="9" spans="1:25" x14ac:dyDescent="0.25">
      <c r="B9" t="s">
        <v>130</v>
      </c>
      <c r="C9" s="10"/>
      <c r="D9" s="10"/>
      <c r="E9" s="146">
        <f t="shared" si="0"/>
        <v>148.648</v>
      </c>
      <c r="F9" s="146">
        <f t="shared" si="1"/>
        <v>124.652</v>
      </c>
      <c r="G9" s="15"/>
      <c r="H9" s="10"/>
      <c r="I9" s="10"/>
      <c r="L9" s="10">
        <v>40.542000000000002</v>
      </c>
      <c r="M9" s="10">
        <v>33.271000000000001</v>
      </c>
      <c r="N9" s="10">
        <v>38.478000000000002</v>
      </c>
      <c r="O9" s="10">
        <v>36.356999999999999</v>
      </c>
      <c r="P9" s="10">
        <v>35.86</v>
      </c>
      <c r="Q9" s="10">
        <v>26.588999999999999</v>
      </c>
      <c r="R9" s="10">
        <v>29.765999999999998</v>
      </c>
      <c r="S9" s="10">
        <v>32.436999999999998</v>
      </c>
      <c r="T9" s="10">
        <v>41.296999999999997</v>
      </c>
      <c r="U9" s="10">
        <v>35.537999999999997</v>
      </c>
      <c r="V9" s="10">
        <v>39.710999999999999</v>
      </c>
      <c r="W9" s="15"/>
    </row>
    <row r="10" spans="1:25" x14ac:dyDescent="0.25">
      <c r="B10" t="s">
        <v>179</v>
      </c>
      <c r="C10" s="10"/>
      <c r="D10" s="10"/>
      <c r="E10" s="146">
        <f t="shared" si="0"/>
        <v>22.836999999999996</v>
      </c>
      <c r="F10" s="146">
        <f t="shared" si="1"/>
        <v>11.843000000000002</v>
      </c>
      <c r="G10" s="15"/>
      <c r="H10" s="10"/>
      <c r="I10" s="10"/>
      <c r="L10" s="10">
        <v>5.2169999999999996</v>
      </c>
      <c r="M10" s="10">
        <v>5.1070000000000002</v>
      </c>
      <c r="N10" s="10">
        <f>3.662+7-1.11</f>
        <v>9.5519999999999996</v>
      </c>
      <c r="O10" s="10">
        <v>2.9609999999999999</v>
      </c>
      <c r="P10" s="10">
        <v>3.3690000000000002</v>
      </c>
      <c r="Q10" s="10">
        <v>2.8730000000000002</v>
      </c>
      <c r="R10" s="10">
        <v>2.81</v>
      </c>
      <c r="S10" s="10">
        <v>2.7909999999999999</v>
      </c>
      <c r="T10" s="10">
        <v>2.6850000000000001</v>
      </c>
      <c r="U10" s="10">
        <v>3.3180000000000001</v>
      </c>
      <c r="V10" s="10">
        <v>2.2759999999999998</v>
      </c>
      <c r="W10" s="15"/>
    </row>
    <row r="11" spans="1:25" x14ac:dyDescent="0.25">
      <c r="B11" t="s">
        <v>180</v>
      </c>
      <c r="C11" s="10"/>
      <c r="D11" s="10"/>
      <c r="E11" s="146">
        <f t="shared" si="0"/>
        <v>-0.23399999999999999</v>
      </c>
      <c r="F11" s="146">
        <f t="shared" si="1"/>
        <v>34.573</v>
      </c>
      <c r="G11" s="15"/>
      <c r="H11" s="41"/>
      <c r="I11" s="41"/>
      <c r="L11" s="10">
        <v>-1.474</v>
      </c>
      <c r="M11" s="10">
        <f>-0.925+0.011</f>
        <v>-0.91400000000000003</v>
      </c>
      <c r="N11" s="10">
        <v>1.7589999999999999</v>
      </c>
      <c r="O11" s="10">
        <v>0.39500000000000002</v>
      </c>
      <c r="P11" s="10">
        <v>0</v>
      </c>
      <c r="Q11" s="10">
        <v>10.817</v>
      </c>
      <c r="R11" s="10">
        <v>5.6539999999999999</v>
      </c>
      <c r="S11" s="10">
        <v>18.102</v>
      </c>
      <c r="T11" s="10">
        <v>3.5110000000000001</v>
      </c>
      <c r="U11" s="10">
        <v>-1.788</v>
      </c>
      <c r="V11" s="10">
        <v>0.83899999999999997</v>
      </c>
      <c r="W11" s="15"/>
    </row>
    <row r="12" spans="1:25" s="1" customFormat="1" x14ac:dyDescent="0.25">
      <c r="B12" s="1" t="s">
        <v>20</v>
      </c>
      <c r="C12" s="11">
        <f>C3-SUM(C5:C11)</f>
        <v>0</v>
      </c>
      <c r="D12" s="11">
        <f>D3-SUM(D5:D11)</f>
        <v>0</v>
      </c>
      <c r="E12" s="11">
        <f>E3-SUM(E5:E11)</f>
        <v>774.01199999999881</v>
      </c>
      <c r="F12" s="11">
        <f>F3-SUM(F5:F11)</f>
        <v>458.47800000000097</v>
      </c>
      <c r="G12" s="14">
        <f>G3-SUM(G5:G11)</f>
        <v>4240</v>
      </c>
      <c r="H12" s="11">
        <f>H3-SUM(H5:H11)</f>
        <v>0</v>
      </c>
      <c r="I12" s="11">
        <f>I3-SUM(I5:I11)</f>
        <v>0</v>
      </c>
      <c r="J12" s="11"/>
      <c r="K12" s="11"/>
      <c r="L12" s="11">
        <f>L3-SUM(L5:L11)</f>
        <v>203.0809999999999</v>
      </c>
      <c r="M12" s="11">
        <f>M3-SUM(M5:M11)</f>
        <v>179.41100000000006</v>
      </c>
      <c r="N12" s="11">
        <f>N3-SUM(N5:N11)</f>
        <v>262.75099999999998</v>
      </c>
      <c r="O12" s="11">
        <f>O3-SUM(O5:O11)</f>
        <v>128.76900000000001</v>
      </c>
      <c r="P12" s="11">
        <f>P3-SUM(P5:P11)</f>
        <v>115.47900000000004</v>
      </c>
      <c r="Q12" s="11">
        <f>Q3-SUM(Q5:Q11)</f>
        <v>127.40100000000007</v>
      </c>
      <c r="R12" s="11">
        <f>R3-SUM(R5:R11)</f>
        <v>176.75399999999991</v>
      </c>
      <c r="S12" s="11">
        <f>S3-SUM(S5:S11)</f>
        <v>38.844000000000051</v>
      </c>
      <c r="T12" s="11">
        <f>T3-SUM(T5:T11)</f>
        <v>78.4050000000002</v>
      </c>
      <c r="U12" s="11">
        <f>U3-SUM(U5:U11)</f>
        <v>156.63900000000012</v>
      </c>
      <c r="V12" s="11">
        <f>V3-SUM(V5:V11)</f>
        <v>222.07500000000005</v>
      </c>
      <c r="W12" s="14">
        <f>W3-SUM(W5:W11)</f>
        <v>0</v>
      </c>
      <c r="X12" s="11">
        <f>X3-SUM(X5:X11)</f>
        <v>0</v>
      </c>
      <c r="Y12" s="11">
        <f>Y3-SUM(Y5:Y11)</f>
        <v>0</v>
      </c>
    </row>
    <row r="13" spans="1:25" x14ac:dyDescent="0.25">
      <c r="B13" t="s">
        <v>181</v>
      </c>
      <c r="C13" s="10"/>
      <c r="D13" s="10"/>
      <c r="E13" s="146">
        <f t="shared" ref="E13:E14" si="2">SUM(L13:O13)</f>
        <v>1.246</v>
      </c>
      <c r="F13" s="146">
        <f t="shared" ref="F13:F14" si="3">SUM(P13:S13)</f>
        <v>18.331</v>
      </c>
      <c r="G13" s="15"/>
      <c r="H13" s="41"/>
      <c r="I13" s="41"/>
      <c r="L13" s="10">
        <v>0.316</v>
      </c>
      <c r="M13" s="10">
        <f>0.201</f>
        <v>0.20100000000000001</v>
      </c>
      <c r="N13" s="10">
        <v>0.27800000000000002</v>
      </c>
      <c r="O13" s="10">
        <v>0.45100000000000001</v>
      </c>
      <c r="P13" s="10">
        <v>1.4490000000000001</v>
      </c>
      <c r="Q13" s="10">
        <v>3.4590000000000001</v>
      </c>
      <c r="R13" s="10">
        <v>4.665</v>
      </c>
      <c r="S13" s="10">
        <v>8.7579999999999991</v>
      </c>
      <c r="T13" s="10">
        <v>9.8260000000000005</v>
      </c>
      <c r="U13" s="10">
        <v>11.856</v>
      </c>
      <c r="V13" s="10">
        <v>12.826000000000001</v>
      </c>
      <c r="W13" s="15"/>
    </row>
    <row r="14" spans="1:25" x14ac:dyDescent="0.25">
      <c r="B14" t="s">
        <v>23</v>
      </c>
      <c r="C14" s="10"/>
      <c r="D14" s="10"/>
      <c r="E14" s="146">
        <f t="shared" si="2"/>
        <v>0.56000000000000005</v>
      </c>
      <c r="F14" s="146">
        <f t="shared" si="3"/>
        <v>-13.278</v>
      </c>
      <c r="G14" s="15"/>
      <c r="H14" s="41"/>
      <c r="I14" s="41"/>
      <c r="L14" s="10">
        <v>8.4350000000000005</v>
      </c>
      <c r="M14" s="10">
        <v>-6.7030000000000003</v>
      </c>
      <c r="N14" s="10">
        <v>-3.673</v>
      </c>
      <c r="O14" s="10">
        <v>2.5009999999999999</v>
      </c>
      <c r="P14" s="10">
        <v>5.6239999999999997</v>
      </c>
      <c r="Q14" s="10">
        <v>-25.396999999999998</v>
      </c>
      <c r="R14" s="10">
        <v>1.4059999999999999</v>
      </c>
      <c r="S14" s="10">
        <v>5.0890000000000004</v>
      </c>
      <c r="T14" s="10">
        <v>-12.972</v>
      </c>
      <c r="U14" s="10">
        <v>-1.004</v>
      </c>
      <c r="V14" s="10">
        <v>0.189</v>
      </c>
      <c r="W14" s="15"/>
    </row>
    <row r="15" spans="1:25" s="1" customFormat="1" x14ac:dyDescent="0.25">
      <c r="B15" s="1" t="s">
        <v>16</v>
      </c>
      <c r="C15" s="11">
        <f>C12+SUM(C13:C14)</f>
        <v>0</v>
      </c>
      <c r="D15" s="11">
        <f>D12+SUM(D13:D14)</f>
        <v>0</v>
      </c>
      <c r="E15" s="11">
        <f>E12+SUM(E13:E14)</f>
        <v>775.81799999999885</v>
      </c>
      <c r="F15" s="11">
        <f>F12+SUM(F13:F14)</f>
        <v>463.53100000000097</v>
      </c>
      <c r="G15" s="14">
        <f>G12+SUM(G13:G14)</f>
        <v>4240</v>
      </c>
      <c r="H15" s="11">
        <f>H12+SUM(H13:H14)</f>
        <v>0</v>
      </c>
      <c r="I15" s="11">
        <f>I12+SUM(I13:I14)</f>
        <v>0</v>
      </c>
      <c r="L15" s="11">
        <f>L12+SUM(L13:L14)</f>
        <v>211.83199999999991</v>
      </c>
      <c r="M15" s="11">
        <f>M12+SUM(M13:M14)</f>
        <v>172.90900000000005</v>
      </c>
      <c r="N15" s="11">
        <f>N12+SUM(N13:N14)</f>
        <v>259.35599999999999</v>
      </c>
      <c r="O15" s="11">
        <f>O12+SUM(O13:O14)</f>
        <v>131.721</v>
      </c>
      <c r="P15" s="11">
        <f>P12+SUM(P13:P14)</f>
        <v>122.55200000000004</v>
      </c>
      <c r="Q15" s="11">
        <f>Q12+SUM(Q13:Q14)</f>
        <v>105.46300000000006</v>
      </c>
      <c r="R15" s="11">
        <f>R12+SUM(R13:R14)</f>
        <v>182.8249999999999</v>
      </c>
      <c r="S15" s="11">
        <f>S12+SUM(S13:S14)</f>
        <v>52.691000000000052</v>
      </c>
      <c r="T15" s="11">
        <f>T12+SUM(T13:T14)</f>
        <v>75.259000000000199</v>
      </c>
      <c r="U15" s="11">
        <f>U12+SUM(U13:U14)</f>
        <v>167.49100000000013</v>
      </c>
      <c r="V15" s="11">
        <f>V12+SUM(V13:V14)</f>
        <v>235.09000000000003</v>
      </c>
      <c r="W15" s="14">
        <f>W12+SUM(W13:W14)</f>
        <v>0</v>
      </c>
      <c r="X15" s="11">
        <f>X12+SUM(X13:X14)</f>
        <v>0</v>
      </c>
      <c r="Y15" s="11">
        <f>Y12+SUM(Y13:Y14)</f>
        <v>0</v>
      </c>
    </row>
    <row r="16" spans="1:25" x14ac:dyDescent="0.25">
      <c r="B16" t="s">
        <v>17</v>
      </c>
      <c r="C16" s="10"/>
      <c r="D16" s="10"/>
      <c r="E16" s="146">
        <f>SUM(L16:O16)</f>
        <v>131.30500000000001</v>
      </c>
      <c r="F16" s="146">
        <f>SUM(P16:S16)</f>
        <v>98.947000000000003</v>
      </c>
      <c r="G16" s="15"/>
      <c r="H16" s="41"/>
      <c r="I16" s="41"/>
      <c r="L16" s="10">
        <v>24.991</v>
      </c>
      <c r="M16" s="10">
        <v>33.453000000000003</v>
      </c>
      <c r="N16" s="10">
        <v>49.344999999999999</v>
      </c>
      <c r="O16" s="10">
        <v>23.515999999999998</v>
      </c>
      <c r="P16" s="10">
        <v>21.716000000000001</v>
      </c>
      <c r="Q16" s="10">
        <v>23.372</v>
      </c>
      <c r="R16" s="10">
        <v>42.662999999999997</v>
      </c>
      <c r="S16" s="10">
        <v>11.196</v>
      </c>
      <c r="T16" s="10">
        <v>12.532</v>
      </c>
      <c r="U16" s="10">
        <v>30.334</v>
      </c>
      <c r="V16" s="10">
        <v>-9.5939999999999994</v>
      </c>
      <c r="W16" s="15"/>
    </row>
    <row r="17" spans="2:25" s="1" customFormat="1" x14ac:dyDescent="0.25">
      <c r="B17" s="1" t="s">
        <v>18</v>
      </c>
      <c r="C17" s="11">
        <f>C15-SUM(C16:C16)</f>
        <v>0</v>
      </c>
      <c r="D17" s="11">
        <f>D15-SUM(D16:D16)</f>
        <v>0</v>
      </c>
      <c r="E17" s="11">
        <f>E15-SUM(E16:E16)</f>
        <v>644.51299999999878</v>
      </c>
      <c r="F17" s="11">
        <f>F15-SUM(F16:F16)</f>
        <v>364.58400000000097</v>
      </c>
      <c r="G17" s="14">
        <f>G19*G18</f>
        <v>603.20000000000005</v>
      </c>
      <c r="H17" s="59"/>
      <c r="I17" s="59"/>
      <c r="L17" s="11">
        <f>L15-SUM(L16:L16)</f>
        <v>186.84099999999989</v>
      </c>
      <c r="M17" s="11">
        <f>M15-SUM(M16:M16)</f>
        <v>139.45600000000005</v>
      </c>
      <c r="N17" s="11">
        <f>N15-SUM(N16:N16)</f>
        <v>210.011</v>
      </c>
      <c r="O17" s="11">
        <f>O15-SUM(O16:O16)</f>
        <v>108.20500000000001</v>
      </c>
      <c r="P17" s="11">
        <f>P15-SUM(P16:P16)</f>
        <v>100.83600000000004</v>
      </c>
      <c r="Q17" s="11">
        <f>Q15-SUM(Q16:Q16)</f>
        <v>82.091000000000065</v>
      </c>
      <c r="R17" s="11">
        <f>R15-SUM(R16:R16)</f>
        <v>140.16199999999992</v>
      </c>
      <c r="S17" s="11">
        <f>S15-SUM(S16:S16)</f>
        <v>41.495000000000054</v>
      </c>
      <c r="T17" s="11">
        <f>T15-SUM(T16:T16)</f>
        <v>62.727000000000203</v>
      </c>
      <c r="U17" s="11">
        <f>U15-SUM(U16:U16)</f>
        <v>137.15700000000012</v>
      </c>
      <c r="V17" s="11">
        <f>V15-SUM(V16:V16)</f>
        <v>244.68400000000003</v>
      </c>
      <c r="W17" s="14">
        <f>W15-SUM(W16:W16)</f>
        <v>0</v>
      </c>
      <c r="X17" s="11">
        <f>X15-SUM(X16:X16)</f>
        <v>0</v>
      </c>
      <c r="Y17" s="11">
        <f>Y15-SUM(Y16:Y16)</f>
        <v>0</v>
      </c>
    </row>
    <row r="18" spans="2:25" x14ac:dyDescent="0.25">
      <c r="B18" t="s">
        <v>1</v>
      </c>
      <c r="C18" s="10"/>
      <c r="D18" s="10"/>
      <c r="E18" s="10">
        <f>O18</f>
        <v>165.898</v>
      </c>
      <c r="F18" s="10">
        <f>S18</f>
        <v>160.07300000000001</v>
      </c>
      <c r="G18" s="15">
        <v>160</v>
      </c>
      <c r="H18" s="41"/>
      <c r="I18" s="41"/>
      <c r="L18" s="10">
        <v>168.37200000000001</v>
      </c>
      <c r="M18" s="10">
        <v>168.38900000000001</v>
      </c>
      <c r="N18" s="10">
        <v>167.09</v>
      </c>
      <c r="O18" s="10">
        <v>165.898</v>
      </c>
      <c r="P18" s="10">
        <v>164.679</v>
      </c>
      <c r="Q18" s="10">
        <v>163.18600000000001</v>
      </c>
      <c r="R18" s="10">
        <v>161.244</v>
      </c>
      <c r="S18" s="10">
        <v>160.07300000000001</v>
      </c>
      <c r="T18" s="10">
        <v>158.85900000000001</v>
      </c>
      <c r="U18" s="10">
        <v>157.911</v>
      </c>
      <c r="V18" s="10">
        <v>155.93299999999999</v>
      </c>
      <c r="W18" s="15"/>
      <c r="X18" s="10"/>
      <c r="Y18" s="10"/>
    </row>
    <row r="19" spans="2:25" s="1" customFormat="1" x14ac:dyDescent="0.25">
      <c r="B19" s="1" t="s">
        <v>19</v>
      </c>
      <c r="C19" s="2" t="e">
        <f>C17/C18</f>
        <v>#DIV/0!</v>
      </c>
      <c r="D19" s="2" t="e">
        <f>D17/D18</f>
        <v>#DIV/0!</v>
      </c>
      <c r="E19" s="2">
        <f>E17/E18</f>
        <v>3.8849955997058361</v>
      </c>
      <c r="F19" s="2">
        <f>F17/F18</f>
        <v>2.2776108400542312</v>
      </c>
      <c r="G19" s="55">
        <v>3.77</v>
      </c>
      <c r="H19" s="56"/>
      <c r="I19" s="57"/>
      <c r="L19" s="2">
        <f>L17/L18</f>
        <v>1.109691635188748</v>
      </c>
      <c r="M19" s="2">
        <f>M17/M18</f>
        <v>0.82817761255188904</v>
      </c>
      <c r="N19" s="2">
        <f>N17/N18</f>
        <v>1.2568735412053385</v>
      </c>
      <c r="O19" s="2">
        <f>O17/O18</f>
        <v>0.65223812221967725</v>
      </c>
      <c r="P19" s="2">
        <f>P17/P18</f>
        <v>0.6123185105569019</v>
      </c>
      <c r="Q19" s="2">
        <f>Q17/Q18</f>
        <v>0.50305173237900347</v>
      </c>
      <c r="R19" s="2">
        <f>R17/R18</f>
        <v>0.86925404976309151</v>
      </c>
      <c r="S19" s="2">
        <f>S17/S18</f>
        <v>0.25922547837549154</v>
      </c>
      <c r="T19" s="2">
        <f>T17/T18</f>
        <v>0.39485959246879432</v>
      </c>
      <c r="U19" s="2">
        <f>U17/U18</f>
        <v>0.86857153713167623</v>
      </c>
      <c r="V19" s="2">
        <f>V17/V18</f>
        <v>1.5691611140682218</v>
      </c>
      <c r="W19" s="49">
        <v>0.62</v>
      </c>
      <c r="X19" s="50"/>
      <c r="Y19" s="50"/>
    </row>
    <row r="20" spans="2:25" s="1" customFormat="1" x14ac:dyDescent="0.25">
      <c r="B20" s="9" t="s">
        <v>61</v>
      </c>
      <c r="C20" s="2"/>
      <c r="D20" s="2"/>
      <c r="E20" s="2"/>
      <c r="F20" s="2"/>
      <c r="G20" s="35"/>
      <c r="H20" s="44">
        <v>3.94</v>
      </c>
      <c r="I20" s="45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49"/>
      <c r="X20" s="50">
        <v>0.75</v>
      </c>
      <c r="Y20" s="50"/>
    </row>
    <row r="21" spans="2:25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>
        <f>1-E5/E3</f>
        <v>0.41543277527635414</v>
      </c>
      <c r="F21" s="3">
        <f>1-F5/F3</f>
        <v>0.38168285223157217</v>
      </c>
      <c r="G21" s="6">
        <f>1-G5/G3</f>
        <v>1</v>
      </c>
      <c r="H21" s="46"/>
      <c r="I21" s="46"/>
      <c r="L21" s="3">
        <f>1-L5/L3</f>
        <v>0.43671240143347323</v>
      </c>
      <c r="M21" s="3">
        <f>1-M5/M3</f>
        <v>0.41798422527706813</v>
      </c>
      <c r="N21" s="3">
        <f>1-N5/N3</f>
        <v>0.40491382193091296</v>
      </c>
      <c r="O21" s="3">
        <f>1-O5/O3</f>
        <v>0.40398733652359275</v>
      </c>
      <c r="P21" s="3">
        <f>1-P5/P3</f>
        <v>0.39887831773525362</v>
      </c>
      <c r="Q21" s="3">
        <f>1-Q5/Q3</f>
        <v>0.38463346130513842</v>
      </c>
      <c r="R21" s="3">
        <f>1-R5/R3</f>
        <v>0.37832549166289342</v>
      </c>
      <c r="S21" s="3">
        <f>1-S5/S3</f>
        <v>0.36181889577606796</v>
      </c>
      <c r="T21" s="3">
        <f>1-T5/T3</f>
        <v>0.38869921877805935</v>
      </c>
      <c r="U21" s="3">
        <f>1-U5/U3</f>
        <v>0.41778775562720438</v>
      </c>
      <c r="V21" s="3">
        <f>1-V5/V3</f>
        <v>0.42153116793431644</v>
      </c>
      <c r="W21" s="6" t="e">
        <f>1-W5/W3</f>
        <v>#DIV/0!</v>
      </c>
    </row>
    <row r="22" spans="2:25" x14ac:dyDescent="0.25">
      <c r="B22" t="s">
        <v>29</v>
      </c>
      <c r="C22" s="4" t="e">
        <f>C17/C3</f>
        <v>#DIV/0!</v>
      </c>
      <c r="D22" s="4" t="e">
        <f>D17/D3</f>
        <v>#DIV/0!</v>
      </c>
      <c r="E22" s="4">
        <f>E17/E3</f>
        <v>0.11758823637805595</v>
      </c>
      <c r="F22" s="4">
        <f>F17/F3</f>
        <v>8.0325758820909088E-2</v>
      </c>
      <c r="G22" s="7">
        <f>G17/G3</f>
        <v>0.14226415094339623</v>
      </c>
      <c r="H22" s="47">
        <f>H17/H4</f>
        <v>0</v>
      </c>
      <c r="I22" s="47" t="e">
        <f>I17/I4</f>
        <v>#DIV/0!</v>
      </c>
      <c r="L22" s="4">
        <f>L17/L3</f>
        <v>0.14240300352575869</v>
      </c>
      <c r="M22" s="4">
        <f>M17/M3</f>
        <v>0.10675918476084907</v>
      </c>
      <c r="N22" s="4">
        <f>N17/N3</f>
        <v>0.12862157961075024</v>
      </c>
      <c r="O22" s="4">
        <f>O17/O3</f>
        <v>8.7971973847026916E-2</v>
      </c>
      <c r="P22" s="4">
        <f>P17/P3</f>
        <v>8.6937703956926057E-2</v>
      </c>
      <c r="Q22" s="4">
        <f>Q17/Q3</f>
        <v>7.1448651857215897E-2</v>
      </c>
      <c r="R22" s="4">
        <f>R17/R3</f>
        <v>0.11037029745851128</v>
      </c>
      <c r="S22" s="4">
        <f>S17/S3</f>
        <v>4.3220491689729107E-2</v>
      </c>
      <c r="T22" s="4">
        <f>T17/T3</f>
        <v>6.4368460101036737E-2</v>
      </c>
      <c r="U22" s="4">
        <f>U17/U3</f>
        <v>0.12975966123246005</v>
      </c>
      <c r="V22" s="4">
        <f>V17/V3</f>
        <v>0.19489387665047359</v>
      </c>
      <c r="W22" s="7" t="e">
        <f>W17/W3</f>
        <v>#DIV/0!</v>
      </c>
    </row>
    <row r="23" spans="2:25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40">
        <f>F3/E3-1</f>
        <v>-0.17191491271552917</v>
      </c>
      <c r="G23" s="6">
        <f>G3/F3-1</f>
        <v>-6.5836083315083394E-2</v>
      </c>
      <c r="H23" s="48">
        <f>H4/G3-1</f>
        <v>3.7735849056603765E-2</v>
      </c>
      <c r="I23" s="48">
        <f>I4/H4-1</f>
        <v>-1</v>
      </c>
      <c r="L23" s="4"/>
      <c r="M23" s="4"/>
      <c r="N23" s="4"/>
      <c r="O23" s="4"/>
      <c r="P23" s="4">
        <f>P3/L3-1</f>
        <v>-0.11599563433933557</v>
      </c>
      <c r="Q23" s="4">
        <f>Q3/M3-1</f>
        <v>-0.12043173409417829</v>
      </c>
      <c r="R23" s="4">
        <f>R3/N3-1</f>
        <v>-0.22223236169923477</v>
      </c>
      <c r="S23" s="4">
        <f>S3/O3-1</f>
        <v>-0.21944578591440278</v>
      </c>
      <c r="T23" s="4">
        <f>T3/P3-1</f>
        <v>-0.15981687523979082</v>
      </c>
      <c r="U23" s="4">
        <f>U3/Q3-1</f>
        <v>-8.0023430067948875E-2</v>
      </c>
      <c r="V23" s="4">
        <f>V3/R3-1</f>
        <v>-1.1380199618087672E-2</v>
      </c>
      <c r="W23" s="7">
        <f>W3/S3-1</f>
        <v>-1</v>
      </c>
      <c r="X23" s="37">
        <f>X4/T3-1</f>
        <v>-1</v>
      </c>
      <c r="Y23" s="37">
        <f>Y4/U3-1</f>
        <v>-1</v>
      </c>
    </row>
    <row r="24" spans="2:25" x14ac:dyDescent="0.25">
      <c r="B24" t="s">
        <v>63</v>
      </c>
      <c r="C24" s="4" t="e">
        <f t="shared" ref="C24:G24" si="4">C7/C3</f>
        <v>#DIV/0!</v>
      </c>
      <c r="D24" s="4" t="e">
        <f t="shared" si="4"/>
        <v>#DIV/0!</v>
      </c>
      <c r="E24" s="4">
        <f t="shared" si="4"/>
        <v>0.18717024189118212</v>
      </c>
      <c r="F24" s="4">
        <f t="shared" si="4"/>
        <v>0.17828033642239013</v>
      </c>
      <c r="G24" s="7">
        <f t="shared" si="4"/>
        <v>0</v>
      </c>
      <c r="H24" s="123"/>
      <c r="I24" s="123"/>
      <c r="L24" s="4">
        <f t="shared" ref="L24:U24" si="5">L7/L3</f>
        <v>0.19230399875615253</v>
      </c>
      <c r="M24" s="4">
        <f t="shared" si="5"/>
        <v>0.19645830446608542</v>
      </c>
      <c r="N24" s="4">
        <f t="shared" si="5"/>
        <v>0.16532580589447948</v>
      </c>
      <c r="O24" s="4">
        <f t="shared" si="5"/>
        <v>0.20082780891614108</v>
      </c>
      <c r="P24" s="4">
        <f t="shared" si="5"/>
        <v>0.19776267065563663</v>
      </c>
      <c r="Q24" s="4">
        <f t="shared" si="5"/>
        <v>0.17589174821206474</v>
      </c>
      <c r="R24" s="4">
        <f t="shared" si="5"/>
        <v>0.15485402681260704</v>
      </c>
      <c r="S24" s="4">
        <f t="shared" si="5"/>
        <v>0.18858904025406295</v>
      </c>
      <c r="T24" s="4">
        <f t="shared" si="5"/>
        <v>0.18387397011182155</v>
      </c>
      <c r="U24" s="4">
        <f t="shared" si="5"/>
        <v>0.16684452719373929</v>
      </c>
      <c r="V24" s="150">
        <f>V7/V3</f>
        <v>0.15068026154286077</v>
      </c>
      <c r="W24" s="7" t="e">
        <f>W7/W3</f>
        <v>#DIV/0!</v>
      </c>
      <c r="X24" s="4"/>
    </row>
    <row r="25" spans="2:25" x14ac:dyDescent="0.25">
      <c r="B25" t="s">
        <v>128</v>
      </c>
      <c r="C25" s="4" t="e">
        <f t="shared" ref="C25:G25" si="6">C8/C3</f>
        <v>#DIV/0!</v>
      </c>
      <c r="D25" s="4" t="e">
        <f t="shared" si="6"/>
        <v>#DIV/0!</v>
      </c>
      <c r="E25" s="4">
        <f t="shared" si="6"/>
        <v>5.324550669655604E-2</v>
      </c>
      <c r="F25" s="4">
        <f t="shared" si="6"/>
        <v>6.1865446025815528E-2</v>
      </c>
      <c r="G25" s="7">
        <f t="shared" si="6"/>
        <v>0</v>
      </c>
      <c r="H25" s="123"/>
      <c r="I25" s="123"/>
      <c r="L25" s="4">
        <f t="shared" ref="L25:U25" si="7">L8/L3</f>
        <v>5.2776630301404358E-2</v>
      </c>
      <c r="M25" s="4">
        <f t="shared" si="7"/>
        <v>5.2562760905695387E-2</v>
      </c>
      <c r="N25" s="4">
        <f t="shared" si="7"/>
        <v>4.6257859285562926E-2</v>
      </c>
      <c r="O25" s="4">
        <f t="shared" si="7"/>
        <v>6.3746652422694755E-2</v>
      </c>
      <c r="P25" s="4">
        <f t="shared" si="7"/>
        <v>6.510843934423402E-2</v>
      </c>
      <c r="Q25" s="4">
        <f t="shared" si="7"/>
        <v>6.0062613636264729E-2</v>
      </c>
      <c r="R25" s="4">
        <f t="shared" si="7"/>
        <v>5.1688091816445854E-2</v>
      </c>
      <c r="S25" s="4">
        <f t="shared" si="7"/>
        <v>7.3567015978926689E-2</v>
      </c>
      <c r="T25" s="4">
        <f t="shared" si="7"/>
        <v>7.2405410369841314E-2</v>
      </c>
      <c r="U25" s="4">
        <f t="shared" si="7"/>
        <v>6.4861382316879337E-2</v>
      </c>
      <c r="V25" s="150">
        <f>V8/V3</f>
        <v>5.7909648395465294E-2</v>
      </c>
      <c r="W25" s="7" t="e">
        <f>W8/W3</f>
        <v>#DIV/0!</v>
      </c>
      <c r="X25" s="4"/>
    </row>
    <row r="26" spans="2:25" x14ac:dyDescent="0.25">
      <c r="B26" t="s">
        <v>129</v>
      </c>
      <c r="C26" s="4" t="e">
        <f t="shared" ref="C26:G26" si="8">C9/C3</f>
        <v>#DIV/0!</v>
      </c>
      <c r="D26" s="4" t="e">
        <f t="shared" si="8"/>
        <v>#DIV/0!</v>
      </c>
      <c r="E26" s="4">
        <f t="shared" si="8"/>
        <v>2.7120098680903711E-2</v>
      </c>
      <c r="F26" s="4">
        <f t="shared" si="8"/>
        <v>2.7463537863822694E-2</v>
      </c>
      <c r="G26" s="7">
        <f t="shared" si="8"/>
        <v>0</v>
      </c>
      <c r="H26" s="123"/>
      <c r="I26" s="123"/>
      <c r="L26" s="4">
        <f t="shared" ref="L26:U26" si="9">L9/L3</f>
        <v>3.0899548648001842E-2</v>
      </c>
      <c r="M26" s="4">
        <f t="shared" si="9"/>
        <v>2.5470290530190228E-2</v>
      </c>
      <c r="N26" s="4">
        <f t="shared" si="9"/>
        <v>2.3565913881951176E-2</v>
      </c>
      <c r="O26" s="4">
        <f t="shared" si="9"/>
        <v>2.9558680774052559E-2</v>
      </c>
      <c r="P26" s="4">
        <f t="shared" si="9"/>
        <v>3.0917391248119392E-2</v>
      </c>
      <c r="Q26" s="4">
        <f t="shared" si="9"/>
        <v>2.3141979074825642E-2</v>
      </c>
      <c r="R26" s="4">
        <f t="shared" si="9"/>
        <v>2.3439179479103095E-2</v>
      </c>
      <c r="S26" s="4">
        <f t="shared" si="9"/>
        <v>3.3785831761410798E-2</v>
      </c>
      <c r="T26" s="4">
        <f t="shared" si="9"/>
        <v>4.2377673040198086E-2</v>
      </c>
      <c r="U26" s="4">
        <f t="shared" si="9"/>
        <v>3.3621316016529672E-2</v>
      </c>
      <c r="V26" s="150">
        <f>V9/V3</f>
        <v>3.1630309851346863E-2</v>
      </c>
      <c r="W26" s="7" t="e">
        <f>W9/W3</f>
        <v>#DIV/0!</v>
      </c>
      <c r="X26" s="4"/>
    </row>
    <row r="27" spans="2:25" x14ac:dyDescent="0.25">
      <c r="B27" t="s">
        <v>32</v>
      </c>
      <c r="C27" s="3"/>
      <c r="D27" s="3" t="e">
        <f>-(D17/C17-1)</f>
        <v>#DIV/0!</v>
      </c>
      <c r="E27" s="3" t="e">
        <f>-(E17/D17-1)</f>
        <v>#DIV/0!</v>
      </c>
      <c r="F27" s="40">
        <f>F17/E17-1</f>
        <v>-0.43432638286582015</v>
      </c>
      <c r="G27" s="6">
        <f>G17/F17-1</f>
        <v>0.65448840322120128</v>
      </c>
      <c r="H27" s="58">
        <f>H20/G19-1</f>
        <v>4.5092838196286511E-2</v>
      </c>
      <c r="I27" s="58" t="e">
        <f>I19/H19-1</f>
        <v>#DIV/0!</v>
      </c>
      <c r="L27" s="4"/>
      <c r="M27" s="4"/>
      <c r="N27" s="4"/>
      <c r="O27" s="4"/>
      <c r="P27" s="4">
        <f>P17/L17-1</f>
        <v>-0.46031117367173102</v>
      </c>
      <c r="Q27" s="4">
        <f>Q17/M17-1</f>
        <v>-0.41134838228545179</v>
      </c>
      <c r="R27" s="4">
        <f>R17/N17-1</f>
        <v>-0.33259686397379218</v>
      </c>
      <c r="S27" s="4">
        <f>S17/O17-1</f>
        <v>-0.61651494847742661</v>
      </c>
      <c r="T27" s="4">
        <f>T17/P17-1</f>
        <v>-0.37793050101154169</v>
      </c>
      <c r="U27" s="4">
        <f>U17/Q17-1</f>
        <v>0.67079216966537158</v>
      </c>
      <c r="V27" s="4">
        <f>V17/R17-1</f>
        <v>0.74572280646680378</v>
      </c>
      <c r="W27" s="7">
        <f>W17/S17-1</f>
        <v>-1</v>
      </c>
      <c r="X27" s="4">
        <f>X17/T17-1</f>
        <v>-1</v>
      </c>
    </row>
    <row r="30" spans="2:25" s="1" customFormat="1" x14ac:dyDescent="0.25">
      <c r="B30" s="1" t="s">
        <v>36</v>
      </c>
      <c r="C30" s="148">
        <f t="shared" ref="C30:F30" si="10">C31</f>
        <v>0</v>
      </c>
      <c r="D30" s="148">
        <f t="shared" si="10"/>
        <v>0</v>
      </c>
      <c r="E30" s="148">
        <f t="shared" si="10"/>
        <v>1328.7159999999999</v>
      </c>
      <c r="F30" s="148">
        <f t="shared" si="10"/>
        <v>1149.0229999999999</v>
      </c>
      <c r="G30" s="14">
        <f>G31</f>
        <v>0</v>
      </c>
      <c r="L30" s="148">
        <f t="shared" ref="L30" si="11">L31</f>
        <v>0</v>
      </c>
      <c r="M30" s="148">
        <f t="shared" ref="M30" si="12">M31</f>
        <v>0</v>
      </c>
      <c r="N30" s="148">
        <f t="shared" ref="N30" si="13">N31</f>
        <v>0</v>
      </c>
      <c r="O30" s="148">
        <f t="shared" ref="O30" si="14">O31</f>
        <v>1328.7159999999999</v>
      </c>
      <c r="P30" s="148">
        <f t="shared" ref="P30" si="15">P31</f>
        <v>1106.6569999999999</v>
      </c>
      <c r="Q30" s="148">
        <f t="shared" ref="Q30" si="16">Q31</f>
        <v>868.50099999999998</v>
      </c>
      <c r="R30" s="148">
        <f t="shared" ref="R30" si="17">R31</f>
        <v>1036.1310000000001</v>
      </c>
      <c r="S30" s="148">
        <f t="shared" ref="S30" si="18">S31</f>
        <v>1149.0229999999999</v>
      </c>
      <c r="T30" s="148">
        <f t="shared" ref="T30" si="19">T31</f>
        <v>1251.086</v>
      </c>
      <c r="U30" s="148">
        <f t="shared" ref="U30" si="20">U31</f>
        <v>1163.904</v>
      </c>
      <c r="V30" s="148">
        <f t="shared" ref="V30" si="21">V31</f>
        <v>1412.65</v>
      </c>
      <c r="W30" s="14">
        <f t="shared" ref="W30" si="22">W31</f>
        <v>0</v>
      </c>
    </row>
    <row r="31" spans="2:25" x14ac:dyDescent="0.25">
      <c r="B31" t="s">
        <v>21</v>
      </c>
      <c r="C31" s="10"/>
      <c r="D31" s="10"/>
      <c r="E31" s="10">
        <v>1328.7159999999999</v>
      </c>
      <c r="F31" s="10">
        <v>1149.0229999999999</v>
      </c>
      <c r="G31" s="15"/>
      <c r="L31" s="10"/>
      <c r="M31" s="10"/>
      <c r="N31" s="10"/>
      <c r="O31" s="10">
        <f>E31</f>
        <v>1328.7159999999999</v>
      </c>
      <c r="P31" s="10">
        <v>1106.6569999999999</v>
      </c>
      <c r="Q31" s="10">
        <v>868.50099999999998</v>
      </c>
      <c r="R31" s="10">
        <v>1036.1310000000001</v>
      </c>
      <c r="S31" s="10">
        <f>F31</f>
        <v>1149.0229999999999</v>
      </c>
      <c r="T31" s="10">
        <v>1251.086</v>
      </c>
      <c r="U31" s="10">
        <v>1163.904</v>
      </c>
      <c r="V31" s="10">
        <v>1412.65</v>
      </c>
      <c r="W31" s="15"/>
    </row>
    <row r="32" spans="2:25" x14ac:dyDescent="0.25">
      <c r="B32" t="s">
        <v>22</v>
      </c>
      <c r="C32" s="10"/>
      <c r="D32" s="10"/>
      <c r="E32" s="10">
        <v>675.60400000000004</v>
      </c>
      <c r="F32" s="10">
        <v>630.38199999999995</v>
      </c>
      <c r="G32" s="15"/>
      <c r="L32" s="10"/>
      <c r="M32" s="10"/>
      <c r="N32" s="10"/>
      <c r="O32" s="10">
        <f t="shared" ref="O32:O34" si="23">E32</f>
        <v>675.60400000000004</v>
      </c>
      <c r="P32" s="10">
        <v>706.88599999999997</v>
      </c>
      <c r="Q32" s="10">
        <v>772.73099999999999</v>
      </c>
      <c r="R32" s="10">
        <v>802.43499999999995</v>
      </c>
      <c r="S32" s="10">
        <f t="shared" ref="S32:S34" si="24">F32</f>
        <v>630.38199999999995</v>
      </c>
      <c r="T32" s="10">
        <v>562.60199999999998</v>
      </c>
      <c r="U32" s="10">
        <v>656.89499999999998</v>
      </c>
      <c r="V32" s="10">
        <v>685.77700000000004</v>
      </c>
      <c r="W32" s="15"/>
    </row>
    <row r="33" spans="2:25" x14ac:dyDescent="0.25">
      <c r="B33" t="s">
        <v>74</v>
      </c>
      <c r="C33" s="10"/>
      <c r="D33" s="10"/>
      <c r="E33" s="10">
        <v>933.12400000000002</v>
      </c>
      <c r="F33" s="10">
        <v>682.89300000000003</v>
      </c>
      <c r="G33" s="15"/>
      <c r="L33" s="10"/>
      <c r="M33" s="10"/>
      <c r="N33" s="10"/>
      <c r="O33" s="10">
        <f t="shared" si="23"/>
        <v>933.12400000000002</v>
      </c>
      <c r="P33" s="10">
        <v>917.35599999999999</v>
      </c>
      <c r="Q33" s="10">
        <v>879.97900000000004</v>
      </c>
      <c r="R33" s="10">
        <v>797.69500000000005</v>
      </c>
      <c r="S33" s="10">
        <f t="shared" si="24"/>
        <v>682.89300000000003</v>
      </c>
      <c r="T33" s="10">
        <v>572.34400000000005</v>
      </c>
      <c r="U33" s="10">
        <v>532.94299999999998</v>
      </c>
      <c r="V33" s="10">
        <v>447.262</v>
      </c>
      <c r="W33" s="15"/>
    </row>
    <row r="34" spans="2:25" x14ac:dyDescent="0.25">
      <c r="B34" t="s">
        <v>23</v>
      </c>
      <c r="C34" s="10"/>
      <c r="D34" s="10"/>
      <c r="E34" s="10">
        <v>135.47800000000001</v>
      </c>
      <c r="F34" s="10">
        <v>142.876</v>
      </c>
      <c r="G34" s="15"/>
      <c r="L34" s="10"/>
      <c r="M34" s="10"/>
      <c r="N34" s="10"/>
      <c r="O34" s="10">
        <f t="shared" si="23"/>
        <v>135.47800000000001</v>
      </c>
      <c r="P34" s="10">
        <v>126.68899999999999</v>
      </c>
      <c r="Q34" s="10">
        <v>136.92400000000001</v>
      </c>
      <c r="R34" s="10">
        <v>125.08799999999999</v>
      </c>
      <c r="S34" s="10">
        <f t="shared" si="24"/>
        <v>142.876</v>
      </c>
      <c r="T34" s="10">
        <v>111.572</v>
      </c>
      <c r="U34" s="10">
        <v>138.482</v>
      </c>
      <c r="V34" s="10">
        <v>150.75399999999999</v>
      </c>
      <c r="W34" s="15"/>
    </row>
    <row r="35" spans="2:25" s="1" customFormat="1" x14ac:dyDescent="0.25">
      <c r="B35" s="1" t="s">
        <v>58</v>
      </c>
      <c r="C35" s="11">
        <f>SUM(C31:C34)</f>
        <v>0</v>
      </c>
      <c r="D35" s="11">
        <f>SUM(D31:D34)</f>
        <v>0</v>
      </c>
      <c r="E35" s="11">
        <f>SUM(E31:E34)</f>
        <v>3072.922</v>
      </c>
      <c r="F35" s="11">
        <f>SUM(F31:F34)</f>
        <v>2605.174</v>
      </c>
      <c r="G35" s="14">
        <f>SUM(G31:G34)</f>
        <v>0</v>
      </c>
      <c r="L35" s="11">
        <f>SUM(L31:L34)</f>
        <v>0</v>
      </c>
      <c r="M35" s="11">
        <f>SUM(M31:M34)</f>
        <v>0</v>
      </c>
      <c r="N35" s="11">
        <f>SUM(N31:N34)</f>
        <v>0</v>
      </c>
      <c r="O35" s="11">
        <f>SUM(O31:O34)</f>
        <v>3072.922</v>
      </c>
      <c r="P35" s="11">
        <f>SUM(P31:P34)</f>
        <v>2857.5879999999997</v>
      </c>
      <c r="Q35" s="11">
        <f>SUM(Q31:Q34)</f>
        <v>2658.1350000000002</v>
      </c>
      <c r="R35" s="11">
        <f>SUM(R31:R34)</f>
        <v>2761.3490000000002</v>
      </c>
      <c r="S35" s="11">
        <f>SUM(S31:S34)</f>
        <v>2605.174</v>
      </c>
      <c r="T35" s="11">
        <f>SUM(T31:T34)</f>
        <v>2497.6040000000003</v>
      </c>
      <c r="U35" s="11">
        <f>SUM(U31:U34)</f>
        <v>2492.2240000000002</v>
      </c>
      <c r="V35" s="11">
        <f>SUM(V31:V34)</f>
        <v>2696.4430000000002</v>
      </c>
      <c r="W35" s="14">
        <f>SUM(W31:W34)</f>
        <v>0</v>
      </c>
    </row>
    <row r="36" spans="2:25" x14ac:dyDescent="0.25">
      <c r="B36" t="s">
        <v>72</v>
      </c>
      <c r="C36" s="10"/>
      <c r="D36" s="10"/>
      <c r="E36" s="10">
        <v>109.807</v>
      </c>
      <c r="F36" s="10">
        <v>121.503</v>
      </c>
      <c r="G36" s="15"/>
      <c r="L36" s="10"/>
      <c r="M36" s="10"/>
      <c r="N36" s="10"/>
      <c r="O36" s="10">
        <f t="shared" ref="O36:O39" si="25">E36</f>
        <v>109.807</v>
      </c>
      <c r="P36" s="10">
        <v>112.24</v>
      </c>
      <c r="Q36" s="10">
        <v>113.327</v>
      </c>
      <c r="R36" s="10">
        <v>118.18300000000001</v>
      </c>
      <c r="S36" s="10">
        <f t="shared" ref="S36:S39" si="26">F36</f>
        <v>121.503</v>
      </c>
      <c r="T36" s="10">
        <v>126.965</v>
      </c>
      <c r="U36" s="10">
        <v>122.027</v>
      </c>
      <c r="V36" s="10">
        <v>119.2</v>
      </c>
      <c r="W36" s="15"/>
    </row>
    <row r="37" spans="2:25" x14ac:dyDescent="0.25">
      <c r="B37" t="s">
        <v>24</v>
      </c>
      <c r="C37" s="10"/>
      <c r="D37" s="10"/>
      <c r="E37" s="10">
        <v>448.17500000000001</v>
      </c>
      <c r="F37" s="10">
        <v>454.61</v>
      </c>
      <c r="G37" s="15"/>
      <c r="L37" s="10"/>
      <c r="M37" s="10"/>
      <c r="N37" s="10"/>
      <c r="O37" s="10">
        <f t="shared" si="25"/>
        <v>448.17500000000001</v>
      </c>
      <c r="P37" s="10">
        <v>451.209</v>
      </c>
      <c r="Q37" s="10">
        <v>449.892</v>
      </c>
      <c r="R37" s="10">
        <v>454.471</v>
      </c>
      <c r="S37" s="10">
        <f t="shared" si="26"/>
        <v>454.61</v>
      </c>
      <c r="T37" s="10">
        <v>453.92200000000003</v>
      </c>
      <c r="U37" s="10">
        <v>461.40100000000001</v>
      </c>
      <c r="V37" s="10">
        <v>463.97800000000001</v>
      </c>
      <c r="W37" s="15"/>
    </row>
    <row r="38" spans="2:25" x14ac:dyDescent="0.25">
      <c r="B38" t="s">
        <v>182</v>
      </c>
      <c r="C38" s="10"/>
      <c r="D38" s="10"/>
      <c r="E38" s="10">
        <v>83.778999999999996</v>
      </c>
      <c r="F38" s="10">
        <v>63.173000000000002</v>
      </c>
      <c r="G38" s="15"/>
      <c r="L38" s="10"/>
      <c r="M38" s="10"/>
      <c r="N38" s="10"/>
      <c r="O38" s="10">
        <f t="shared" si="25"/>
        <v>83.778999999999996</v>
      </c>
      <c r="P38" s="10">
        <v>79.819999999999993</v>
      </c>
      <c r="Q38" s="10">
        <v>73.495000000000005</v>
      </c>
      <c r="R38" s="10">
        <v>69.364000000000004</v>
      </c>
      <c r="S38" s="10">
        <f t="shared" si="26"/>
        <v>63.173000000000002</v>
      </c>
      <c r="T38" s="10">
        <v>57.23</v>
      </c>
      <c r="U38" s="10">
        <v>58.081000000000003</v>
      </c>
      <c r="V38" s="10">
        <v>53.723999999999997</v>
      </c>
      <c r="W38" s="15"/>
    </row>
    <row r="39" spans="2:25" x14ac:dyDescent="0.25">
      <c r="B39" t="s">
        <v>23</v>
      </c>
      <c r="C39" s="10"/>
      <c r="D39" s="10"/>
      <c r="E39" s="10">
        <v>320.72199999999998</v>
      </c>
      <c r="F39" s="10">
        <v>316.29300000000001</v>
      </c>
      <c r="G39" s="15"/>
      <c r="L39" s="10"/>
      <c r="M39" s="10"/>
      <c r="N39" s="10"/>
      <c r="O39" s="10">
        <f t="shared" si="25"/>
        <v>320.72199999999998</v>
      </c>
      <c r="P39" s="10">
        <v>328.85500000000002</v>
      </c>
      <c r="Q39" s="10">
        <v>350.05</v>
      </c>
      <c r="R39" s="10">
        <v>335.87900000000002</v>
      </c>
      <c r="S39" s="10">
        <f t="shared" si="26"/>
        <v>316.29300000000001</v>
      </c>
      <c r="T39" s="10">
        <v>304.16000000000003</v>
      </c>
      <c r="U39" s="10">
        <v>291.29700000000003</v>
      </c>
      <c r="V39" s="10">
        <v>326.59399999999999</v>
      </c>
      <c r="W39" s="15"/>
    </row>
    <row r="40" spans="2:25" x14ac:dyDescent="0.25">
      <c r="B40" s="1" t="s">
        <v>25</v>
      </c>
      <c r="C40" s="11">
        <f>SUM(C35:C39)</f>
        <v>0</v>
      </c>
      <c r="D40" s="11">
        <f>SUM(D35:D39)</f>
        <v>0</v>
      </c>
      <c r="E40" s="11">
        <f>SUM(E35:E39)</f>
        <v>4035.4049999999997</v>
      </c>
      <c r="F40" s="11">
        <f>SUM(F35:F39)</f>
        <v>3560.7530000000002</v>
      </c>
      <c r="G40" s="14">
        <f>SUM(G35:G39)</f>
        <v>0</v>
      </c>
      <c r="L40" s="11">
        <f>SUM(L35:L39)</f>
        <v>0</v>
      </c>
      <c r="M40" s="11">
        <f>SUM(M35:M39)</f>
        <v>0</v>
      </c>
      <c r="N40" s="11">
        <f>SUM(N35:N39)</f>
        <v>0</v>
      </c>
      <c r="O40" s="11">
        <f>SUM(O35:O39)</f>
        <v>4035.4049999999997</v>
      </c>
      <c r="P40" s="11">
        <f>SUM(P35:P39)</f>
        <v>3829.7119999999995</v>
      </c>
      <c r="Q40" s="11">
        <f>SUM(Q35:Q39)</f>
        <v>3644.8990000000003</v>
      </c>
      <c r="R40" s="11">
        <f>SUM(R35:R39)</f>
        <v>3739.2460000000001</v>
      </c>
      <c r="S40" s="11">
        <f>SUM(S35:S39)</f>
        <v>3560.7530000000002</v>
      </c>
      <c r="T40" s="11">
        <f>SUM(T35:T39)</f>
        <v>3439.8810000000003</v>
      </c>
      <c r="U40" s="11">
        <f>SUM(U35:U39)</f>
        <v>3425.03</v>
      </c>
      <c r="V40" s="11">
        <f>SUM(V35:V39)</f>
        <v>3659.9390000000003</v>
      </c>
      <c r="W40" s="14">
        <f>SUM(W35:W39)</f>
        <v>0</v>
      </c>
    </row>
    <row r="41" spans="2:25" x14ac:dyDescent="0.25">
      <c r="B41" t="s">
        <v>27</v>
      </c>
      <c r="C41" s="10"/>
      <c r="D41" s="10"/>
      <c r="E41" s="10">
        <v>636.30600000000004</v>
      </c>
      <c r="F41" s="10">
        <v>406.96800000000002</v>
      </c>
      <c r="G41" s="15"/>
      <c r="L41" s="10"/>
      <c r="M41" s="10"/>
      <c r="N41" s="10"/>
      <c r="O41" s="10">
        <f t="shared" ref="O41:O42" si="27">E41</f>
        <v>636.30600000000004</v>
      </c>
      <c r="P41" s="10">
        <v>558.98299999999995</v>
      </c>
      <c r="Q41" s="10">
        <v>546.56299999999999</v>
      </c>
      <c r="R41" s="10">
        <v>491.488</v>
      </c>
      <c r="S41" s="10">
        <f t="shared" ref="S41:S42" si="28">F41</f>
        <v>406.96800000000002</v>
      </c>
      <c r="T41" s="10">
        <v>386.59899999999999</v>
      </c>
      <c r="U41" s="10">
        <v>492.90499999999997</v>
      </c>
      <c r="V41" s="10">
        <v>527.98800000000006</v>
      </c>
      <c r="W41" s="15"/>
    </row>
    <row r="42" spans="2:25" x14ac:dyDescent="0.25">
      <c r="B42" t="s">
        <v>183</v>
      </c>
      <c r="C42" s="10"/>
      <c r="D42" s="10"/>
      <c r="E42" s="10">
        <v>784.84799999999996</v>
      </c>
      <c r="F42" s="10">
        <v>643.13900000000001</v>
      </c>
      <c r="G42" s="15"/>
      <c r="L42" s="10"/>
      <c r="M42" s="10"/>
      <c r="N42" s="10"/>
      <c r="O42" s="10">
        <f t="shared" si="27"/>
        <v>784.84799999999996</v>
      </c>
      <c r="P42" s="10">
        <v>693.78399999999999</v>
      </c>
      <c r="Q42" s="10">
        <v>663.62099999999998</v>
      </c>
      <c r="R42" s="10">
        <v>705.56899999999996</v>
      </c>
      <c r="S42" s="10">
        <f t="shared" si="28"/>
        <v>643.13900000000001</v>
      </c>
      <c r="T42" s="10">
        <v>570.54399999999998</v>
      </c>
      <c r="U42" s="10">
        <v>594.04200000000003</v>
      </c>
      <c r="V42" s="10">
        <v>673.43499999999995</v>
      </c>
      <c r="W42" s="15"/>
    </row>
    <row r="43" spans="2:25" s="1" customFormat="1" x14ac:dyDescent="0.25">
      <c r="B43" s="1" t="s">
        <v>59</v>
      </c>
      <c r="C43" s="11">
        <f>SUM(C41:C42)</f>
        <v>0</v>
      </c>
      <c r="D43" s="11">
        <f>SUM(D41:D42)</f>
        <v>0</v>
      </c>
      <c r="E43" s="11">
        <f>SUM(E41:E42)</f>
        <v>1421.154</v>
      </c>
      <c r="F43" s="11">
        <f>SUM(F41:F42)</f>
        <v>1050.107</v>
      </c>
      <c r="G43" s="14">
        <f>SUM(G41:G42)</f>
        <v>0</v>
      </c>
      <c r="L43" s="11">
        <f>SUM(L41:L42)</f>
        <v>0</v>
      </c>
      <c r="M43" s="11">
        <f>SUM(M41:M42)</f>
        <v>0</v>
      </c>
      <c r="N43" s="11">
        <f>SUM(N41:N42)</f>
        <v>0</v>
      </c>
      <c r="O43" s="11">
        <f>SUM(O41:O42)</f>
        <v>1421.154</v>
      </c>
      <c r="P43" s="11">
        <f>SUM(P41:P42)</f>
        <v>1252.7669999999998</v>
      </c>
      <c r="Q43" s="11">
        <f>SUM(Q41:Q42)</f>
        <v>1210.184</v>
      </c>
      <c r="R43" s="11">
        <f>SUM(R41:R42)</f>
        <v>1197.057</v>
      </c>
      <c r="S43" s="11">
        <f>SUM(S41:S42)</f>
        <v>1050.107</v>
      </c>
      <c r="T43" s="11">
        <f>SUM(T41:T42)</f>
        <v>957.14300000000003</v>
      </c>
      <c r="U43" s="11">
        <f>SUM(U41:U42)</f>
        <v>1086.9470000000001</v>
      </c>
      <c r="V43" s="11">
        <f>SUM(V41:V42)</f>
        <v>1201.423</v>
      </c>
      <c r="W43" s="14">
        <f>SUM(W41:W42)</f>
        <v>0</v>
      </c>
      <c r="X43" s="11"/>
      <c r="Y43" s="11"/>
    </row>
    <row r="44" spans="2:25" x14ac:dyDescent="0.25">
      <c r="B44" t="s">
        <v>184</v>
      </c>
      <c r="C44" s="10"/>
      <c r="D44" s="10"/>
      <c r="E44" s="10">
        <v>83.38</v>
      </c>
      <c r="F44" s="10">
        <v>106.39100000000001</v>
      </c>
      <c r="G44" s="15"/>
      <c r="L44" s="10"/>
      <c r="M44" s="10"/>
      <c r="N44" s="10"/>
      <c r="O44" s="10">
        <f t="shared" ref="O44:O45" si="29">E44</f>
        <v>83.38</v>
      </c>
      <c r="P44" s="10">
        <v>82.887</v>
      </c>
      <c r="Q44" s="10">
        <v>97.45</v>
      </c>
      <c r="R44" s="10">
        <v>117.608</v>
      </c>
      <c r="S44" s="10">
        <f t="shared" ref="S44:S45" si="30">F44</f>
        <v>106.39100000000001</v>
      </c>
      <c r="T44" s="10">
        <v>107.925</v>
      </c>
      <c r="U44" s="10">
        <v>114.235</v>
      </c>
      <c r="V44" s="10">
        <v>111.92400000000001</v>
      </c>
      <c r="W44" s="15"/>
    </row>
    <row r="45" spans="2:25" x14ac:dyDescent="0.25">
      <c r="B45" t="s">
        <v>185</v>
      </c>
      <c r="C45" s="10"/>
      <c r="D45" s="10"/>
      <c r="E45" s="10">
        <v>132.13300000000001</v>
      </c>
      <c r="F45" s="10">
        <v>146.69499999999999</v>
      </c>
      <c r="G45" s="15"/>
      <c r="L45" s="10"/>
      <c r="M45" s="10"/>
      <c r="N45" s="10"/>
      <c r="O45" s="10">
        <f t="shared" si="29"/>
        <v>132.13300000000001</v>
      </c>
      <c r="P45" s="10">
        <v>131.69999999999999</v>
      </c>
      <c r="Q45" s="10">
        <v>168.70400000000001</v>
      </c>
      <c r="R45" s="10">
        <v>165.91499999999999</v>
      </c>
      <c r="S45" s="10">
        <f t="shared" si="30"/>
        <v>146.69499999999999</v>
      </c>
      <c r="T45" s="10">
        <v>148.738</v>
      </c>
      <c r="U45" s="10">
        <v>146.583</v>
      </c>
      <c r="V45" s="10">
        <v>156.49100000000001</v>
      </c>
      <c r="W45" s="15"/>
    </row>
    <row r="46" spans="2:25" x14ac:dyDescent="0.25">
      <c r="B46" s="1" t="s">
        <v>26</v>
      </c>
      <c r="C46" s="11">
        <f>SUM(C43:C45)</f>
        <v>0</v>
      </c>
      <c r="D46" s="11">
        <f>SUM(D43:D45)</f>
        <v>0</v>
      </c>
      <c r="E46" s="11">
        <f>SUM(E43:E45)</f>
        <v>1636.6670000000001</v>
      </c>
      <c r="F46" s="11">
        <f>SUM(F43:F45)</f>
        <v>1303.193</v>
      </c>
      <c r="G46" s="14">
        <f>SUM(G43:G45)</f>
        <v>0</v>
      </c>
      <c r="L46" s="11">
        <f>SUM(L43:L45)</f>
        <v>0</v>
      </c>
      <c r="M46" s="11">
        <f>SUM(M43:M45)</f>
        <v>0</v>
      </c>
      <c r="N46" s="11">
        <f>SUM(N43:N45)</f>
        <v>0</v>
      </c>
      <c r="O46" s="11">
        <f>SUM(O43:O45)</f>
        <v>1636.6670000000001</v>
      </c>
      <c r="P46" s="11">
        <f>SUM(P43:P45)</f>
        <v>1467.3539999999998</v>
      </c>
      <c r="Q46" s="11">
        <f>SUM(Q43:Q45)</f>
        <v>1476.338</v>
      </c>
      <c r="R46" s="11">
        <f>SUM(R43:R45)</f>
        <v>1480.58</v>
      </c>
      <c r="S46" s="11">
        <f>SUM(S43:S45)</f>
        <v>1303.193</v>
      </c>
      <c r="T46" s="11">
        <f>SUM(T43:T45)</f>
        <v>1213.806</v>
      </c>
      <c r="U46" s="11">
        <f>SUM(U43:U45)</f>
        <v>1347.7650000000001</v>
      </c>
      <c r="V46" s="11">
        <f>SUM(V43:V45)</f>
        <v>1469.838</v>
      </c>
      <c r="W46" s="14">
        <f>SUM(W43:W45)</f>
        <v>0</v>
      </c>
    </row>
    <row r="47" spans="2:25" x14ac:dyDescent="0.25">
      <c r="B47" t="s">
        <v>73</v>
      </c>
      <c r="C47" s="10">
        <f>C40-C46</f>
        <v>0</v>
      </c>
      <c r="D47" s="10">
        <f>D40-D46</f>
        <v>0</v>
      </c>
      <c r="E47" s="10">
        <f>E40-E46</f>
        <v>2398.7379999999994</v>
      </c>
      <c r="F47" s="10">
        <f>F40-F46</f>
        <v>2257.5600000000004</v>
      </c>
      <c r="G47" s="15">
        <f>G40-G46</f>
        <v>0</v>
      </c>
      <c r="N47" s="10">
        <f t="shared" ref="N47:R47" si="31">N40-N46</f>
        <v>0</v>
      </c>
      <c r="O47" s="10">
        <f t="shared" si="31"/>
        <v>2398.7379999999994</v>
      </c>
      <c r="P47" s="10">
        <f t="shared" si="31"/>
        <v>2362.3579999999997</v>
      </c>
      <c r="Q47" s="10">
        <f t="shared" si="31"/>
        <v>2168.5610000000006</v>
      </c>
      <c r="R47" s="10">
        <f t="shared" si="31"/>
        <v>2258.6660000000002</v>
      </c>
      <c r="S47" s="10">
        <f>S40-S46</f>
        <v>2257.5600000000004</v>
      </c>
      <c r="T47" s="10">
        <f t="shared" ref="T47:W47" si="32">T40-T46</f>
        <v>2226.0750000000003</v>
      </c>
      <c r="U47" s="10">
        <f t="shared" si="32"/>
        <v>2077.2650000000003</v>
      </c>
      <c r="V47" s="10">
        <f t="shared" si="32"/>
        <v>2190.1010000000006</v>
      </c>
      <c r="W47" s="15">
        <f t="shared" si="32"/>
        <v>0</v>
      </c>
    </row>
    <row r="49" spans="2:23" s="1" customFormat="1" x14ac:dyDescent="0.25">
      <c r="B49" s="1" t="s">
        <v>75</v>
      </c>
      <c r="C49" s="53"/>
      <c r="D49" s="53"/>
      <c r="E49" s="53"/>
      <c r="F49" s="53"/>
      <c r="G49" s="54"/>
      <c r="V49" s="149"/>
      <c r="W49" s="16"/>
    </row>
    <row r="67" spans="7:23" s="9" customFormat="1" x14ac:dyDescent="0.25">
      <c r="G67" s="42"/>
      <c r="W67" s="42"/>
    </row>
    <row r="68" spans="7:23" s="1" customFormat="1" x14ac:dyDescent="0.25">
      <c r="G68" s="16"/>
      <c r="W6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Z27" sqref="Z27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5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defaultRowHeight="15" x14ac:dyDescent="0.25"/>
  <cols>
    <col min="1" max="1" width="22.140625" customWidth="1"/>
    <col min="2" max="5" width="10.140625" bestFit="1" customWidth="1"/>
    <col min="9" max="20" width="10.140625" bestFit="1" customWidth="1"/>
  </cols>
  <sheetData>
    <row r="1" spans="1:20" x14ac:dyDescent="0.25">
      <c r="A1" t="s">
        <v>187</v>
      </c>
      <c r="B1" s="12">
        <v>44286</v>
      </c>
      <c r="C1" s="12">
        <v>44651</v>
      </c>
      <c r="D1" s="12">
        <v>45016</v>
      </c>
      <c r="E1" s="151">
        <v>45382</v>
      </c>
      <c r="I1" s="12">
        <v>44377</v>
      </c>
      <c r="J1" s="12">
        <v>44469</v>
      </c>
      <c r="K1" s="12">
        <v>44561</v>
      </c>
      <c r="L1" s="12">
        <v>44651</v>
      </c>
      <c r="M1" s="12">
        <v>44742</v>
      </c>
      <c r="N1" s="12">
        <v>44834</v>
      </c>
      <c r="O1" s="12">
        <v>44926</v>
      </c>
      <c r="P1" s="12">
        <v>45016</v>
      </c>
      <c r="Q1" s="12">
        <v>45107</v>
      </c>
      <c r="R1" s="12">
        <v>45199</v>
      </c>
      <c r="S1" s="12">
        <v>45291</v>
      </c>
      <c r="T1" s="12">
        <v>45382</v>
      </c>
    </row>
    <row r="2" spans="1:20" x14ac:dyDescent="0.25">
      <c r="B2" t="s">
        <v>15</v>
      </c>
      <c r="C2" t="s">
        <v>11</v>
      </c>
      <c r="D2" t="s">
        <v>12</v>
      </c>
      <c r="E2" s="152" t="s">
        <v>13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t="s">
        <v>38</v>
      </c>
      <c r="Q2" t="s">
        <v>60</v>
      </c>
      <c r="R2" t="s">
        <v>64</v>
      </c>
      <c r="S2" t="s">
        <v>206</v>
      </c>
      <c r="T2" t="s">
        <v>205</v>
      </c>
    </row>
    <row r="3" spans="1:20" x14ac:dyDescent="0.25">
      <c r="A3" t="s">
        <v>188</v>
      </c>
      <c r="B3" s="10"/>
      <c r="C3" s="10"/>
      <c r="D3" s="10"/>
      <c r="E3" s="10"/>
      <c r="F3" s="10"/>
      <c r="G3" s="10"/>
      <c r="H3" s="10"/>
      <c r="I3" s="10">
        <v>335</v>
      </c>
      <c r="J3" s="10">
        <v>331</v>
      </c>
      <c r="K3" s="10">
        <v>469</v>
      </c>
      <c r="L3" s="10">
        <f>239+77</f>
        <v>316</v>
      </c>
      <c r="M3" s="10">
        <v>297.92099999999999</v>
      </c>
      <c r="N3" s="10">
        <v>322</v>
      </c>
      <c r="O3" s="10">
        <v>411.92700000000002</v>
      </c>
      <c r="P3" s="10">
        <v>239.02799999999999</v>
      </c>
      <c r="Q3" s="10">
        <v>266.42899999999997</v>
      </c>
      <c r="R3" s="10">
        <v>282</v>
      </c>
      <c r="S3" s="10">
        <v>409.04300000000001</v>
      </c>
      <c r="T3" s="10"/>
    </row>
    <row r="4" spans="1:20" x14ac:dyDescent="0.25">
      <c r="A4" t="s">
        <v>189</v>
      </c>
      <c r="B4" s="10"/>
      <c r="C4" s="10"/>
      <c r="D4" s="10"/>
      <c r="E4" s="10"/>
      <c r="F4" s="10"/>
      <c r="G4" s="10"/>
      <c r="H4" s="10"/>
      <c r="I4" s="10">
        <v>218</v>
      </c>
      <c r="J4" s="10">
        <v>236</v>
      </c>
      <c r="K4" s="10">
        <v>282</v>
      </c>
      <c r="L4" s="10">
        <f>188+43</f>
        <v>231</v>
      </c>
      <c r="M4" s="10">
        <v>227.72</v>
      </c>
      <c r="N4" s="10">
        <v>201</v>
      </c>
      <c r="O4" s="10">
        <v>220.059</v>
      </c>
      <c r="P4" s="10">
        <v>187.8</v>
      </c>
      <c r="Q4" s="10">
        <v>180.85499999999999</v>
      </c>
      <c r="R4" s="10">
        <v>195</v>
      </c>
      <c r="S4" s="10">
        <v>229.43199999999999</v>
      </c>
      <c r="T4" s="10"/>
    </row>
    <row r="5" spans="1:20" x14ac:dyDescent="0.25">
      <c r="A5" t="s">
        <v>190</v>
      </c>
      <c r="B5" s="10"/>
      <c r="C5" s="10"/>
      <c r="D5" s="10"/>
      <c r="E5" s="10"/>
      <c r="F5" s="10"/>
      <c r="G5" s="10"/>
      <c r="H5" s="10"/>
      <c r="I5" s="10">
        <v>183</v>
      </c>
      <c r="J5" s="10">
        <v>189</v>
      </c>
      <c r="K5" s="10">
        <v>231</v>
      </c>
      <c r="L5" s="10">
        <f>161+17</f>
        <v>178</v>
      </c>
      <c r="M5" s="10">
        <v>183.28299999999999</v>
      </c>
      <c r="N5" s="10">
        <v>185</v>
      </c>
      <c r="O5" s="10">
        <v>199.10599999999999</v>
      </c>
      <c r="P5" s="10">
        <v>160.768</v>
      </c>
      <c r="Q5" s="10">
        <v>174.45400000000001</v>
      </c>
      <c r="R5" s="10">
        <v>192</v>
      </c>
      <c r="S5" s="10">
        <v>206.18</v>
      </c>
      <c r="T5" s="10"/>
    </row>
    <row r="6" spans="1:20" x14ac:dyDescent="0.25">
      <c r="A6" t="s">
        <v>191</v>
      </c>
      <c r="B6" s="10"/>
      <c r="C6" s="10"/>
      <c r="D6" s="10"/>
      <c r="E6" s="10"/>
      <c r="F6" s="10"/>
      <c r="G6" s="10"/>
      <c r="H6" s="10"/>
      <c r="I6" s="10">
        <v>246</v>
      </c>
      <c r="J6" s="10">
        <v>232</v>
      </c>
      <c r="K6" s="10">
        <v>287</v>
      </c>
      <c r="L6" s="10">
        <f>179+65</f>
        <v>244</v>
      </c>
      <c r="M6" s="10">
        <v>181.63200000000001</v>
      </c>
      <c r="N6" s="10">
        <v>179</v>
      </c>
      <c r="O6" s="10">
        <v>173.51599999999999</v>
      </c>
      <c r="P6" s="10">
        <v>178.721</v>
      </c>
      <c r="Q6" s="10">
        <v>139.346</v>
      </c>
      <c r="R6" s="10">
        <v>152</v>
      </c>
      <c r="S6" s="10">
        <v>169.52199999999999</v>
      </c>
      <c r="T6" s="10"/>
    </row>
    <row r="7" spans="1:20" x14ac:dyDescent="0.25">
      <c r="A7" t="s">
        <v>192</v>
      </c>
      <c r="B7" s="10"/>
      <c r="C7" s="10"/>
      <c r="D7" s="10"/>
      <c r="E7" s="10"/>
      <c r="F7" s="10"/>
      <c r="G7" s="10"/>
      <c r="H7" s="10"/>
      <c r="I7" s="10">
        <v>110</v>
      </c>
      <c r="J7" s="10">
        <v>94</v>
      </c>
      <c r="K7" s="10">
        <v>115</v>
      </c>
      <c r="L7" s="10">
        <f>50+34</f>
        <v>84</v>
      </c>
      <c r="M7" s="10">
        <v>109.262</v>
      </c>
      <c r="N7" s="10">
        <v>102</v>
      </c>
      <c r="O7" s="10">
        <v>94.251999999999995</v>
      </c>
      <c r="P7" s="10">
        <v>49.658999999999999</v>
      </c>
      <c r="Q7" s="10">
        <v>75.2</v>
      </c>
      <c r="R7" s="10">
        <v>88</v>
      </c>
      <c r="S7" s="10">
        <v>85.850999999999999</v>
      </c>
      <c r="T7" s="10"/>
    </row>
    <row r="8" spans="1:20" x14ac:dyDescent="0.25">
      <c r="A8" t="s">
        <v>193</v>
      </c>
      <c r="B8" s="10"/>
      <c r="C8" s="10"/>
      <c r="D8" s="10"/>
      <c r="E8" s="10"/>
      <c r="F8" s="10"/>
      <c r="G8" s="10"/>
      <c r="H8" s="10"/>
      <c r="I8" s="10">
        <v>79</v>
      </c>
      <c r="J8" s="10">
        <v>81</v>
      </c>
      <c r="K8" s="10">
        <v>83</v>
      </c>
      <c r="L8" s="10">
        <f>68-1</f>
        <v>67</v>
      </c>
      <c r="M8" s="10">
        <v>66.584999999999994</v>
      </c>
      <c r="N8" s="10">
        <v>54</v>
      </c>
      <c r="O8" s="10">
        <v>65.156999999999996</v>
      </c>
      <c r="P8" s="10">
        <v>68.429000000000002</v>
      </c>
      <c r="Q8" s="10">
        <v>70.335999999999999</v>
      </c>
      <c r="R8" s="10">
        <v>64</v>
      </c>
      <c r="S8" s="10">
        <v>64.239000000000004</v>
      </c>
      <c r="T8" s="10"/>
    </row>
    <row r="9" spans="1:20" x14ac:dyDescent="0.25">
      <c r="A9" t="s">
        <v>194</v>
      </c>
      <c r="B9" s="10"/>
      <c r="C9" s="10"/>
      <c r="D9" s="10"/>
      <c r="E9" s="10"/>
      <c r="F9" s="10"/>
      <c r="G9" s="10"/>
      <c r="H9" s="10"/>
      <c r="I9" s="10">
        <v>117</v>
      </c>
      <c r="J9" s="10">
        <v>98</v>
      </c>
      <c r="K9" s="10">
        <v>104</v>
      </c>
      <c r="L9" s="10">
        <f>62+20</f>
        <v>82</v>
      </c>
      <c r="M9" s="10">
        <v>45.942999999999998</v>
      </c>
      <c r="N9" s="10">
        <v>45</v>
      </c>
      <c r="O9" s="10">
        <v>46.735999999999997</v>
      </c>
      <c r="P9" s="10">
        <v>62</v>
      </c>
      <c r="Q9" s="10">
        <v>36.85</v>
      </c>
      <c r="R9" s="10">
        <v>44</v>
      </c>
      <c r="S9" s="10">
        <v>41.762</v>
      </c>
      <c r="T9" s="10"/>
    </row>
    <row r="10" spans="1:20" x14ac:dyDescent="0.25">
      <c r="A10" t="s">
        <v>23</v>
      </c>
      <c r="B10" s="10"/>
      <c r="C10" s="10"/>
      <c r="D10" s="10"/>
      <c r="E10" s="10"/>
      <c r="F10" s="10"/>
      <c r="G10" s="10"/>
      <c r="H10" s="10"/>
      <c r="I10" s="10">
        <f>22+2</f>
        <v>24</v>
      </c>
      <c r="J10" s="10">
        <f>39+6</f>
        <v>45</v>
      </c>
      <c r="K10" s="10">
        <f>57+5</f>
        <v>62</v>
      </c>
      <c r="L10" s="10">
        <f>12+13+1+1</f>
        <v>27</v>
      </c>
      <c r="M10" s="10">
        <v>47.518999999999998</v>
      </c>
      <c r="N10" s="10">
        <v>61</v>
      </c>
      <c r="O10" s="10">
        <v>59.171999999999997</v>
      </c>
      <c r="P10" s="10">
        <f>12+1</f>
        <v>13</v>
      </c>
      <c r="Q10" s="10">
        <v>31.029</v>
      </c>
      <c r="R10" s="10">
        <v>40</v>
      </c>
      <c r="S10" s="10">
        <v>49.444000000000003</v>
      </c>
      <c r="T10" s="10"/>
    </row>
    <row r="11" spans="1:20" x14ac:dyDescent="0.25">
      <c r="A11" t="s">
        <v>195</v>
      </c>
      <c r="B11" s="10">
        <f>SUM(B3:B10)</f>
        <v>0</v>
      </c>
      <c r="C11" s="10">
        <f t="shared" ref="C11:E11" si="0">SUM(C3:C10)</f>
        <v>0</v>
      </c>
      <c r="D11" s="10">
        <f t="shared" si="0"/>
        <v>0</v>
      </c>
      <c r="E11" s="10">
        <f t="shared" si="0"/>
        <v>0</v>
      </c>
      <c r="F11" s="10"/>
      <c r="G11" s="10"/>
      <c r="H11" s="10"/>
      <c r="I11" s="10">
        <f t="shared" ref="I11" si="1">SUM(I3:I10)</f>
        <v>1312</v>
      </c>
      <c r="J11" s="10">
        <f t="shared" ref="J11" si="2">SUM(J3:J10)</f>
        <v>1306</v>
      </c>
      <c r="K11" s="10">
        <f t="shared" ref="K11" si="3">SUM(K3:K10)</f>
        <v>1633</v>
      </c>
      <c r="L11" s="10">
        <f t="shared" ref="L11" si="4">SUM(L3:L10)</f>
        <v>1229</v>
      </c>
      <c r="M11" s="10">
        <f t="shared" ref="M11:N11" si="5">SUM(M3:M10)</f>
        <v>1159.865</v>
      </c>
      <c r="N11" s="10">
        <f t="shared" si="5"/>
        <v>1149</v>
      </c>
      <c r="O11" s="10">
        <f t="shared" ref="O11" si="6">SUM(O3:O10)</f>
        <v>1269.925</v>
      </c>
      <c r="P11" s="10">
        <f t="shared" ref="P11" si="7">SUM(P3:P10)</f>
        <v>959.40499999999997</v>
      </c>
      <c r="Q11" s="10">
        <f t="shared" ref="Q11" si="8">SUM(Q3:Q10)</f>
        <v>974.49900000000014</v>
      </c>
      <c r="R11" s="10">
        <f t="shared" ref="R11" si="9">SUM(R3:R10)</f>
        <v>1057</v>
      </c>
      <c r="S11" s="10">
        <f t="shared" ref="S11:T11" si="10">SUM(S3:S10)</f>
        <v>1255.4729999999997</v>
      </c>
      <c r="T11" s="10">
        <f t="shared" si="10"/>
        <v>0</v>
      </c>
    </row>
    <row r="13" spans="1:20" x14ac:dyDescent="0.25">
      <c r="A13" t="s">
        <v>196</v>
      </c>
      <c r="K13" s="153"/>
      <c r="L13" s="153"/>
      <c r="M13" s="153"/>
      <c r="N13" s="154">
        <f>N3/J3-1</f>
        <v>-2.7190332326283984E-2</v>
      </c>
      <c r="O13" s="154">
        <f>O3/K3-1</f>
        <v>-0.12169083155650318</v>
      </c>
      <c r="P13" s="154">
        <f>P3/L3-1</f>
        <v>-0.24358227848101266</v>
      </c>
      <c r="Q13" s="154">
        <f>Q3/M3-1</f>
        <v>-0.10570587504741191</v>
      </c>
      <c r="R13" s="154">
        <f>R3/N3-1</f>
        <v>-0.12422360248447206</v>
      </c>
      <c r="S13" s="154">
        <f>S3/O3-1</f>
        <v>-7.0012405110614351E-3</v>
      </c>
    </row>
    <row r="14" spans="1:20" x14ac:dyDescent="0.25">
      <c r="A14" t="s">
        <v>197</v>
      </c>
      <c r="N14" s="154">
        <f>N4/J4-1</f>
        <v>-0.14830508474576276</v>
      </c>
      <c r="O14" s="154">
        <f>O4/K4-1</f>
        <v>-0.21964893617021275</v>
      </c>
      <c r="P14" s="154">
        <f>P4/L4-1</f>
        <v>-0.18701298701298696</v>
      </c>
      <c r="Q14" s="154">
        <f>Q4/M4-1</f>
        <v>-0.20580098366414901</v>
      </c>
      <c r="R14" s="154">
        <f>R4/N4-1</f>
        <v>-2.9850746268656692E-2</v>
      </c>
      <c r="S14" s="153">
        <f>S4/O4-1</f>
        <v>4.2593122753443291E-2</v>
      </c>
    </row>
    <row r="15" spans="1:20" x14ac:dyDescent="0.25">
      <c r="A15" t="s">
        <v>198</v>
      </c>
      <c r="N15" s="154">
        <f>N5/J5-1</f>
        <v>-2.1164021164021163E-2</v>
      </c>
      <c r="O15" s="154">
        <f>O5/K5-1</f>
        <v>-0.13806926406926412</v>
      </c>
      <c r="P15" s="154">
        <f>P5/L5-1</f>
        <v>-9.6808988764044979E-2</v>
      </c>
      <c r="Q15" s="154">
        <f>Q5/M5-1</f>
        <v>-4.8171407059028781E-2</v>
      </c>
      <c r="R15" s="153">
        <f>R5/N5-1</f>
        <v>3.7837837837837895E-2</v>
      </c>
      <c r="S15" s="153">
        <f>S5/O5-1</f>
        <v>3.5528813797675696E-2</v>
      </c>
    </row>
    <row r="16" spans="1:20" x14ac:dyDescent="0.25">
      <c r="A16" t="s">
        <v>208</v>
      </c>
      <c r="N16" s="154">
        <f>N6/J6-1</f>
        <v>-0.22844827586206895</v>
      </c>
      <c r="O16" s="154">
        <f t="shared" ref="O16:S16" si="11">O6/K6-1</f>
        <v>-0.39541463414634148</v>
      </c>
      <c r="P16" s="154">
        <f t="shared" si="11"/>
        <v>-0.26753688524590158</v>
      </c>
      <c r="Q16" s="154">
        <f t="shared" si="11"/>
        <v>-0.2328113988724454</v>
      </c>
      <c r="R16" s="154">
        <f t="shared" si="11"/>
        <v>-0.15083798882681565</v>
      </c>
      <c r="S16" s="154">
        <f t="shared" si="11"/>
        <v>-2.301805020862624E-2</v>
      </c>
    </row>
    <row r="19" spans="1:19" x14ac:dyDescent="0.25">
      <c r="A19" t="s">
        <v>199</v>
      </c>
      <c r="J19">
        <v>542</v>
      </c>
      <c r="K19">
        <v>674</v>
      </c>
      <c r="L19">
        <v>489</v>
      </c>
      <c r="M19">
        <v>502</v>
      </c>
      <c r="N19">
        <v>492</v>
      </c>
      <c r="O19">
        <v>514</v>
      </c>
      <c r="P19">
        <v>423</v>
      </c>
      <c r="Q19">
        <v>445</v>
      </c>
      <c r="R19">
        <v>462</v>
      </c>
      <c r="S19">
        <v>539</v>
      </c>
    </row>
    <row r="20" spans="1:19" x14ac:dyDescent="0.25">
      <c r="A20" t="s">
        <v>200</v>
      </c>
      <c r="J20">
        <v>365</v>
      </c>
      <c r="K20">
        <v>552</v>
      </c>
      <c r="L20">
        <v>414</v>
      </c>
      <c r="M20">
        <v>367</v>
      </c>
      <c r="N20">
        <v>360</v>
      </c>
      <c r="O20">
        <v>328</v>
      </c>
      <c r="P20">
        <v>283</v>
      </c>
      <c r="Q20">
        <v>270</v>
      </c>
      <c r="R20">
        <v>283</v>
      </c>
      <c r="S20">
        <v>300</v>
      </c>
    </row>
    <row r="21" spans="1:19" x14ac:dyDescent="0.25">
      <c r="A21" t="s">
        <v>201</v>
      </c>
      <c r="J21">
        <v>399</v>
      </c>
      <c r="K21">
        <v>406</v>
      </c>
      <c r="L21">
        <v>326</v>
      </c>
      <c r="M21">
        <v>290</v>
      </c>
      <c r="N21">
        <v>297</v>
      </c>
      <c r="O21">
        <v>429</v>
      </c>
      <c r="P21">
        <v>254</v>
      </c>
      <c r="Q21">
        <v>259</v>
      </c>
      <c r="R21">
        <v>312</v>
      </c>
      <c r="S21">
        <v>417</v>
      </c>
    </row>
    <row r="23" spans="1:19" x14ac:dyDescent="0.25">
      <c r="A23" t="s">
        <v>202</v>
      </c>
      <c r="N23" s="154">
        <f>N19/J19-1</f>
        <v>-9.2250922509225064E-2</v>
      </c>
      <c r="O23" s="154">
        <f>O19/K19-1</f>
        <v>-0.23738872403560829</v>
      </c>
      <c r="P23" s="154">
        <f>P19/L19-1</f>
        <v>-0.13496932515337423</v>
      </c>
      <c r="Q23" s="154">
        <f>Q19/M19-1</f>
        <v>-0.11354581673306774</v>
      </c>
      <c r="R23" s="154">
        <f>R19/N19-1</f>
        <v>-6.0975609756097615E-2</v>
      </c>
      <c r="S23" s="153">
        <f>S19/O19-1</f>
        <v>4.8638132295719894E-2</v>
      </c>
    </row>
    <row r="24" spans="1:19" x14ac:dyDescent="0.25">
      <c r="A24" t="s">
        <v>203</v>
      </c>
      <c r="N24" s="154">
        <f>N20/J20-1</f>
        <v>-1.3698630136986356E-2</v>
      </c>
      <c r="O24" s="154">
        <f>O20/K20-1</f>
        <v>-0.40579710144927539</v>
      </c>
      <c r="P24" s="154">
        <f t="shared" ref="N24:S25" si="12">P20/L20-1</f>
        <v>-0.31642512077294682</v>
      </c>
      <c r="Q24" s="154">
        <f t="shared" si="12"/>
        <v>-0.26430517711171664</v>
      </c>
      <c r="R24" s="154">
        <f t="shared" si="12"/>
        <v>-0.21388888888888891</v>
      </c>
      <c r="S24" s="154">
        <f t="shared" si="12"/>
        <v>-8.536585365853655E-2</v>
      </c>
    </row>
    <row r="25" spans="1:19" x14ac:dyDescent="0.25">
      <c r="A25" t="s">
        <v>204</v>
      </c>
      <c r="N25" s="154">
        <f t="shared" si="12"/>
        <v>-0.25563909774436089</v>
      </c>
      <c r="O25" s="154">
        <f t="shared" si="12"/>
        <v>5.6650246305418817E-2</v>
      </c>
      <c r="P25" s="154">
        <f t="shared" si="12"/>
        <v>-0.22085889570552142</v>
      </c>
      <c r="Q25" s="154">
        <f t="shared" si="12"/>
        <v>-0.10689655172413792</v>
      </c>
      <c r="R25" s="155">
        <f t="shared" si="12"/>
        <v>5.0505050505050608E-2</v>
      </c>
      <c r="S25" s="154">
        <f t="shared" si="12"/>
        <v>-2.7972027972028024E-2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7" sqref="F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45397</v>
      </c>
      <c r="C2" s="18">
        <v>79.690002000000007</v>
      </c>
      <c r="E2" t="s">
        <v>48</v>
      </c>
      <c r="F2" t="s">
        <v>50</v>
      </c>
      <c r="M2" t="s">
        <v>51</v>
      </c>
    </row>
    <row r="3" spans="1:13" x14ac:dyDescent="0.25">
      <c r="B3" s="12">
        <v>45390</v>
      </c>
      <c r="C3" s="18">
        <v>86.839995999999999</v>
      </c>
      <c r="E3" s="12">
        <v>45328</v>
      </c>
      <c r="F3" t="s">
        <v>53</v>
      </c>
      <c r="M3" s="12"/>
    </row>
    <row r="4" spans="1:13" x14ac:dyDescent="0.25">
      <c r="B4" s="12">
        <v>45383</v>
      </c>
      <c r="C4" s="18">
        <v>87.360000999999997</v>
      </c>
      <c r="E4" s="12">
        <v>45302</v>
      </c>
      <c r="F4" t="s">
        <v>53</v>
      </c>
      <c r="M4" s="12"/>
    </row>
    <row r="5" spans="1:13" x14ac:dyDescent="0.25">
      <c r="B5" s="12">
        <v>45376</v>
      </c>
      <c r="C5" s="18">
        <v>89.370002999999997</v>
      </c>
      <c r="M5" s="12"/>
    </row>
    <row r="6" spans="1:13" x14ac:dyDescent="0.25">
      <c r="B6" s="12">
        <v>45369</v>
      </c>
      <c r="C6" s="18">
        <v>90.839995999999999</v>
      </c>
      <c r="M6" s="12"/>
    </row>
    <row r="7" spans="1:13" x14ac:dyDescent="0.25">
      <c r="B7" s="12">
        <v>45362</v>
      </c>
      <c r="C7" s="18">
        <v>94.720000999999996</v>
      </c>
      <c r="M7" s="12"/>
    </row>
    <row r="8" spans="1:13" x14ac:dyDescent="0.25">
      <c r="B8" s="12">
        <v>45355</v>
      </c>
      <c r="C8" s="18">
        <v>90.510002</v>
      </c>
      <c r="M8" s="12"/>
    </row>
    <row r="9" spans="1:13" x14ac:dyDescent="0.25">
      <c r="B9" s="12">
        <v>45348</v>
      </c>
      <c r="C9" s="18">
        <v>87.900002000000001</v>
      </c>
      <c r="M9" s="12"/>
    </row>
    <row r="10" spans="1:13" x14ac:dyDescent="0.25">
      <c r="B10" s="12">
        <v>45341</v>
      </c>
      <c r="C10" s="18">
        <v>89.639999000000003</v>
      </c>
      <c r="M10" s="12"/>
    </row>
    <row r="11" spans="1:13" x14ac:dyDescent="0.25">
      <c r="B11" s="12">
        <v>45334</v>
      </c>
      <c r="C11" s="18">
        <v>85.900002000000001</v>
      </c>
      <c r="M11" s="12"/>
    </row>
    <row r="12" spans="1:13" x14ac:dyDescent="0.25">
      <c r="B12" s="12">
        <v>45327</v>
      </c>
      <c r="C12" s="18">
        <v>85.209998999999996</v>
      </c>
      <c r="M12" s="12"/>
    </row>
    <row r="13" spans="1:13" x14ac:dyDescent="0.25">
      <c r="B13" s="12">
        <v>45320</v>
      </c>
      <c r="C13" s="18">
        <v>84.330001999999993</v>
      </c>
    </row>
    <row r="14" spans="1:13" x14ac:dyDescent="0.25">
      <c r="B14" s="12">
        <v>45313</v>
      </c>
      <c r="C14" s="18">
        <v>85.57</v>
      </c>
    </row>
    <row r="15" spans="1:13" x14ac:dyDescent="0.25">
      <c r="B15" s="12">
        <v>45306</v>
      </c>
      <c r="C15" s="18">
        <v>94.669998000000007</v>
      </c>
    </row>
    <row r="16" spans="1:13" x14ac:dyDescent="0.25">
      <c r="B16" s="12">
        <v>45299</v>
      </c>
      <c r="C16" s="18">
        <v>95.959998999999996</v>
      </c>
    </row>
    <row r="17" spans="2:3" x14ac:dyDescent="0.25">
      <c r="B17" s="12">
        <v>45292</v>
      </c>
      <c r="C17" s="18">
        <v>92.559997999999993</v>
      </c>
    </row>
    <row r="18" spans="2:3" x14ac:dyDescent="0.25">
      <c r="B18" s="12">
        <v>45285</v>
      </c>
      <c r="C18" s="18">
        <v>95.059997999999993</v>
      </c>
    </row>
    <row r="19" spans="2:3" x14ac:dyDescent="0.25">
      <c r="B19" s="12">
        <v>45278</v>
      </c>
      <c r="C19" s="18">
        <v>92.580001999999993</v>
      </c>
    </row>
    <row r="20" spans="2:3" x14ac:dyDescent="0.25">
      <c r="B20" s="12">
        <v>45271</v>
      </c>
      <c r="C20" s="18">
        <v>94.080001999999993</v>
      </c>
    </row>
    <row r="21" spans="2:3" x14ac:dyDescent="0.25">
      <c r="B21" s="12">
        <v>45264</v>
      </c>
      <c r="C21" s="18">
        <v>89.110000999999997</v>
      </c>
    </row>
    <row r="22" spans="2:3" x14ac:dyDescent="0.25">
      <c r="B22" s="12">
        <v>45257</v>
      </c>
      <c r="C22" s="18">
        <v>87.110000999999997</v>
      </c>
    </row>
    <row r="23" spans="2:3" x14ac:dyDescent="0.25">
      <c r="B23" s="12">
        <v>45250</v>
      </c>
      <c r="C23" s="18">
        <v>84.669998000000007</v>
      </c>
    </row>
    <row r="24" spans="2:3" x14ac:dyDescent="0.25">
      <c r="B24" s="12">
        <v>45243</v>
      </c>
      <c r="C24" s="18">
        <v>85.050003000000004</v>
      </c>
    </row>
    <row r="25" spans="2:3" x14ac:dyDescent="0.25">
      <c r="B25" s="12">
        <v>45236</v>
      </c>
      <c r="C25" s="18">
        <v>81.559997999999993</v>
      </c>
    </row>
    <row r="26" spans="2:3" x14ac:dyDescent="0.25">
      <c r="B26" s="12">
        <v>45229</v>
      </c>
      <c r="C26" s="18">
        <v>79.360000999999997</v>
      </c>
    </row>
    <row r="27" spans="2:3" x14ac:dyDescent="0.25">
      <c r="B27" s="12">
        <v>45222</v>
      </c>
      <c r="C27" s="18">
        <v>77.010002</v>
      </c>
    </row>
    <row r="28" spans="2:3" x14ac:dyDescent="0.25">
      <c r="B28" s="12">
        <v>45215</v>
      </c>
      <c r="C28" s="18">
        <v>69.169998000000007</v>
      </c>
    </row>
    <row r="29" spans="2:3" x14ac:dyDescent="0.25">
      <c r="B29" s="12">
        <v>45208</v>
      </c>
      <c r="C29" s="18">
        <v>71.059997999999993</v>
      </c>
    </row>
    <row r="30" spans="2:3" x14ac:dyDescent="0.25">
      <c r="B30" s="12">
        <v>45201</v>
      </c>
      <c r="C30" s="18">
        <v>71.239998</v>
      </c>
    </row>
    <row r="31" spans="2:3" x14ac:dyDescent="0.25">
      <c r="B31" s="12">
        <v>45194</v>
      </c>
      <c r="C31" s="18">
        <v>67.800903000000005</v>
      </c>
    </row>
    <row r="32" spans="2:3" x14ac:dyDescent="0.25">
      <c r="B32" s="12">
        <v>45187</v>
      </c>
      <c r="C32" s="18">
        <v>69.639999000000003</v>
      </c>
    </row>
    <row r="33" spans="2:3" x14ac:dyDescent="0.25">
      <c r="B33" s="12">
        <v>45180</v>
      </c>
      <c r="C33" s="18">
        <v>70.348106000000001</v>
      </c>
    </row>
    <row r="34" spans="2:3" x14ac:dyDescent="0.25">
      <c r="B34" s="12">
        <v>45173</v>
      </c>
      <c r="C34" s="18">
        <v>68.951569000000006</v>
      </c>
    </row>
    <row r="35" spans="2:3" x14ac:dyDescent="0.25">
      <c r="B35" s="12">
        <v>45166</v>
      </c>
      <c r="C35" s="18">
        <v>68.400825999999995</v>
      </c>
    </row>
    <row r="36" spans="2:3" x14ac:dyDescent="0.25">
      <c r="B36" s="12">
        <v>45159</v>
      </c>
      <c r="C36" s="18">
        <v>66.109322000000006</v>
      </c>
    </row>
    <row r="37" spans="2:3" x14ac:dyDescent="0.25">
      <c r="B37" s="12">
        <v>45152</v>
      </c>
      <c r="C37" s="18">
        <v>65.165183999999996</v>
      </c>
    </row>
    <row r="38" spans="2:3" x14ac:dyDescent="0.25">
      <c r="B38" s="12">
        <v>45145</v>
      </c>
      <c r="C38" s="18">
        <v>66.276511999999997</v>
      </c>
    </row>
    <row r="39" spans="2:3" x14ac:dyDescent="0.25">
      <c r="B39" s="12">
        <v>45138</v>
      </c>
      <c r="C39" s="18">
        <v>67.161643999999995</v>
      </c>
    </row>
    <row r="40" spans="2:3" x14ac:dyDescent="0.25">
      <c r="B40" s="12">
        <v>45131</v>
      </c>
      <c r="C40" s="18">
        <v>70.298935</v>
      </c>
    </row>
    <row r="41" spans="2:3" x14ac:dyDescent="0.25">
      <c r="B41" s="12">
        <v>45124</v>
      </c>
      <c r="C41" s="18">
        <v>62.421284</v>
      </c>
    </row>
    <row r="42" spans="2:3" x14ac:dyDescent="0.25">
      <c r="B42" s="12">
        <v>45117</v>
      </c>
      <c r="C42" s="18">
        <v>61.831195999999998</v>
      </c>
    </row>
    <row r="43" spans="2:3" x14ac:dyDescent="0.25">
      <c r="B43" s="12">
        <v>45110</v>
      </c>
      <c r="C43" s="18">
        <v>58.713572999999997</v>
      </c>
    </row>
    <row r="44" spans="2:3" x14ac:dyDescent="0.25">
      <c r="B44" s="12">
        <v>45103</v>
      </c>
      <c r="C44" s="18">
        <v>58.418532999999996</v>
      </c>
    </row>
    <row r="45" spans="2:3" x14ac:dyDescent="0.25">
      <c r="B45" s="12">
        <v>45096</v>
      </c>
      <c r="C45" s="18">
        <v>54.878014</v>
      </c>
    </row>
    <row r="46" spans="2:3" x14ac:dyDescent="0.25">
      <c r="B46" s="12">
        <v>45089</v>
      </c>
      <c r="C46" s="18">
        <v>55.969673</v>
      </c>
    </row>
    <row r="47" spans="2:3" x14ac:dyDescent="0.25">
      <c r="B47" s="12">
        <v>45082</v>
      </c>
      <c r="C47" s="18">
        <v>62.008220999999999</v>
      </c>
    </row>
    <row r="48" spans="2:3" x14ac:dyDescent="0.25">
      <c r="B48" s="12">
        <v>45075</v>
      </c>
      <c r="C48" s="18">
        <v>62.588470000000001</v>
      </c>
    </row>
    <row r="49" spans="2:3" x14ac:dyDescent="0.25">
      <c r="B49" s="12">
        <v>45068</v>
      </c>
      <c r="C49" s="18">
        <v>64.732451999999995</v>
      </c>
    </row>
    <row r="50" spans="2:3" x14ac:dyDescent="0.25">
      <c r="B50" s="12">
        <v>45061</v>
      </c>
      <c r="C50" s="18">
        <v>64.309555000000003</v>
      </c>
    </row>
    <row r="51" spans="2:3" x14ac:dyDescent="0.25">
      <c r="B51" s="12">
        <v>45054</v>
      </c>
      <c r="C51" s="18">
        <v>61.929543000000002</v>
      </c>
    </row>
    <row r="52" spans="2:3" x14ac:dyDescent="0.25">
      <c r="B52" s="12">
        <v>45047</v>
      </c>
      <c r="C52" s="18">
        <v>63.267074999999998</v>
      </c>
    </row>
    <row r="53" spans="2:3" x14ac:dyDescent="0.25">
      <c r="B53" s="12">
        <v>45040</v>
      </c>
      <c r="C53" s="18">
        <v>58.477539</v>
      </c>
    </row>
    <row r="54" spans="2:3" x14ac:dyDescent="0.25">
      <c r="B54" s="12">
        <v>45033</v>
      </c>
      <c r="C54" s="18">
        <v>56.028683000000001</v>
      </c>
    </row>
    <row r="55" spans="2:3" x14ac:dyDescent="0.25">
      <c r="B55" s="12">
        <v>45026</v>
      </c>
      <c r="C55" s="18">
        <v>57.671084999999998</v>
      </c>
    </row>
    <row r="56" spans="2:3" x14ac:dyDescent="0.25">
      <c r="B56" s="12">
        <v>45019</v>
      </c>
      <c r="C56" s="18">
        <v>56.077854000000002</v>
      </c>
    </row>
    <row r="57" spans="2:3" x14ac:dyDescent="0.25">
      <c r="B57" s="12">
        <v>45012</v>
      </c>
      <c r="C57" s="18">
        <v>57.100673999999998</v>
      </c>
    </row>
    <row r="58" spans="2:3" x14ac:dyDescent="0.25">
      <c r="B58" s="12">
        <v>45005</v>
      </c>
      <c r="C58" s="18">
        <v>52.389816000000003</v>
      </c>
    </row>
    <row r="59" spans="2:3" x14ac:dyDescent="0.25">
      <c r="B59" s="12">
        <v>44998</v>
      </c>
      <c r="C59" s="18">
        <v>52.350475000000003</v>
      </c>
    </row>
    <row r="60" spans="2:3" x14ac:dyDescent="0.25">
      <c r="B60" s="12">
        <v>44991</v>
      </c>
      <c r="C60" s="18">
        <v>51.730885000000001</v>
      </c>
    </row>
    <row r="61" spans="2:3" x14ac:dyDescent="0.25">
      <c r="B61" s="12">
        <v>44984</v>
      </c>
      <c r="C61" s="18">
        <v>52.832382000000003</v>
      </c>
    </row>
    <row r="62" spans="2:3" x14ac:dyDescent="0.25">
      <c r="B62" s="12">
        <v>44977</v>
      </c>
      <c r="C62" s="18">
        <v>54.022387999999999</v>
      </c>
    </row>
    <row r="63" spans="2:3" x14ac:dyDescent="0.25">
      <c r="B63" s="12">
        <v>44970</v>
      </c>
      <c r="C63" s="18">
        <v>56.874473999999999</v>
      </c>
    </row>
    <row r="64" spans="2:3" x14ac:dyDescent="0.25">
      <c r="B64" s="12">
        <v>44963</v>
      </c>
      <c r="C64" s="18">
        <v>56.117195000000002</v>
      </c>
    </row>
    <row r="65" spans="2:3" x14ac:dyDescent="0.25">
      <c r="B65" s="12">
        <v>44956</v>
      </c>
      <c r="C65" s="18">
        <v>59.628208000000001</v>
      </c>
    </row>
    <row r="66" spans="2:3" x14ac:dyDescent="0.25">
      <c r="B66" s="12">
        <v>44949</v>
      </c>
      <c r="C66" s="18">
        <v>58.310349000000002</v>
      </c>
    </row>
    <row r="67" spans="2:3" x14ac:dyDescent="0.25">
      <c r="B67" s="12">
        <v>44942</v>
      </c>
      <c r="C67" s="18">
        <v>54.917350999999996</v>
      </c>
    </row>
    <row r="68" spans="2:3" x14ac:dyDescent="0.25">
      <c r="B68" s="12">
        <v>44935</v>
      </c>
      <c r="C68" s="18">
        <v>53.835529000000001</v>
      </c>
    </row>
    <row r="69" spans="2:3" x14ac:dyDescent="0.25">
      <c r="B69" s="12">
        <v>44928</v>
      </c>
      <c r="C69" s="18">
        <v>64.909476999999995</v>
      </c>
    </row>
    <row r="70" spans="2:3" x14ac:dyDescent="0.25">
      <c r="B70" s="12">
        <v>44921</v>
      </c>
      <c r="C70" s="18">
        <v>61.221438999999997</v>
      </c>
    </row>
    <row r="71" spans="2:3" x14ac:dyDescent="0.25">
      <c r="B71" s="12">
        <v>44914</v>
      </c>
      <c r="C71" s="18">
        <v>60.611682999999999</v>
      </c>
    </row>
    <row r="72" spans="2:3" x14ac:dyDescent="0.25">
      <c r="B72" s="12">
        <v>44907</v>
      </c>
      <c r="C72" s="18">
        <v>57.543236</v>
      </c>
    </row>
    <row r="73" spans="2:3" x14ac:dyDescent="0.25">
      <c r="B73" s="12">
        <v>44900</v>
      </c>
      <c r="C73" s="18">
        <v>59.09713</v>
      </c>
    </row>
    <row r="74" spans="2:3" x14ac:dyDescent="0.25">
      <c r="B74" s="12">
        <v>44893</v>
      </c>
      <c r="C74" s="18">
        <v>61.703346000000003</v>
      </c>
    </row>
    <row r="75" spans="2:3" x14ac:dyDescent="0.25">
      <c r="B75" s="12">
        <v>44886</v>
      </c>
      <c r="C75" s="18">
        <v>58.103821000000003</v>
      </c>
    </row>
    <row r="76" spans="2:3" x14ac:dyDescent="0.25">
      <c r="B76" s="12">
        <v>44879</v>
      </c>
      <c r="C76" s="18">
        <v>57.956294999999997</v>
      </c>
    </row>
    <row r="77" spans="2:3" x14ac:dyDescent="0.25">
      <c r="B77" s="12">
        <v>44872</v>
      </c>
      <c r="C77" s="18">
        <v>61.516483000000001</v>
      </c>
    </row>
    <row r="78" spans="2:3" x14ac:dyDescent="0.25">
      <c r="B78" s="12">
        <v>44865</v>
      </c>
      <c r="C78" s="18">
        <v>50.363852999999999</v>
      </c>
    </row>
    <row r="79" spans="2:3" x14ac:dyDescent="0.25">
      <c r="B79" s="12">
        <v>44858</v>
      </c>
      <c r="C79" s="18">
        <v>50.285175000000002</v>
      </c>
    </row>
    <row r="80" spans="2:3" x14ac:dyDescent="0.25">
      <c r="B80" s="12">
        <v>44851</v>
      </c>
      <c r="C80" s="18">
        <v>43.882739999999998</v>
      </c>
    </row>
    <row r="81" spans="2:3" x14ac:dyDescent="0.25">
      <c r="B81" s="12">
        <v>44844</v>
      </c>
      <c r="C81" s="18">
        <v>43.312325000000001</v>
      </c>
    </row>
    <row r="82" spans="2:3" x14ac:dyDescent="0.25">
      <c r="B82" s="12">
        <v>44837</v>
      </c>
      <c r="C82" s="18">
        <v>43.292656000000001</v>
      </c>
    </row>
    <row r="83" spans="2:3" x14ac:dyDescent="0.25">
      <c r="B83" s="12">
        <v>44830</v>
      </c>
      <c r="C83" s="18">
        <v>44.278015000000003</v>
      </c>
    </row>
    <row r="84" spans="2:3" x14ac:dyDescent="0.25">
      <c r="B84" s="12">
        <v>44823</v>
      </c>
      <c r="C84" s="18">
        <v>44.364643000000001</v>
      </c>
    </row>
    <row r="85" spans="2:3" x14ac:dyDescent="0.25">
      <c r="B85" s="12">
        <v>44816</v>
      </c>
      <c r="C85" s="18">
        <v>47.011696000000001</v>
      </c>
    </row>
    <row r="86" spans="2:3" x14ac:dyDescent="0.25">
      <c r="B86" s="12">
        <v>44809</v>
      </c>
      <c r="C86" s="18">
        <v>48.676937000000002</v>
      </c>
    </row>
    <row r="87" spans="2:3" x14ac:dyDescent="0.25">
      <c r="B87" s="12">
        <v>44802</v>
      </c>
      <c r="C87" s="18">
        <v>46.973197999999996</v>
      </c>
    </row>
    <row r="88" spans="2:3" x14ac:dyDescent="0.25">
      <c r="B88" s="12">
        <v>44795</v>
      </c>
      <c r="C88" s="18">
        <v>48.898327000000002</v>
      </c>
    </row>
    <row r="89" spans="2:3" x14ac:dyDescent="0.25">
      <c r="B89" s="12">
        <v>44788</v>
      </c>
      <c r="C89" s="18">
        <v>52.402061000000003</v>
      </c>
    </row>
    <row r="90" spans="2:3" x14ac:dyDescent="0.25">
      <c r="B90" s="12">
        <v>44781</v>
      </c>
      <c r="C90" s="18">
        <v>56.916499999999999</v>
      </c>
    </row>
    <row r="91" spans="2:3" x14ac:dyDescent="0.25">
      <c r="B91" s="12">
        <v>44774</v>
      </c>
      <c r="C91" s="18">
        <v>56.127197000000002</v>
      </c>
    </row>
    <row r="92" spans="2:3" x14ac:dyDescent="0.25">
      <c r="B92" s="12">
        <v>44767</v>
      </c>
      <c r="C92" s="18">
        <v>54.587090000000003</v>
      </c>
    </row>
    <row r="93" spans="2:3" x14ac:dyDescent="0.25">
      <c r="B93" s="12">
        <v>44760</v>
      </c>
      <c r="C93" s="18">
        <v>52.671585</v>
      </c>
    </row>
    <row r="94" spans="2:3" x14ac:dyDescent="0.25">
      <c r="B94" s="12">
        <v>44753</v>
      </c>
      <c r="C94" s="18">
        <v>51.266235000000002</v>
      </c>
    </row>
    <row r="95" spans="2:3" x14ac:dyDescent="0.25">
      <c r="B95" s="12">
        <v>44746</v>
      </c>
      <c r="C95" s="18">
        <v>52.440567000000001</v>
      </c>
    </row>
    <row r="96" spans="2:3" x14ac:dyDescent="0.25">
      <c r="B96" s="12">
        <v>44739</v>
      </c>
      <c r="C96" s="18">
        <v>49.774261000000003</v>
      </c>
    </row>
    <row r="97" spans="2:3" x14ac:dyDescent="0.25">
      <c r="B97" s="12">
        <v>44732</v>
      </c>
      <c r="C97" s="18">
        <v>54.076931000000002</v>
      </c>
    </row>
    <row r="98" spans="2:3" x14ac:dyDescent="0.25">
      <c r="B98" s="12">
        <v>44725</v>
      </c>
      <c r="C98" s="18">
        <v>51.035224999999997</v>
      </c>
    </row>
    <row r="99" spans="2:3" x14ac:dyDescent="0.25">
      <c r="B99" s="12">
        <v>44718</v>
      </c>
      <c r="C99" s="18">
        <v>53.095112</v>
      </c>
    </row>
    <row r="100" spans="2:3" x14ac:dyDescent="0.25">
      <c r="B100" s="12">
        <v>44711</v>
      </c>
      <c r="C100" s="18">
        <v>57.936816999999998</v>
      </c>
    </row>
    <row r="101" spans="2:3" x14ac:dyDescent="0.25">
      <c r="B101" s="12">
        <v>44704</v>
      </c>
      <c r="C101" s="18">
        <v>57.965693999999999</v>
      </c>
    </row>
    <row r="102" spans="2:3" x14ac:dyDescent="0.25">
      <c r="B102" s="12">
        <v>44697</v>
      </c>
      <c r="C102" s="18">
        <v>56.473712999999996</v>
      </c>
    </row>
    <row r="103" spans="2:3" x14ac:dyDescent="0.25">
      <c r="B103" s="12">
        <v>44690</v>
      </c>
      <c r="C103" s="18">
        <v>57.003127999999997</v>
      </c>
    </row>
    <row r="104" spans="2:3" x14ac:dyDescent="0.25">
      <c r="B104" s="12">
        <v>44683</v>
      </c>
      <c r="C104" s="18">
        <v>58.658740999999999</v>
      </c>
    </row>
    <row r="105" spans="2:3" x14ac:dyDescent="0.25">
      <c r="B105" s="12">
        <v>44676</v>
      </c>
      <c r="C105" s="18">
        <v>62.855530000000002</v>
      </c>
    </row>
    <row r="106" spans="2:3" x14ac:dyDescent="0.25">
      <c r="B106" s="12">
        <v>44669</v>
      </c>
      <c r="C106" s="18">
        <v>62.826644999999999</v>
      </c>
    </row>
    <row r="107" spans="2:3" x14ac:dyDescent="0.25">
      <c r="B107" s="12">
        <v>44662</v>
      </c>
      <c r="C107" s="18">
        <v>66.715416000000005</v>
      </c>
    </row>
    <row r="108" spans="2:3" x14ac:dyDescent="0.25">
      <c r="B108" s="12">
        <v>44655</v>
      </c>
      <c r="C108" s="18">
        <v>68.861937999999995</v>
      </c>
    </row>
    <row r="109" spans="2:3" x14ac:dyDescent="0.25">
      <c r="B109" s="12">
        <v>44648</v>
      </c>
      <c r="C109" s="18">
        <v>68.765686000000002</v>
      </c>
    </row>
    <row r="110" spans="2:3" x14ac:dyDescent="0.25">
      <c r="B110" s="12">
        <v>44641</v>
      </c>
      <c r="C110" s="18">
        <v>73.934653999999995</v>
      </c>
    </row>
    <row r="111" spans="2:3" x14ac:dyDescent="0.25">
      <c r="B111" s="12">
        <v>44634</v>
      </c>
      <c r="C111" s="18">
        <v>71.932518000000002</v>
      </c>
    </row>
    <row r="112" spans="2:3" x14ac:dyDescent="0.25">
      <c r="B112" s="12">
        <v>44627</v>
      </c>
      <c r="C112" s="18">
        <v>67.504715000000004</v>
      </c>
    </row>
    <row r="113" spans="2:3" x14ac:dyDescent="0.25">
      <c r="B113" s="12">
        <v>44620</v>
      </c>
      <c r="C113" s="18">
        <v>70.469414</v>
      </c>
    </row>
    <row r="114" spans="2:3" x14ac:dyDescent="0.25">
      <c r="B114" s="12">
        <v>44613</v>
      </c>
      <c r="C114" s="18">
        <v>71.999900999999994</v>
      </c>
    </row>
    <row r="115" spans="2:3" x14ac:dyDescent="0.25">
      <c r="B115" s="12">
        <v>44606</v>
      </c>
      <c r="C115" s="18">
        <v>71.951767000000004</v>
      </c>
    </row>
    <row r="116" spans="2:3" x14ac:dyDescent="0.25">
      <c r="B116" s="12">
        <v>44599</v>
      </c>
      <c r="C116" s="18">
        <v>75.686522999999994</v>
      </c>
    </row>
    <row r="117" spans="2:3" x14ac:dyDescent="0.25">
      <c r="B117" s="12">
        <v>44592</v>
      </c>
      <c r="C117" s="18">
        <v>76.331444000000005</v>
      </c>
    </row>
    <row r="118" spans="2:3" x14ac:dyDescent="0.25">
      <c r="B118" s="12">
        <v>44585</v>
      </c>
      <c r="C118" s="18">
        <v>78.785988000000003</v>
      </c>
    </row>
    <row r="119" spans="2:3" x14ac:dyDescent="0.25">
      <c r="B119" s="12">
        <v>44578</v>
      </c>
      <c r="C119" s="18">
        <v>71.855514999999997</v>
      </c>
    </row>
    <row r="120" spans="2:3" x14ac:dyDescent="0.25">
      <c r="B120" s="12">
        <v>44571</v>
      </c>
      <c r="C120" s="18">
        <v>81.750686999999999</v>
      </c>
    </row>
    <row r="121" spans="2:3" x14ac:dyDescent="0.25">
      <c r="B121" s="12">
        <v>44564</v>
      </c>
      <c r="C121" s="18">
        <v>77.958175999999995</v>
      </c>
    </row>
    <row r="122" spans="2:3" x14ac:dyDescent="0.25">
      <c r="B122" s="12">
        <v>44557</v>
      </c>
      <c r="C122" s="18">
        <v>79.392403000000002</v>
      </c>
    </row>
    <row r="123" spans="2:3" x14ac:dyDescent="0.25">
      <c r="B123" s="12">
        <v>44550</v>
      </c>
      <c r="C123" s="18">
        <v>81.683311000000003</v>
      </c>
    </row>
    <row r="124" spans="2:3" x14ac:dyDescent="0.25">
      <c r="B124" s="12">
        <v>44543</v>
      </c>
      <c r="C124" s="18">
        <v>80.181708999999998</v>
      </c>
    </row>
    <row r="125" spans="2:3" x14ac:dyDescent="0.25">
      <c r="B125" s="12">
        <v>44536</v>
      </c>
      <c r="C125" s="18">
        <v>78.246948000000003</v>
      </c>
    </row>
    <row r="126" spans="2:3" x14ac:dyDescent="0.25">
      <c r="B126" s="12">
        <v>44529</v>
      </c>
      <c r="C126" s="18">
        <v>74.656570000000002</v>
      </c>
    </row>
    <row r="127" spans="2:3" x14ac:dyDescent="0.25">
      <c r="B127" s="12">
        <v>44522</v>
      </c>
      <c r="C127" s="18">
        <v>81.596680000000006</v>
      </c>
    </row>
    <row r="128" spans="2:3" x14ac:dyDescent="0.25">
      <c r="B128" s="12">
        <v>44515</v>
      </c>
      <c r="C128" s="18">
        <v>78.506844000000001</v>
      </c>
    </row>
    <row r="129" spans="2:3" x14ac:dyDescent="0.25">
      <c r="B129" s="12">
        <v>44508</v>
      </c>
      <c r="C129" s="18">
        <v>78.150695999999996</v>
      </c>
    </row>
    <row r="130" spans="2:3" x14ac:dyDescent="0.25">
      <c r="B130" s="12">
        <v>44501</v>
      </c>
      <c r="C130" s="18">
        <v>76.350693000000007</v>
      </c>
    </row>
    <row r="131" spans="2:3" x14ac:dyDescent="0.25">
      <c r="B131" s="12">
        <v>44494</v>
      </c>
      <c r="C131" s="18">
        <v>79.921813999999998</v>
      </c>
    </row>
    <row r="132" spans="2:3" x14ac:dyDescent="0.25">
      <c r="B132" s="12">
        <v>44487</v>
      </c>
      <c r="C132" s="18">
        <v>86.332497000000004</v>
      </c>
    </row>
    <row r="133" spans="2:3" x14ac:dyDescent="0.25">
      <c r="B133" s="12">
        <v>44480</v>
      </c>
      <c r="C133" s="18">
        <v>84.638382000000007</v>
      </c>
    </row>
    <row r="134" spans="2:3" x14ac:dyDescent="0.25">
      <c r="B134" s="12">
        <v>44473</v>
      </c>
      <c r="C134" s="18">
        <v>84.561378000000005</v>
      </c>
    </row>
    <row r="135" spans="2:3" x14ac:dyDescent="0.25">
      <c r="B135" s="12">
        <v>44466</v>
      </c>
      <c r="C135" s="18">
        <v>85.196678000000006</v>
      </c>
    </row>
    <row r="136" spans="2:3" x14ac:dyDescent="0.25">
      <c r="B136" s="12">
        <v>44459</v>
      </c>
      <c r="C136" s="18">
        <v>94.693145999999999</v>
      </c>
    </row>
    <row r="137" spans="2:3" x14ac:dyDescent="0.25">
      <c r="B137" s="12">
        <v>44452</v>
      </c>
      <c r="C137" s="18">
        <v>91.271431000000007</v>
      </c>
    </row>
    <row r="138" spans="2:3" x14ac:dyDescent="0.25">
      <c r="B138" s="12">
        <v>44445</v>
      </c>
      <c r="C138" s="18">
        <v>96.446915000000004</v>
      </c>
    </row>
    <row r="139" spans="2:3" x14ac:dyDescent="0.25">
      <c r="B139" s="12">
        <v>44438</v>
      </c>
      <c r="C139" s="18">
        <v>98.048157000000003</v>
      </c>
    </row>
    <row r="140" spans="2:3" x14ac:dyDescent="0.25">
      <c r="B140" s="12">
        <v>44431</v>
      </c>
      <c r="C140" s="18">
        <v>99.773314999999997</v>
      </c>
    </row>
    <row r="141" spans="2:3" x14ac:dyDescent="0.25">
      <c r="B141" s="12">
        <v>44424</v>
      </c>
      <c r="C141" s="18">
        <v>100.316605</v>
      </c>
    </row>
    <row r="142" spans="2:3" x14ac:dyDescent="0.25">
      <c r="B142" s="12">
        <v>44417</v>
      </c>
      <c r="C142" s="18">
        <v>102.546913</v>
      </c>
    </row>
    <row r="143" spans="2:3" x14ac:dyDescent="0.25">
      <c r="B143" s="12">
        <v>44410</v>
      </c>
      <c r="C143" s="18">
        <v>102.346756</v>
      </c>
    </row>
    <row r="144" spans="2:3" x14ac:dyDescent="0.25">
      <c r="B144" s="12">
        <v>44403</v>
      </c>
      <c r="C144" s="18">
        <v>103.93847700000001</v>
      </c>
    </row>
    <row r="145" spans="2:3" x14ac:dyDescent="0.25">
      <c r="B145" s="12">
        <v>44396</v>
      </c>
      <c r="C145" s="18">
        <v>114.62303900000001</v>
      </c>
    </row>
    <row r="146" spans="2:3" x14ac:dyDescent="0.25">
      <c r="B146" s="12">
        <v>44389</v>
      </c>
      <c r="C146" s="18">
        <v>112.38318599999999</v>
      </c>
    </row>
    <row r="147" spans="2:3" x14ac:dyDescent="0.25">
      <c r="B147" s="12">
        <v>44382</v>
      </c>
      <c r="C147" s="18">
        <v>120.26554899999999</v>
      </c>
    </row>
    <row r="148" spans="2:3" x14ac:dyDescent="0.25">
      <c r="B148" s="12">
        <v>44375</v>
      </c>
      <c r="C148" s="18">
        <v>117.70162999999999</v>
      </c>
    </row>
    <row r="149" spans="2:3" x14ac:dyDescent="0.25">
      <c r="B149" s="12">
        <v>44368</v>
      </c>
      <c r="C149" s="18">
        <v>115.090057</v>
      </c>
    </row>
    <row r="150" spans="2:3" x14ac:dyDescent="0.25">
      <c r="B150" s="12">
        <v>44361</v>
      </c>
      <c r="C150" s="18">
        <v>117.97803500000001</v>
      </c>
    </row>
    <row r="151" spans="2:3" x14ac:dyDescent="0.25">
      <c r="B151" s="12">
        <v>44354</v>
      </c>
      <c r="C151" s="18">
        <v>122.228989</v>
      </c>
    </row>
    <row r="152" spans="2:3" x14ac:dyDescent="0.25">
      <c r="B152" s="12">
        <v>44347</v>
      </c>
      <c r="C152" s="18">
        <v>126.01290899999999</v>
      </c>
    </row>
    <row r="153" spans="2:3" x14ac:dyDescent="0.25">
      <c r="B153" s="12">
        <v>44340</v>
      </c>
      <c r="C153" s="18">
        <v>117.32991</v>
      </c>
    </row>
    <row r="154" spans="2:3" x14ac:dyDescent="0.25">
      <c r="B154" s="12">
        <v>44333</v>
      </c>
      <c r="C154" s="18">
        <v>105.349113</v>
      </c>
    </row>
    <row r="155" spans="2:3" x14ac:dyDescent="0.25">
      <c r="B155" s="12">
        <v>44326</v>
      </c>
      <c r="C155" s="18">
        <v>100.37378699999999</v>
      </c>
    </row>
    <row r="156" spans="2:3" x14ac:dyDescent="0.25">
      <c r="B156" s="12">
        <v>44319</v>
      </c>
      <c r="C156" s="18">
        <v>109.190208</v>
      </c>
    </row>
    <row r="157" spans="2:3" x14ac:dyDescent="0.25">
      <c r="B157" s="12">
        <v>44312</v>
      </c>
      <c r="C157" s="18">
        <v>105.68270099999999</v>
      </c>
    </row>
    <row r="158" spans="2:3" x14ac:dyDescent="0.25">
      <c r="B158" s="12">
        <v>44305</v>
      </c>
      <c r="C158" s="18">
        <v>111.515839</v>
      </c>
    </row>
    <row r="159" spans="2:3" x14ac:dyDescent="0.25">
      <c r="B159" s="12">
        <v>44298</v>
      </c>
      <c r="C159" s="18">
        <v>108.13224</v>
      </c>
    </row>
    <row r="160" spans="2:3" x14ac:dyDescent="0.25">
      <c r="B160" s="12">
        <v>44291</v>
      </c>
      <c r="C160" s="18">
        <v>103.90036000000001</v>
      </c>
    </row>
    <row r="161" spans="2:3" x14ac:dyDescent="0.25">
      <c r="B161" s="12">
        <v>44284</v>
      </c>
      <c r="C161" s="18">
        <v>102.91864</v>
      </c>
    </row>
    <row r="162" spans="2:3" x14ac:dyDescent="0.25">
      <c r="B162" s="12">
        <v>44277</v>
      </c>
      <c r="C162" s="18">
        <v>99.115654000000006</v>
      </c>
    </row>
    <row r="163" spans="2:3" x14ac:dyDescent="0.25">
      <c r="B163" s="12">
        <v>44270</v>
      </c>
      <c r="C163" s="18">
        <v>96.780501999999998</v>
      </c>
    </row>
    <row r="164" spans="2:3" x14ac:dyDescent="0.25">
      <c r="B164" s="12">
        <v>44263</v>
      </c>
      <c r="C164" s="18">
        <v>94.321426000000002</v>
      </c>
    </row>
    <row r="165" spans="2:3" x14ac:dyDescent="0.25">
      <c r="B165" s="12">
        <v>44256</v>
      </c>
      <c r="C165" s="18">
        <v>90.728149000000002</v>
      </c>
    </row>
    <row r="166" spans="2:3" x14ac:dyDescent="0.25">
      <c r="B166" s="12">
        <v>44249</v>
      </c>
      <c r="C166" s="18">
        <v>102.97582199999999</v>
      </c>
    </row>
    <row r="167" spans="2:3" x14ac:dyDescent="0.25">
      <c r="B167" s="12">
        <v>44242</v>
      </c>
      <c r="C167" s="18">
        <v>110.95349899999999</v>
      </c>
    </row>
    <row r="168" spans="2:3" x14ac:dyDescent="0.25">
      <c r="B168" s="12">
        <v>44235</v>
      </c>
      <c r="C168" s="18">
        <v>113.03130299999999</v>
      </c>
    </row>
    <row r="169" spans="2:3" x14ac:dyDescent="0.25">
      <c r="B169" s="12">
        <v>44228</v>
      </c>
      <c r="C169" s="18">
        <v>106.607231</v>
      </c>
    </row>
    <row r="170" spans="2:3" x14ac:dyDescent="0.25">
      <c r="B170" s="12">
        <v>44221</v>
      </c>
      <c r="C170" s="18">
        <v>100.00206799999999</v>
      </c>
    </row>
    <row r="171" spans="2:3" x14ac:dyDescent="0.25">
      <c r="B171" s="12">
        <v>44214</v>
      </c>
      <c r="C171" s="18">
        <v>99.315810999999997</v>
      </c>
    </row>
    <row r="172" spans="2:3" x14ac:dyDescent="0.25">
      <c r="B172" s="12">
        <v>44207</v>
      </c>
      <c r="C172" s="18">
        <v>96.180031</v>
      </c>
    </row>
    <row r="173" spans="2:3" x14ac:dyDescent="0.25">
      <c r="B173" s="12">
        <v>44200</v>
      </c>
      <c r="C173" s="18">
        <v>99.935340999999994</v>
      </c>
    </row>
    <row r="174" spans="2:3" x14ac:dyDescent="0.25">
      <c r="B174" s="12">
        <v>44193</v>
      </c>
      <c r="C174" s="18">
        <v>92.634406999999996</v>
      </c>
    </row>
    <row r="175" spans="2:3" x14ac:dyDescent="0.25">
      <c r="B175" s="12">
        <v>44186</v>
      </c>
      <c r="C175" s="18">
        <v>88.602676000000002</v>
      </c>
    </row>
    <row r="176" spans="2:3" x14ac:dyDescent="0.25">
      <c r="B176" s="12">
        <v>44179</v>
      </c>
      <c r="C176" s="18">
        <v>90.404076000000003</v>
      </c>
    </row>
    <row r="177" spans="2:3" x14ac:dyDescent="0.25">
      <c r="B177" s="12">
        <v>44172</v>
      </c>
      <c r="C177" s="18">
        <v>85.581260999999998</v>
      </c>
    </row>
    <row r="178" spans="2:3" x14ac:dyDescent="0.25">
      <c r="B178" s="12">
        <v>44165</v>
      </c>
      <c r="C178" s="18">
        <v>83.227035999999998</v>
      </c>
    </row>
    <row r="179" spans="2:3" x14ac:dyDescent="0.25">
      <c r="B179" s="12">
        <v>44158</v>
      </c>
      <c r="C179" s="18">
        <v>82.874367000000007</v>
      </c>
    </row>
    <row r="180" spans="2:3" x14ac:dyDescent="0.25">
      <c r="B180" s="12">
        <v>44151</v>
      </c>
      <c r="C180" s="18">
        <v>79.795783999999998</v>
      </c>
    </row>
    <row r="181" spans="2:3" x14ac:dyDescent="0.25">
      <c r="B181" s="12">
        <v>44144</v>
      </c>
      <c r="C181" s="18">
        <v>79.262023999999997</v>
      </c>
    </row>
    <row r="182" spans="2:3" x14ac:dyDescent="0.25">
      <c r="B182" s="12">
        <v>44137</v>
      </c>
      <c r="C182" s="18">
        <v>89.536736000000005</v>
      </c>
    </row>
    <row r="183" spans="2:3" x14ac:dyDescent="0.25">
      <c r="B183" s="12">
        <v>44130</v>
      </c>
      <c r="C183" s="18">
        <v>80.682198</v>
      </c>
    </row>
    <row r="184" spans="2:3" x14ac:dyDescent="0.25">
      <c r="B184" s="12">
        <v>44123</v>
      </c>
      <c r="C184" s="18">
        <v>83.894217999999995</v>
      </c>
    </row>
    <row r="185" spans="2:3" x14ac:dyDescent="0.25">
      <c r="B185" s="12">
        <v>44116</v>
      </c>
      <c r="C185" s="18">
        <v>76.088111999999995</v>
      </c>
    </row>
    <row r="186" spans="2:3" x14ac:dyDescent="0.25">
      <c r="B186" s="12">
        <v>44109</v>
      </c>
      <c r="C186" s="18">
        <v>75.811706999999998</v>
      </c>
    </row>
    <row r="187" spans="2:3" x14ac:dyDescent="0.25">
      <c r="B187" s="12">
        <v>44102</v>
      </c>
      <c r="C187" s="18">
        <v>74.134201000000004</v>
      </c>
    </row>
    <row r="188" spans="2:3" x14ac:dyDescent="0.25">
      <c r="B188" s="12">
        <v>44095</v>
      </c>
      <c r="C188" s="18">
        <v>69.711692999999997</v>
      </c>
    </row>
    <row r="189" spans="2:3" x14ac:dyDescent="0.25">
      <c r="B189" s="12">
        <v>44088</v>
      </c>
      <c r="C189" s="18">
        <v>66.437363000000005</v>
      </c>
    </row>
    <row r="190" spans="2:3" x14ac:dyDescent="0.25">
      <c r="B190" s="12">
        <v>44081</v>
      </c>
      <c r="C190" s="18">
        <v>64.743003999999999</v>
      </c>
    </row>
    <row r="191" spans="2:3" x14ac:dyDescent="0.25">
      <c r="B191" s="12">
        <v>44074</v>
      </c>
      <c r="C191" s="18">
        <v>66.004363999999995</v>
      </c>
    </row>
    <row r="192" spans="2:3" x14ac:dyDescent="0.25">
      <c r="B192" s="12">
        <v>44067</v>
      </c>
      <c r="C192" s="18">
        <v>68.065810999999997</v>
      </c>
    </row>
    <row r="193" spans="2:3" x14ac:dyDescent="0.25">
      <c r="B193" s="12">
        <v>44060</v>
      </c>
      <c r="C193" s="18">
        <v>70.437911999999997</v>
      </c>
    </row>
    <row r="194" spans="2:3" x14ac:dyDescent="0.25">
      <c r="B194" s="12">
        <v>44053</v>
      </c>
      <c r="C194" s="18">
        <v>69.449539000000001</v>
      </c>
    </row>
    <row r="195" spans="2:3" x14ac:dyDescent="0.25">
      <c r="B195" s="12">
        <v>44046</v>
      </c>
      <c r="C195" s="18">
        <v>68.743553000000006</v>
      </c>
    </row>
    <row r="196" spans="2:3" x14ac:dyDescent="0.25">
      <c r="B196" s="12">
        <v>44039</v>
      </c>
      <c r="C196" s="18">
        <v>68.922416999999996</v>
      </c>
    </row>
    <row r="197" spans="2:3" x14ac:dyDescent="0.25">
      <c r="B197" s="12">
        <v>44032</v>
      </c>
      <c r="C197" s="18">
        <v>64.837135000000004</v>
      </c>
    </row>
    <row r="198" spans="2:3" x14ac:dyDescent="0.25">
      <c r="B198" s="12">
        <v>44025</v>
      </c>
      <c r="C198" s="18">
        <v>65.872589000000005</v>
      </c>
    </row>
    <row r="199" spans="2:3" x14ac:dyDescent="0.25">
      <c r="B199" s="12">
        <v>44018</v>
      </c>
      <c r="C199" s="18">
        <v>63.095717999999998</v>
      </c>
    </row>
    <row r="200" spans="2:3" x14ac:dyDescent="0.25">
      <c r="B200" s="12">
        <v>44011</v>
      </c>
      <c r="C200" s="18">
        <v>61.118983999999998</v>
      </c>
    </row>
    <row r="201" spans="2:3" x14ac:dyDescent="0.25">
      <c r="B201" s="12">
        <v>44004</v>
      </c>
      <c r="C201" s="18">
        <v>59.076346999999998</v>
      </c>
    </row>
    <row r="202" spans="2:3" x14ac:dyDescent="0.25">
      <c r="B202" s="12">
        <v>43997</v>
      </c>
      <c r="C202" s="18">
        <v>57.796177</v>
      </c>
    </row>
    <row r="203" spans="2:3" x14ac:dyDescent="0.25">
      <c r="B203" s="12">
        <v>43990</v>
      </c>
      <c r="C203" s="18">
        <v>54.567492999999999</v>
      </c>
    </row>
    <row r="204" spans="2:3" x14ac:dyDescent="0.25">
      <c r="B204" s="12">
        <v>43983</v>
      </c>
      <c r="C204" s="18">
        <v>54.482779999999998</v>
      </c>
    </row>
    <row r="205" spans="2:3" x14ac:dyDescent="0.25">
      <c r="B205" s="12">
        <v>43976</v>
      </c>
      <c r="C205" s="18">
        <v>55.951214</v>
      </c>
    </row>
    <row r="206" spans="2:3" x14ac:dyDescent="0.25">
      <c r="B206" s="12">
        <v>43969</v>
      </c>
      <c r="C206" s="18">
        <v>53.155537000000002</v>
      </c>
    </row>
    <row r="207" spans="2:3" x14ac:dyDescent="0.25">
      <c r="B207" s="12">
        <v>43962</v>
      </c>
      <c r="C207" s="18">
        <v>49.898617000000002</v>
      </c>
    </row>
    <row r="208" spans="2:3" x14ac:dyDescent="0.25">
      <c r="B208" s="12">
        <v>43955</v>
      </c>
      <c r="C208" s="18">
        <v>48.373702999999999</v>
      </c>
    </row>
    <row r="209" spans="2:3" x14ac:dyDescent="0.25">
      <c r="B209" s="12">
        <v>43948</v>
      </c>
      <c r="C209" s="18">
        <v>43.958984000000001</v>
      </c>
    </row>
    <row r="210" spans="2:3" x14ac:dyDescent="0.25">
      <c r="B210" s="12">
        <v>43941</v>
      </c>
      <c r="C210" s="18">
        <v>44.721435999999997</v>
      </c>
    </row>
    <row r="211" spans="2:3" x14ac:dyDescent="0.25">
      <c r="B211" s="12">
        <v>43934</v>
      </c>
      <c r="C211" s="18">
        <v>43.667175</v>
      </c>
    </row>
    <row r="212" spans="2:3" x14ac:dyDescent="0.25">
      <c r="B212" s="12">
        <v>43927</v>
      </c>
      <c r="C212" s="18">
        <v>41.916344000000002</v>
      </c>
    </row>
    <row r="213" spans="2:3" x14ac:dyDescent="0.25">
      <c r="B213" s="12">
        <v>43920</v>
      </c>
      <c r="C213" s="18">
        <v>40.551456000000002</v>
      </c>
    </row>
    <row r="214" spans="2:3" x14ac:dyDescent="0.25">
      <c r="B214" s="12">
        <v>43913</v>
      </c>
      <c r="C214" s="18">
        <v>38.706493000000002</v>
      </c>
    </row>
    <row r="215" spans="2:3" x14ac:dyDescent="0.25">
      <c r="B215" s="12">
        <v>43906</v>
      </c>
      <c r="C215" s="18">
        <v>39.403064999999998</v>
      </c>
    </row>
    <row r="216" spans="2:3" x14ac:dyDescent="0.25">
      <c r="B216" s="12">
        <v>43899</v>
      </c>
      <c r="C216" s="18">
        <v>34.687114999999999</v>
      </c>
    </row>
    <row r="217" spans="2:3" x14ac:dyDescent="0.25">
      <c r="B217" s="12">
        <v>43892</v>
      </c>
      <c r="C217" s="18">
        <v>37.454559000000003</v>
      </c>
    </row>
    <row r="218" spans="2:3" x14ac:dyDescent="0.25">
      <c r="B218" s="12">
        <v>43885</v>
      </c>
      <c r="C218" s="18">
        <v>36.673271</v>
      </c>
    </row>
    <row r="219" spans="2:3" x14ac:dyDescent="0.25">
      <c r="B219" s="12">
        <v>43878</v>
      </c>
      <c r="C219" s="18">
        <v>39.967841999999997</v>
      </c>
    </row>
    <row r="220" spans="2:3" x14ac:dyDescent="0.25">
      <c r="B220" s="12">
        <v>43871</v>
      </c>
      <c r="C220" s="18">
        <v>41.417453999999999</v>
      </c>
    </row>
    <row r="221" spans="2:3" x14ac:dyDescent="0.25">
      <c r="B221" s="12">
        <v>43864</v>
      </c>
      <c r="C221" s="18">
        <v>42.471713999999999</v>
      </c>
    </row>
    <row r="222" spans="2:3" x14ac:dyDescent="0.25">
      <c r="B222" s="12">
        <v>43857</v>
      </c>
      <c r="C222" s="18">
        <v>42.010478999999997</v>
      </c>
    </row>
    <row r="223" spans="2:3" x14ac:dyDescent="0.25">
      <c r="B223" s="12">
        <v>43850</v>
      </c>
      <c r="C223" s="18">
        <v>45.305045999999997</v>
      </c>
    </row>
    <row r="224" spans="2:3" x14ac:dyDescent="0.25">
      <c r="B224" s="12">
        <v>43843</v>
      </c>
      <c r="C224" s="18">
        <v>43.836609000000003</v>
      </c>
    </row>
    <row r="225" spans="2:3" x14ac:dyDescent="0.25">
      <c r="B225" s="12">
        <v>43836</v>
      </c>
      <c r="C225" s="18">
        <v>44.721435999999997</v>
      </c>
    </row>
    <row r="226" spans="2:3" x14ac:dyDescent="0.25">
      <c r="B226" s="12">
        <v>43829</v>
      </c>
      <c r="C226" s="18">
        <v>44.439045</v>
      </c>
    </row>
    <row r="227" spans="2:3" x14ac:dyDescent="0.25">
      <c r="B227" s="12">
        <v>43822</v>
      </c>
      <c r="C227" s="18">
        <v>44.288437000000002</v>
      </c>
    </row>
    <row r="228" spans="2:3" x14ac:dyDescent="0.25">
      <c r="B228" s="12">
        <v>43815</v>
      </c>
      <c r="C228" s="18">
        <v>43.620109999999997</v>
      </c>
    </row>
    <row r="229" spans="2:3" x14ac:dyDescent="0.25">
      <c r="B229" s="12">
        <v>43808</v>
      </c>
      <c r="C229" s="18">
        <v>42.641151000000001</v>
      </c>
    </row>
    <row r="230" spans="2:3" x14ac:dyDescent="0.25">
      <c r="B230" s="12">
        <v>43801</v>
      </c>
      <c r="C230" s="18">
        <v>41.116233999999999</v>
      </c>
    </row>
    <row r="231" spans="2:3" x14ac:dyDescent="0.25">
      <c r="B231" s="12">
        <v>43794</v>
      </c>
      <c r="C231" s="18">
        <v>41.003276999999997</v>
      </c>
    </row>
    <row r="232" spans="2:3" x14ac:dyDescent="0.25">
      <c r="B232" s="12">
        <v>43787</v>
      </c>
      <c r="C232" s="18">
        <v>40.109039000000003</v>
      </c>
    </row>
    <row r="233" spans="2:3" x14ac:dyDescent="0.25">
      <c r="B233" s="12">
        <v>43780</v>
      </c>
      <c r="C233" s="18">
        <v>40.494971999999997</v>
      </c>
    </row>
    <row r="234" spans="2:3" x14ac:dyDescent="0.25">
      <c r="B234" s="12">
        <v>43773</v>
      </c>
      <c r="C234" s="18">
        <v>39.111255999999997</v>
      </c>
    </row>
    <row r="235" spans="2:3" x14ac:dyDescent="0.25">
      <c r="B235" s="12">
        <v>43766</v>
      </c>
      <c r="C235" s="18">
        <v>38.518227000000003</v>
      </c>
    </row>
    <row r="236" spans="2:3" x14ac:dyDescent="0.25">
      <c r="B236" s="12">
        <v>43759</v>
      </c>
      <c r="C236" s="18">
        <v>39.468947999999997</v>
      </c>
    </row>
    <row r="237" spans="2:3" x14ac:dyDescent="0.25">
      <c r="B237" s="12">
        <v>43752</v>
      </c>
      <c r="C237" s="18">
        <v>37.699299000000003</v>
      </c>
    </row>
    <row r="238" spans="2:3" x14ac:dyDescent="0.25">
      <c r="B238" s="12">
        <v>43745</v>
      </c>
      <c r="C238" s="18">
        <v>38.631186999999997</v>
      </c>
    </row>
    <row r="239" spans="2:3" x14ac:dyDescent="0.25">
      <c r="B239" s="12">
        <v>43738</v>
      </c>
      <c r="C239" s="18">
        <v>38.405273000000001</v>
      </c>
    </row>
    <row r="240" spans="2:3" x14ac:dyDescent="0.25">
      <c r="B240" s="12">
        <v>43731</v>
      </c>
      <c r="C240" s="18">
        <v>38.047576999999997</v>
      </c>
    </row>
    <row r="241" spans="2:3" x14ac:dyDescent="0.25">
      <c r="B241" s="12">
        <v>43724</v>
      </c>
      <c r="C241" s="18">
        <v>38.151114999999997</v>
      </c>
    </row>
    <row r="242" spans="2:3" x14ac:dyDescent="0.25">
      <c r="B242" s="12">
        <v>43717</v>
      </c>
      <c r="C242" s="18">
        <v>39.478363000000002</v>
      </c>
    </row>
    <row r="243" spans="2:3" x14ac:dyDescent="0.25">
      <c r="B243" s="12">
        <v>43710</v>
      </c>
      <c r="C243" s="18">
        <v>39.205382999999998</v>
      </c>
    </row>
    <row r="244" spans="2:3" x14ac:dyDescent="0.25">
      <c r="B244" s="12">
        <v>43703</v>
      </c>
      <c r="C244" s="18">
        <v>38.348801000000002</v>
      </c>
    </row>
    <row r="245" spans="2:3" x14ac:dyDescent="0.25">
      <c r="B245" s="12">
        <v>43696</v>
      </c>
      <c r="C245" s="18">
        <v>37.426315000000002</v>
      </c>
    </row>
    <row r="246" spans="2:3" x14ac:dyDescent="0.25">
      <c r="B246" s="12">
        <v>43689</v>
      </c>
      <c r="C246" s="18">
        <v>36.456772000000001</v>
      </c>
    </row>
    <row r="247" spans="2:3" x14ac:dyDescent="0.25">
      <c r="B247" s="12">
        <v>43682</v>
      </c>
      <c r="C247" s="18">
        <v>37.153343</v>
      </c>
    </row>
    <row r="248" spans="2:3" x14ac:dyDescent="0.25">
      <c r="B248" s="12">
        <v>43675</v>
      </c>
      <c r="C248" s="18">
        <v>37.812247999999997</v>
      </c>
    </row>
    <row r="249" spans="2:3" x14ac:dyDescent="0.25">
      <c r="B249" s="12">
        <v>43668</v>
      </c>
      <c r="C249" s="18">
        <v>38.875926999999997</v>
      </c>
    </row>
    <row r="250" spans="2:3" x14ac:dyDescent="0.25">
      <c r="B250" s="12">
        <v>43661</v>
      </c>
      <c r="C250" s="18">
        <v>36.720337000000001</v>
      </c>
    </row>
    <row r="251" spans="2:3" x14ac:dyDescent="0.25">
      <c r="B251" s="12">
        <v>43654</v>
      </c>
      <c r="C251" s="18">
        <v>37.200405000000003</v>
      </c>
    </row>
    <row r="252" spans="2:3" x14ac:dyDescent="0.25">
      <c r="B252" s="12">
        <v>43647</v>
      </c>
      <c r="C252" s="18">
        <v>37.209816000000004</v>
      </c>
    </row>
    <row r="253" spans="2:3" x14ac:dyDescent="0.25">
      <c r="B253" s="12">
        <v>43640</v>
      </c>
      <c r="C253" s="18">
        <v>37.426315000000002</v>
      </c>
    </row>
    <row r="254" spans="2:3" x14ac:dyDescent="0.25">
      <c r="B254" s="12">
        <v>43633</v>
      </c>
      <c r="C254" s="18">
        <v>36.579143999999999</v>
      </c>
    </row>
    <row r="255" spans="2:3" x14ac:dyDescent="0.25">
      <c r="B255" s="12">
        <v>43626</v>
      </c>
      <c r="C255" s="18">
        <v>34.969512999999999</v>
      </c>
    </row>
    <row r="256" spans="2:3" x14ac:dyDescent="0.25">
      <c r="B256" s="12">
        <v>43619</v>
      </c>
      <c r="C256" s="18">
        <v>35.600185000000003</v>
      </c>
    </row>
    <row r="257" spans="2:3" x14ac:dyDescent="0.25">
      <c r="B257" s="12">
        <v>43612</v>
      </c>
      <c r="C257" s="18">
        <v>33.943485000000003</v>
      </c>
    </row>
    <row r="258" spans="2:3" x14ac:dyDescent="0.25">
      <c r="B258" s="12">
        <v>43605</v>
      </c>
      <c r="C258" s="18">
        <v>34.969512999999999</v>
      </c>
    </row>
    <row r="259" spans="2:3" x14ac:dyDescent="0.25">
      <c r="B259" s="12">
        <v>43598</v>
      </c>
      <c r="C259" s="18">
        <v>35.995536999999999</v>
      </c>
    </row>
    <row r="260" spans="2:3" x14ac:dyDescent="0.25">
      <c r="B260" s="12">
        <v>43591</v>
      </c>
      <c r="C260" s="18">
        <v>36.579143999999999</v>
      </c>
    </row>
    <row r="261" spans="2:3" x14ac:dyDescent="0.25">
      <c r="B261" s="12">
        <v>43584</v>
      </c>
      <c r="C261" s="18">
        <v>37.981686000000003</v>
      </c>
    </row>
    <row r="262" spans="2:3" x14ac:dyDescent="0.25">
      <c r="B262" s="12">
        <v>43577</v>
      </c>
      <c r="C262" s="18">
        <v>39.03595</v>
      </c>
    </row>
    <row r="263" spans="2:3" x14ac:dyDescent="0.25">
      <c r="B263" s="12">
        <v>43570</v>
      </c>
      <c r="C263" s="18">
        <v>39.139496000000001</v>
      </c>
    </row>
    <row r="264" spans="2:3" x14ac:dyDescent="0.25">
      <c r="B264" s="12">
        <v>43563</v>
      </c>
      <c r="C264" s="18">
        <v>39.101844999999997</v>
      </c>
    </row>
    <row r="265" spans="2:3" x14ac:dyDescent="0.25">
      <c r="B265" s="12">
        <v>43556</v>
      </c>
      <c r="C265" s="18">
        <v>38.028754999999997</v>
      </c>
    </row>
    <row r="266" spans="2:3" x14ac:dyDescent="0.25">
      <c r="B266" s="12">
        <v>43549</v>
      </c>
      <c r="C266" s="18">
        <v>37.030968000000001</v>
      </c>
    </row>
    <row r="267" spans="2:3" x14ac:dyDescent="0.25">
      <c r="B267" s="12">
        <v>43542</v>
      </c>
      <c r="C267" s="18">
        <v>34.856552000000001</v>
      </c>
    </row>
    <row r="268" spans="2:3" x14ac:dyDescent="0.25">
      <c r="B268" s="12">
        <v>43535</v>
      </c>
      <c r="C268" s="18">
        <v>36.381473999999997</v>
      </c>
    </row>
    <row r="269" spans="2:3" x14ac:dyDescent="0.25">
      <c r="B269" s="12">
        <v>43528</v>
      </c>
      <c r="C269" s="18">
        <v>34.884791999999997</v>
      </c>
    </row>
    <row r="270" spans="2:3" x14ac:dyDescent="0.25">
      <c r="B270" s="12">
        <v>43521</v>
      </c>
      <c r="C270" s="18">
        <v>35.750793000000002</v>
      </c>
    </row>
    <row r="271" spans="2:3" x14ac:dyDescent="0.25">
      <c r="B271" s="12">
        <v>43514</v>
      </c>
      <c r="C271" s="18">
        <v>35.261313999999999</v>
      </c>
    </row>
    <row r="272" spans="2:3" x14ac:dyDescent="0.25">
      <c r="B272" s="12">
        <v>43507</v>
      </c>
      <c r="C272" s="18">
        <v>34.809486</v>
      </c>
    </row>
    <row r="273" spans="2:3" x14ac:dyDescent="0.25">
      <c r="B273" s="12">
        <v>43500</v>
      </c>
      <c r="C273" s="18">
        <v>33.237502999999997</v>
      </c>
    </row>
    <row r="274" spans="2:3" x14ac:dyDescent="0.25">
      <c r="B274" s="12">
        <v>43493</v>
      </c>
      <c r="C274" s="18">
        <v>33.774054999999997</v>
      </c>
    </row>
    <row r="275" spans="2:3" x14ac:dyDescent="0.25">
      <c r="B275" s="12">
        <v>43486</v>
      </c>
      <c r="C275" s="18">
        <v>34.037616999999997</v>
      </c>
    </row>
    <row r="276" spans="2:3" x14ac:dyDescent="0.25">
      <c r="B276" s="12">
        <v>43479</v>
      </c>
      <c r="C276" s="18">
        <v>31.477264000000002</v>
      </c>
    </row>
    <row r="277" spans="2:3" x14ac:dyDescent="0.25">
      <c r="B277" s="12">
        <v>43472</v>
      </c>
      <c r="C277" s="18">
        <v>31.373719999999999</v>
      </c>
    </row>
    <row r="278" spans="2:3" x14ac:dyDescent="0.25">
      <c r="B278" s="12">
        <v>43465</v>
      </c>
      <c r="C278" s="18">
        <v>29.142824000000001</v>
      </c>
    </row>
    <row r="279" spans="2:3" x14ac:dyDescent="0.25">
      <c r="B279" s="12">
        <v>43458</v>
      </c>
      <c r="C279" s="18">
        <v>29.321672</v>
      </c>
    </row>
    <row r="280" spans="2:3" x14ac:dyDescent="0.25">
      <c r="B280" s="12">
        <v>43451</v>
      </c>
      <c r="C280" s="18">
        <v>28.107389000000001</v>
      </c>
    </row>
    <row r="281" spans="2:3" x14ac:dyDescent="0.25">
      <c r="B281" s="12">
        <v>43444</v>
      </c>
      <c r="C281" s="18">
        <v>30.310044999999999</v>
      </c>
    </row>
    <row r="282" spans="2:3" x14ac:dyDescent="0.25">
      <c r="B282" s="12">
        <v>43437</v>
      </c>
      <c r="C282" s="18">
        <v>30.790112000000001</v>
      </c>
    </row>
    <row r="283" spans="2:3" x14ac:dyDescent="0.25">
      <c r="B283" s="12">
        <v>43430</v>
      </c>
      <c r="C283" s="18">
        <v>31.825551999999998</v>
      </c>
    </row>
    <row r="284" spans="2:3" x14ac:dyDescent="0.25">
      <c r="B284" s="12">
        <v>43423</v>
      </c>
      <c r="C284" s="18">
        <v>30.507719000000002</v>
      </c>
    </row>
    <row r="285" spans="2:3" x14ac:dyDescent="0.25">
      <c r="B285" s="12">
        <v>43416</v>
      </c>
      <c r="C285" s="18">
        <v>32.578594000000002</v>
      </c>
    </row>
    <row r="286" spans="2:3" x14ac:dyDescent="0.25">
      <c r="B286" s="12">
        <v>43409</v>
      </c>
      <c r="C286" s="18">
        <v>34.564751000000001</v>
      </c>
    </row>
    <row r="287" spans="2:3" x14ac:dyDescent="0.25">
      <c r="B287" s="12">
        <v>43402</v>
      </c>
      <c r="C287" s="18">
        <v>35.816681000000003</v>
      </c>
    </row>
    <row r="288" spans="2:3" x14ac:dyDescent="0.25">
      <c r="B288" s="12">
        <v>43395</v>
      </c>
      <c r="C288" s="18">
        <v>33.133965000000003</v>
      </c>
    </row>
    <row r="289" spans="2:3" x14ac:dyDescent="0.25">
      <c r="B289" s="12">
        <v>43388</v>
      </c>
      <c r="C289" s="18">
        <v>36.757987999999997</v>
      </c>
    </row>
    <row r="290" spans="2:3" x14ac:dyDescent="0.25">
      <c r="B290" s="12">
        <v>43381</v>
      </c>
      <c r="C290" s="18">
        <v>36.814467999999998</v>
      </c>
    </row>
    <row r="291" spans="2:3" x14ac:dyDescent="0.25">
      <c r="B291" s="12">
        <v>43374</v>
      </c>
      <c r="C291" s="18">
        <v>40.061973999999999</v>
      </c>
    </row>
    <row r="292" spans="2:3" x14ac:dyDescent="0.25">
      <c r="B292" s="12">
        <v>43367</v>
      </c>
      <c r="C292" s="18">
        <v>42.095196000000001</v>
      </c>
    </row>
    <row r="293" spans="2:3" x14ac:dyDescent="0.25">
      <c r="B293" s="12">
        <v>43360</v>
      </c>
      <c r="C293" s="18">
        <v>42.372593000000002</v>
      </c>
    </row>
    <row r="294" spans="2:3" x14ac:dyDescent="0.25">
      <c r="B294" s="12">
        <v>43353</v>
      </c>
      <c r="C294" s="18">
        <v>43.847152999999999</v>
      </c>
    </row>
    <row r="295" spans="2:3" x14ac:dyDescent="0.25">
      <c r="B295" s="12">
        <v>43346</v>
      </c>
      <c r="C295" s="18">
        <v>43.170150999999997</v>
      </c>
    </row>
    <row r="296" spans="2:3" x14ac:dyDescent="0.25">
      <c r="B296" s="12">
        <v>43339</v>
      </c>
      <c r="C296" s="18">
        <v>45.878151000000003</v>
      </c>
    </row>
    <row r="297" spans="2:3" x14ac:dyDescent="0.25">
      <c r="B297" s="12">
        <v>43332</v>
      </c>
      <c r="C297" s="18">
        <v>45.525737999999997</v>
      </c>
    </row>
    <row r="298" spans="2:3" x14ac:dyDescent="0.25">
      <c r="B298" s="12">
        <v>43325</v>
      </c>
      <c r="C298" s="18">
        <v>43.476196000000002</v>
      </c>
    </row>
    <row r="299" spans="2:3" x14ac:dyDescent="0.25">
      <c r="B299" s="12">
        <v>43318</v>
      </c>
      <c r="C299" s="18">
        <v>42.409691000000002</v>
      </c>
    </row>
    <row r="300" spans="2:3" x14ac:dyDescent="0.25">
      <c r="B300" s="12">
        <v>43311</v>
      </c>
      <c r="C300" s="18">
        <v>42.354050000000001</v>
      </c>
    </row>
    <row r="301" spans="2:3" x14ac:dyDescent="0.25">
      <c r="B301" s="12">
        <v>43304</v>
      </c>
      <c r="C301" s="18">
        <v>42.715736</v>
      </c>
    </row>
    <row r="302" spans="2:3" x14ac:dyDescent="0.25">
      <c r="B302" s="12">
        <v>43297</v>
      </c>
      <c r="C302" s="18">
        <v>43.244349999999997</v>
      </c>
    </row>
    <row r="303" spans="2:3" x14ac:dyDescent="0.25">
      <c r="B303" s="12">
        <v>43290</v>
      </c>
      <c r="C303" s="18">
        <v>42.020187</v>
      </c>
    </row>
    <row r="304" spans="2:3" x14ac:dyDescent="0.25">
      <c r="B304" s="12">
        <v>43283</v>
      </c>
      <c r="C304" s="18">
        <v>41.343197000000004</v>
      </c>
    </row>
    <row r="305" spans="2:3" x14ac:dyDescent="0.25">
      <c r="B305" s="12">
        <v>43276</v>
      </c>
      <c r="C305" s="18">
        <v>40.712566000000002</v>
      </c>
    </row>
    <row r="306" spans="2:3" x14ac:dyDescent="0.25">
      <c r="B306" s="12">
        <v>43269</v>
      </c>
      <c r="C306" s="18">
        <v>41.000056999999998</v>
      </c>
    </row>
    <row r="307" spans="2:3" x14ac:dyDescent="0.25">
      <c r="B307" s="12">
        <v>43262</v>
      </c>
      <c r="C307" s="18">
        <v>41.769793999999997</v>
      </c>
    </row>
    <row r="308" spans="2:3" x14ac:dyDescent="0.25">
      <c r="B308" s="12">
        <v>43255</v>
      </c>
      <c r="C308" s="18">
        <v>41.092799999999997</v>
      </c>
    </row>
    <row r="309" spans="2:3" x14ac:dyDescent="0.25">
      <c r="B309" s="12">
        <v>43248</v>
      </c>
      <c r="C309" s="18">
        <v>38.523918000000002</v>
      </c>
    </row>
    <row r="310" spans="2:3" x14ac:dyDescent="0.25">
      <c r="B310" s="12">
        <v>43241</v>
      </c>
      <c r="C310" s="18">
        <v>37.763454000000003</v>
      </c>
    </row>
    <row r="311" spans="2:3" x14ac:dyDescent="0.25">
      <c r="B311" s="12">
        <v>43234</v>
      </c>
      <c r="C311" s="18">
        <v>37.642895000000003</v>
      </c>
    </row>
    <row r="312" spans="2:3" x14ac:dyDescent="0.25">
      <c r="B312" s="12">
        <v>43227</v>
      </c>
      <c r="C312" s="18">
        <v>37.540877999999999</v>
      </c>
    </row>
    <row r="313" spans="2:3" x14ac:dyDescent="0.25">
      <c r="B313" s="12">
        <v>43220</v>
      </c>
      <c r="C313" s="18">
        <v>36.650581000000003</v>
      </c>
    </row>
    <row r="314" spans="2:3" x14ac:dyDescent="0.25">
      <c r="B314" s="12">
        <v>43213</v>
      </c>
      <c r="C314" s="18">
        <v>34.693787</v>
      </c>
    </row>
    <row r="315" spans="2:3" x14ac:dyDescent="0.25">
      <c r="B315" s="12">
        <v>43206</v>
      </c>
      <c r="C315" s="18">
        <v>34.962722999999997</v>
      </c>
    </row>
    <row r="316" spans="2:3" x14ac:dyDescent="0.25">
      <c r="B316" s="12">
        <v>43199</v>
      </c>
      <c r="C316" s="18">
        <v>34.350650999999999</v>
      </c>
    </row>
    <row r="317" spans="2:3" x14ac:dyDescent="0.25">
      <c r="B317" s="12">
        <v>43192</v>
      </c>
      <c r="C317" s="18">
        <v>33.274875999999999</v>
      </c>
    </row>
    <row r="318" spans="2:3" x14ac:dyDescent="0.25">
      <c r="B318" s="12">
        <v>43185</v>
      </c>
      <c r="C318" s="18">
        <v>34.063155999999999</v>
      </c>
    </row>
    <row r="319" spans="2:3" x14ac:dyDescent="0.25">
      <c r="B319" s="12">
        <v>43178</v>
      </c>
      <c r="C319" s="18">
        <v>34.220813999999997</v>
      </c>
    </row>
    <row r="320" spans="2:3" x14ac:dyDescent="0.25">
      <c r="B320" s="12">
        <v>43171</v>
      </c>
      <c r="C320" s="18">
        <v>36.613483000000002</v>
      </c>
    </row>
    <row r="321" spans="2:3" x14ac:dyDescent="0.25">
      <c r="B321" s="12">
        <v>43164</v>
      </c>
      <c r="C321" s="18">
        <v>36.632038000000001</v>
      </c>
    </row>
    <row r="322" spans="2:3" x14ac:dyDescent="0.25">
      <c r="B322" s="12">
        <v>43157</v>
      </c>
      <c r="C322" s="18">
        <v>35.797381999999999</v>
      </c>
    </row>
    <row r="323" spans="2:3" x14ac:dyDescent="0.25">
      <c r="B323" s="12">
        <v>43150</v>
      </c>
      <c r="C323" s="18">
        <v>37.494511000000003</v>
      </c>
    </row>
    <row r="324" spans="2:3" x14ac:dyDescent="0.25">
      <c r="B324" s="12">
        <v>43143</v>
      </c>
      <c r="C324" s="18">
        <v>38.171505000000003</v>
      </c>
    </row>
    <row r="325" spans="2:3" x14ac:dyDescent="0.25">
      <c r="B325" s="12">
        <v>43136</v>
      </c>
      <c r="C325" s="18">
        <v>35.166747999999998</v>
      </c>
    </row>
    <row r="326" spans="2:3" x14ac:dyDescent="0.25">
      <c r="B326" s="12">
        <v>43129</v>
      </c>
      <c r="C326" s="18">
        <v>38.329163000000001</v>
      </c>
    </row>
    <row r="327" spans="2:3" x14ac:dyDescent="0.25">
      <c r="B327" s="12">
        <v>43122</v>
      </c>
      <c r="C327" s="18">
        <v>40.230324000000003</v>
      </c>
    </row>
    <row r="328" spans="2:3" x14ac:dyDescent="0.25">
      <c r="B328" s="12">
        <v>43115</v>
      </c>
      <c r="C328" s="18">
        <v>34.619594999999997</v>
      </c>
    </row>
    <row r="329" spans="2:3" x14ac:dyDescent="0.25">
      <c r="B329" s="12">
        <v>43108</v>
      </c>
      <c r="C329" s="18">
        <v>33.219231000000001</v>
      </c>
    </row>
    <row r="330" spans="2:3" x14ac:dyDescent="0.25">
      <c r="B330" s="12">
        <v>43101</v>
      </c>
      <c r="C330" s="18">
        <v>32.282558000000002</v>
      </c>
    </row>
    <row r="331" spans="2:3" x14ac:dyDescent="0.25">
      <c r="B331" s="12">
        <v>43094</v>
      </c>
      <c r="C331" s="18">
        <v>31.197507999999999</v>
      </c>
    </row>
    <row r="332" spans="2:3" x14ac:dyDescent="0.25">
      <c r="B332" s="12">
        <v>43087</v>
      </c>
      <c r="C332" s="18">
        <v>31.438632999999999</v>
      </c>
    </row>
    <row r="333" spans="2:3" x14ac:dyDescent="0.25">
      <c r="B333" s="12">
        <v>43080</v>
      </c>
      <c r="C333" s="18">
        <v>31.076948000000002</v>
      </c>
    </row>
    <row r="334" spans="2:3" x14ac:dyDescent="0.25">
      <c r="B334" s="12">
        <v>43073</v>
      </c>
      <c r="C334" s="18">
        <v>30.696718000000001</v>
      </c>
    </row>
    <row r="335" spans="2:3" x14ac:dyDescent="0.25">
      <c r="B335" s="12">
        <v>43066</v>
      </c>
      <c r="C335" s="18">
        <v>31.818864999999999</v>
      </c>
    </row>
    <row r="336" spans="2:3" x14ac:dyDescent="0.25">
      <c r="B336" s="12">
        <v>43059</v>
      </c>
      <c r="C336" s="18">
        <v>33.033749</v>
      </c>
    </row>
    <row r="337" spans="2:3" x14ac:dyDescent="0.25">
      <c r="B337" s="12">
        <v>43052</v>
      </c>
      <c r="C337" s="18">
        <v>33.070843000000004</v>
      </c>
    </row>
    <row r="338" spans="2:3" x14ac:dyDescent="0.25">
      <c r="B338" s="12">
        <v>43045</v>
      </c>
      <c r="C338" s="18">
        <v>32.876091000000002</v>
      </c>
    </row>
    <row r="339" spans="2:3" x14ac:dyDescent="0.25">
      <c r="B339" s="12">
        <v>43038</v>
      </c>
      <c r="C339" s="18">
        <v>33.432526000000003</v>
      </c>
    </row>
    <row r="340" spans="2:3" x14ac:dyDescent="0.25">
      <c r="B340" s="12">
        <v>43031</v>
      </c>
      <c r="C340" s="18">
        <v>32.143452000000003</v>
      </c>
    </row>
    <row r="341" spans="2:3" x14ac:dyDescent="0.25">
      <c r="B341" s="12">
        <v>43024</v>
      </c>
      <c r="C341" s="18">
        <v>34.044609000000001</v>
      </c>
    </row>
    <row r="342" spans="2:3" x14ac:dyDescent="0.25">
      <c r="B342" s="12">
        <v>43017</v>
      </c>
      <c r="C342" s="18">
        <v>33.859127000000001</v>
      </c>
    </row>
    <row r="343" spans="2:3" x14ac:dyDescent="0.25">
      <c r="B343" s="12">
        <v>43010</v>
      </c>
      <c r="C343" s="18">
        <v>32.931736000000001</v>
      </c>
    </row>
    <row r="344" spans="2:3" x14ac:dyDescent="0.25">
      <c r="B344" s="12">
        <v>43003</v>
      </c>
      <c r="C344" s="18">
        <v>33.238548000000002</v>
      </c>
    </row>
    <row r="345" spans="2:3" x14ac:dyDescent="0.25">
      <c r="B345" s="12">
        <v>42996</v>
      </c>
      <c r="C345" s="18">
        <v>33.712600999999999</v>
      </c>
    </row>
    <row r="346" spans="2:3" x14ac:dyDescent="0.25">
      <c r="B346" s="12">
        <v>42989</v>
      </c>
      <c r="C346" s="18">
        <v>33.904040999999999</v>
      </c>
    </row>
    <row r="347" spans="2:3" x14ac:dyDescent="0.25">
      <c r="B347" s="12">
        <v>42982</v>
      </c>
      <c r="C347" s="18">
        <v>32.627743000000002</v>
      </c>
    </row>
    <row r="348" spans="2:3" x14ac:dyDescent="0.25">
      <c r="B348" s="12">
        <v>42975</v>
      </c>
      <c r="C348" s="18">
        <v>31.953129000000001</v>
      </c>
    </row>
    <row r="349" spans="2:3" x14ac:dyDescent="0.25">
      <c r="B349" s="12">
        <v>42968</v>
      </c>
      <c r="C349" s="18">
        <v>31.944016000000001</v>
      </c>
    </row>
    <row r="350" spans="2:3" x14ac:dyDescent="0.25">
      <c r="B350" s="12">
        <v>42961</v>
      </c>
      <c r="C350" s="18">
        <v>31.324095</v>
      </c>
    </row>
    <row r="351" spans="2:3" x14ac:dyDescent="0.25">
      <c r="B351" s="12">
        <v>42954</v>
      </c>
      <c r="C351" s="18">
        <v>31.72522</v>
      </c>
    </row>
    <row r="352" spans="2:3" x14ac:dyDescent="0.25">
      <c r="B352" s="12">
        <v>42947</v>
      </c>
      <c r="C352" s="18">
        <v>32.600391000000002</v>
      </c>
    </row>
    <row r="353" spans="2:3" x14ac:dyDescent="0.25">
      <c r="B353" s="12">
        <v>42940</v>
      </c>
      <c r="C353" s="18">
        <v>33.220309999999998</v>
      </c>
    </row>
    <row r="354" spans="2:3" x14ac:dyDescent="0.25">
      <c r="B354" s="12">
        <v>42933</v>
      </c>
      <c r="C354" s="18">
        <v>35.399146999999999</v>
      </c>
    </row>
    <row r="355" spans="2:3" x14ac:dyDescent="0.25">
      <c r="B355" s="12">
        <v>42926</v>
      </c>
      <c r="C355" s="18">
        <v>35.435608000000002</v>
      </c>
    </row>
    <row r="356" spans="2:3" x14ac:dyDescent="0.25">
      <c r="B356" s="12">
        <v>42919</v>
      </c>
      <c r="C356" s="18">
        <v>33.667019000000003</v>
      </c>
    </row>
    <row r="357" spans="2:3" x14ac:dyDescent="0.25">
      <c r="B357" s="12">
        <v>42912</v>
      </c>
      <c r="C357" s="18">
        <v>33.420872000000003</v>
      </c>
    </row>
    <row r="358" spans="2:3" x14ac:dyDescent="0.25">
      <c r="B358" s="12">
        <v>42905</v>
      </c>
      <c r="C358" s="18">
        <v>33.785530000000001</v>
      </c>
    </row>
    <row r="359" spans="2:3" x14ac:dyDescent="0.25">
      <c r="B359" s="12">
        <v>42898</v>
      </c>
      <c r="C359" s="18">
        <v>33.429988999999999</v>
      </c>
    </row>
    <row r="360" spans="2:3" x14ac:dyDescent="0.25">
      <c r="B360" s="12">
        <v>42891</v>
      </c>
      <c r="C360" s="18">
        <v>33.512034999999997</v>
      </c>
    </row>
    <row r="361" spans="2:3" x14ac:dyDescent="0.25">
      <c r="B361" s="12">
        <v>42884</v>
      </c>
      <c r="C361" s="18">
        <v>34.113720000000001</v>
      </c>
    </row>
    <row r="362" spans="2:3" x14ac:dyDescent="0.25">
      <c r="B362" s="12">
        <v>42877</v>
      </c>
      <c r="C362" s="18">
        <v>33.657902</v>
      </c>
    </row>
    <row r="363" spans="2:3" x14ac:dyDescent="0.25">
      <c r="B363" s="12">
        <v>42870</v>
      </c>
      <c r="C363" s="18">
        <v>32.0443</v>
      </c>
    </row>
    <row r="364" spans="2:3" x14ac:dyDescent="0.25">
      <c r="B364" s="12">
        <v>42863</v>
      </c>
      <c r="C364" s="18">
        <v>31.816379999999999</v>
      </c>
    </row>
    <row r="365" spans="2:3" x14ac:dyDescent="0.25">
      <c r="B365" s="12">
        <v>42856</v>
      </c>
      <c r="C365" s="18">
        <v>31.378788</v>
      </c>
    </row>
    <row r="366" spans="2:3" x14ac:dyDescent="0.25">
      <c r="B366" s="12">
        <v>42849</v>
      </c>
      <c r="C366" s="18">
        <v>30.248349999999999</v>
      </c>
    </row>
    <row r="367" spans="2:3" x14ac:dyDescent="0.25">
      <c r="B367" s="12">
        <v>42842</v>
      </c>
      <c r="C367" s="18">
        <v>28.251854000000002</v>
      </c>
    </row>
    <row r="368" spans="2:3" x14ac:dyDescent="0.25">
      <c r="B368" s="12">
        <v>42835</v>
      </c>
      <c r="C368" s="18">
        <v>28.270084000000001</v>
      </c>
    </row>
    <row r="369" spans="2:3" x14ac:dyDescent="0.25">
      <c r="B369" s="12">
        <v>42828</v>
      </c>
      <c r="C369" s="18">
        <v>28.771488000000002</v>
      </c>
    </row>
    <row r="370" spans="2:3" x14ac:dyDescent="0.25">
      <c r="B370" s="12">
        <v>42821</v>
      </c>
      <c r="C370" s="18">
        <v>29.054102</v>
      </c>
    </row>
    <row r="371" spans="2:3" x14ac:dyDescent="0.25">
      <c r="B371" s="12">
        <v>42814</v>
      </c>
      <c r="C371" s="18">
        <v>28.890001000000002</v>
      </c>
    </row>
    <row r="372" spans="2:3" x14ac:dyDescent="0.25">
      <c r="B372" s="12">
        <v>42807</v>
      </c>
      <c r="C372" s="18">
        <v>28.689440000000001</v>
      </c>
    </row>
    <row r="373" spans="2:3" x14ac:dyDescent="0.25">
      <c r="B373" s="12">
        <v>42800</v>
      </c>
      <c r="C373" s="18">
        <v>26.957317</v>
      </c>
    </row>
    <row r="374" spans="2:3" x14ac:dyDescent="0.25">
      <c r="B374" s="12">
        <v>42793</v>
      </c>
      <c r="C374" s="18">
        <v>26.428561999999999</v>
      </c>
    </row>
    <row r="375" spans="2:3" x14ac:dyDescent="0.25">
      <c r="B375" s="12">
        <v>42786</v>
      </c>
      <c r="C375" s="18">
        <v>26.410328</v>
      </c>
    </row>
    <row r="376" spans="2:3" x14ac:dyDescent="0.25">
      <c r="B376" s="12">
        <v>42779</v>
      </c>
      <c r="C376" s="18">
        <v>26.765872999999999</v>
      </c>
    </row>
    <row r="377" spans="2:3" x14ac:dyDescent="0.25">
      <c r="B377" s="12">
        <v>42772</v>
      </c>
      <c r="C377" s="18">
        <v>26.774989999999999</v>
      </c>
    </row>
    <row r="378" spans="2:3" x14ac:dyDescent="0.25">
      <c r="B378" s="12">
        <v>42765</v>
      </c>
      <c r="C378" s="18">
        <v>26.528845</v>
      </c>
    </row>
    <row r="379" spans="2:3" x14ac:dyDescent="0.25">
      <c r="B379" s="12">
        <v>42758</v>
      </c>
      <c r="C379" s="18">
        <v>26.692941999999999</v>
      </c>
    </row>
    <row r="380" spans="2:3" x14ac:dyDescent="0.25">
      <c r="B380" s="12">
        <v>42751</v>
      </c>
      <c r="C380" s="18">
        <v>22.927848999999998</v>
      </c>
    </row>
    <row r="381" spans="2:3" x14ac:dyDescent="0.25">
      <c r="B381" s="12">
        <v>42744</v>
      </c>
      <c r="C381" s="18">
        <v>23.274277000000001</v>
      </c>
    </row>
    <row r="382" spans="2:3" x14ac:dyDescent="0.25">
      <c r="B382" s="12">
        <v>42737</v>
      </c>
      <c r="C382" s="18">
        <v>22.900500999999998</v>
      </c>
    </row>
    <row r="383" spans="2:3" x14ac:dyDescent="0.25">
      <c r="B383" s="12">
        <v>42730</v>
      </c>
      <c r="C383" s="18">
        <v>22.581427000000001</v>
      </c>
    </row>
    <row r="384" spans="2:3" x14ac:dyDescent="0.25">
      <c r="B384" s="12">
        <v>42723</v>
      </c>
      <c r="C384" s="18">
        <v>22.080020999999999</v>
      </c>
    </row>
    <row r="385" spans="2:3" x14ac:dyDescent="0.25">
      <c r="B385" s="12">
        <v>42716</v>
      </c>
      <c r="C385" s="18">
        <v>22.444680999999999</v>
      </c>
    </row>
    <row r="386" spans="2:3" x14ac:dyDescent="0.25">
      <c r="B386" s="12">
        <v>42709</v>
      </c>
      <c r="C386" s="18">
        <v>21.760946000000001</v>
      </c>
    </row>
    <row r="387" spans="2:3" x14ac:dyDescent="0.25">
      <c r="B387" s="12">
        <v>42702</v>
      </c>
      <c r="C387" s="18">
        <v>22.262347999999999</v>
      </c>
    </row>
    <row r="388" spans="2:3" x14ac:dyDescent="0.25">
      <c r="B388" s="12">
        <v>42695</v>
      </c>
      <c r="C388" s="18">
        <v>22.362632999999999</v>
      </c>
    </row>
    <row r="389" spans="2:3" x14ac:dyDescent="0.25">
      <c r="B389" s="12">
        <v>42688</v>
      </c>
      <c r="C389" s="18">
        <v>22.946081</v>
      </c>
    </row>
    <row r="390" spans="2:3" x14ac:dyDescent="0.25">
      <c r="B390" s="12">
        <v>42681</v>
      </c>
      <c r="C390" s="18">
        <v>22.152954000000001</v>
      </c>
    </row>
    <row r="391" spans="2:3" x14ac:dyDescent="0.25">
      <c r="B391" s="12">
        <v>42674</v>
      </c>
      <c r="C391" s="18">
        <v>21.915928000000001</v>
      </c>
    </row>
    <row r="392" spans="2:3" x14ac:dyDescent="0.25">
      <c r="B392" s="12">
        <v>42667</v>
      </c>
      <c r="C392" s="18">
        <v>22.025326</v>
      </c>
    </row>
    <row r="393" spans="2:3" x14ac:dyDescent="0.25">
      <c r="B393" s="12">
        <v>42660</v>
      </c>
      <c r="C393" s="18">
        <v>19.545649999999998</v>
      </c>
    </row>
    <row r="394" spans="2:3" x14ac:dyDescent="0.25">
      <c r="B394" s="12">
        <v>42653</v>
      </c>
      <c r="C394" s="18">
        <v>20.083523</v>
      </c>
    </row>
    <row r="395" spans="2:3" x14ac:dyDescent="0.25">
      <c r="B395" s="12">
        <v>42646</v>
      </c>
      <c r="C395" s="18">
        <v>21.03163</v>
      </c>
    </row>
    <row r="396" spans="2:3" x14ac:dyDescent="0.25">
      <c r="B396" s="12">
        <v>42639</v>
      </c>
      <c r="C396" s="18">
        <v>20.475529000000002</v>
      </c>
    </row>
    <row r="397" spans="2:3" x14ac:dyDescent="0.25">
      <c r="B397" s="12">
        <v>42632</v>
      </c>
      <c r="C397" s="18">
        <v>19.089324999999999</v>
      </c>
    </row>
    <row r="398" spans="2:3" x14ac:dyDescent="0.25">
      <c r="B398" s="12">
        <v>42625</v>
      </c>
      <c r="C398" s="18">
        <v>19.328941</v>
      </c>
    </row>
    <row r="399" spans="2:3" x14ac:dyDescent="0.25">
      <c r="B399" s="12">
        <v>42618</v>
      </c>
      <c r="C399" s="18">
        <v>18.823087999999998</v>
      </c>
    </row>
    <row r="400" spans="2:3" x14ac:dyDescent="0.25">
      <c r="B400" s="12">
        <v>42611</v>
      </c>
      <c r="C400" s="18">
        <v>19.124822999999999</v>
      </c>
    </row>
    <row r="401" spans="2:3" x14ac:dyDescent="0.25">
      <c r="B401" s="12">
        <v>42604</v>
      </c>
      <c r="C401" s="18">
        <v>19.266815000000001</v>
      </c>
    </row>
    <row r="402" spans="2:3" x14ac:dyDescent="0.25">
      <c r="B402" s="12">
        <v>42597</v>
      </c>
      <c r="C402" s="18">
        <v>19.719421000000001</v>
      </c>
    </row>
    <row r="403" spans="2:3" x14ac:dyDescent="0.25">
      <c r="B403" s="12">
        <v>42590</v>
      </c>
      <c r="C403" s="18">
        <v>19.346686999999999</v>
      </c>
    </row>
    <row r="404" spans="2:3" x14ac:dyDescent="0.25">
      <c r="B404" s="12">
        <v>42583</v>
      </c>
      <c r="C404" s="18">
        <v>18.148614999999999</v>
      </c>
    </row>
    <row r="405" spans="2:3" x14ac:dyDescent="0.25">
      <c r="B405" s="12">
        <v>42576</v>
      </c>
      <c r="C405" s="18">
        <v>17.793628999999999</v>
      </c>
    </row>
    <row r="406" spans="2:3" x14ac:dyDescent="0.25">
      <c r="B406" s="12">
        <v>42569</v>
      </c>
      <c r="C406" s="18">
        <v>14.900501999999999</v>
      </c>
    </row>
    <row r="407" spans="2:3" x14ac:dyDescent="0.25">
      <c r="B407" s="12">
        <v>42562</v>
      </c>
      <c r="C407" s="18">
        <v>14.439021</v>
      </c>
    </row>
    <row r="408" spans="2:3" x14ac:dyDescent="0.25">
      <c r="B408" s="12">
        <v>42555</v>
      </c>
      <c r="C408" s="18">
        <v>14.110659</v>
      </c>
    </row>
    <row r="409" spans="2:3" x14ac:dyDescent="0.25">
      <c r="B409" s="12">
        <v>42548</v>
      </c>
      <c r="C409" s="18">
        <v>14.368024</v>
      </c>
    </row>
    <row r="410" spans="2:3" x14ac:dyDescent="0.25">
      <c r="B410" s="12">
        <v>42541</v>
      </c>
      <c r="C410" s="18">
        <v>13.879918999999999</v>
      </c>
    </row>
    <row r="411" spans="2:3" x14ac:dyDescent="0.25">
      <c r="B411" s="12">
        <v>42534</v>
      </c>
      <c r="C411" s="18">
        <v>14.243778000000001</v>
      </c>
    </row>
    <row r="412" spans="2:3" x14ac:dyDescent="0.25">
      <c r="B412" s="12">
        <v>42527</v>
      </c>
      <c r="C412" s="18">
        <v>13.640305</v>
      </c>
    </row>
    <row r="413" spans="2:3" x14ac:dyDescent="0.25">
      <c r="B413" s="12">
        <v>42520</v>
      </c>
      <c r="C413" s="18">
        <v>13.791171</v>
      </c>
    </row>
    <row r="414" spans="2:3" x14ac:dyDescent="0.25">
      <c r="B414" s="12">
        <v>42513</v>
      </c>
      <c r="C414" s="18">
        <v>13.595929999999999</v>
      </c>
    </row>
    <row r="415" spans="2:3" x14ac:dyDescent="0.25">
      <c r="B415" s="12">
        <v>42506</v>
      </c>
      <c r="C415" s="18">
        <v>12.885961999999999</v>
      </c>
    </row>
    <row r="416" spans="2:3" x14ac:dyDescent="0.25">
      <c r="B416" s="12">
        <v>42499</v>
      </c>
      <c r="C416" s="18">
        <v>13.036829000000001</v>
      </c>
    </row>
    <row r="417" spans="2:3" x14ac:dyDescent="0.25">
      <c r="B417" s="12">
        <v>42492</v>
      </c>
      <c r="C417" s="18">
        <v>13.409561999999999</v>
      </c>
    </row>
    <row r="418" spans="2:3" x14ac:dyDescent="0.25">
      <c r="B418" s="12">
        <v>42485</v>
      </c>
      <c r="C418" s="18">
        <v>13.649179</v>
      </c>
    </row>
    <row r="419" spans="2:3" x14ac:dyDescent="0.25">
      <c r="B419" s="12">
        <v>42478</v>
      </c>
      <c r="C419" s="18">
        <v>13.897667999999999</v>
      </c>
    </row>
    <row r="420" spans="2:3" x14ac:dyDescent="0.25">
      <c r="B420" s="12">
        <v>42471</v>
      </c>
      <c r="C420" s="18">
        <v>14.305901</v>
      </c>
    </row>
    <row r="421" spans="2:3" x14ac:dyDescent="0.25">
      <c r="B421" s="12">
        <v>42464</v>
      </c>
      <c r="C421" s="18">
        <v>14.501143000000001</v>
      </c>
    </row>
    <row r="422" spans="2:3" x14ac:dyDescent="0.25">
      <c r="B422" s="12">
        <v>42457</v>
      </c>
      <c r="C422" s="18">
        <v>14.146158</v>
      </c>
    </row>
    <row r="423" spans="2:3" x14ac:dyDescent="0.25">
      <c r="B423" s="12">
        <v>42450</v>
      </c>
      <c r="C423" s="18">
        <v>13.924291</v>
      </c>
    </row>
    <row r="424" spans="2:3" x14ac:dyDescent="0.25">
      <c r="B424" s="12">
        <v>42443</v>
      </c>
      <c r="C424" s="18">
        <v>14.261526999999999</v>
      </c>
    </row>
    <row r="425" spans="2:3" x14ac:dyDescent="0.25">
      <c r="B425" s="12">
        <v>42436</v>
      </c>
      <c r="C425" s="18">
        <v>14.119533000000001</v>
      </c>
    </row>
    <row r="426" spans="2:3" x14ac:dyDescent="0.25">
      <c r="B426" s="12">
        <v>42429</v>
      </c>
      <c r="C426" s="18">
        <v>14.376897</v>
      </c>
    </row>
    <row r="427" spans="2:3" x14ac:dyDescent="0.25">
      <c r="B427" s="12">
        <v>42422</v>
      </c>
      <c r="C427" s="18">
        <v>13.489435</v>
      </c>
    </row>
    <row r="428" spans="2:3" x14ac:dyDescent="0.25">
      <c r="B428" s="12">
        <v>42415</v>
      </c>
      <c r="C428" s="18">
        <v>13.267568000000001</v>
      </c>
    </row>
    <row r="429" spans="2:3" x14ac:dyDescent="0.25">
      <c r="B429" s="12">
        <v>42408</v>
      </c>
      <c r="C429" s="18">
        <v>12.548724</v>
      </c>
    </row>
    <row r="430" spans="2:3" x14ac:dyDescent="0.25">
      <c r="B430" s="12">
        <v>42401</v>
      </c>
      <c r="C430" s="18">
        <v>13.587056</v>
      </c>
    </row>
    <row r="431" spans="2:3" x14ac:dyDescent="0.25">
      <c r="B431" s="12">
        <v>42394</v>
      </c>
      <c r="C431" s="18">
        <v>14.066285000000001</v>
      </c>
    </row>
    <row r="432" spans="2:3" x14ac:dyDescent="0.25">
      <c r="B432" s="12">
        <v>42387</v>
      </c>
      <c r="C432" s="18">
        <v>13.471685000000001</v>
      </c>
    </row>
    <row r="433" spans="2:3" x14ac:dyDescent="0.25">
      <c r="B433" s="12">
        <v>42380</v>
      </c>
      <c r="C433" s="18">
        <v>11.962999</v>
      </c>
    </row>
    <row r="434" spans="2:3" x14ac:dyDescent="0.25">
      <c r="B434" s="12">
        <v>42373</v>
      </c>
      <c r="C434" s="18">
        <v>12.229238</v>
      </c>
    </row>
    <row r="435" spans="2:3" x14ac:dyDescent="0.25">
      <c r="B435" s="12">
        <v>42366</v>
      </c>
      <c r="C435" s="18">
        <v>13.374065999999999</v>
      </c>
    </row>
    <row r="436" spans="2:3" x14ac:dyDescent="0.25">
      <c r="B436" s="12">
        <v>42359</v>
      </c>
      <c r="C436" s="18">
        <v>13.409561999999999</v>
      </c>
    </row>
    <row r="437" spans="2:3" x14ac:dyDescent="0.25">
      <c r="B437" s="12">
        <v>42352</v>
      </c>
      <c r="C437" s="18">
        <v>12.894835</v>
      </c>
    </row>
    <row r="438" spans="2:3" x14ac:dyDescent="0.25">
      <c r="B438" s="12">
        <v>42345</v>
      </c>
      <c r="C438" s="18">
        <v>13.098951</v>
      </c>
    </row>
    <row r="439" spans="2:3" x14ac:dyDescent="0.25">
      <c r="B439" s="12">
        <v>42338</v>
      </c>
      <c r="C439" s="18">
        <v>13.862168</v>
      </c>
    </row>
    <row r="440" spans="2:3" x14ac:dyDescent="0.25">
      <c r="B440" s="12">
        <v>42331</v>
      </c>
      <c r="C440" s="18">
        <v>12.956958999999999</v>
      </c>
    </row>
    <row r="441" spans="2:3" x14ac:dyDescent="0.25">
      <c r="B441" s="12">
        <v>42324</v>
      </c>
      <c r="C441" s="18">
        <v>13.329692</v>
      </c>
    </row>
    <row r="442" spans="2:3" x14ac:dyDescent="0.25">
      <c r="B442" s="12">
        <v>42317</v>
      </c>
      <c r="C442" s="18">
        <v>13.400690000000001</v>
      </c>
    </row>
    <row r="443" spans="2:3" x14ac:dyDescent="0.25">
      <c r="B443" s="12">
        <v>42310</v>
      </c>
      <c r="C443" s="18">
        <v>13.471685000000001</v>
      </c>
    </row>
    <row r="444" spans="2:3" x14ac:dyDescent="0.25">
      <c r="B444" s="12">
        <v>42303</v>
      </c>
      <c r="C444" s="18">
        <v>13.098951</v>
      </c>
    </row>
    <row r="445" spans="2:3" x14ac:dyDescent="0.25">
      <c r="B445" s="12">
        <v>42296</v>
      </c>
      <c r="C445" s="18">
        <v>13.737924</v>
      </c>
    </row>
    <row r="446" spans="2:3" x14ac:dyDescent="0.25">
      <c r="B446" s="12">
        <v>42289</v>
      </c>
      <c r="C446" s="18">
        <v>12.664094</v>
      </c>
    </row>
    <row r="447" spans="2:3" x14ac:dyDescent="0.25">
      <c r="B447" s="12">
        <v>42282</v>
      </c>
      <c r="C447" s="18">
        <v>12.433354</v>
      </c>
    </row>
    <row r="448" spans="2:3" x14ac:dyDescent="0.25">
      <c r="B448" s="12">
        <v>42275</v>
      </c>
      <c r="C448" s="18">
        <v>11.608014000000001</v>
      </c>
    </row>
    <row r="449" spans="2:3" x14ac:dyDescent="0.25">
      <c r="B449" s="12">
        <v>42268</v>
      </c>
      <c r="C449" s="18">
        <v>11.377274</v>
      </c>
    </row>
    <row r="450" spans="2:3" x14ac:dyDescent="0.25">
      <c r="B450" s="12">
        <v>42261</v>
      </c>
      <c r="C450" s="18">
        <v>11.658632000000001</v>
      </c>
    </row>
    <row r="451" spans="2:3" x14ac:dyDescent="0.25">
      <c r="B451" s="12">
        <v>42254</v>
      </c>
      <c r="C451" s="18">
        <v>12.31582</v>
      </c>
    </row>
    <row r="452" spans="2:3" x14ac:dyDescent="0.25">
      <c r="B452" s="12">
        <v>42247</v>
      </c>
      <c r="C452" s="18">
        <v>11.30017</v>
      </c>
    </row>
    <row r="453" spans="2:3" x14ac:dyDescent="0.25">
      <c r="B453" s="12">
        <v>42240</v>
      </c>
      <c r="C453" s="18">
        <v>11.376982999999999</v>
      </c>
    </row>
    <row r="454" spans="2:3" x14ac:dyDescent="0.25">
      <c r="B454" s="12">
        <v>42233</v>
      </c>
      <c r="C454" s="18">
        <v>10.958774999999999</v>
      </c>
    </row>
    <row r="455" spans="2:3" x14ac:dyDescent="0.25">
      <c r="B455" s="12">
        <v>42226</v>
      </c>
      <c r="C455" s="18">
        <v>11.607426</v>
      </c>
    </row>
    <row r="456" spans="2:3" x14ac:dyDescent="0.25">
      <c r="B456" s="12">
        <v>42219</v>
      </c>
      <c r="C456" s="18">
        <v>12.051238</v>
      </c>
    </row>
    <row r="457" spans="2:3" x14ac:dyDescent="0.25">
      <c r="B457" s="12">
        <v>42212</v>
      </c>
      <c r="C457" s="18">
        <v>12.221933999999999</v>
      </c>
    </row>
    <row r="458" spans="2:3" x14ac:dyDescent="0.25">
      <c r="B458" s="12">
        <v>42205</v>
      </c>
      <c r="C458" s="18">
        <v>11.940284</v>
      </c>
    </row>
    <row r="459" spans="2:3" x14ac:dyDescent="0.25">
      <c r="B459" s="12">
        <v>42198</v>
      </c>
      <c r="C459" s="18">
        <v>11.940284</v>
      </c>
    </row>
    <row r="460" spans="2:3" x14ac:dyDescent="0.25">
      <c r="B460" s="12">
        <v>42191</v>
      </c>
      <c r="C460" s="18">
        <v>12.54626</v>
      </c>
    </row>
    <row r="461" spans="2:3" x14ac:dyDescent="0.25">
      <c r="B461" s="12">
        <v>42184</v>
      </c>
      <c r="C461" s="18">
        <v>12.691354</v>
      </c>
    </row>
    <row r="462" spans="2:3" x14ac:dyDescent="0.25">
      <c r="B462" s="12">
        <v>42177</v>
      </c>
      <c r="C462" s="18">
        <v>12.699889000000001</v>
      </c>
    </row>
    <row r="463" spans="2:3" x14ac:dyDescent="0.25">
      <c r="B463" s="12">
        <v>42170</v>
      </c>
      <c r="C463" s="18">
        <v>12.862052</v>
      </c>
    </row>
    <row r="464" spans="2:3" x14ac:dyDescent="0.25">
      <c r="B464" s="12">
        <v>42163</v>
      </c>
      <c r="C464" s="18">
        <v>13.118098</v>
      </c>
    </row>
    <row r="465" spans="2:3" x14ac:dyDescent="0.25">
      <c r="B465" s="12">
        <v>42156</v>
      </c>
      <c r="C465" s="18">
        <v>13.229050000000001</v>
      </c>
    </row>
    <row r="466" spans="2:3" x14ac:dyDescent="0.25">
      <c r="B466" s="12">
        <v>42149</v>
      </c>
      <c r="C466" s="18">
        <v>13.6814</v>
      </c>
    </row>
    <row r="467" spans="2:3" x14ac:dyDescent="0.25">
      <c r="B467" s="12">
        <v>42142</v>
      </c>
      <c r="C467" s="18">
        <v>12.96447</v>
      </c>
    </row>
    <row r="468" spans="2:3" x14ac:dyDescent="0.25">
      <c r="B468" s="12">
        <v>42135</v>
      </c>
      <c r="C468" s="18">
        <v>13.041283999999999</v>
      </c>
    </row>
    <row r="469" spans="2:3" x14ac:dyDescent="0.25">
      <c r="B469" s="12">
        <v>42128</v>
      </c>
      <c r="C469" s="18">
        <v>13.058353</v>
      </c>
    </row>
    <row r="470" spans="2:3" x14ac:dyDescent="0.25">
      <c r="B470" s="12">
        <v>42121</v>
      </c>
      <c r="C470" s="18">
        <v>12.870585</v>
      </c>
    </row>
    <row r="471" spans="2:3" x14ac:dyDescent="0.25">
      <c r="B471" s="12">
        <v>42114</v>
      </c>
      <c r="C471" s="18">
        <v>12.810841999999999</v>
      </c>
    </row>
    <row r="472" spans="2:3" x14ac:dyDescent="0.25">
      <c r="B472" s="12">
        <v>42107</v>
      </c>
      <c r="C472" s="18">
        <v>12.102447</v>
      </c>
    </row>
    <row r="473" spans="2:3" x14ac:dyDescent="0.25">
      <c r="B473" s="12">
        <v>42100</v>
      </c>
      <c r="C473" s="18">
        <v>11.906146</v>
      </c>
    </row>
    <row r="474" spans="2:3" x14ac:dyDescent="0.25">
      <c r="B474" s="12">
        <v>42093</v>
      </c>
      <c r="C474" s="18">
        <v>11.445262</v>
      </c>
    </row>
    <row r="475" spans="2:3" x14ac:dyDescent="0.25">
      <c r="B475" s="12">
        <v>42086</v>
      </c>
      <c r="C475" s="18">
        <v>11.402589000000001</v>
      </c>
    </row>
    <row r="476" spans="2:3" x14ac:dyDescent="0.25">
      <c r="B476" s="12">
        <v>42079</v>
      </c>
      <c r="C476" s="18">
        <v>11.001448999999999</v>
      </c>
    </row>
    <row r="477" spans="2:3" x14ac:dyDescent="0.25">
      <c r="B477" s="12">
        <v>42072</v>
      </c>
      <c r="C477" s="18">
        <v>10.864891</v>
      </c>
    </row>
    <row r="478" spans="2:3" x14ac:dyDescent="0.25">
      <c r="B478" s="12">
        <v>42065</v>
      </c>
      <c r="C478" s="18">
        <v>11.607426</v>
      </c>
    </row>
    <row r="479" spans="2:3" x14ac:dyDescent="0.25">
      <c r="B479" s="12">
        <v>42058</v>
      </c>
      <c r="C479" s="18">
        <v>12.61454</v>
      </c>
    </row>
    <row r="480" spans="2:3" x14ac:dyDescent="0.25">
      <c r="B480" s="12">
        <v>42051</v>
      </c>
      <c r="C480" s="18">
        <v>12.665749999999999</v>
      </c>
    </row>
    <row r="481" spans="2:3" x14ac:dyDescent="0.25">
      <c r="B481" s="12">
        <v>42044</v>
      </c>
      <c r="C481" s="18">
        <v>12.682817999999999</v>
      </c>
    </row>
    <row r="482" spans="2:3" x14ac:dyDescent="0.25">
      <c r="B482" s="12">
        <v>42037</v>
      </c>
      <c r="C482" s="18">
        <v>12.529192</v>
      </c>
    </row>
    <row r="483" spans="2:3" x14ac:dyDescent="0.25">
      <c r="B483" s="12">
        <v>42030</v>
      </c>
      <c r="C483" s="18">
        <v>12.469447000000001</v>
      </c>
    </row>
    <row r="484" spans="2:3" x14ac:dyDescent="0.25">
      <c r="B484" s="12">
        <v>42023</v>
      </c>
      <c r="C484" s="18">
        <v>12.751097</v>
      </c>
    </row>
    <row r="485" spans="2:3" x14ac:dyDescent="0.25">
      <c r="B485" s="12">
        <v>42016</v>
      </c>
      <c r="C485" s="18">
        <v>11.709845</v>
      </c>
    </row>
    <row r="486" spans="2:3" x14ac:dyDescent="0.25">
      <c r="B486" s="12">
        <v>42009</v>
      </c>
      <c r="C486" s="18">
        <v>11.428193</v>
      </c>
    </row>
    <row r="487" spans="2:3" x14ac:dyDescent="0.25">
      <c r="B487" s="12">
        <v>42002</v>
      </c>
      <c r="C487" s="18">
        <v>11.351379</v>
      </c>
    </row>
    <row r="488" spans="2:3" x14ac:dyDescent="0.25">
      <c r="B488" s="12">
        <v>41995</v>
      </c>
      <c r="C488" s="18">
        <v>11.713094</v>
      </c>
    </row>
    <row r="489" spans="2:3" x14ac:dyDescent="0.25">
      <c r="B489" s="12">
        <v>41988</v>
      </c>
      <c r="C489" s="18">
        <v>11.821937999999999</v>
      </c>
    </row>
    <row r="490" spans="2:3" x14ac:dyDescent="0.25">
      <c r="B490" s="12">
        <v>41981</v>
      </c>
      <c r="C490" s="18">
        <v>11.637743</v>
      </c>
    </row>
    <row r="491" spans="2:3" x14ac:dyDescent="0.25">
      <c r="B491" s="12">
        <v>41974</v>
      </c>
      <c r="C491" s="18">
        <v>12.50848</v>
      </c>
    </row>
    <row r="492" spans="2:3" x14ac:dyDescent="0.25">
      <c r="B492" s="12">
        <v>41967</v>
      </c>
      <c r="C492" s="18">
        <v>12.458246000000001</v>
      </c>
    </row>
    <row r="493" spans="2:3" x14ac:dyDescent="0.25">
      <c r="B493" s="12">
        <v>41960</v>
      </c>
      <c r="C493" s="18">
        <v>12.047995999999999</v>
      </c>
    </row>
    <row r="494" spans="2:3" x14ac:dyDescent="0.25">
      <c r="B494" s="12">
        <v>41953</v>
      </c>
      <c r="C494" s="18">
        <v>11.947525000000001</v>
      </c>
    </row>
    <row r="495" spans="2:3" x14ac:dyDescent="0.25">
      <c r="B495" s="12">
        <v>41946</v>
      </c>
      <c r="C495" s="18">
        <v>11.579135000000001</v>
      </c>
    </row>
    <row r="496" spans="2:3" x14ac:dyDescent="0.25">
      <c r="B496" s="12">
        <v>41939</v>
      </c>
      <c r="C496" s="18">
        <v>11.89729</v>
      </c>
    </row>
    <row r="497" spans="2:3" x14ac:dyDescent="0.25">
      <c r="B497" s="12">
        <v>41932</v>
      </c>
      <c r="C497" s="18">
        <v>11.461921999999999</v>
      </c>
    </row>
    <row r="498" spans="2:3" x14ac:dyDescent="0.25">
      <c r="B498" s="12">
        <v>41925</v>
      </c>
      <c r="C498" s="18">
        <v>10.105579000000001</v>
      </c>
    </row>
    <row r="499" spans="2:3" x14ac:dyDescent="0.25">
      <c r="B499" s="12">
        <v>41918</v>
      </c>
      <c r="C499" s="18">
        <v>9.7790529999999993</v>
      </c>
    </row>
    <row r="500" spans="2:3" x14ac:dyDescent="0.25">
      <c r="B500" s="12">
        <v>41911</v>
      </c>
      <c r="C500" s="18">
        <v>10.524203</v>
      </c>
    </row>
    <row r="501" spans="2:3" x14ac:dyDescent="0.25">
      <c r="B501" s="12">
        <v>41904</v>
      </c>
      <c r="C501" s="18">
        <v>10.758632</v>
      </c>
    </row>
    <row r="502" spans="2:3" x14ac:dyDescent="0.25">
      <c r="B502" s="12">
        <v>41897</v>
      </c>
      <c r="C502" s="18">
        <v>10.892593</v>
      </c>
    </row>
    <row r="503" spans="2:3" x14ac:dyDescent="0.25">
      <c r="B503" s="12">
        <v>41890</v>
      </c>
      <c r="C503" s="18">
        <v>10.883388999999999</v>
      </c>
    </row>
    <row r="504" spans="2:3" x14ac:dyDescent="0.25">
      <c r="B504" s="12">
        <v>41883</v>
      </c>
      <c r="C504" s="18">
        <v>11.278551999999999</v>
      </c>
    </row>
    <row r="505" spans="2:3" x14ac:dyDescent="0.25">
      <c r="B505" s="12">
        <v>41876</v>
      </c>
      <c r="C505" s="18">
        <v>11.327946000000001</v>
      </c>
    </row>
    <row r="506" spans="2:3" x14ac:dyDescent="0.25">
      <c r="B506" s="12">
        <v>41869</v>
      </c>
      <c r="C506" s="18">
        <v>11.509062</v>
      </c>
    </row>
    <row r="507" spans="2:3" x14ac:dyDescent="0.25">
      <c r="B507" s="12">
        <v>41862</v>
      </c>
      <c r="C507" s="18">
        <v>11.541993</v>
      </c>
    </row>
    <row r="508" spans="2:3" x14ac:dyDescent="0.25">
      <c r="B508" s="12">
        <v>41855</v>
      </c>
      <c r="C508" s="18">
        <v>11.500829</v>
      </c>
    </row>
    <row r="509" spans="2:3" x14ac:dyDescent="0.25">
      <c r="B509" s="12">
        <v>41848</v>
      </c>
      <c r="C509" s="18">
        <v>11.838362999999999</v>
      </c>
    </row>
    <row r="510" spans="2:3" x14ac:dyDescent="0.25">
      <c r="B510" s="12">
        <v>41841</v>
      </c>
      <c r="C510" s="18">
        <v>12.414638999999999</v>
      </c>
    </row>
    <row r="511" spans="2:3" x14ac:dyDescent="0.25">
      <c r="B511" s="12">
        <v>41834</v>
      </c>
      <c r="C511" s="18">
        <v>10.628181</v>
      </c>
    </row>
    <row r="512" spans="2:3" x14ac:dyDescent="0.25">
      <c r="B512" s="12">
        <v>41827</v>
      </c>
      <c r="C512" s="18">
        <v>10.438834999999999</v>
      </c>
    </row>
    <row r="513" spans="2:3" x14ac:dyDescent="0.25">
      <c r="B513" s="12">
        <v>41820</v>
      </c>
      <c r="C513" s="18">
        <v>10.768134</v>
      </c>
    </row>
    <row r="514" spans="2:3" x14ac:dyDescent="0.25">
      <c r="B514" s="12">
        <v>41813</v>
      </c>
      <c r="C514" s="18">
        <v>10.735206</v>
      </c>
    </row>
    <row r="515" spans="2:3" x14ac:dyDescent="0.25">
      <c r="B515" s="12">
        <v>41806</v>
      </c>
      <c r="C515" s="18">
        <v>11.006879</v>
      </c>
    </row>
    <row r="516" spans="2:3" x14ac:dyDescent="0.25">
      <c r="B516" s="12">
        <v>41799</v>
      </c>
      <c r="C516" s="18">
        <v>11.138597000000001</v>
      </c>
    </row>
    <row r="517" spans="2:3" x14ac:dyDescent="0.25">
      <c r="B517" s="12">
        <v>41792</v>
      </c>
      <c r="C517" s="18">
        <v>11.187994</v>
      </c>
    </row>
    <row r="518" spans="2:3" x14ac:dyDescent="0.25">
      <c r="B518" s="12">
        <v>41785</v>
      </c>
      <c r="C518" s="18">
        <v>10.743439</v>
      </c>
    </row>
    <row r="519" spans="2:3" x14ac:dyDescent="0.25">
      <c r="B519" s="12">
        <v>41778</v>
      </c>
      <c r="C519" s="18">
        <v>10.290647999999999</v>
      </c>
    </row>
    <row r="520" spans="2:3" x14ac:dyDescent="0.25">
      <c r="B520" s="12">
        <v>41771</v>
      </c>
      <c r="C520" s="18">
        <v>10.372975</v>
      </c>
    </row>
    <row r="521" spans="2:3" x14ac:dyDescent="0.25">
      <c r="B521" s="12">
        <v>41764</v>
      </c>
      <c r="C521" s="18">
        <v>10.307114</v>
      </c>
    </row>
    <row r="522" spans="2:3" x14ac:dyDescent="0.25">
      <c r="B522" s="12">
        <v>41757</v>
      </c>
      <c r="C522" s="18">
        <v>11.155063</v>
      </c>
    </row>
    <row r="523" spans="2:3" x14ac:dyDescent="0.25">
      <c r="B523" s="12">
        <v>41750</v>
      </c>
      <c r="C523" s="18">
        <v>11.245619</v>
      </c>
    </row>
    <row r="524" spans="2:3" x14ac:dyDescent="0.25">
      <c r="B524" s="12">
        <v>41743</v>
      </c>
      <c r="C524" s="18">
        <v>12.044174999999999</v>
      </c>
    </row>
    <row r="525" spans="2:3" x14ac:dyDescent="0.25">
      <c r="B525" s="12">
        <v>41736</v>
      </c>
      <c r="C525" s="18">
        <v>11.286784000000001</v>
      </c>
    </row>
    <row r="526" spans="2:3" x14ac:dyDescent="0.25">
      <c r="B526" s="12">
        <v>41729</v>
      </c>
      <c r="C526" s="18">
        <v>12.340547000000001</v>
      </c>
    </row>
    <row r="527" spans="2:3" x14ac:dyDescent="0.25">
      <c r="B527" s="12">
        <v>41722</v>
      </c>
      <c r="C527" s="18">
        <v>12.134732</v>
      </c>
    </row>
    <row r="528" spans="2:3" x14ac:dyDescent="0.25">
      <c r="B528" s="12">
        <v>41715</v>
      </c>
      <c r="C528" s="18">
        <v>12.867426999999999</v>
      </c>
    </row>
    <row r="529" spans="2:3" x14ac:dyDescent="0.25">
      <c r="B529" s="12">
        <v>41708</v>
      </c>
      <c r="C529" s="18">
        <v>12.974451</v>
      </c>
    </row>
    <row r="530" spans="2:3" x14ac:dyDescent="0.25">
      <c r="B530" s="12">
        <v>41701</v>
      </c>
      <c r="C530" s="18">
        <v>13.36961</v>
      </c>
    </row>
    <row r="531" spans="2:3" x14ac:dyDescent="0.25">
      <c r="B531" s="12">
        <v>41694</v>
      </c>
      <c r="C531" s="18">
        <v>13.040311000000001</v>
      </c>
    </row>
    <row r="532" spans="2:3" x14ac:dyDescent="0.25">
      <c r="B532" s="12">
        <v>41687</v>
      </c>
      <c r="C532" s="18">
        <v>13.065008000000001</v>
      </c>
    </row>
    <row r="533" spans="2:3" x14ac:dyDescent="0.25">
      <c r="B533" s="12">
        <v>41680</v>
      </c>
      <c r="C533" s="18">
        <v>13.402540999999999</v>
      </c>
    </row>
    <row r="534" spans="2:3" x14ac:dyDescent="0.25">
      <c r="B534" s="12">
        <v>41673</v>
      </c>
      <c r="C534" s="18">
        <v>12.842729</v>
      </c>
    </row>
    <row r="535" spans="2:3" x14ac:dyDescent="0.25">
      <c r="B535" s="12">
        <v>41666</v>
      </c>
      <c r="C535" s="18">
        <v>12.974451</v>
      </c>
    </row>
    <row r="536" spans="2:3" x14ac:dyDescent="0.25">
      <c r="B536" s="12">
        <v>41659</v>
      </c>
      <c r="C536" s="18">
        <v>12.727474000000001</v>
      </c>
    </row>
    <row r="537" spans="2:3" x14ac:dyDescent="0.25">
      <c r="B537" s="12">
        <v>41652</v>
      </c>
      <c r="C537" s="18">
        <v>11.187994</v>
      </c>
    </row>
    <row r="538" spans="2:3" x14ac:dyDescent="0.25">
      <c r="B538" s="12">
        <v>41645</v>
      </c>
      <c r="C538" s="18">
        <v>11.377338999999999</v>
      </c>
    </row>
    <row r="539" spans="2:3" x14ac:dyDescent="0.25">
      <c r="B539" s="12">
        <v>41638</v>
      </c>
      <c r="C539" s="18">
        <v>11.031575</v>
      </c>
    </row>
    <row r="540" spans="2:3" x14ac:dyDescent="0.25">
      <c r="B540" s="12">
        <v>41631</v>
      </c>
      <c r="C540" s="18">
        <v>11.196225999999999</v>
      </c>
    </row>
    <row r="541" spans="2:3" x14ac:dyDescent="0.25">
      <c r="B541" s="12">
        <v>41624</v>
      </c>
      <c r="C541" s="18">
        <v>10.924554000000001</v>
      </c>
    </row>
    <row r="542" spans="2:3" x14ac:dyDescent="0.25">
      <c r="B542" s="12">
        <v>41617</v>
      </c>
      <c r="C542" s="18">
        <v>10.397672</v>
      </c>
    </row>
    <row r="543" spans="2:3" x14ac:dyDescent="0.25">
      <c r="B543" s="12">
        <v>41610</v>
      </c>
      <c r="C543" s="18">
        <v>9.920185</v>
      </c>
    </row>
    <row r="544" spans="2:3" x14ac:dyDescent="0.25">
      <c r="B544" s="12">
        <v>41603</v>
      </c>
      <c r="C544" s="18">
        <v>9.4344669999999997</v>
      </c>
    </row>
    <row r="545" spans="2:3" x14ac:dyDescent="0.25">
      <c r="B545" s="12">
        <v>41596</v>
      </c>
      <c r="C545" s="18">
        <v>9.0146090000000001</v>
      </c>
    </row>
    <row r="546" spans="2:3" x14ac:dyDescent="0.25">
      <c r="B546" s="12">
        <v>41589</v>
      </c>
      <c r="C546" s="18">
        <v>8.8334919999999997</v>
      </c>
    </row>
    <row r="547" spans="2:3" x14ac:dyDescent="0.25">
      <c r="B547" s="12">
        <v>41582</v>
      </c>
      <c r="C547" s="18">
        <v>8.4630299999999998</v>
      </c>
    </row>
    <row r="548" spans="2:3" x14ac:dyDescent="0.25">
      <c r="B548" s="12">
        <v>41575</v>
      </c>
      <c r="C548" s="18">
        <v>8.4877269999999996</v>
      </c>
    </row>
    <row r="549" spans="2:3" x14ac:dyDescent="0.25">
      <c r="B549" s="12">
        <v>41568</v>
      </c>
      <c r="C549" s="18">
        <v>8.4630299999999998</v>
      </c>
    </row>
    <row r="550" spans="2:3" x14ac:dyDescent="0.25">
      <c r="B550" s="12">
        <v>41561</v>
      </c>
      <c r="C550" s="18">
        <v>7.3516399999999997</v>
      </c>
    </row>
    <row r="551" spans="2:3" x14ac:dyDescent="0.25">
      <c r="B551" s="12">
        <v>41554</v>
      </c>
      <c r="C551" s="18">
        <v>7.7961960000000001</v>
      </c>
    </row>
    <row r="552" spans="2:3" x14ac:dyDescent="0.25">
      <c r="B552" s="12">
        <v>41547</v>
      </c>
      <c r="C552" s="18">
        <v>7.5739179999999999</v>
      </c>
    </row>
    <row r="553" spans="2:3" x14ac:dyDescent="0.25">
      <c r="B553" s="12">
        <v>41540</v>
      </c>
      <c r="C553" s="18">
        <v>7.2116879999999997</v>
      </c>
    </row>
    <row r="554" spans="2:3" x14ac:dyDescent="0.25">
      <c r="B554" s="12">
        <v>41533</v>
      </c>
      <c r="C554" s="18">
        <v>6.9235480000000003</v>
      </c>
    </row>
    <row r="555" spans="2:3" x14ac:dyDescent="0.25">
      <c r="B555" s="12">
        <v>41526</v>
      </c>
      <c r="C555" s="18">
        <v>6.9235480000000003</v>
      </c>
    </row>
    <row r="556" spans="2:3" x14ac:dyDescent="0.25">
      <c r="B556" s="12">
        <v>41519</v>
      </c>
      <c r="C556" s="18">
        <v>6.6601080000000001</v>
      </c>
    </row>
    <row r="557" spans="2:3" x14ac:dyDescent="0.25">
      <c r="B557" s="12">
        <v>41512</v>
      </c>
      <c r="C557" s="18">
        <v>6.0179710000000002</v>
      </c>
    </row>
    <row r="558" spans="2:3" x14ac:dyDescent="0.25">
      <c r="B558" s="12">
        <v>41505</v>
      </c>
      <c r="C558" s="18">
        <v>6.1579240000000004</v>
      </c>
    </row>
    <row r="559" spans="2:3" x14ac:dyDescent="0.25">
      <c r="B559" s="12">
        <v>41498</v>
      </c>
      <c r="C559" s="18">
        <v>5.9027159999999999</v>
      </c>
    </row>
    <row r="560" spans="2:3" x14ac:dyDescent="0.25">
      <c r="B560" s="12">
        <v>41491</v>
      </c>
      <c r="C560" s="18">
        <v>6.0838320000000001</v>
      </c>
    </row>
    <row r="561" spans="2:3" x14ac:dyDescent="0.25">
      <c r="B561" s="12">
        <v>41484</v>
      </c>
      <c r="C561" s="18">
        <v>5.8286239999999996</v>
      </c>
    </row>
    <row r="562" spans="2:3" x14ac:dyDescent="0.25">
      <c r="B562" s="12">
        <v>41477</v>
      </c>
      <c r="C562" s="18">
        <v>5.7874610000000004</v>
      </c>
    </row>
    <row r="563" spans="2:3" x14ac:dyDescent="0.25">
      <c r="B563" s="12">
        <v>41470</v>
      </c>
      <c r="C563" s="18">
        <v>5.4499279999999999</v>
      </c>
    </row>
    <row r="564" spans="2:3" x14ac:dyDescent="0.25">
      <c r="B564" s="12">
        <v>41463</v>
      </c>
      <c r="C564" s="18">
        <v>5.5157879999999997</v>
      </c>
    </row>
    <row r="565" spans="2:3" x14ac:dyDescent="0.25">
      <c r="B565" s="12">
        <v>41456</v>
      </c>
      <c r="C565" s="18">
        <v>5.6475090000000003</v>
      </c>
    </row>
    <row r="566" spans="2:3" x14ac:dyDescent="0.25">
      <c r="B566" s="12">
        <v>41449</v>
      </c>
      <c r="C566" s="18">
        <v>5.8039259999999997</v>
      </c>
    </row>
    <row r="567" spans="2:3" x14ac:dyDescent="0.25">
      <c r="B567" s="12">
        <v>41442</v>
      </c>
      <c r="C567" s="18">
        <v>5.631043</v>
      </c>
    </row>
    <row r="568" spans="2:3" x14ac:dyDescent="0.25">
      <c r="B568" s="12">
        <v>41435</v>
      </c>
      <c r="C568" s="18">
        <v>5.6639730000000004</v>
      </c>
    </row>
    <row r="569" spans="2:3" x14ac:dyDescent="0.25">
      <c r="B569" s="12">
        <v>41428</v>
      </c>
      <c r="C569" s="18">
        <v>5.8450879999999996</v>
      </c>
    </row>
    <row r="570" spans="2:3" x14ac:dyDescent="0.25">
      <c r="B570" s="12">
        <v>41421</v>
      </c>
      <c r="C570" s="18">
        <v>5.6886700000000001</v>
      </c>
    </row>
    <row r="571" spans="2:3" x14ac:dyDescent="0.25">
      <c r="B571" s="12">
        <v>41414</v>
      </c>
      <c r="C571" s="18">
        <v>5.4005320000000001</v>
      </c>
    </row>
    <row r="572" spans="2:3" x14ac:dyDescent="0.25">
      <c r="B572" s="12">
        <v>41407</v>
      </c>
      <c r="C572" s="18">
        <v>5.4581600000000003</v>
      </c>
    </row>
    <row r="573" spans="2:3" x14ac:dyDescent="0.25">
      <c r="B573" s="12">
        <v>41400</v>
      </c>
      <c r="C573" s="18">
        <v>5.4005320000000001</v>
      </c>
    </row>
    <row r="574" spans="2:3" x14ac:dyDescent="0.25">
      <c r="B574" s="12">
        <v>41393</v>
      </c>
      <c r="C574" s="18">
        <v>5.3922999999999996</v>
      </c>
    </row>
    <row r="575" spans="2:3" x14ac:dyDescent="0.25">
      <c r="B575" s="12">
        <v>41386</v>
      </c>
      <c r="C575" s="18">
        <v>5.1453239999999996</v>
      </c>
    </row>
    <row r="576" spans="2:3" x14ac:dyDescent="0.25">
      <c r="B576" s="12">
        <v>41379</v>
      </c>
      <c r="C576" s="18">
        <v>5.8944830000000001</v>
      </c>
    </row>
    <row r="577" spans="2:3" x14ac:dyDescent="0.25">
      <c r="B577" s="12">
        <v>41372</v>
      </c>
      <c r="C577" s="18">
        <v>5.8450879999999996</v>
      </c>
    </row>
    <row r="578" spans="2:3" x14ac:dyDescent="0.25">
      <c r="B578" s="12">
        <v>41365</v>
      </c>
      <c r="C578" s="18">
        <v>5.7216009999999997</v>
      </c>
    </row>
    <row r="579" spans="2:3" x14ac:dyDescent="0.25">
      <c r="B579" s="12">
        <v>41358</v>
      </c>
      <c r="C579" s="18">
        <v>5.7380659999999999</v>
      </c>
    </row>
    <row r="580" spans="2:3" x14ac:dyDescent="0.25">
      <c r="B580" s="12">
        <v>41351</v>
      </c>
      <c r="C580" s="18">
        <v>5.5816480000000004</v>
      </c>
    </row>
    <row r="581" spans="2:3" x14ac:dyDescent="0.25">
      <c r="B581" s="12">
        <v>41344</v>
      </c>
      <c r="C581" s="18">
        <v>5.58988</v>
      </c>
    </row>
    <row r="582" spans="2:3" x14ac:dyDescent="0.25">
      <c r="B582" s="12">
        <v>41337</v>
      </c>
      <c r="C582" s="18">
        <v>5.6392759999999997</v>
      </c>
    </row>
    <row r="583" spans="2:3" x14ac:dyDescent="0.25">
      <c r="B583" s="12">
        <v>41330</v>
      </c>
      <c r="C583" s="18">
        <v>5.5981129999999997</v>
      </c>
    </row>
    <row r="584" spans="2:3" x14ac:dyDescent="0.25">
      <c r="B584" s="12">
        <v>41323</v>
      </c>
      <c r="C584" s="18">
        <v>5.7051350000000003</v>
      </c>
    </row>
    <row r="585" spans="2:3" x14ac:dyDescent="0.25">
      <c r="B585" s="12">
        <v>41316</v>
      </c>
      <c r="C585" s="18">
        <v>6.0262039999999999</v>
      </c>
    </row>
    <row r="586" spans="2:3" x14ac:dyDescent="0.25">
      <c r="B586" s="12">
        <v>41309</v>
      </c>
      <c r="C586" s="18">
        <v>5.6063460000000003</v>
      </c>
    </row>
    <row r="587" spans="2:3" x14ac:dyDescent="0.25">
      <c r="B587" s="12">
        <v>41302</v>
      </c>
      <c r="C587" s="18">
        <v>5.6145779999999998</v>
      </c>
    </row>
    <row r="588" spans="2:3" x14ac:dyDescent="0.25">
      <c r="B588" s="12">
        <v>41295</v>
      </c>
      <c r="C588" s="18">
        <v>5.7298340000000003</v>
      </c>
    </row>
    <row r="589" spans="2:3" x14ac:dyDescent="0.25">
      <c r="B589" s="12">
        <v>41288</v>
      </c>
      <c r="C589" s="18">
        <v>5.9603440000000001</v>
      </c>
    </row>
    <row r="590" spans="2:3" x14ac:dyDescent="0.25">
      <c r="B590" s="12">
        <v>41281</v>
      </c>
      <c r="C590" s="18">
        <v>6.2814120000000004</v>
      </c>
    </row>
    <row r="591" spans="2:3" x14ac:dyDescent="0.25">
      <c r="B591" s="12">
        <v>41274</v>
      </c>
      <c r="C591" s="18">
        <v>6.4460629999999997</v>
      </c>
    </row>
    <row r="592" spans="2:3" x14ac:dyDescent="0.25">
      <c r="B592" s="12">
        <v>41267</v>
      </c>
      <c r="C592" s="18">
        <v>6.1908539999999999</v>
      </c>
    </row>
    <row r="593" spans="2:3" x14ac:dyDescent="0.25">
      <c r="B593" s="12">
        <v>41260</v>
      </c>
      <c r="C593" s="18">
        <v>6.3555039999999998</v>
      </c>
    </row>
    <row r="594" spans="2:3" x14ac:dyDescent="0.25">
      <c r="B594" s="12">
        <v>41253</v>
      </c>
      <c r="C594" s="18">
        <v>6.314343</v>
      </c>
    </row>
    <row r="595" spans="2:3" x14ac:dyDescent="0.25">
      <c r="B595" s="12">
        <v>41246</v>
      </c>
      <c r="C595" s="18">
        <v>6.1908539999999999</v>
      </c>
    </row>
    <row r="596" spans="2:3" x14ac:dyDescent="0.25">
      <c r="B596" s="12">
        <v>41239</v>
      </c>
      <c r="C596" s="18">
        <v>5.8450879999999996</v>
      </c>
    </row>
    <row r="597" spans="2:3" x14ac:dyDescent="0.25">
      <c r="B597" s="12">
        <v>41232</v>
      </c>
      <c r="C597" s="18">
        <v>5.7792279999999998</v>
      </c>
    </row>
    <row r="598" spans="2:3" x14ac:dyDescent="0.25">
      <c r="B598" s="12">
        <v>41225</v>
      </c>
      <c r="C598" s="18">
        <v>5.5816480000000004</v>
      </c>
    </row>
    <row r="599" spans="2:3" x14ac:dyDescent="0.25">
      <c r="B599" s="12">
        <v>41218</v>
      </c>
      <c r="C599" s="18">
        <v>5.7874610000000004</v>
      </c>
    </row>
    <row r="600" spans="2:3" x14ac:dyDescent="0.25">
      <c r="B600" s="12">
        <v>41211</v>
      </c>
      <c r="C600" s="18">
        <v>5.8697869999999996</v>
      </c>
    </row>
    <row r="601" spans="2:3" x14ac:dyDescent="0.25">
      <c r="B601" s="12">
        <v>41204</v>
      </c>
      <c r="C601" s="18">
        <v>6.1990869999999996</v>
      </c>
    </row>
    <row r="602" spans="2:3" x14ac:dyDescent="0.25">
      <c r="B602" s="12">
        <v>41197</v>
      </c>
      <c r="C602" s="18">
        <v>7.0964309999999999</v>
      </c>
    </row>
    <row r="603" spans="2:3" x14ac:dyDescent="0.25">
      <c r="B603" s="12">
        <v>41190</v>
      </c>
      <c r="C603" s="18">
        <v>7.0799669999999999</v>
      </c>
    </row>
    <row r="604" spans="2:3" x14ac:dyDescent="0.25">
      <c r="B604" s="12">
        <v>41183</v>
      </c>
      <c r="C604" s="18">
        <v>7.7221029999999997</v>
      </c>
    </row>
    <row r="605" spans="2:3" x14ac:dyDescent="0.25">
      <c r="B605" s="12">
        <v>41176</v>
      </c>
      <c r="C605" s="18">
        <v>7.508057</v>
      </c>
    </row>
    <row r="606" spans="2:3" x14ac:dyDescent="0.25">
      <c r="B606" s="12">
        <v>41169</v>
      </c>
      <c r="C606" s="18">
        <v>7.4915919999999998</v>
      </c>
    </row>
    <row r="607" spans="2:3" x14ac:dyDescent="0.25">
      <c r="B607" s="12">
        <v>41162</v>
      </c>
      <c r="C607" s="18">
        <v>7.1869969999999999</v>
      </c>
    </row>
    <row r="608" spans="2:3" x14ac:dyDescent="0.25">
      <c r="B608" s="12">
        <v>41155</v>
      </c>
      <c r="C608" s="18">
        <v>7.2322449999999998</v>
      </c>
    </row>
    <row r="609" spans="2:3" x14ac:dyDescent="0.25">
      <c r="B609" s="12">
        <v>41148</v>
      </c>
      <c r="C609" s="18">
        <v>6.9607530000000004</v>
      </c>
    </row>
    <row r="610" spans="2:3" x14ac:dyDescent="0.25">
      <c r="B610" s="12">
        <v>41141</v>
      </c>
      <c r="C610" s="18">
        <v>7.2322449999999998</v>
      </c>
    </row>
    <row r="611" spans="2:3" x14ac:dyDescent="0.25">
      <c r="B611" s="12">
        <v>41134</v>
      </c>
      <c r="C611" s="18">
        <v>6.704345</v>
      </c>
    </row>
    <row r="612" spans="2:3" x14ac:dyDescent="0.25">
      <c r="B612" s="12">
        <v>41127</v>
      </c>
      <c r="C612" s="18">
        <v>6.6138459999999997</v>
      </c>
    </row>
    <row r="613" spans="2:3" x14ac:dyDescent="0.25">
      <c r="B613" s="12">
        <v>41120</v>
      </c>
      <c r="C613" s="18">
        <v>6.1689020000000001</v>
      </c>
    </row>
    <row r="614" spans="2:3" x14ac:dyDescent="0.25">
      <c r="B614" s="12">
        <v>41113</v>
      </c>
      <c r="C614" s="18">
        <v>6.6213879999999996</v>
      </c>
    </row>
    <row r="615" spans="2:3" x14ac:dyDescent="0.25">
      <c r="B615" s="12">
        <v>41106</v>
      </c>
      <c r="C615" s="18">
        <v>7.028626</v>
      </c>
    </row>
    <row r="616" spans="2:3" x14ac:dyDescent="0.25">
      <c r="B616" s="12">
        <v>41099</v>
      </c>
      <c r="C616" s="18">
        <v>7.1492889999999996</v>
      </c>
    </row>
    <row r="617" spans="2:3" x14ac:dyDescent="0.25">
      <c r="B617" s="12">
        <v>41092</v>
      </c>
      <c r="C617" s="18">
        <v>7.6168579999999997</v>
      </c>
    </row>
    <row r="618" spans="2:3" x14ac:dyDescent="0.25">
      <c r="B618" s="12">
        <v>41085</v>
      </c>
      <c r="C618" s="18">
        <v>8.0467209999999998</v>
      </c>
    </row>
    <row r="619" spans="2:3" x14ac:dyDescent="0.25">
      <c r="B619" s="12">
        <v>41078</v>
      </c>
      <c r="C619" s="18">
        <v>7.9863879999999998</v>
      </c>
    </row>
    <row r="620" spans="2:3" x14ac:dyDescent="0.25">
      <c r="B620" s="12">
        <v>41071</v>
      </c>
      <c r="C620" s="18">
        <v>7.8355610000000002</v>
      </c>
    </row>
    <row r="621" spans="2:3" x14ac:dyDescent="0.25">
      <c r="B621" s="12">
        <v>41064</v>
      </c>
      <c r="C621" s="18">
        <v>7.7526039999999998</v>
      </c>
    </row>
    <row r="622" spans="2:3" x14ac:dyDescent="0.25">
      <c r="B622" s="12">
        <v>41057</v>
      </c>
      <c r="C622" s="18">
        <v>7.4660289999999998</v>
      </c>
    </row>
    <row r="623" spans="2:3" x14ac:dyDescent="0.25">
      <c r="B623" s="12">
        <v>41050</v>
      </c>
      <c r="C623" s="18">
        <v>8.0090140000000005</v>
      </c>
    </row>
    <row r="624" spans="2:3" x14ac:dyDescent="0.25">
      <c r="B624" s="12">
        <v>41043</v>
      </c>
      <c r="C624" s="18">
        <v>8.0316390000000002</v>
      </c>
    </row>
    <row r="625" spans="2:3" x14ac:dyDescent="0.25">
      <c r="B625" s="12">
        <v>41036</v>
      </c>
      <c r="C625" s="18">
        <v>7.5565290000000003</v>
      </c>
    </row>
    <row r="626" spans="2:3" x14ac:dyDescent="0.25">
      <c r="B626" s="12">
        <v>41029</v>
      </c>
      <c r="C626" s="18">
        <v>7.4283219999999996</v>
      </c>
    </row>
    <row r="627" spans="2:3" x14ac:dyDescent="0.25">
      <c r="B627" s="12">
        <v>41022</v>
      </c>
      <c r="C627" s="18">
        <v>7.6470260000000003</v>
      </c>
    </row>
    <row r="628" spans="2:3" x14ac:dyDescent="0.25">
      <c r="B628" s="12">
        <v>41015</v>
      </c>
      <c r="C628" s="18">
        <v>5.9652820000000002</v>
      </c>
    </row>
    <row r="629" spans="2:3" x14ac:dyDescent="0.25">
      <c r="B629" s="12">
        <v>41008</v>
      </c>
      <c r="C629" s="18">
        <v>6.0256129999999999</v>
      </c>
    </row>
    <row r="630" spans="2:3" x14ac:dyDescent="0.25">
      <c r="B630" s="12">
        <v>41001</v>
      </c>
      <c r="C630" s="18">
        <v>5.7616630000000004</v>
      </c>
    </row>
    <row r="631" spans="2:3" x14ac:dyDescent="0.25">
      <c r="B631" s="12">
        <v>40994</v>
      </c>
      <c r="C631" s="18">
        <v>5.8823270000000001</v>
      </c>
    </row>
    <row r="632" spans="2:3" x14ac:dyDescent="0.25">
      <c r="B632" s="12">
        <v>40987</v>
      </c>
      <c r="C632" s="18">
        <v>5.7314970000000001</v>
      </c>
    </row>
    <row r="633" spans="2:3" x14ac:dyDescent="0.25">
      <c r="B633" s="12">
        <v>40980</v>
      </c>
      <c r="C633" s="18">
        <v>5.8069110000000004</v>
      </c>
    </row>
    <row r="634" spans="2:3" x14ac:dyDescent="0.25">
      <c r="B634" s="12">
        <v>40973</v>
      </c>
      <c r="C634" s="18">
        <v>5.9351159999999998</v>
      </c>
    </row>
    <row r="635" spans="2:3" x14ac:dyDescent="0.25">
      <c r="B635" s="12">
        <v>40966</v>
      </c>
      <c r="C635" s="18">
        <v>6.3423540000000003</v>
      </c>
    </row>
    <row r="636" spans="2:3" x14ac:dyDescent="0.25">
      <c r="B636" s="12">
        <v>40959</v>
      </c>
      <c r="C636" s="18">
        <v>6.704345</v>
      </c>
    </row>
    <row r="637" spans="2:3" x14ac:dyDescent="0.25">
      <c r="B637" s="12">
        <v>40952</v>
      </c>
      <c r="C637" s="18">
        <v>6.5761390000000004</v>
      </c>
    </row>
    <row r="638" spans="2:3" x14ac:dyDescent="0.25">
      <c r="B638" s="12">
        <v>40945</v>
      </c>
      <c r="C638" s="18">
        <v>6.4253119999999999</v>
      </c>
    </row>
    <row r="639" spans="2:3" x14ac:dyDescent="0.25">
      <c r="B639" s="12">
        <v>40938</v>
      </c>
      <c r="C639" s="18">
        <v>6.26694</v>
      </c>
    </row>
    <row r="640" spans="2:3" x14ac:dyDescent="0.25">
      <c r="B640" s="12">
        <v>40931</v>
      </c>
      <c r="C640" s="18">
        <v>5.7314970000000001</v>
      </c>
    </row>
    <row r="641" spans="2:3" x14ac:dyDescent="0.25">
      <c r="B641" s="12">
        <v>40924</v>
      </c>
      <c r="C641" s="18">
        <v>6.0708630000000001</v>
      </c>
    </row>
    <row r="642" spans="2:3" x14ac:dyDescent="0.25">
      <c r="B642" s="12">
        <v>40917</v>
      </c>
      <c r="C642" s="18">
        <v>5.8597020000000004</v>
      </c>
    </row>
    <row r="643" spans="2:3" x14ac:dyDescent="0.25">
      <c r="B643" s="12">
        <v>40910</v>
      </c>
      <c r="C643" s="18">
        <v>5.8747850000000001</v>
      </c>
    </row>
    <row r="644" spans="2:3" x14ac:dyDescent="0.25">
      <c r="B644" s="12">
        <v>40903</v>
      </c>
      <c r="C644" s="18">
        <v>5.8672430000000002</v>
      </c>
    </row>
    <row r="645" spans="2:3" x14ac:dyDescent="0.25">
      <c r="B645" s="12">
        <v>40896</v>
      </c>
      <c r="C645" s="18">
        <v>5.837078</v>
      </c>
    </row>
    <row r="646" spans="2:3" x14ac:dyDescent="0.25">
      <c r="B646" s="12">
        <v>40889</v>
      </c>
      <c r="C646" s="18">
        <v>5.739039</v>
      </c>
    </row>
    <row r="647" spans="2:3" x14ac:dyDescent="0.25">
      <c r="B647" s="12">
        <v>40882</v>
      </c>
      <c r="C647" s="18">
        <v>6.304646</v>
      </c>
    </row>
    <row r="648" spans="2:3" x14ac:dyDescent="0.25">
      <c r="B648" s="12">
        <v>40875</v>
      </c>
      <c r="C648" s="18">
        <v>6.1915259999999996</v>
      </c>
    </row>
    <row r="649" spans="2:3" x14ac:dyDescent="0.25">
      <c r="B649" s="12">
        <v>40868</v>
      </c>
      <c r="C649" s="18">
        <v>5.5957520000000001</v>
      </c>
    </row>
    <row r="650" spans="2:3" x14ac:dyDescent="0.25">
      <c r="B650" s="12">
        <v>40861</v>
      </c>
      <c r="C650" s="18">
        <v>5.8974099999999998</v>
      </c>
    </row>
    <row r="651" spans="2:3" x14ac:dyDescent="0.25">
      <c r="B651" s="12">
        <v>40854</v>
      </c>
      <c r="C651" s="18">
        <v>6.3725209999999999</v>
      </c>
    </row>
    <row r="652" spans="2:3" x14ac:dyDescent="0.25">
      <c r="B652" s="12">
        <v>40847</v>
      </c>
      <c r="C652" s="18">
        <v>6.8928799999999999</v>
      </c>
    </row>
    <row r="653" spans="2:3" x14ac:dyDescent="0.25">
      <c r="B653" s="12">
        <v>40840</v>
      </c>
      <c r="C653" s="18">
        <v>7.6771900000000004</v>
      </c>
    </row>
    <row r="654" spans="2:3" x14ac:dyDescent="0.25">
      <c r="B654" s="12">
        <v>40833</v>
      </c>
      <c r="C654" s="18">
        <v>6.221692</v>
      </c>
    </row>
    <row r="655" spans="2:3" x14ac:dyDescent="0.25">
      <c r="B655" s="12">
        <v>40826</v>
      </c>
      <c r="C655" s="18">
        <v>6.5308909999999996</v>
      </c>
    </row>
    <row r="656" spans="2:3" x14ac:dyDescent="0.25">
      <c r="B656" s="12">
        <v>40819</v>
      </c>
      <c r="C656" s="18">
        <v>6.304646</v>
      </c>
    </row>
    <row r="657" spans="2:3" x14ac:dyDescent="0.25">
      <c r="B657" s="12">
        <v>40812</v>
      </c>
      <c r="C657" s="18">
        <v>5.8898679999999999</v>
      </c>
    </row>
    <row r="658" spans="2:3" x14ac:dyDescent="0.25">
      <c r="B658" s="12">
        <v>40805</v>
      </c>
      <c r="C658" s="18">
        <v>5.8446189999999998</v>
      </c>
    </row>
    <row r="659" spans="2:3" x14ac:dyDescent="0.25">
      <c r="B659" s="12">
        <v>40798</v>
      </c>
      <c r="C659" s="18">
        <v>7.2548690000000002</v>
      </c>
    </row>
    <row r="660" spans="2:3" x14ac:dyDescent="0.25">
      <c r="B660" s="12">
        <v>40791</v>
      </c>
      <c r="C660" s="18">
        <v>7.1492889999999996</v>
      </c>
    </row>
    <row r="661" spans="2:3" x14ac:dyDescent="0.25">
      <c r="B661" s="12">
        <v>40784</v>
      </c>
      <c r="C661" s="18">
        <v>7.9863879999999998</v>
      </c>
    </row>
    <row r="662" spans="2:3" x14ac:dyDescent="0.25">
      <c r="B662" s="12">
        <v>40777</v>
      </c>
      <c r="C662" s="18">
        <v>8.1221359999999994</v>
      </c>
    </row>
    <row r="663" spans="2:3" x14ac:dyDescent="0.25">
      <c r="B663" s="12">
        <v>40770</v>
      </c>
      <c r="C663" s="18">
        <v>6.8476309999999998</v>
      </c>
    </row>
    <row r="664" spans="2:3" x14ac:dyDescent="0.25">
      <c r="B664" s="12">
        <v>40763</v>
      </c>
      <c r="C664" s="18">
        <v>6.4705589999999997</v>
      </c>
    </row>
    <row r="665" spans="2:3" x14ac:dyDescent="0.25">
      <c r="B665" s="12">
        <v>40756</v>
      </c>
      <c r="C665" s="18">
        <v>6.6364710000000002</v>
      </c>
    </row>
    <row r="666" spans="2:3" x14ac:dyDescent="0.25">
      <c r="B666" s="12">
        <v>40749</v>
      </c>
      <c r="C666" s="18">
        <v>7.2397869999999998</v>
      </c>
    </row>
    <row r="667" spans="2:3" x14ac:dyDescent="0.25">
      <c r="B667" s="12">
        <v>40742</v>
      </c>
      <c r="C667" s="18">
        <v>8.0014730000000007</v>
      </c>
    </row>
    <row r="668" spans="2:3" x14ac:dyDescent="0.25">
      <c r="B668" s="12">
        <v>40735</v>
      </c>
      <c r="C668" s="18">
        <v>7.5640679999999998</v>
      </c>
    </row>
    <row r="669" spans="2:3" x14ac:dyDescent="0.25">
      <c r="B669" s="12">
        <v>40728</v>
      </c>
      <c r="C669" s="18">
        <v>8.0542619999999996</v>
      </c>
    </row>
    <row r="670" spans="2:3" x14ac:dyDescent="0.25">
      <c r="B670" s="12">
        <v>40721</v>
      </c>
      <c r="C670" s="18">
        <v>8.7706999999999997</v>
      </c>
    </row>
    <row r="671" spans="2:3" x14ac:dyDescent="0.25">
      <c r="B671" s="12">
        <v>40714</v>
      </c>
      <c r="C671" s="18">
        <v>8.0467209999999998</v>
      </c>
    </row>
    <row r="672" spans="2:3" x14ac:dyDescent="0.25">
      <c r="B672" s="12">
        <v>40707</v>
      </c>
      <c r="C672" s="18">
        <v>8.7405360000000005</v>
      </c>
    </row>
    <row r="673" spans="2:3" x14ac:dyDescent="0.25">
      <c r="B673" s="12">
        <v>40700</v>
      </c>
      <c r="C673" s="18">
        <v>9.0497329999999998</v>
      </c>
    </row>
    <row r="674" spans="2:3" x14ac:dyDescent="0.25">
      <c r="B674" s="12">
        <v>40693</v>
      </c>
      <c r="C674" s="18">
        <v>9.8114190000000008</v>
      </c>
    </row>
    <row r="675" spans="2:3" x14ac:dyDescent="0.25">
      <c r="B675" s="12">
        <v>40686</v>
      </c>
      <c r="C675" s="18">
        <v>9.1477710000000005</v>
      </c>
    </row>
    <row r="676" spans="2:3" x14ac:dyDescent="0.25">
      <c r="B676" s="12">
        <v>40679</v>
      </c>
      <c r="C676" s="18">
        <v>9.7586290000000009</v>
      </c>
    </row>
    <row r="677" spans="2:3" x14ac:dyDescent="0.25">
      <c r="B677" s="12">
        <v>40672</v>
      </c>
      <c r="C677" s="18">
        <v>9.7209219999999998</v>
      </c>
    </row>
    <row r="678" spans="2:3" x14ac:dyDescent="0.25">
      <c r="B678" s="12">
        <v>40665</v>
      </c>
      <c r="C678" s="18">
        <v>9.8792919999999995</v>
      </c>
    </row>
    <row r="679" spans="2:3" x14ac:dyDescent="0.25">
      <c r="B679" s="12">
        <v>40658</v>
      </c>
      <c r="C679" s="18">
        <v>10.414736</v>
      </c>
    </row>
    <row r="680" spans="2:3" x14ac:dyDescent="0.25">
      <c r="B680" s="12">
        <v>40651</v>
      </c>
      <c r="C680" s="18">
        <v>10.361945</v>
      </c>
    </row>
    <row r="681" spans="2:3" x14ac:dyDescent="0.25">
      <c r="B681" s="12">
        <v>40644</v>
      </c>
      <c r="C681" s="18">
        <v>10.482609</v>
      </c>
    </row>
    <row r="682" spans="2:3" x14ac:dyDescent="0.25">
      <c r="B682" s="12">
        <v>40637</v>
      </c>
      <c r="C682" s="18">
        <v>10.972802</v>
      </c>
    </row>
    <row r="683" spans="2:3" x14ac:dyDescent="0.25">
      <c r="B683" s="12">
        <v>40630</v>
      </c>
      <c r="C683" s="18">
        <v>11.093465</v>
      </c>
    </row>
    <row r="684" spans="2:3" x14ac:dyDescent="0.25">
      <c r="B684" s="12">
        <v>40623</v>
      </c>
      <c r="C684" s="18">
        <v>13.74051</v>
      </c>
    </row>
    <row r="685" spans="2:3" x14ac:dyDescent="0.25">
      <c r="B685" s="12">
        <v>40616</v>
      </c>
      <c r="C685" s="18">
        <v>13.604768</v>
      </c>
    </row>
    <row r="686" spans="2:3" x14ac:dyDescent="0.25">
      <c r="B686" s="12">
        <v>40609</v>
      </c>
      <c r="C686" s="18">
        <v>14.298577</v>
      </c>
    </row>
    <row r="687" spans="2:3" x14ac:dyDescent="0.25">
      <c r="B687" s="12">
        <v>40602</v>
      </c>
      <c r="C687" s="18">
        <v>14.735984</v>
      </c>
    </row>
    <row r="688" spans="2:3" x14ac:dyDescent="0.25">
      <c r="B688" s="12">
        <v>40595</v>
      </c>
      <c r="C688" s="18">
        <v>14.441865</v>
      </c>
    </row>
    <row r="689" spans="2:3" x14ac:dyDescent="0.25">
      <c r="B689" s="12">
        <v>40588</v>
      </c>
      <c r="C689" s="18">
        <v>14.607778</v>
      </c>
    </row>
    <row r="690" spans="2:3" x14ac:dyDescent="0.25">
      <c r="B690" s="12">
        <v>40581</v>
      </c>
      <c r="C690" s="18">
        <v>14.419242000000001</v>
      </c>
    </row>
    <row r="691" spans="2:3" x14ac:dyDescent="0.25">
      <c r="B691" s="12">
        <v>40574</v>
      </c>
      <c r="C691" s="18">
        <v>14.389075999999999</v>
      </c>
    </row>
    <row r="692" spans="2:3" x14ac:dyDescent="0.25">
      <c r="B692" s="12">
        <v>40567</v>
      </c>
      <c r="C692" s="18">
        <v>14.426784</v>
      </c>
    </row>
    <row r="693" spans="2:3" x14ac:dyDescent="0.25">
      <c r="B693" s="12">
        <v>40560</v>
      </c>
      <c r="C693" s="18">
        <v>14.03463</v>
      </c>
    </row>
    <row r="694" spans="2:3" x14ac:dyDescent="0.25">
      <c r="B694" s="12">
        <v>40553</v>
      </c>
      <c r="C694" s="18">
        <v>14.04217</v>
      </c>
    </row>
    <row r="695" spans="2:3" x14ac:dyDescent="0.25">
      <c r="B695" s="12">
        <v>40546</v>
      </c>
      <c r="C695" s="18">
        <v>13.702802999999999</v>
      </c>
    </row>
    <row r="696" spans="2:3" x14ac:dyDescent="0.25">
      <c r="B696" s="12">
        <v>40539</v>
      </c>
      <c r="C696" s="18">
        <v>13.989379</v>
      </c>
    </row>
    <row r="697" spans="2:3" x14ac:dyDescent="0.25">
      <c r="B697" s="12">
        <v>40532</v>
      </c>
      <c r="C697" s="18">
        <v>14.570069</v>
      </c>
    </row>
    <row r="698" spans="2:3" x14ac:dyDescent="0.25">
      <c r="B698" s="12">
        <v>40525</v>
      </c>
      <c r="C698" s="18">
        <v>14.449407000000001</v>
      </c>
    </row>
    <row r="699" spans="2:3" x14ac:dyDescent="0.25">
      <c r="B699" s="12">
        <v>40518</v>
      </c>
      <c r="C699" s="18">
        <v>15.218635000000001</v>
      </c>
    </row>
    <row r="700" spans="2:3" x14ac:dyDescent="0.25">
      <c r="B700" s="12">
        <v>40511</v>
      </c>
      <c r="C700" s="18">
        <v>15.527834</v>
      </c>
    </row>
    <row r="701" spans="2:3" x14ac:dyDescent="0.25">
      <c r="B701" s="12">
        <v>40504</v>
      </c>
      <c r="C701" s="18">
        <v>15.39209</v>
      </c>
    </row>
    <row r="702" spans="2:3" x14ac:dyDescent="0.25">
      <c r="B702" s="12">
        <v>40497</v>
      </c>
      <c r="C702" s="18">
        <v>15.527834</v>
      </c>
    </row>
    <row r="703" spans="2:3" x14ac:dyDescent="0.25">
      <c r="B703" s="12">
        <v>40490</v>
      </c>
      <c r="C703" s="18">
        <v>15.437336</v>
      </c>
    </row>
    <row r="704" spans="2:3" x14ac:dyDescent="0.25">
      <c r="B704" s="12">
        <v>40483</v>
      </c>
      <c r="C704" s="18">
        <v>14.381535</v>
      </c>
    </row>
    <row r="705" spans="2:3" x14ac:dyDescent="0.25">
      <c r="B705" s="12">
        <v>40476</v>
      </c>
      <c r="C705" s="18">
        <v>14.177913</v>
      </c>
    </row>
    <row r="706" spans="2:3" x14ac:dyDescent="0.25">
      <c r="B706" s="12">
        <v>40469</v>
      </c>
      <c r="C706" s="18">
        <v>14.751065000000001</v>
      </c>
    </row>
    <row r="707" spans="2:3" x14ac:dyDescent="0.25">
      <c r="B707" s="12">
        <v>40462</v>
      </c>
      <c r="C707" s="18">
        <v>14.524823</v>
      </c>
    </row>
    <row r="708" spans="2:3" x14ac:dyDescent="0.25">
      <c r="B708" s="12">
        <v>40455</v>
      </c>
      <c r="C708" s="18">
        <v>13.272943</v>
      </c>
    </row>
    <row r="709" spans="2:3" x14ac:dyDescent="0.25">
      <c r="B709" s="12">
        <v>40448</v>
      </c>
      <c r="C709" s="18">
        <v>13.091949</v>
      </c>
    </row>
    <row r="710" spans="2:3" x14ac:dyDescent="0.25">
      <c r="B710" s="12">
        <v>40441</v>
      </c>
      <c r="C710" s="18">
        <v>12.021061</v>
      </c>
    </row>
    <row r="711" spans="2:3" x14ac:dyDescent="0.25">
      <c r="B711" s="12">
        <v>40434</v>
      </c>
      <c r="C711" s="18">
        <v>11.606284</v>
      </c>
    </row>
    <row r="712" spans="2:3" x14ac:dyDescent="0.25">
      <c r="B712" s="12">
        <v>40427</v>
      </c>
      <c r="C712" s="18">
        <v>11.69678</v>
      </c>
    </row>
    <row r="713" spans="2:3" x14ac:dyDescent="0.25">
      <c r="B713" s="12">
        <v>40420</v>
      </c>
      <c r="C713" s="18">
        <v>11.855152</v>
      </c>
    </row>
    <row r="714" spans="2:3" x14ac:dyDescent="0.25">
      <c r="B714" s="12">
        <v>40413</v>
      </c>
      <c r="C714" s="18">
        <v>11.138714</v>
      </c>
    </row>
    <row r="715" spans="2:3" x14ac:dyDescent="0.25">
      <c r="B715" s="12">
        <v>40406</v>
      </c>
      <c r="C715" s="18">
        <v>11.545952</v>
      </c>
    </row>
    <row r="716" spans="2:3" x14ac:dyDescent="0.25">
      <c r="B716" s="12">
        <v>40399</v>
      </c>
      <c r="C716" s="18">
        <v>11.417747</v>
      </c>
    </row>
    <row r="717" spans="2:3" x14ac:dyDescent="0.25">
      <c r="B717" s="12">
        <v>40392</v>
      </c>
      <c r="C717" s="18">
        <v>12.428299000000001</v>
      </c>
    </row>
    <row r="718" spans="2:3" x14ac:dyDescent="0.25">
      <c r="B718" s="12">
        <v>40385</v>
      </c>
      <c r="C718" s="18">
        <v>11.870233000000001</v>
      </c>
    </row>
    <row r="719" spans="2:3" x14ac:dyDescent="0.25">
      <c r="B719" s="12">
        <v>40378</v>
      </c>
      <c r="C719" s="18">
        <v>11.153797000000001</v>
      </c>
    </row>
    <row r="720" spans="2:3" x14ac:dyDescent="0.25">
      <c r="B720" s="12">
        <v>40371</v>
      </c>
      <c r="C720" s="18">
        <v>10.806891</v>
      </c>
    </row>
    <row r="721" spans="2:3" x14ac:dyDescent="0.25">
      <c r="B721" s="12">
        <v>40364</v>
      </c>
      <c r="C721" s="18">
        <v>10.79935</v>
      </c>
    </row>
    <row r="722" spans="2:3" x14ac:dyDescent="0.25">
      <c r="B722" s="12">
        <v>40357</v>
      </c>
      <c r="C722" s="18">
        <v>10.490149000000001</v>
      </c>
    </row>
    <row r="723" spans="2:3" x14ac:dyDescent="0.25">
      <c r="B723" s="12">
        <v>40350</v>
      </c>
      <c r="C723" s="18">
        <v>10.633437000000001</v>
      </c>
    </row>
    <row r="724" spans="2:3" x14ac:dyDescent="0.25">
      <c r="B724" s="12">
        <v>40343</v>
      </c>
      <c r="C724" s="18">
        <v>11.538411</v>
      </c>
    </row>
    <row r="725" spans="2:3" x14ac:dyDescent="0.25">
      <c r="B725" s="12">
        <v>40336</v>
      </c>
      <c r="C725" s="18">
        <v>10.987885</v>
      </c>
    </row>
    <row r="726" spans="2:3" x14ac:dyDescent="0.25">
      <c r="B726" s="12">
        <v>40329</v>
      </c>
      <c r="C726" s="18">
        <v>10.663603</v>
      </c>
    </row>
    <row r="727" spans="2:3" x14ac:dyDescent="0.25">
      <c r="B727" s="12">
        <v>40322</v>
      </c>
      <c r="C727" s="18">
        <v>10.701307999999999</v>
      </c>
    </row>
    <row r="728" spans="2:3" x14ac:dyDescent="0.25">
      <c r="B728" s="12">
        <v>40315</v>
      </c>
      <c r="C728" s="18">
        <v>10.723935000000001</v>
      </c>
    </row>
    <row r="729" spans="2:3" x14ac:dyDescent="0.25">
      <c r="B729" s="12">
        <v>40308</v>
      </c>
      <c r="C729" s="18">
        <v>11.11609</v>
      </c>
    </row>
    <row r="730" spans="2:3" x14ac:dyDescent="0.25">
      <c r="B730" s="12">
        <v>40301</v>
      </c>
      <c r="C730" s="18">
        <v>11.033132999999999</v>
      </c>
    </row>
    <row r="731" spans="2:3" x14ac:dyDescent="0.25">
      <c r="B731" s="12">
        <v>40294</v>
      </c>
      <c r="C731" s="18">
        <v>12.337804999999999</v>
      </c>
    </row>
    <row r="732" spans="2:3" x14ac:dyDescent="0.25">
      <c r="B732" s="12">
        <v>40287</v>
      </c>
      <c r="C732" s="18">
        <v>13.182444</v>
      </c>
    </row>
    <row r="733" spans="2:3" x14ac:dyDescent="0.25">
      <c r="B733" s="12">
        <v>40280</v>
      </c>
      <c r="C733" s="18">
        <v>12.903411999999999</v>
      </c>
    </row>
    <row r="734" spans="2:3" x14ac:dyDescent="0.25">
      <c r="B734" s="12">
        <v>40273</v>
      </c>
      <c r="C734" s="18">
        <v>13.122112</v>
      </c>
    </row>
    <row r="735" spans="2:3" x14ac:dyDescent="0.25">
      <c r="B735" s="12">
        <v>40266</v>
      </c>
      <c r="C735" s="18">
        <v>12.322721</v>
      </c>
    </row>
    <row r="736" spans="2:3" x14ac:dyDescent="0.25">
      <c r="B736" s="12">
        <v>40259</v>
      </c>
      <c r="C736" s="18">
        <v>12.352884</v>
      </c>
    </row>
    <row r="737" spans="2:3" x14ac:dyDescent="0.25">
      <c r="B737" s="12">
        <v>40252</v>
      </c>
      <c r="C737" s="18">
        <v>12.292552000000001</v>
      </c>
    </row>
    <row r="738" spans="2:3" x14ac:dyDescent="0.25">
      <c r="B738" s="12">
        <v>40245</v>
      </c>
      <c r="C738" s="18">
        <v>12.53388</v>
      </c>
    </row>
    <row r="739" spans="2:3" x14ac:dyDescent="0.25">
      <c r="B739" s="12">
        <v>40238</v>
      </c>
      <c r="C739" s="18">
        <v>12.466008</v>
      </c>
    </row>
    <row r="740" spans="2:3" x14ac:dyDescent="0.25">
      <c r="B740" s="12">
        <v>40231</v>
      </c>
      <c r="C740" s="18">
        <v>11.74957</v>
      </c>
    </row>
    <row r="741" spans="2:3" x14ac:dyDescent="0.25">
      <c r="B741" s="12">
        <v>40224</v>
      </c>
      <c r="C741" s="18">
        <v>11.990895</v>
      </c>
    </row>
    <row r="742" spans="2:3" x14ac:dyDescent="0.25">
      <c r="B742" s="12">
        <v>40217</v>
      </c>
      <c r="C742" s="18">
        <v>11.63645</v>
      </c>
    </row>
    <row r="743" spans="2:3" x14ac:dyDescent="0.25">
      <c r="B743" s="12">
        <v>40210</v>
      </c>
      <c r="C743" s="18">
        <v>11.938107</v>
      </c>
    </row>
    <row r="744" spans="2:3" x14ac:dyDescent="0.25">
      <c r="B744" s="12">
        <v>40203</v>
      </c>
      <c r="C744" s="18">
        <v>12.624378</v>
      </c>
    </row>
    <row r="745" spans="2:3" x14ac:dyDescent="0.25">
      <c r="B745" s="12">
        <v>40196</v>
      </c>
      <c r="C745" s="18">
        <v>12.933577</v>
      </c>
    </row>
    <row r="746" spans="2:3" x14ac:dyDescent="0.25">
      <c r="B746" s="12">
        <v>40189</v>
      </c>
      <c r="C746" s="18">
        <v>13.650015</v>
      </c>
    </row>
    <row r="747" spans="2:3" x14ac:dyDescent="0.25">
      <c r="B747" s="12">
        <v>40182</v>
      </c>
      <c r="C747" s="18">
        <v>13.732969000000001</v>
      </c>
    </row>
    <row r="748" spans="2:3" x14ac:dyDescent="0.25">
      <c r="B748" s="12">
        <v>40175</v>
      </c>
      <c r="C748" s="18">
        <v>12.903411999999999</v>
      </c>
    </row>
    <row r="749" spans="2:3" x14ac:dyDescent="0.25">
      <c r="B749" s="12">
        <v>40168</v>
      </c>
      <c r="C749" s="18">
        <v>13.189984000000001</v>
      </c>
    </row>
    <row r="750" spans="2:3" x14ac:dyDescent="0.25">
      <c r="B750" s="12">
        <v>40161</v>
      </c>
      <c r="C750" s="18">
        <v>12.722417</v>
      </c>
    </row>
    <row r="751" spans="2:3" x14ac:dyDescent="0.25">
      <c r="B751" s="12">
        <v>40154</v>
      </c>
      <c r="C751" s="18">
        <v>11.953188000000001</v>
      </c>
    </row>
    <row r="752" spans="2:3" x14ac:dyDescent="0.25">
      <c r="B752" s="12">
        <v>40147</v>
      </c>
      <c r="C752" s="18">
        <v>12.300096</v>
      </c>
    </row>
    <row r="753" spans="2:3" x14ac:dyDescent="0.25">
      <c r="B753" s="12">
        <v>40140</v>
      </c>
      <c r="C753" s="18">
        <v>12.601751999999999</v>
      </c>
    </row>
    <row r="754" spans="2:3" x14ac:dyDescent="0.25">
      <c r="B754" s="12">
        <v>40133</v>
      </c>
      <c r="C754" s="18">
        <v>12.820456999999999</v>
      </c>
    </row>
    <row r="755" spans="2:3" x14ac:dyDescent="0.25">
      <c r="B755" s="12">
        <v>40126</v>
      </c>
      <c r="C755" s="18">
        <v>13.076864</v>
      </c>
    </row>
    <row r="756" spans="2:3" x14ac:dyDescent="0.25">
      <c r="B756" s="12">
        <v>40119</v>
      </c>
      <c r="C756" s="18">
        <v>13.250318</v>
      </c>
    </row>
    <row r="757" spans="2:3" x14ac:dyDescent="0.25">
      <c r="B757" s="12">
        <v>40112</v>
      </c>
      <c r="C757" s="18">
        <v>12.820456999999999</v>
      </c>
    </row>
    <row r="758" spans="2:3" x14ac:dyDescent="0.25">
      <c r="B758" s="12">
        <v>40105</v>
      </c>
      <c r="C758" s="18">
        <v>14.14775</v>
      </c>
    </row>
    <row r="759" spans="2:3" x14ac:dyDescent="0.25">
      <c r="B759" s="12">
        <v>40098</v>
      </c>
      <c r="C759" s="18">
        <v>13.536894</v>
      </c>
    </row>
    <row r="760" spans="2:3" x14ac:dyDescent="0.25">
      <c r="B760" s="12">
        <v>40091</v>
      </c>
      <c r="C760" s="18">
        <v>13.363439</v>
      </c>
    </row>
    <row r="761" spans="2:3" x14ac:dyDescent="0.25">
      <c r="B761" s="12">
        <v>40084</v>
      </c>
      <c r="C761" s="18">
        <v>12.850623000000001</v>
      </c>
    </row>
    <row r="762" spans="2:3" x14ac:dyDescent="0.25">
      <c r="B762" s="12">
        <v>40077</v>
      </c>
      <c r="C762" s="18">
        <v>13.838547999999999</v>
      </c>
    </row>
    <row r="763" spans="2:3" x14ac:dyDescent="0.25">
      <c r="B763" s="12">
        <v>40070</v>
      </c>
      <c r="C763" s="18">
        <v>13.84609</v>
      </c>
    </row>
    <row r="764" spans="2:3" x14ac:dyDescent="0.25">
      <c r="B764" s="12">
        <v>40063</v>
      </c>
      <c r="C764" s="18">
        <v>14.170374000000001</v>
      </c>
    </row>
    <row r="765" spans="2:3" x14ac:dyDescent="0.25">
      <c r="B765" s="12">
        <v>40056</v>
      </c>
      <c r="C765" s="18">
        <v>14.238248</v>
      </c>
    </row>
    <row r="766" spans="2:3" x14ac:dyDescent="0.25">
      <c r="B766" s="12">
        <v>40049</v>
      </c>
      <c r="C766" s="18">
        <v>14.192999</v>
      </c>
    </row>
    <row r="767" spans="2:3" x14ac:dyDescent="0.25">
      <c r="B767" s="12">
        <v>40042</v>
      </c>
      <c r="C767" s="18">
        <v>13.52181</v>
      </c>
    </row>
    <row r="768" spans="2:3" x14ac:dyDescent="0.25">
      <c r="B768" s="12">
        <v>40035</v>
      </c>
      <c r="C768" s="18">
        <v>13.039156999999999</v>
      </c>
    </row>
    <row r="769" spans="2:3" x14ac:dyDescent="0.25">
      <c r="B769" s="12">
        <v>40028</v>
      </c>
      <c r="C769" s="18">
        <v>12.54142</v>
      </c>
    </row>
    <row r="770" spans="2:3" x14ac:dyDescent="0.25">
      <c r="B770" s="12">
        <v>40021</v>
      </c>
      <c r="C770" s="18">
        <v>12.624378</v>
      </c>
    </row>
    <row r="771" spans="2:3" x14ac:dyDescent="0.25">
      <c r="B771" s="12">
        <v>40014</v>
      </c>
      <c r="C771" s="18">
        <v>11.651531</v>
      </c>
    </row>
    <row r="772" spans="2:3" x14ac:dyDescent="0.25">
      <c r="B772" s="12">
        <v>40007</v>
      </c>
      <c r="C772" s="18">
        <v>11.606284</v>
      </c>
    </row>
    <row r="773" spans="2:3" x14ac:dyDescent="0.25">
      <c r="B773" s="12">
        <v>40000</v>
      </c>
      <c r="C773" s="18">
        <v>10.045203000000001</v>
      </c>
    </row>
    <row r="774" spans="2:3" x14ac:dyDescent="0.25">
      <c r="B774" s="12">
        <v>39993</v>
      </c>
      <c r="C774" s="18">
        <v>10.580647000000001</v>
      </c>
    </row>
    <row r="775" spans="2:3" x14ac:dyDescent="0.25">
      <c r="B775" s="12">
        <v>39986</v>
      </c>
      <c r="C775" s="18">
        <v>10.708850999999999</v>
      </c>
    </row>
    <row r="776" spans="2:3" x14ac:dyDescent="0.25">
      <c r="B776" s="12">
        <v>39979</v>
      </c>
      <c r="C776" s="18">
        <v>10.286530000000001</v>
      </c>
    </row>
    <row r="777" spans="2:3" x14ac:dyDescent="0.25">
      <c r="B777" s="12">
        <v>39972</v>
      </c>
      <c r="C777" s="18">
        <v>11.055758000000001</v>
      </c>
    </row>
    <row r="778" spans="2:3" x14ac:dyDescent="0.25">
      <c r="B778" s="12">
        <v>39965</v>
      </c>
      <c r="C778" s="18">
        <v>11.357414</v>
      </c>
    </row>
    <row r="779" spans="2:3" x14ac:dyDescent="0.25">
      <c r="B779" s="12">
        <v>39958</v>
      </c>
      <c r="C779" s="18">
        <v>10.580647000000001</v>
      </c>
    </row>
    <row r="780" spans="2:3" x14ac:dyDescent="0.25">
      <c r="B780" s="12">
        <v>39951</v>
      </c>
      <c r="C780" s="18">
        <v>10.392110000000001</v>
      </c>
    </row>
    <row r="781" spans="2:3" x14ac:dyDescent="0.25">
      <c r="B781" s="12">
        <v>39944</v>
      </c>
      <c r="C781" s="18">
        <v>9.9924140000000001</v>
      </c>
    </row>
    <row r="782" spans="2:3" x14ac:dyDescent="0.25">
      <c r="B782" s="12">
        <v>39937</v>
      </c>
      <c r="C782" s="18">
        <v>11.025593000000001</v>
      </c>
    </row>
    <row r="783" spans="2:3" x14ac:dyDescent="0.25">
      <c r="B783" s="12">
        <v>39930</v>
      </c>
      <c r="C783" s="18">
        <v>10.309155000000001</v>
      </c>
    </row>
    <row r="784" spans="2:3" x14ac:dyDescent="0.25">
      <c r="B784" s="12">
        <v>39923</v>
      </c>
      <c r="C784" s="18">
        <v>9.3513909999999996</v>
      </c>
    </row>
    <row r="785" spans="2:3" x14ac:dyDescent="0.25">
      <c r="B785" s="12">
        <v>39916</v>
      </c>
      <c r="C785" s="18">
        <v>9.2533530000000006</v>
      </c>
    </row>
    <row r="786" spans="2:3" x14ac:dyDescent="0.25">
      <c r="B786" s="12">
        <v>39909</v>
      </c>
      <c r="C786" s="18">
        <v>9.0572739999999996</v>
      </c>
    </row>
    <row r="787" spans="2:3" x14ac:dyDescent="0.25">
      <c r="B787" s="12">
        <v>39902</v>
      </c>
      <c r="C787" s="18">
        <v>8.5595400000000001</v>
      </c>
    </row>
    <row r="788" spans="2:3" x14ac:dyDescent="0.25">
      <c r="B788" s="12">
        <v>39895</v>
      </c>
      <c r="C788" s="18">
        <v>7.993932</v>
      </c>
    </row>
    <row r="789" spans="2:3" x14ac:dyDescent="0.25">
      <c r="B789" s="12">
        <v>39888</v>
      </c>
      <c r="C789" s="18">
        <v>7.3001189999999996</v>
      </c>
    </row>
    <row r="790" spans="2:3" x14ac:dyDescent="0.25">
      <c r="B790" s="12">
        <v>39881</v>
      </c>
      <c r="C790" s="18">
        <v>6.9230450000000001</v>
      </c>
    </row>
    <row r="791" spans="2:3" x14ac:dyDescent="0.25">
      <c r="B791" s="12">
        <v>39874</v>
      </c>
      <c r="C791" s="18">
        <v>6.0406979999999999</v>
      </c>
    </row>
    <row r="792" spans="2:3" x14ac:dyDescent="0.25">
      <c r="B792" s="12">
        <v>39867</v>
      </c>
      <c r="C792" s="18">
        <v>6.4554770000000001</v>
      </c>
    </row>
    <row r="793" spans="2:3" x14ac:dyDescent="0.25">
      <c r="B793" s="12">
        <v>39860</v>
      </c>
      <c r="C793" s="18">
        <v>6.4781019999999998</v>
      </c>
    </row>
    <row r="794" spans="2:3" x14ac:dyDescent="0.25">
      <c r="B794" s="12">
        <v>39853</v>
      </c>
      <c r="C794" s="18">
        <v>7.3378249999999996</v>
      </c>
    </row>
    <row r="795" spans="2:3" x14ac:dyDescent="0.25">
      <c r="B795" s="12">
        <v>39846</v>
      </c>
      <c r="C795" s="18">
        <v>7.7224389999999996</v>
      </c>
    </row>
    <row r="796" spans="2:3" x14ac:dyDescent="0.25">
      <c r="B796" s="12">
        <v>39839</v>
      </c>
      <c r="C796" s="18">
        <v>7.2322449999999998</v>
      </c>
    </row>
    <row r="797" spans="2:3" x14ac:dyDescent="0.25">
      <c r="B797" s="12">
        <v>39832</v>
      </c>
      <c r="C797" s="18">
        <v>7.8204770000000003</v>
      </c>
    </row>
    <row r="798" spans="2:3" x14ac:dyDescent="0.25">
      <c r="B798" s="12">
        <v>39825</v>
      </c>
      <c r="C798" s="18">
        <v>9.9622469999999996</v>
      </c>
    </row>
    <row r="799" spans="2:3" x14ac:dyDescent="0.25">
      <c r="B799" s="12">
        <v>39818</v>
      </c>
      <c r="C799" s="18">
        <v>10.580647000000001</v>
      </c>
    </row>
    <row r="800" spans="2:3" x14ac:dyDescent="0.25">
      <c r="B800" s="12">
        <v>39811</v>
      </c>
      <c r="C800" s="18">
        <v>12.119102</v>
      </c>
    </row>
    <row r="801" spans="2:3" x14ac:dyDescent="0.25">
      <c r="B801" s="12">
        <v>39804</v>
      </c>
      <c r="C801" s="18">
        <v>10.837056</v>
      </c>
    </row>
    <row r="802" spans="2:3" x14ac:dyDescent="0.25">
      <c r="B802" s="12">
        <v>39797</v>
      </c>
      <c r="C802" s="18">
        <v>10.701307999999999</v>
      </c>
    </row>
    <row r="803" spans="2:3" x14ac:dyDescent="0.25">
      <c r="B803" s="12">
        <v>39790</v>
      </c>
      <c r="C803" s="18">
        <v>10.165867</v>
      </c>
    </row>
    <row r="804" spans="2:3" x14ac:dyDescent="0.25">
      <c r="B804" s="12">
        <v>39783</v>
      </c>
      <c r="C804" s="18">
        <v>9.3589339999999996</v>
      </c>
    </row>
    <row r="805" spans="2:3" x14ac:dyDescent="0.25">
      <c r="B805" s="12">
        <v>39776</v>
      </c>
      <c r="C805" s="18">
        <v>9.8415850000000002</v>
      </c>
    </row>
    <row r="806" spans="2:3" x14ac:dyDescent="0.25">
      <c r="B806" s="12">
        <v>39769</v>
      </c>
      <c r="C806" s="18">
        <v>9.4569709999999993</v>
      </c>
    </row>
    <row r="807" spans="2:3" x14ac:dyDescent="0.25">
      <c r="B807" s="12">
        <v>39762</v>
      </c>
      <c r="C807" s="18">
        <v>9.713381</v>
      </c>
    </row>
    <row r="808" spans="2:3" x14ac:dyDescent="0.25">
      <c r="B808" s="12">
        <v>39755</v>
      </c>
      <c r="C808" s="18">
        <v>11.11609</v>
      </c>
    </row>
    <row r="809" spans="2:3" x14ac:dyDescent="0.25">
      <c r="B809" s="12">
        <v>39748</v>
      </c>
      <c r="C809" s="18">
        <v>11.153797000000001</v>
      </c>
    </row>
    <row r="810" spans="2:3" x14ac:dyDescent="0.25">
      <c r="B810" s="12">
        <v>39741</v>
      </c>
      <c r="C810" s="18">
        <v>11.304625</v>
      </c>
    </row>
    <row r="811" spans="2:3" x14ac:dyDescent="0.25">
      <c r="B811" s="12">
        <v>39734</v>
      </c>
      <c r="C811" s="18">
        <v>13.544435999999999</v>
      </c>
    </row>
    <row r="812" spans="2:3" x14ac:dyDescent="0.25">
      <c r="B812" s="12">
        <v>39727</v>
      </c>
      <c r="C812" s="18">
        <v>13.876257000000001</v>
      </c>
    </row>
    <row r="813" spans="2:3" x14ac:dyDescent="0.25">
      <c r="B813" s="12">
        <v>39720</v>
      </c>
      <c r="C813" s="18">
        <v>15.557999000000001</v>
      </c>
    </row>
    <row r="814" spans="2:3" x14ac:dyDescent="0.25">
      <c r="B814" s="12">
        <v>39713</v>
      </c>
      <c r="C814" s="18">
        <v>18.129632999999998</v>
      </c>
    </row>
    <row r="815" spans="2:3" x14ac:dyDescent="0.25">
      <c r="B815" s="12">
        <v>39706</v>
      </c>
      <c r="C815" s="18">
        <v>18.687698000000001</v>
      </c>
    </row>
    <row r="816" spans="2:3" x14ac:dyDescent="0.25">
      <c r="B816" s="12">
        <v>39699</v>
      </c>
      <c r="C816" s="18">
        <v>17.277450999999999</v>
      </c>
    </row>
    <row r="817" spans="2:3" x14ac:dyDescent="0.25">
      <c r="B817" s="12">
        <v>39692</v>
      </c>
      <c r="C817" s="18">
        <v>18.604742000000002</v>
      </c>
    </row>
    <row r="818" spans="2:3" x14ac:dyDescent="0.25">
      <c r="B818" s="12">
        <v>39685</v>
      </c>
      <c r="C818" s="18">
        <v>20.128119000000002</v>
      </c>
    </row>
    <row r="819" spans="2:3" x14ac:dyDescent="0.25">
      <c r="B819" s="12">
        <v>39678</v>
      </c>
      <c r="C819" s="18">
        <v>19.653003999999999</v>
      </c>
    </row>
    <row r="820" spans="2:3" x14ac:dyDescent="0.25">
      <c r="B820" s="12">
        <v>39671</v>
      </c>
      <c r="C820" s="18">
        <v>20.761595</v>
      </c>
    </row>
    <row r="821" spans="2:3" x14ac:dyDescent="0.25">
      <c r="B821" s="12">
        <v>39664</v>
      </c>
      <c r="C821" s="18">
        <v>20.256321</v>
      </c>
    </row>
    <row r="822" spans="2:3" x14ac:dyDescent="0.25">
      <c r="B822" s="12">
        <v>39657</v>
      </c>
      <c r="C822" s="18">
        <v>19.698252</v>
      </c>
    </row>
    <row r="823" spans="2:3" x14ac:dyDescent="0.25">
      <c r="B823" s="12">
        <v>39650</v>
      </c>
      <c r="C823" s="18">
        <v>20.324193999999999</v>
      </c>
    </row>
    <row r="824" spans="2:3" x14ac:dyDescent="0.25">
      <c r="B824" s="12">
        <v>39643</v>
      </c>
      <c r="C824" s="18">
        <v>20.806844999999999</v>
      </c>
    </row>
    <row r="825" spans="2:3" x14ac:dyDescent="0.25">
      <c r="B825" s="12">
        <v>39636</v>
      </c>
      <c r="C825" s="18">
        <v>18.627371</v>
      </c>
    </row>
    <row r="826" spans="2:3" x14ac:dyDescent="0.25">
      <c r="B826" s="12">
        <v>39629</v>
      </c>
      <c r="C826" s="18">
        <v>19.404136999999999</v>
      </c>
    </row>
    <row r="827" spans="2:3" x14ac:dyDescent="0.25">
      <c r="B827" s="12">
        <v>39622</v>
      </c>
      <c r="C827" s="18">
        <v>20.437313</v>
      </c>
    </row>
    <row r="828" spans="2:3" x14ac:dyDescent="0.25">
      <c r="B828" s="12">
        <v>39615</v>
      </c>
      <c r="C828" s="18">
        <v>20.467479999999998</v>
      </c>
    </row>
    <row r="829" spans="2:3" x14ac:dyDescent="0.25">
      <c r="B829" s="12">
        <v>39608</v>
      </c>
      <c r="C829" s="18">
        <v>22.850576</v>
      </c>
    </row>
    <row r="830" spans="2:3" x14ac:dyDescent="0.25">
      <c r="B830" s="12">
        <v>39601</v>
      </c>
      <c r="C830" s="18">
        <v>24.336241000000001</v>
      </c>
    </row>
    <row r="831" spans="2:3" x14ac:dyDescent="0.25">
      <c r="B831" s="12">
        <v>39594</v>
      </c>
      <c r="C831" s="18">
        <v>24.833977000000001</v>
      </c>
    </row>
    <row r="832" spans="2:3" x14ac:dyDescent="0.25">
      <c r="B832" s="12">
        <v>39587</v>
      </c>
      <c r="C832" s="18">
        <v>24.087374000000001</v>
      </c>
    </row>
    <row r="833" spans="2:3" x14ac:dyDescent="0.25">
      <c r="B833" s="12">
        <v>39580</v>
      </c>
      <c r="C833" s="18">
        <v>24.208036</v>
      </c>
    </row>
    <row r="834" spans="2:3" x14ac:dyDescent="0.25">
      <c r="B834" s="12">
        <v>39573</v>
      </c>
      <c r="C834" s="18">
        <v>23.604718999999999</v>
      </c>
    </row>
    <row r="835" spans="2:3" x14ac:dyDescent="0.25">
      <c r="B835" s="12">
        <v>39566</v>
      </c>
      <c r="C835" s="18">
        <v>23.325689000000001</v>
      </c>
    </row>
    <row r="836" spans="2:3" x14ac:dyDescent="0.25">
      <c r="B836" s="12">
        <v>39559</v>
      </c>
      <c r="C836" s="18">
        <v>23.476519</v>
      </c>
    </row>
    <row r="837" spans="2:3" x14ac:dyDescent="0.25">
      <c r="B837" s="12">
        <v>39552</v>
      </c>
      <c r="C837" s="18">
        <v>20.014994000000002</v>
      </c>
    </row>
    <row r="838" spans="2:3" x14ac:dyDescent="0.25">
      <c r="B838" s="12">
        <v>39545</v>
      </c>
      <c r="C838" s="18">
        <v>18.197503999999999</v>
      </c>
    </row>
    <row r="839" spans="2:3" x14ac:dyDescent="0.25">
      <c r="B839" s="12">
        <v>39538</v>
      </c>
      <c r="C839" s="18">
        <v>19.864163999999999</v>
      </c>
    </row>
    <row r="840" spans="2:3" x14ac:dyDescent="0.25">
      <c r="B840" s="12">
        <v>39531</v>
      </c>
      <c r="C840" s="18">
        <v>18.642451999999999</v>
      </c>
    </row>
    <row r="841" spans="2:3" x14ac:dyDescent="0.25">
      <c r="B841" s="12">
        <v>39524</v>
      </c>
      <c r="C841" s="18">
        <v>18.484079000000001</v>
      </c>
    </row>
    <row r="842" spans="2:3" x14ac:dyDescent="0.25">
      <c r="B842" s="12">
        <v>39517</v>
      </c>
      <c r="C842" s="18">
        <v>18.551952</v>
      </c>
    </row>
    <row r="843" spans="2:3" x14ac:dyDescent="0.25">
      <c r="B843" s="12">
        <v>39510</v>
      </c>
      <c r="C843" s="18">
        <v>18.72541</v>
      </c>
    </row>
    <row r="844" spans="2:3" x14ac:dyDescent="0.25">
      <c r="B844" s="12">
        <v>39503</v>
      </c>
      <c r="C844" s="18">
        <v>19.291014000000001</v>
      </c>
    </row>
    <row r="845" spans="2:3" x14ac:dyDescent="0.25">
      <c r="B845" s="12">
        <v>39496</v>
      </c>
      <c r="C845" s="18">
        <v>19.751041000000001</v>
      </c>
    </row>
    <row r="846" spans="2:3" x14ac:dyDescent="0.25">
      <c r="B846" s="12">
        <v>39489</v>
      </c>
      <c r="C846" s="18">
        <v>20.218610999999999</v>
      </c>
    </row>
    <row r="847" spans="2:3" x14ac:dyDescent="0.25">
      <c r="B847" s="12">
        <v>39482</v>
      </c>
      <c r="C847" s="18">
        <v>20.776678</v>
      </c>
    </row>
    <row r="848" spans="2:3" x14ac:dyDescent="0.25">
      <c r="B848" s="12">
        <v>39475</v>
      </c>
      <c r="C848" s="18">
        <v>22.971239000000001</v>
      </c>
    </row>
    <row r="849" spans="2:3" x14ac:dyDescent="0.25">
      <c r="B849" s="12">
        <v>39468</v>
      </c>
      <c r="C849" s="18">
        <v>20.603225999999999</v>
      </c>
    </row>
    <row r="850" spans="2:3" x14ac:dyDescent="0.25">
      <c r="B850" s="12">
        <v>39461</v>
      </c>
      <c r="C850" s="18">
        <v>21.304580999999999</v>
      </c>
    </row>
    <row r="851" spans="2:3" x14ac:dyDescent="0.25">
      <c r="B851" s="12">
        <v>39454</v>
      </c>
      <c r="C851" s="18">
        <v>23.144693</v>
      </c>
    </row>
    <row r="852" spans="2:3" x14ac:dyDescent="0.25">
      <c r="B852" s="12">
        <v>39447</v>
      </c>
      <c r="C852" s="18">
        <v>25.610744</v>
      </c>
    </row>
    <row r="853" spans="2:3" x14ac:dyDescent="0.25">
      <c r="B853" s="12">
        <v>39440</v>
      </c>
      <c r="C853" s="18">
        <v>27.956135</v>
      </c>
    </row>
    <row r="854" spans="2:3" x14ac:dyDescent="0.25">
      <c r="B854" s="12">
        <v>39433</v>
      </c>
      <c r="C854" s="18">
        <v>26.621297999999999</v>
      </c>
    </row>
    <row r="855" spans="2:3" x14ac:dyDescent="0.25">
      <c r="B855" s="12">
        <v>39426</v>
      </c>
      <c r="C855" s="18">
        <v>26.236685000000001</v>
      </c>
    </row>
    <row r="856" spans="2:3" x14ac:dyDescent="0.25">
      <c r="B856" s="12">
        <v>39419</v>
      </c>
      <c r="C856" s="18">
        <v>26.56851</v>
      </c>
    </row>
    <row r="857" spans="2:3" x14ac:dyDescent="0.25">
      <c r="B857" s="12">
        <v>39412</v>
      </c>
      <c r="C857" s="18">
        <v>25.663536000000001</v>
      </c>
    </row>
    <row r="858" spans="2:3" x14ac:dyDescent="0.25">
      <c r="B858" s="12">
        <v>39405</v>
      </c>
      <c r="C858" s="18">
        <v>24.781185000000001</v>
      </c>
    </row>
    <row r="859" spans="2:3" x14ac:dyDescent="0.25">
      <c r="B859" s="12">
        <v>39398</v>
      </c>
      <c r="C859" s="18">
        <v>26.206517999999999</v>
      </c>
    </row>
    <row r="860" spans="2:3" x14ac:dyDescent="0.25">
      <c r="B860" s="12">
        <v>39391</v>
      </c>
      <c r="C860" s="18">
        <v>25.904859999999999</v>
      </c>
    </row>
    <row r="861" spans="2:3" x14ac:dyDescent="0.25">
      <c r="B861" s="12">
        <v>39384</v>
      </c>
      <c r="C861" s="18">
        <v>27.465938999999999</v>
      </c>
    </row>
    <row r="862" spans="2:3" x14ac:dyDescent="0.25">
      <c r="B862" s="12">
        <v>39377</v>
      </c>
      <c r="C862" s="18">
        <v>26.349806000000001</v>
      </c>
    </row>
    <row r="863" spans="2:3" x14ac:dyDescent="0.25">
      <c r="B863" s="12">
        <v>39370</v>
      </c>
      <c r="C863" s="18">
        <v>25.935026000000001</v>
      </c>
    </row>
    <row r="864" spans="2:3" x14ac:dyDescent="0.25">
      <c r="B864" s="12">
        <v>39363</v>
      </c>
      <c r="C864" s="18">
        <v>22.156765</v>
      </c>
    </row>
    <row r="865" spans="2:3" x14ac:dyDescent="0.25">
      <c r="B865" s="12">
        <v>39356</v>
      </c>
      <c r="C865" s="18">
        <v>22.910907999999999</v>
      </c>
    </row>
    <row r="866" spans="2:3" x14ac:dyDescent="0.25">
      <c r="B866" s="12">
        <v>39349</v>
      </c>
      <c r="C866" s="18">
        <v>22.284967000000002</v>
      </c>
    </row>
    <row r="867" spans="2:3" x14ac:dyDescent="0.25">
      <c r="B867" s="12">
        <v>39342</v>
      </c>
      <c r="C867" s="18">
        <v>21.131125999999998</v>
      </c>
    </row>
    <row r="868" spans="2:3" x14ac:dyDescent="0.25">
      <c r="B868" s="12">
        <v>39335</v>
      </c>
      <c r="C868" s="18">
        <v>19.99991</v>
      </c>
    </row>
    <row r="869" spans="2:3" x14ac:dyDescent="0.25">
      <c r="B869" s="12">
        <v>39328</v>
      </c>
      <c r="C869" s="18">
        <v>20.18845</v>
      </c>
    </row>
    <row r="870" spans="2:3" x14ac:dyDescent="0.25">
      <c r="B870" s="12">
        <v>39321</v>
      </c>
      <c r="C870" s="18">
        <v>20.535349</v>
      </c>
    </row>
    <row r="871" spans="2:3" x14ac:dyDescent="0.25">
      <c r="B871" s="12">
        <v>39314</v>
      </c>
      <c r="C871" s="18">
        <v>20.324193999999999</v>
      </c>
    </row>
    <row r="872" spans="2:3" x14ac:dyDescent="0.25">
      <c r="B872" s="12">
        <v>39307</v>
      </c>
      <c r="C872" s="18">
        <v>19.577591000000002</v>
      </c>
    </row>
    <row r="873" spans="2:3" x14ac:dyDescent="0.25">
      <c r="B873" s="12">
        <v>39300</v>
      </c>
      <c r="C873" s="18">
        <v>20.610766999999999</v>
      </c>
    </row>
    <row r="874" spans="2:3" x14ac:dyDescent="0.25">
      <c r="B874" s="12">
        <v>39293</v>
      </c>
      <c r="C874" s="18">
        <v>19.788747999999998</v>
      </c>
    </row>
    <row r="875" spans="2:3" x14ac:dyDescent="0.25">
      <c r="B875" s="12">
        <v>39286</v>
      </c>
      <c r="C875" s="18">
        <v>19.622837000000001</v>
      </c>
    </row>
    <row r="876" spans="2:3" x14ac:dyDescent="0.25">
      <c r="B876" s="12">
        <v>39279</v>
      </c>
      <c r="C876" s="18">
        <v>21.244247000000001</v>
      </c>
    </row>
    <row r="877" spans="2:3" x14ac:dyDescent="0.25">
      <c r="B877" s="12">
        <v>39272</v>
      </c>
      <c r="C877" s="18">
        <v>21.425242999999998</v>
      </c>
    </row>
    <row r="878" spans="2:3" x14ac:dyDescent="0.25">
      <c r="B878" s="12">
        <v>39265</v>
      </c>
      <c r="C878" s="18">
        <v>20.738976000000001</v>
      </c>
    </row>
    <row r="879" spans="2:3" x14ac:dyDescent="0.25">
      <c r="B879" s="12">
        <v>39258</v>
      </c>
      <c r="C879" s="18">
        <v>19.901871</v>
      </c>
    </row>
    <row r="880" spans="2:3" x14ac:dyDescent="0.25">
      <c r="B880" s="12">
        <v>39251</v>
      </c>
      <c r="C880" s="18">
        <v>20.678640000000001</v>
      </c>
    </row>
    <row r="881" spans="2:3" x14ac:dyDescent="0.25">
      <c r="B881" s="12">
        <v>39244</v>
      </c>
      <c r="C881" s="18">
        <v>20.097947999999999</v>
      </c>
    </row>
    <row r="882" spans="2:3" x14ac:dyDescent="0.25">
      <c r="B882" s="12">
        <v>39237</v>
      </c>
      <c r="C882" s="18">
        <v>19.781203999999999</v>
      </c>
    </row>
    <row r="883" spans="2:3" x14ac:dyDescent="0.25">
      <c r="B883" s="12">
        <v>39230</v>
      </c>
      <c r="C883" s="18">
        <v>20.331734000000001</v>
      </c>
    </row>
    <row r="884" spans="2:3" x14ac:dyDescent="0.25">
      <c r="B884" s="12">
        <v>39223</v>
      </c>
      <c r="C884" s="18">
        <v>19.735962000000001</v>
      </c>
    </row>
    <row r="885" spans="2:3" x14ac:dyDescent="0.25">
      <c r="B885" s="12">
        <v>39216</v>
      </c>
      <c r="C885" s="18">
        <v>19.426762</v>
      </c>
    </row>
    <row r="886" spans="2:3" x14ac:dyDescent="0.25">
      <c r="B886" s="12">
        <v>39209</v>
      </c>
      <c r="C886" s="18">
        <v>19.833998000000001</v>
      </c>
    </row>
    <row r="887" spans="2:3" x14ac:dyDescent="0.25">
      <c r="B887" s="12">
        <v>39202</v>
      </c>
      <c r="C887" s="18">
        <v>20.022532000000002</v>
      </c>
    </row>
    <row r="888" spans="2:3" x14ac:dyDescent="0.25">
      <c r="B888" s="12">
        <v>39195</v>
      </c>
      <c r="C888" s="18">
        <v>20.037618999999999</v>
      </c>
    </row>
    <row r="889" spans="2:3" x14ac:dyDescent="0.25">
      <c r="B889" s="12">
        <v>39188</v>
      </c>
      <c r="C889" s="18">
        <v>20.527809000000001</v>
      </c>
    </row>
    <row r="890" spans="2:3" x14ac:dyDescent="0.25">
      <c r="B890" s="12">
        <v>39181</v>
      </c>
      <c r="C890" s="18">
        <v>21.349833</v>
      </c>
    </row>
    <row r="891" spans="2:3" x14ac:dyDescent="0.25">
      <c r="B891" s="12">
        <v>39174</v>
      </c>
      <c r="C891" s="18">
        <v>21.493116000000001</v>
      </c>
    </row>
    <row r="892" spans="2:3" x14ac:dyDescent="0.25">
      <c r="B892" s="12">
        <v>39167</v>
      </c>
      <c r="C892" s="18">
        <v>20.987843000000002</v>
      </c>
    </row>
    <row r="893" spans="2:3" x14ac:dyDescent="0.25">
      <c r="B893" s="12">
        <v>39160</v>
      </c>
      <c r="C893" s="18">
        <v>20.935048999999999</v>
      </c>
    </row>
    <row r="894" spans="2:3" x14ac:dyDescent="0.25">
      <c r="B894" s="12">
        <v>39153</v>
      </c>
      <c r="C894" s="18">
        <v>19.358886999999999</v>
      </c>
    </row>
    <row r="895" spans="2:3" x14ac:dyDescent="0.25">
      <c r="B895" s="12">
        <v>39146</v>
      </c>
      <c r="C895" s="18">
        <v>20.128119000000002</v>
      </c>
    </row>
    <row r="896" spans="2:3" x14ac:dyDescent="0.25">
      <c r="B896" s="12">
        <v>39139</v>
      </c>
      <c r="C896" s="18">
        <v>19.992369</v>
      </c>
    </row>
    <row r="897" spans="2:3" x14ac:dyDescent="0.25">
      <c r="B897" s="12">
        <v>39132</v>
      </c>
      <c r="C897" s="18">
        <v>21.440328999999998</v>
      </c>
    </row>
    <row r="898" spans="2:3" x14ac:dyDescent="0.25">
      <c r="B898" s="12">
        <v>39125</v>
      </c>
      <c r="C898" s="18">
        <v>21.968226999999999</v>
      </c>
    </row>
    <row r="899" spans="2:3" x14ac:dyDescent="0.25">
      <c r="B899" s="12">
        <v>39118</v>
      </c>
      <c r="C899" s="18">
        <v>21.319662000000001</v>
      </c>
    </row>
    <row r="900" spans="2:3" x14ac:dyDescent="0.25">
      <c r="B900" s="12">
        <v>39111</v>
      </c>
      <c r="C900" s="18">
        <v>22.021018999999999</v>
      </c>
    </row>
    <row r="901" spans="2:3" x14ac:dyDescent="0.25">
      <c r="B901" s="12">
        <v>39104</v>
      </c>
      <c r="C901" s="18">
        <v>20.625854</v>
      </c>
    </row>
    <row r="902" spans="2:3" x14ac:dyDescent="0.25">
      <c r="B902" s="12">
        <v>39097</v>
      </c>
      <c r="C902" s="18">
        <v>22.171845999999999</v>
      </c>
    </row>
    <row r="903" spans="2:3" x14ac:dyDescent="0.25">
      <c r="B903" s="12">
        <v>39090</v>
      </c>
      <c r="C903" s="18">
        <v>22.073809000000001</v>
      </c>
    </row>
    <row r="904" spans="2:3" x14ac:dyDescent="0.25">
      <c r="B904" s="12">
        <v>39083</v>
      </c>
      <c r="C904" s="18">
        <v>21.35737</v>
      </c>
    </row>
    <row r="905" spans="2:3" x14ac:dyDescent="0.25">
      <c r="B905" s="12">
        <v>39076</v>
      </c>
      <c r="C905" s="18">
        <v>21.568531</v>
      </c>
    </row>
    <row r="906" spans="2:3" x14ac:dyDescent="0.25">
      <c r="B906" s="12">
        <v>39069</v>
      </c>
      <c r="C906" s="18">
        <v>21.493116000000001</v>
      </c>
    </row>
    <row r="907" spans="2:3" x14ac:dyDescent="0.25">
      <c r="B907" s="12">
        <v>39062</v>
      </c>
      <c r="C907" s="18">
        <v>21.711818999999998</v>
      </c>
    </row>
    <row r="908" spans="2:3" x14ac:dyDescent="0.25">
      <c r="B908" s="12">
        <v>39055</v>
      </c>
      <c r="C908" s="18">
        <v>22.812868000000002</v>
      </c>
    </row>
    <row r="909" spans="2:3" x14ac:dyDescent="0.25">
      <c r="B909" s="12">
        <v>39048</v>
      </c>
      <c r="C909" s="18">
        <v>21.862648</v>
      </c>
    </row>
    <row r="910" spans="2:3" x14ac:dyDescent="0.25">
      <c r="B910" s="12">
        <v>39041</v>
      </c>
      <c r="C910" s="18">
        <v>21.530823000000002</v>
      </c>
    </row>
    <row r="911" spans="2:3" x14ac:dyDescent="0.25">
      <c r="B911" s="12">
        <v>39034</v>
      </c>
      <c r="C911" s="18">
        <v>21.576074999999999</v>
      </c>
    </row>
    <row r="912" spans="2:3" x14ac:dyDescent="0.25">
      <c r="B912" s="12">
        <v>39027</v>
      </c>
      <c r="C912" s="18">
        <v>20.610766999999999</v>
      </c>
    </row>
    <row r="913" spans="2:3" x14ac:dyDescent="0.25">
      <c r="B913" s="12">
        <v>39020</v>
      </c>
      <c r="C913" s="18">
        <v>19.720877000000002</v>
      </c>
    </row>
    <row r="914" spans="2:3" x14ac:dyDescent="0.25">
      <c r="B914" s="12">
        <v>39013</v>
      </c>
      <c r="C914" s="18">
        <v>19.713335000000001</v>
      </c>
    </row>
    <row r="915" spans="2:3" x14ac:dyDescent="0.25">
      <c r="B915" s="12">
        <v>39006</v>
      </c>
      <c r="C915" s="18">
        <v>18.755572999999998</v>
      </c>
    </row>
    <row r="916" spans="2:3" x14ac:dyDescent="0.25">
      <c r="B916" s="12">
        <v>38999</v>
      </c>
      <c r="C916" s="18">
        <v>16.749548000000001</v>
      </c>
    </row>
    <row r="917" spans="2:3" x14ac:dyDescent="0.25">
      <c r="B917" s="12">
        <v>38992</v>
      </c>
      <c r="C917" s="18">
        <v>16.063278</v>
      </c>
    </row>
    <row r="918" spans="2:3" x14ac:dyDescent="0.25">
      <c r="B918" s="12">
        <v>38985</v>
      </c>
      <c r="C918" s="18">
        <v>16.410183</v>
      </c>
    </row>
    <row r="919" spans="2:3" x14ac:dyDescent="0.25">
      <c r="B919" s="12">
        <v>38978</v>
      </c>
      <c r="C919" s="18">
        <v>16.402643000000001</v>
      </c>
    </row>
    <row r="920" spans="2:3" x14ac:dyDescent="0.25">
      <c r="B920" s="12">
        <v>38971</v>
      </c>
      <c r="C920" s="18">
        <v>15.972776</v>
      </c>
    </row>
    <row r="921" spans="2:3" x14ac:dyDescent="0.25">
      <c r="B921" s="12">
        <v>38964</v>
      </c>
      <c r="C921" s="18">
        <v>15.640954000000001</v>
      </c>
    </row>
    <row r="922" spans="2:3" x14ac:dyDescent="0.25">
      <c r="B922" s="12">
        <v>38957</v>
      </c>
      <c r="C922" s="18">
        <v>16.410183</v>
      </c>
    </row>
    <row r="923" spans="2:3" x14ac:dyDescent="0.25">
      <c r="B923" s="12">
        <v>38950</v>
      </c>
      <c r="C923" s="18">
        <v>15.799327</v>
      </c>
    </row>
    <row r="924" spans="2:3" x14ac:dyDescent="0.25">
      <c r="B924" s="12">
        <v>38943</v>
      </c>
      <c r="C924" s="18">
        <v>16.138691000000001</v>
      </c>
    </row>
    <row r="925" spans="2:3" x14ac:dyDescent="0.25">
      <c r="B925" s="12">
        <v>38936</v>
      </c>
      <c r="C925" s="18">
        <v>14.811398000000001</v>
      </c>
    </row>
    <row r="926" spans="2:3" x14ac:dyDescent="0.25">
      <c r="B926" s="12">
        <v>38929</v>
      </c>
      <c r="C926" s="18">
        <v>15.301593</v>
      </c>
    </row>
    <row r="927" spans="2:3" x14ac:dyDescent="0.25">
      <c r="B927" s="12">
        <v>38922</v>
      </c>
      <c r="C927" s="18">
        <v>15.196011</v>
      </c>
    </row>
    <row r="928" spans="2:3" x14ac:dyDescent="0.25">
      <c r="B928" s="12">
        <v>38915</v>
      </c>
      <c r="C928" s="18">
        <v>14.389075999999999</v>
      </c>
    </row>
    <row r="929" spans="2:3" x14ac:dyDescent="0.25">
      <c r="B929" s="12">
        <v>38908</v>
      </c>
      <c r="C929" s="18">
        <v>13.650015</v>
      </c>
    </row>
    <row r="930" spans="2:3" x14ac:dyDescent="0.25">
      <c r="B930" s="12">
        <v>38901</v>
      </c>
      <c r="C930" s="18">
        <v>14.404159999999999</v>
      </c>
    </row>
    <row r="931" spans="2:3" x14ac:dyDescent="0.25">
      <c r="B931" s="12">
        <v>38894</v>
      </c>
      <c r="C931" s="18">
        <v>14.634172</v>
      </c>
    </row>
    <row r="932" spans="2:3" x14ac:dyDescent="0.25">
      <c r="B932" s="12">
        <v>38887</v>
      </c>
      <c r="C932" s="18">
        <v>14.528592</v>
      </c>
    </row>
    <row r="933" spans="2:3" x14ac:dyDescent="0.25">
      <c r="B933" s="12">
        <v>38880</v>
      </c>
      <c r="C933" s="18">
        <v>14.653027</v>
      </c>
    </row>
    <row r="934" spans="2:3" x14ac:dyDescent="0.25">
      <c r="B934" s="12">
        <v>38873</v>
      </c>
      <c r="C934" s="18">
        <v>14.343828</v>
      </c>
    </row>
    <row r="935" spans="2:3" x14ac:dyDescent="0.25">
      <c r="B935" s="12">
        <v>38866</v>
      </c>
      <c r="C935" s="18">
        <v>15.557999000000001</v>
      </c>
    </row>
    <row r="936" spans="2:3" x14ac:dyDescent="0.25">
      <c r="B936" s="12">
        <v>38859</v>
      </c>
      <c r="C936" s="18">
        <v>15.546688</v>
      </c>
    </row>
    <row r="937" spans="2:3" x14ac:dyDescent="0.25">
      <c r="B937" s="12">
        <v>38852</v>
      </c>
      <c r="C937" s="18">
        <v>14.604006999999999</v>
      </c>
    </row>
    <row r="938" spans="2:3" x14ac:dyDescent="0.25">
      <c r="B938" s="12">
        <v>38845</v>
      </c>
      <c r="C938" s="18">
        <v>16.308374000000001</v>
      </c>
    </row>
    <row r="939" spans="2:3" x14ac:dyDescent="0.25">
      <c r="B939" s="12">
        <v>38838</v>
      </c>
      <c r="C939" s="18">
        <v>16.225415999999999</v>
      </c>
    </row>
    <row r="940" spans="2:3" x14ac:dyDescent="0.25">
      <c r="B940" s="12">
        <v>38831</v>
      </c>
      <c r="C940" s="18">
        <v>15.573081999999999</v>
      </c>
    </row>
    <row r="941" spans="2:3" x14ac:dyDescent="0.25">
      <c r="B941" s="12">
        <v>38824</v>
      </c>
      <c r="C941" s="18">
        <v>16.002946999999999</v>
      </c>
    </row>
    <row r="942" spans="2:3" x14ac:dyDescent="0.25">
      <c r="B942" s="12">
        <v>38817</v>
      </c>
      <c r="C942" s="18">
        <v>14.705817</v>
      </c>
    </row>
    <row r="943" spans="2:3" x14ac:dyDescent="0.25">
      <c r="B943" s="12">
        <v>38810</v>
      </c>
      <c r="C943" s="18">
        <v>15.320442</v>
      </c>
    </row>
    <row r="944" spans="2:3" x14ac:dyDescent="0.25">
      <c r="B944" s="12">
        <v>38803</v>
      </c>
      <c r="C944" s="18">
        <v>14.999931999999999</v>
      </c>
    </row>
    <row r="945" spans="2:3" x14ac:dyDescent="0.25">
      <c r="B945" s="12">
        <v>38796</v>
      </c>
      <c r="C945" s="18">
        <v>15.196011</v>
      </c>
    </row>
    <row r="946" spans="2:3" x14ac:dyDescent="0.25">
      <c r="B946" s="12">
        <v>38789</v>
      </c>
      <c r="C946" s="18">
        <v>14.928288</v>
      </c>
    </row>
    <row r="947" spans="2:3" x14ac:dyDescent="0.25">
      <c r="B947" s="12">
        <v>38782</v>
      </c>
      <c r="C947" s="18">
        <v>15.508983000000001</v>
      </c>
    </row>
    <row r="948" spans="2:3" x14ac:dyDescent="0.25">
      <c r="B948" s="12">
        <v>38775</v>
      </c>
      <c r="C948" s="18">
        <v>16.100981000000001</v>
      </c>
    </row>
    <row r="949" spans="2:3" x14ac:dyDescent="0.25">
      <c r="B949" s="12">
        <v>38768</v>
      </c>
      <c r="C949" s="18">
        <v>15.788012999999999</v>
      </c>
    </row>
    <row r="950" spans="2:3" x14ac:dyDescent="0.25">
      <c r="B950" s="12">
        <v>38761</v>
      </c>
      <c r="C950" s="18">
        <v>15.8672</v>
      </c>
    </row>
    <row r="951" spans="2:3" x14ac:dyDescent="0.25">
      <c r="B951" s="12">
        <v>38754</v>
      </c>
      <c r="C951" s="18">
        <v>15.720141</v>
      </c>
    </row>
    <row r="952" spans="2:3" x14ac:dyDescent="0.25">
      <c r="B952" s="12">
        <v>38747</v>
      </c>
      <c r="C952" s="18">
        <v>15.384546</v>
      </c>
    </row>
    <row r="953" spans="2:3" x14ac:dyDescent="0.25">
      <c r="B953" s="12">
        <v>38740</v>
      </c>
      <c r="C953" s="18">
        <v>15.373239</v>
      </c>
    </row>
    <row r="954" spans="2:3" x14ac:dyDescent="0.25">
      <c r="B954" s="12">
        <v>38733</v>
      </c>
      <c r="C954" s="18">
        <v>16.044422000000001</v>
      </c>
    </row>
    <row r="955" spans="2:3" x14ac:dyDescent="0.25">
      <c r="B955" s="12">
        <v>38726</v>
      </c>
      <c r="C955" s="18">
        <v>18.947882</v>
      </c>
    </row>
    <row r="956" spans="2:3" x14ac:dyDescent="0.25">
      <c r="B956" s="12">
        <v>38719</v>
      </c>
      <c r="C956" s="18">
        <v>19.192978</v>
      </c>
    </row>
    <row r="957" spans="2:3" x14ac:dyDescent="0.25">
      <c r="B957" s="12">
        <v>38712</v>
      </c>
      <c r="C957" s="18">
        <v>17.635667999999999</v>
      </c>
    </row>
    <row r="958" spans="2:3" x14ac:dyDescent="0.25">
      <c r="B958" s="12">
        <v>38705</v>
      </c>
      <c r="C958" s="18">
        <v>17.820433000000001</v>
      </c>
    </row>
    <row r="959" spans="2:3" x14ac:dyDescent="0.25">
      <c r="B959" s="12">
        <v>38698</v>
      </c>
      <c r="C959" s="18">
        <v>17.175640000000001</v>
      </c>
    </row>
    <row r="960" spans="2:3" x14ac:dyDescent="0.25">
      <c r="B960" s="12">
        <v>38691</v>
      </c>
      <c r="C960" s="18">
        <v>17.594189</v>
      </c>
    </row>
    <row r="961" spans="2:3" x14ac:dyDescent="0.25">
      <c r="B961" s="12">
        <v>38684</v>
      </c>
      <c r="C961" s="18">
        <v>18.280462</v>
      </c>
    </row>
    <row r="962" spans="2:3" x14ac:dyDescent="0.25">
      <c r="B962" s="12">
        <v>38677</v>
      </c>
      <c r="C962" s="18">
        <v>16.662822999999999</v>
      </c>
    </row>
    <row r="963" spans="2:3" x14ac:dyDescent="0.25">
      <c r="B963" s="12">
        <v>38670</v>
      </c>
      <c r="C963" s="18">
        <v>16.225415999999999</v>
      </c>
    </row>
    <row r="964" spans="2:3" x14ac:dyDescent="0.25">
      <c r="B964" s="12">
        <v>38663</v>
      </c>
      <c r="C964" s="18">
        <v>15.765390999999999</v>
      </c>
    </row>
    <row r="965" spans="2:3" x14ac:dyDescent="0.25">
      <c r="B965" s="12">
        <v>38656</v>
      </c>
      <c r="C965" s="18">
        <v>15.9313</v>
      </c>
    </row>
    <row r="966" spans="2:3" x14ac:dyDescent="0.25">
      <c r="B966" s="12">
        <v>38649</v>
      </c>
      <c r="C966" s="18">
        <v>14.441865</v>
      </c>
    </row>
    <row r="967" spans="2:3" x14ac:dyDescent="0.25">
      <c r="B967" s="12">
        <v>38642</v>
      </c>
      <c r="C967" s="18">
        <v>14.407928999999999</v>
      </c>
    </row>
    <row r="968" spans="2:3" x14ac:dyDescent="0.25">
      <c r="B968" s="12">
        <v>38635</v>
      </c>
      <c r="C968" s="18">
        <v>14.445636</v>
      </c>
    </row>
    <row r="969" spans="2:3" x14ac:dyDescent="0.25">
      <c r="B969" s="12">
        <v>38628</v>
      </c>
      <c r="C969" s="18">
        <v>14.860417</v>
      </c>
    </row>
    <row r="970" spans="2:3" x14ac:dyDescent="0.25">
      <c r="B970" s="12">
        <v>38621</v>
      </c>
      <c r="C970" s="18">
        <v>15.365695000000001</v>
      </c>
    </row>
    <row r="971" spans="2:3" x14ac:dyDescent="0.25">
      <c r="B971" s="12">
        <v>38614</v>
      </c>
      <c r="C971" s="18">
        <v>15.079117999999999</v>
      </c>
    </row>
    <row r="972" spans="2:3" x14ac:dyDescent="0.25">
      <c r="B972" s="12">
        <v>38607</v>
      </c>
      <c r="C972" s="18">
        <v>14.803853</v>
      </c>
    </row>
    <row r="973" spans="2:3" x14ac:dyDescent="0.25">
      <c r="B973" s="12">
        <v>38600</v>
      </c>
      <c r="C973" s="18">
        <v>14.837792</v>
      </c>
    </row>
    <row r="974" spans="2:3" x14ac:dyDescent="0.25">
      <c r="B974" s="12">
        <v>38593</v>
      </c>
      <c r="C974" s="18">
        <v>14.543673999999999</v>
      </c>
    </row>
    <row r="975" spans="2:3" x14ac:dyDescent="0.25">
      <c r="B975" s="12">
        <v>38586</v>
      </c>
      <c r="C975" s="18">
        <v>14.219391999999999</v>
      </c>
    </row>
    <row r="976" spans="2:3" x14ac:dyDescent="0.25">
      <c r="B976" s="12">
        <v>38579</v>
      </c>
      <c r="C976" s="18">
        <v>14.51351</v>
      </c>
    </row>
    <row r="977" spans="2:3" x14ac:dyDescent="0.25">
      <c r="B977" s="12">
        <v>38572</v>
      </c>
      <c r="C977" s="18">
        <v>14.754837</v>
      </c>
    </row>
    <row r="978" spans="2:3" x14ac:dyDescent="0.25">
      <c r="B978" s="12">
        <v>38565</v>
      </c>
      <c r="C978" s="18">
        <v>14.400388</v>
      </c>
    </row>
    <row r="979" spans="2:3" x14ac:dyDescent="0.25">
      <c r="B979" s="12">
        <v>38558</v>
      </c>
      <c r="C979" s="18">
        <v>14.675651</v>
      </c>
    </row>
    <row r="980" spans="2:3" x14ac:dyDescent="0.25">
      <c r="B980" s="12">
        <v>38551</v>
      </c>
      <c r="C980" s="18">
        <v>13.495414999999999</v>
      </c>
    </row>
    <row r="981" spans="2:3" x14ac:dyDescent="0.25">
      <c r="B981" s="12">
        <v>38544</v>
      </c>
      <c r="C981" s="18">
        <v>13.291795</v>
      </c>
    </row>
    <row r="982" spans="2:3" x14ac:dyDescent="0.25">
      <c r="B982" s="12">
        <v>38537</v>
      </c>
      <c r="C982" s="18">
        <v>12.628149000000001</v>
      </c>
    </row>
    <row r="983" spans="2:3" x14ac:dyDescent="0.25">
      <c r="B983" s="12">
        <v>38530</v>
      </c>
      <c r="C983" s="18">
        <v>12.036147</v>
      </c>
    </row>
    <row r="984" spans="2:3" x14ac:dyDescent="0.25">
      <c r="B984" s="12">
        <v>38523</v>
      </c>
      <c r="C984" s="18">
        <v>12.111560000000001</v>
      </c>
    </row>
    <row r="985" spans="2:3" x14ac:dyDescent="0.25">
      <c r="B985" s="12">
        <v>38516</v>
      </c>
      <c r="C985" s="18">
        <v>11.600626999999999</v>
      </c>
    </row>
    <row r="986" spans="2:3" x14ac:dyDescent="0.25">
      <c r="B986" s="12">
        <v>38509</v>
      </c>
      <c r="C986" s="18">
        <v>11.413978</v>
      </c>
    </row>
    <row r="987" spans="2:3" x14ac:dyDescent="0.25">
      <c r="B987" s="12">
        <v>38502</v>
      </c>
      <c r="C987" s="18">
        <v>11.312165999999999</v>
      </c>
    </row>
    <row r="988" spans="2:3" x14ac:dyDescent="0.25">
      <c r="B988" s="12">
        <v>38495</v>
      </c>
      <c r="C988" s="18">
        <v>11.496931999999999</v>
      </c>
    </row>
    <row r="989" spans="2:3" x14ac:dyDescent="0.25">
      <c r="B989" s="12">
        <v>38488</v>
      </c>
      <c r="C989" s="18">
        <v>11.530868999999999</v>
      </c>
    </row>
    <row r="990" spans="2:3" x14ac:dyDescent="0.25">
      <c r="B990" s="12">
        <v>38481</v>
      </c>
      <c r="C990" s="18">
        <v>11.402663</v>
      </c>
    </row>
    <row r="991" spans="2:3" x14ac:dyDescent="0.25">
      <c r="B991" s="12">
        <v>38474</v>
      </c>
      <c r="C991" s="18">
        <v>11.114204000000001</v>
      </c>
    </row>
    <row r="992" spans="2:3" x14ac:dyDescent="0.25">
      <c r="B992" s="12">
        <v>38467</v>
      </c>
      <c r="C992" s="18">
        <v>10.870993</v>
      </c>
    </row>
    <row r="993" spans="2:3" x14ac:dyDescent="0.25">
      <c r="B993" s="12">
        <v>38460</v>
      </c>
      <c r="C993" s="18">
        <v>11.397005999999999</v>
      </c>
    </row>
    <row r="994" spans="2:3" x14ac:dyDescent="0.25">
      <c r="B994" s="12">
        <v>38453</v>
      </c>
      <c r="C994" s="18">
        <v>11.632679</v>
      </c>
    </row>
    <row r="995" spans="2:3" x14ac:dyDescent="0.25">
      <c r="B995" s="12">
        <v>38446</v>
      </c>
      <c r="C995" s="18">
        <v>11.781620999999999</v>
      </c>
    </row>
    <row r="996" spans="2:3" x14ac:dyDescent="0.25">
      <c r="B996" s="12">
        <v>38439</v>
      </c>
      <c r="C996" s="18">
        <v>11.551607000000001</v>
      </c>
    </row>
    <row r="997" spans="2:3" x14ac:dyDescent="0.25">
      <c r="B997" s="12">
        <v>38432</v>
      </c>
      <c r="C997" s="18">
        <v>11.576117999999999</v>
      </c>
    </row>
    <row r="998" spans="2:3" x14ac:dyDescent="0.25">
      <c r="B998" s="12">
        <v>38425</v>
      </c>
      <c r="C998" s="18">
        <v>11.917367</v>
      </c>
    </row>
    <row r="999" spans="2:3" x14ac:dyDescent="0.25">
      <c r="B999" s="12">
        <v>38418</v>
      </c>
      <c r="C999" s="18">
        <v>12.14927</v>
      </c>
    </row>
    <row r="1000" spans="2:3" x14ac:dyDescent="0.25">
      <c r="B1000" s="12">
        <v>38411</v>
      </c>
      <c r="C1000" s="18">
        <v>12.066311000000001</v>
      </c>
    </row>
    <row r="1001" spans="2:3" x14ac:dyDescent="0.25">
      <c r="B1001" s="12">
        <v>38404</v>
      </c>
      <c r="C1001" s="18">
        <v>12.354771</v>
      </c>
    </row>
    <row r="1002" spans="2:3" x14ac:dyDescent="0.25">
      <c r="B1002" s="12">
        <v>38397</v>
      </c>
      <c r="C1002" s="18">
        <v>12.122871999999999</v>
      </c>
    </row>
    <row r="1003" spans="2:3" x14ac:dyDescent="0.25">
      <c r="B1003" s="12">
        <v>38390</v>
      </c>
      <c r="C1003" s="18">
        <v>11.691124</v>
      </c>
    </row>
    <row r="1004" spans="2:3" x14ac:dyDescent="0.25">
      <c r="B1004" s="12">
        <v>38383</v>
      </c>
      <c r="C1004" s="18">
        <v>12.015406</v>
      </c>
    </row>
    <row r="1005" spans="2:3" x14ac:dyDescent="0.25">
      <c r="B1005" s="12">
        <v>38376</v>
      </c>
      <c r="C1005" s="18">
        <v>11.447913</v>
      </c>
    </row>
    <row r="1006" spans="2:3" x14ac:dyDescent="0.25">
      <c r="B1006" s="12">
        <v>38369</v>
      </c>
      <c r="C1006" s="18">
        <v>10.952063000000001</v>
      </c>
    </row>
    <row r="1007" spans="2:3" x14ac:dyDescent="0.25">
      <c r="B1007" s="12">
        <v>38362</v>
      </c>
      <c r="C1007" s="18">
        <v>10.8314</v>
      </c>
    </row>
    <row r="1008" spans="2:3" x14ac:dyDescent="0.25">
      <c r="B1008" s="12">
        <v>38355</v>
      </c>
      <c r="C1008" s="18">
        <v>10.267674</v>
      </c>
    </row>
    <row r="1009" spans="2:3" x14ac:dyDescent="0.25">
      <c r="B1009" s="12">
        <v>38348</v>
      </c>
      <c r="C1009" s="18">
        <v>11.447913</v>
      </c>
    </row>
    <row r="1010" spans="2:3" x14ac:dyDescent="0.25">
      <c r="B1010" s="12">
        <v>38341</v>
      </c>
      <c r="C1010" s="18">
        <v>11.438485</v>
      </c>
    </row>
    <row r="1011" spans="2:3" x14ac:dyDescent="0.25">
      <c r="B1011" s="12">
        <v>38334</v>
      </c>
      <c r="C1011" s="18">
        <v>11.055758000000001</v>
      </c>
    </row>
    <row r="1012" spans="2:3" x14ac:dyDescent="0.25">
      <c r="B1012" s="12">
        <v>38327</v>
      </c>
      <c r="C1012" s="18">
        <v>10.876649</v>
      </c>
    </row>
    <row r="1013" spans="2:3" x14ac:dyDescent="0.25">
      <c r="B1013" s="12">
        <v>38320</v>
      </c>
      <c r="C1013" s="18">
        <v>11.249949000000001</v>
      </c>
    </row>
    <row r="1014" spans="2:3" x14ac:dyDescent="0.25">
      <c r="B1014" s="12">
        <v>38313</v>
      </c>
      <c r="C1014" s="18">
        <v>10.821973</v>
      </c>
    </row>
    <row r="1015" spans="2:3" x14ac:dyDescent="0.25">
      <c r="B1015" s="12">
        <v>38306</v>
      </c>
      <c r="C1015" s="18">
        <v>10.559906</v>
      </c>
    </row>
    <row r="1016" spans="2:3" x14ac:dyDescent="0.25">
      <c r="B1016" s="12">
        <v>38299</v>
      </c>
      <c r="C1016" s="18">
        <v>10.393995</v>
      </c>
    </row>
    <row r="1017" spans="2:3" x14ac:dyDescent="0.25">
      <c r="B1017" s="12">
        <v>38292</v>
      </c>
      <c r="C1017" s="18">
        <v>10.152670000000001</v>
      </c>
    </row>
    <row r="1018" spans="2:3" x14ac:dyDescent="0.25">
      <c r="B1018" s="12">
        <v>38285</v>
      </c>
      <c r="C1018" s="18">
        <v>9.8208459999999995</v>
      </c>
    </row>
    <row r="1019" spans="2:3" x14ac:dyDescent="0.25">
      <c r="B1019" s="12">
        <v>38278</v>
      </c>
      <c r="C1019" s="18">
        <v>9.3909830000000003</v>
      </c>
    </row>
    <row r="1020" spans="2:3" x14ac:dyDescent="0.25">
      <c r="B1020" s="12">
        <v>38271</v>
      </c>
      <c r="C1020" s="18">
        <v>9.3325370000000003</v>
      </c>
    </row>
    <row r="1021" spans="2:3" x14ac:dyDescent="0.25">
      <c r="B1021" s="12">
        <v>38264</v>
      </c>
      <c r="C1021" s="18">
        <v>9.2476970000000005</v>
      </c>
    </row>
    <row r="1022" spans="2:3" x14ac:dyDescent="0.25">
      <c r="B1022" s="12">
        <v>38257</v>
      </c>
      <c r="C1022" s="18">
        <v>9.2929460000000006</v>
      </c>
    </row>
    <row r="1023" spans="2:3" x14ac:dyDescent="0.25">
      <c r="B1023" s="12">
        <v>38250</v>
      </c>
      <c r="C1023" s="18">
        <v>8.7179090000000006</v>
      </c>
    </row>
    <row r="1024" spans="2:3" x14ac:dyDescent="0.25">
      <c r="B1024" s="12">
        <v>38243</v>
      </c>
      <c r="C1024" s="18">
        <v>8.5388020000000004</v>
      </c>
    </row>
    <row r="1025" spans="2:3" x14ac:dyDescent="0.25">
      <c r="B1025" s="12">
        <v>38236</v>
      </c>
      <c r="C1025" s="18">
        <v>8.9875150000000001</v>
      </c>
    </row>
    <row r="1026" spans="2:3" x14ac:dyDescent="0.25">
      <c r="B1026" s="12">
        <v>38229</v>
      </c>
      <c r="C1026" s="18">
        <v>8.6971710000000009</v>
      </c>
    </row>
    <row r="1027" spans="2:3" x14ac:dyDescent="0.25">
      <c r="B1027" s="12">
        <v>38222</v>
      </c>
      <c r="C1027" s="18">
        <v>8.7122530000000005</v>
      </c>
    </row>
    <row r="1028" spans="2:3" x14ac:dyDescent="0.25">
      <c r="B1028" s="12">
        <v>38215</v>
      </c>
      <c r="C1028" s="18">
        <v>8.5897059999999996</v>
      </c>
    </row>
    <row r="1029" spans="2:3" x14ac:dyDescent="0.25">
      <c r="B1029" s="12">
        <v>38208</v>
      </c>
      <c r="C1029" s="18">
        <v>8.1108229999999999</v>
      </c>
    </row>
    <row r="1030" spans="2:3" x14ac:dyDescent="0.25">
      <c r="B1030" s="12">
        <v>38201</v>
      </c>
      <c r="C1030" s="18">
        <v>8.4219080000000002</v>
      </c>
    </row>
    <row r="1031" spans="2:3" x14ac:dyDescent="0.25">
      <c r="B1031" s="12">
        <v>38194</v>
      </c>
      <c r="C1031" s="18">
        <v>7.9185169999999996</v>
      </c>
    </row>
    <row r="1032" spans="2:3" x14ac:dyDescent="0.25">
      <c r="B1032" s="12">
        <v>38187</v>
      </c>
      <c r="C1032" s="18">
        <v>8.4746989999999993</v>
      </c>
    </row>
    <row r="1033" spans="2:3" x14ac:dyDescent="0.25">
      <c r="B1033" s="12">
        <v>38180</v>
      </c>
      <c r="C1033" s="18">
        <v>8.2805049999999998</v>
      </c>
    </row>
    <row r="1034" spans="2:3" x14ac:dyDescent="0.25">
      <c r="B1034" s="12">
        <v>38173</v>
      </c>
      <c r="C1034" s="18">
        <v>8.6670040000000004</v>
      </c>
    </row>
    <row r="1035" spans="2:3" x14ac:dyDescent="0.25">
      <c r="B1035" s="12">
        <v>38166</v>
      </c>
      <c r="C1035" s="18">
        <v>8.7367629999999998</v>
      </c>
    </row>
    <row r="1036" spans="2:3" x14ac:dyDescent="0.25">
      <c r="B1036" s="12">
        <v>38159</v>
      </c>
      <c r="C1036" s="18">
        <v>8.710369</v>
      </c>
    </row>
    <row r="1037" spans="2:3" x14ac:dyDescent="0.25">
      <c r="B1037" s="12">
        <v>38152</v>
      </c>
      <c r="C1037" s="18">
        <v>8.7443059999999999</v>
      </c>
    </row>
    <row r="1038" spans="2:3" x14ac:dyDescent="0.25">
      <c r="B1038" s="12">
        <v>38145</v>
      </c>
      <c r="C1038" s="18">
        <v>9.2137600000000006</v>
      </c>
    </row>
    <row r="1039" spans="2:3" x14ac:dyDescent="0.25">
      <c r="B1039" s="12">
        <v>38138</v>
      </c>
      <c r="C1039" s="18">
        <v>8.9762050000000002</v>
      </c>
    </row>
    <row r="1040" spans="2:3" x14ac:dyDescent="0.25">
      <c r="B1040" s="12">
        <v>38131</v>
      </c>
      <c r="C1040" s="18">
        <v>8.7518449999999994</v>
      </c>
    </row>
    <row r="1041" spans="2:3" x14ac:dyDescent="0.25">
      <c r="B1041" s="12">
        <v>38124</v>
      </c>
      <c r="C1041" s="18">
        <v>8.6594650000000009</v>
      </c>
    </row>
    <row r="1042" spans="2:3" x14ac:dyDescent="0.25">
      <c r="B1042" s="12">
        <v>38117</v>
      </c>
      <c r="C1042" s="18">
        <v>8.2842760000000002</v>
      </c>
    </row>
    <row r="1043" spans="2:3" x14ac:dyDescent="0.25">
      <c r="B1043" s="12">
        <v>38110</v>
      </c>
      <c r="C1043" s="18">
        <v>8.2409140000000001</v>
      </c>
    </row>
    <row r="1044" spans="2:3" x14ac:dyDescent="0.25">
      <c r="B1044" s="12">
        <v>38103</v>
      </c>
      <c r="C1044" s="18">
        <v>8.0882000000000005</v>
      </c>
    </row>
    <row r="1045" spans="2:3" x14ac:dyDescent="0.25">
      <c r="B1045" s="12">
        <v>38096</v>
      </c>
      <c r="C1045" s="18">
        <v>8.8027499999999996</v>
      </c>
    </row>
    <row r="1046" spans="2:3" x14ac:dyDescent="0.25">
      <c r="B1046" s="12">
        <v>38089</v>
      </c>
      <c r="C1046" s="18">
        <v>8.8800519999999992</v>
      </c>
    </row>
    <row r="1047" spans="2:3" x14ac:dyDescent="0.25">
      <c r="B1047" s="12">
        <v>38082</v>
      </c>
      <c r="C1047" s="18">
        <v>8.8725090000000009</v>
      </c>
    </row>
    <row r="1048" spans="2:3" x14ac:dyDescent="0.25">
      <c r="B1048" s="12">
        <v>38075</v>
      </c>
      <c r="C1048" s="18">
        <v>8.6424950000000003</v>
      </c>
    </row>
    <row r="1049" spans="2:3" x14ac:dyDescent="0.25">
      <c r="B1049" s="12">
        <v>38068</v>
      </c>
      <c r="C1049" s="18">
        <v>8.2955889999999997</v>
      </c>
    </row>
    <row r="1050" spans="2:3" x14ac:dyDescent="0.25">
      <c r="B1050" s="12">
        <v>38061</v>
      </c>
      <c r="C1050" s="18">
        <v>8.5256039999999995</v>
      </c>
    </row>
    <row r="1051" spans="2:3" x14ac:dyDescent="0.25">
      <c r="B1051" s="12">
        <v>38054</v>
      </c>
      <c r="C1051" s="18">
        <v>8.4558429999999998</v>
      </c>
    </row>
    <row r="1052" spans="2:3" x14ac:dyDescent="0.25">
      <c r="B1052" s="12">
        <v>38047</v>
      </c>
      <c r="C1052" s="18">
        <v>9.0195670000000003</v>
      </c>
    </row>
    <row r="1053" spans="2:3" x14ac:dyDescent="0.25">
      <c r="B1053" s="12">
        <v>38040</v>
      </c>
      <c r="C1053" s="18">
        <v>9.0667010000000001</v>
      </c>
    </row>
    <row r="1054" spans="2:3" x14ac:dyDescent="0.25">
      <c r="B1054" s="12">
        <v>38033</v>
      </c>
      <c r="C1054" s="18">
        <v>9.4211500000000008</v>
      </c>
    </row>
    <row r="1055" spans="2:3" x14ac:dyDescent="0.25">
      <c r="B1055" s="12">
        <v>38026</v>
      </c>
      <c r="C1055" s="18">
        <v>9.55124</v>
      </c>
    </row>
    <row r="1056" spans="2:3" x14ac:dyDescent="0.25">
      <c r="B1056" s="12">
        <v>38019</v>
      </c>
      <c r="C1056" s="18">
        <v>9.1911339999999999</v>
      </c>
    </row>
    <row r="1057" spans="2:3" x14ac:dyDescent="0.25">
      <c r="B1057" s="12">
        <v>38012</v>
      </c>
      <c r="C1057" s="18">
        <v>9.2344989999999996</v>
      </c>
    </row>
    <row r="1058" spans="2:3" x14ac:dyDescent="0.25">
      <c r="B1058" s="12">
        <v>38005</v>
      </c>
      <c r="C1058" s="18">
        <v>8.8385730000000002</v>
      </c>
    </row>
    <row r="1059" spans="2:3" x14ac:dyDescent="0.25">
      <c r="B1059" s="12">
        <v>37998</v>
      </c>
      <c r="C1059" s="18">
        <v>9.0157989999999995</v>
      </c>
    </row>
    <row r="1060" spans="2:3" x14ac:dyDescent="0.25">
      <c r="B1060" s="12">
        <v>37991</v>
      </c>
      <c r="C1060" s="18">
        <v>8.7386490000000006</v>
      </c>
    </row>
    <row r="1061" spans="2:3" x14ac:dyDescent="0.25">
      <c r="B1061" s="12">
        <v>37984</v>
      </c>
      <c r="C1061" s="18">
        <v>8.097626</v>
      </c>
    </row>
    <row r="1062" spans="2:3" x14ac:dyDescent="0.25">
      <c r="B1062" s="12">
        <v>37977</v>
      </c>
      <c r="C1062" s="18">
        <v>7.7469479999999997</v>
      </c>
    </row>
    <row r="1063" spans="2:3" x14ac:dyDescent="0.25">
      <c r="B1063" s="12">
        <v>37970</v>
      </c>
      <c r="C1063" s="18">
        <v>7.9166309999999998</v>
      </c>
    </row>
    <row r="1064" spans="2:3" x14ac:dyDescent="0.25">
      <c r="B1064" s="12">
        <v>37963</v>
      </c>
      <c r="C1064" s="18">
        <v>8.2616530000000008</v>
      </c>
    </row>
    <row r="1065" spans="2:3" x14ac:dyDescent="0.25">
      <c r="B1065" s="12">
        <v>37956</v>
      </c>
      <c r="C1065" s="18">
        <v>8.3464950000000009</v>
      </c>
    </row>
    <row r="1066" spans="2:3" x14ac:dyDescent="0.25">
      <c r="B1066" s="12">
        <v>37949</v>
      </c>
      <c r="C1066" s="18">
        <v>8.1277930000000005</v>
      </c>
    </row>
    <row r="1067" spans="2:3" x14ac:dyDescent="0.25">
      <c r="B1067" s="12">
        <v>37942</v>
      </c>
      <c r="C1067" s="18">
        <v>7.635713</v>
      </c>
    </row>
    <row r="1068" spans="2:3" x14ac:dyDescent="0.25">
      <c r="B1068" s="12">
        <v>37935</v>
      </c>
      <c r="C1068" s="18">
        <v>7.3057740000000004</v>
      </c>
    </row>
    <row r="1069" spans="2:3" x14ac:dyDescent="0.25">
      <c r="B1069" s="12">
        <v>37928</v>
      </c>
      <c r="C1069" s="18">
        <v>7.5452159999999999</v>
      </c>
    </row>
    <row r="1070" spans="2:3" x14ac:dyDescent="0.25">
      <c r="B1070" s="12">
        <v>37921</v>
      </c>
      <c r="C1070" s="18">
        <v>7.5150499999999996</v>
      </c>
    </row>
    <row r="1071" spans="2:3" x14ac:dyDescent="0.25">
      <c r="B1071" s="12">
        <v>37914</v>
      </c>
      <c r="C1071" s="18">
        <v>7.4339789999999999</v>
      </c>
    </row>
    <row r="1072" spans="2:3" x14ac:dyDescent="0.25">
      <c r="B1072" s="12">
        <v>37907</v>
      </c>
      <c r="C1072" s="18">
        <v>6.625159</v>
      </c>
    </row>
    <row r="1073" spans="2:3" x14ac:dyDescent="0.25">
      <c r="B1073" s="12">
        <v>37900</v>
      </c>
      <c r="C1073" s="18">
        <v>6.7100010000000001</v>
      </c>
    </row>
    <row r="1074" spans="2:3" x14ac:dyDescent="0.25">
      <c r="B1074" s="12">
        <v>37893</v>
      </c>
      <c r="C1074" s="18">
        <v>5.9709390000000004</v>
      </c>
    </row>
    <row r="1075" spans="2:3" x14ac:dyDescent="0.25">
      <c r="B1075" s="12">
        <v>37886</v>
      </c>
      <c r="C1075" s="18">
        <v>5.8747850000000001</v>
      </c>
    </row>
    <row r="1076" spans="2:3" x14ac:dyDescent="0.25">
      <c r="B1076" s="12">
        <v>37879</v>
      </c>
      <c r="C1076" s="18">
        <v>6.0501240000000003</v>
      </c>
    </row>
    <row r="1077" spans="2:3" x14ac:dyDescent="0.25">
      <c r="B1077" s="12">
        <v>37872</v>
      </c>
      <c r="C1077" s="18">
        <v>5.8521609999999997</v>
      </c>
    </row>
    <row r="1078" spans="2:3" x14ac:dyDescent="0.25">
      <c r="B1078" s="12">
        <v>37865</v>
      </c>
      <c r="C1078" s="18">
        <v>6.0670909999999996</v>
      </c>
    </row>
    <row r="1079" spans="2:3" x14ac:dyDescent="0.25">
      <c r="B1079" s="12">
        <v>37858</v>
      </c>
      <c r="C1079" s="18">
        <v>6.0293840000000003</v>
      </c>
    </row>
    <row r="1080" spans="2:3" x14ac:dyDescent="0.25">
      <c r="B1080" s="12">
        <v>37851</v>
      </c>
      <c r="C1080" s="18">
        <v>5.8257659999999998</v>
      </c>
    </row>
    <row r="1081" spans="2:3" x14ac:dyDescent="0.25">
      <c r="B1081" s="12">
        <v>37844</v>
      </c>
      <c r="C1081" s="18">
        <v>5.6937899999999999</v>
      </c>
    </row>
    <row r="1082" spans="2:3" x14ac:dyDescent="0.25">
      <c r="B1082" s="12">
        <v>37837</v>
      </c>
      <c r="C1082" s="18">
        <v>5.4901720000000003</v>
      </c>
    </row>
    <row r="1083" spans="2:3" x14ac:dyDescent="0.25">
      <c r="B1083" s="12">
        <v>37830</v>
      </c>
      <c r="C1083" s="18">
        <v>5.433611</v>
      </c>
    </row>
    <row r="1084" spans="2:3" x14ac:dyDescent="0.25">
      <c r="B1084" s="12">
        <v>37823</v>
      </c>
      <c r="C1084" s="18">
        <v>5.6560829999999997</v>
      </c>
    </row>
    <row r="1085" spans="2:3" x14ac:dyDescent="0.25">
      <c r="B1085" s="12">
        <v>37816</v>
      </c>
      <c r="C1085" s="18">
        <v>5.316719</v>
      </c>
    </row>
    <row r="1086" spans="2:3" x14ac:dyDescent="0.25">
      <c r="B1086" s="12">
        <v>37809</v>
      </c>
      <c r="C1086" s="18">
        <v>5.2940940000000003</v>
      </c>
    </row>
    <row r="1087" spans="2:3" x14ac:dyDescent="0.25">
      <c r="B1087" s="12">
        <v>37802</v>
      </c>
      <c r="C1087" s="18">
        <v>7.1587170000000002</v>
      </c>
    </row>
    <row r="1088" spans="2:3" x14ac:dyDescent="0.25">
      <c r="B1088" s="12">
        <v>37795</v>
      </c>
      <c r="C1088" s="18">
        <v>7.2397869999999998</v>
      </c>
    </row>
    <row r="1089" spans="2:3" x14ac:dyDescent="0.25">
      <c r="B1089" s="12">
        <v>37788</v>
      </c>
      <c r="C1089" s="18">
        <v>7.2209320000000004</v>
      </c>
    </row>
    <row r="1090" spans="2:3" x14ac:dyDescent="0.25">
      <c r="B1090" s="12">
        <v>37781</v>
      </c>
      <c r="C1090" s="18">
        <v>7.4283219999999996</v>
      </c>
    </row>
    <row r="1091" spans="2:3" x14ac:dyDescent="0.25">
      <c r="B1091" s="12">
        <v>37774</v>
      </c>
      <c r="C1091" s="18">
        <v>7.824249</v>
      </c>
    </row>
    <row r="1092" spans="2:3" x14ac:dyDescent="0.25">
      <c r="B1092" s="12">
        <v>37767</v>
      </c>
      <c r="C1092" s="18">
        <v>8.0127839999999999</v>
      </c>
    </row>
    <row r="1093" spans="2:3" x14ac:dyDescent="0.25">
      <c r="B1093" s="12">
        <v>37760</v>
      </c>
      <c r="C1093" s="18">
        <v>7.4490629999999998</v>
      </c>
    </row>
    <row r="1094" spans="2:3" x14ac:dyDescent="0.25">
      <c r="B1094" s="12">
        <v>37753</v>
      </c>
      <c r="C1094" s="18">
        <v>7.4188960000000002</v>
      </c>
    </row>
    <row r="1095" spans="2:3" x14ac:dyDescent="0.25">
      <c r="B1095" s="12">
        <v>37746</v>
      </c>
      <c r="C1095" s="18">
        <v>7.1964230000000002</v>
      </c>
    </row>
    <row r="1096" spans="2:3" x14ac:dyDescent="0.25">
      <c r="B1096" s="12">
        <v>37739</v>
      </c>
      <c r="C1096" s="18">
        <v>7.1756840000000004</v>
      </c>
    </row>
    <row r="1097" spans="2:3" x14ac:dyDescent="0.25">
      <c r="B1097" s="12">
        <v>37732</v>
      </c>
      <c r="C1097" s="18">
        <v>6.5553999999999997</v>
      </c>
    </row>
    <row r="1098" spans="2:3" x14ac:dyDescent="0.25">
      <c r="B1098" s="12">
        <v>37725</v>
      </c>
      <c r="C1098" s="18">
        <v>6.3989149999999997</v>
      </c>
    </row>
    <row r="1099" spans="2:3" x14ac:dyDescent="0.25">
      <c r="B1099" s="12">
        <v>37718</v>
      </c>
      <c r="C1099" s="18">
        <v>6.1274240000000004</v>
      </c>
    </row>
    <row r="1100" spans="2:3" x14ac:dyDescent="0.25">
      <c r="B1100" s="12">
        <v>37711</v>
      </c>
      <c r="C1100" s="18">
        <v>5.9501999999999997</v>
      </c>
    </row>
    <row r="1101" spans="2:3" x14ac:dyDescent="0.25">
      <c r="B1101" s="12">
        <v>37704</v>
      </c>
      <c r="C1101" s="18">
        <v>5.5033690000000002</v>
      </c>
    </row>
    <row r="1102" spans="2:3" x14ac:dyDescent="0.25">
      <c r="B1102" s="12">
        <v>37697</v>
      </c>
      <c r="C1102" s="18">
        <v>6.221692</v>
      </c>
    </row>
    <row r="1103" spans="2:3" x14ac:dyDescent="0.25">
      <c r="B1103" s="12">
        <v>37690</v>
      </c>
      <c r="C1103" s="18">
        <v>5.8069110000000004</v>
      </c>
    </row>
    <row r="1104" spans="2:3" x14ac:dyDescent="0.25">
      <c r="B1104" s="12">
        <v>37683</v>
      </c>
      <c r="C1104" s="18">
        <v>5.4769740000000002</v>
      </c>
    </row>
    <row r="1105" spans="2:3" x14ac:dyDescent="0.25">
      <c r="B1105" s="12">
        <v>37676</v>
      </c>
      <c r="C1105" s="18">
        <v>6.3103040000000004</v>
      </c>
    </row>
    <row r="1106" spans="2:3" x14ac:dyDescent="0.25">
      <c r="B1106" s="12">
        <v>37669</v>
      </c>
      <c r="C1106" s="18">
        <v>6.2820229999999997</v>
      </c>
    </row>
    <row r="1107" spans="2:3" x14ac:dyDescent="0.25">
      <c r="B1107" s="12">
        <v>37662</v>
      </c>
      <c r="C1107" s="18">
        <v>6.0143019999999998</v>
      </c>
    </row>
    <row r="1108" spans="2:3" x14ac:dyDescent="0.25">
      <c r="B1108" s="12">
        <v>37655</v>
      </c>
      <c r="C1108" s="18">
        <v>6.2971069999999996</v>
      </c>
    </row>
    <row r="1109" spans="2:3" x14ac:dyDescent="0.25">
      <c r="B1109" s="12">
        <v>37648</v>
      </c>
      <c r="C1109" s="18">
        <v>6.3159599999999996</v>
      </c>
    </row>
    <row r="1110" spans="2:3" x14ac:dyDescent="0.25">
      <c r="B1110" s="12">
        <v>37641</v>
      </c>
      <c r="C1110" s="18">
        <v>6.383832</v>
      </c>
    </row>
    <row r="1111" spans="2:3" x14ac:dyDescent="0.25">
      <c r="B1111" s="12">
        <v>37634</v>
      </c>
      <c r="C1111" s="18">
        <v>6.150048</v>
      </c>
    </row>
    <row r="1112" spans="2:3" x14ac:dyDescent="0.25">
      <c r="B1112" s="12">
        <v>37627</v>
      </c>
      <c r="C1112" s="18">
        <v>6.3555520000000003</v>
      </c>
    </row>
    <row r="1113" spans="2:3" x14ac:dyDescent="0.25">
      <c r="B1113" s="12">
        <v>37620</v>
      </c>
      <c r="C1113" s="18">
        <v>5.8634729999999999</v>
      </c>
    </row>
    <row r="1114" spans="2:3" x14ac:dyDescent="0.25">
      <c r="B1114" s="12">
        <v>37613</v>
      </c>
      <c r="C1114" s="18">
        <v>5.5297640000000001</v>
      </c>
    </row>
    <row r="1115" spans="2:3" x14ac:dyDescent="0.25">
      <c r="B1115" s="12">
        <v>37606</v>
      </c>
      <c r="C1115" s="18">
        <v>5.5335349999999996</v>
      </c>
    </row>
    <row r="1116" spans="2:3" x14ac:dyDescent="0.25">
      <c r="B1116" s="12">
        <v>37599</v>
      </c>
      <c r="C1116" s="18">
        <v>6.4177689999999998</v>
      </c>
    </row>
    <row r="1117" spans="2:3" x14ac:dyDescent="0.25">
      <c r="B1117" s="12">
        <v>37592</v>
      </c>
      <c r="C1117" s="18">
        <v>6.293336</v>
      </c>
    </row>
    <row r="1118" spans="2:3" x14ac:dyDescent="0.25">
      <c r="B1118" s="12">
        <v>37585</v>
      </c>
      <c r="C1118" s="18">
        <v>6.9192739999999997</v>
      </c>
    </row>
    <row r="1119" spans="2:3" x14ac:dyDescent="0.25">
      <c r="B1119" s="12">
        <v>37578</v>
      </c>
      <c r="C1119" s="18">
        <v>6.8231219999999997</v>
      </c>
    </row>
    <row r="1120" spans="2:3" x14ac:dyDescent="0.25">
      <c r="B1120" s="12">
        <v>37571</v>
      </c>
      <c r="C1120" s="18">
        <v>6.728853</v>
      </c>
    </row>
    <row r="1121" spans="2:3" x14ac:dyDescent="0.25">
      <c r="B1121" s="12">
        <v>37564</v>
      </c>
      <c r="C1121" s="18">
        <v>6.3348129999999996</v>
      </c>
    </row>
    <row r="1122" spans="2:3" x14ac:dyDescent="0.25">
      <c r="B1122" s="12">
        <v>37557</v>
      </c>
      <c r="C1122" s="18">
        <v>6.5610559999999998</v>
      </c>
    </row>
    <row r="1123" spans="2:3" x14ac:dyDescent="0.25">
      <c r="B1123" s="12">
        <v>37550</v>
      </c>
      <c r="C1123" s="18">
        <v>5.8823270000000001</v>
      </c>
    </row>
    <row r="1124" spans="2:3" x14ac:dyDescent="0.25">
      <c r="B1124" s="12">
        <v>37543</v>
      </c>
      <c r="C1124" s="18">
        <v>5.5938670000000004</v>
      </c>
    </row>
    <row r="1125" spans="2:3" x14ac:dyDescent="0.25">
      <c r="B1125" s="12">
        <v>37536</v>
      </c>
      <c r="C1125" s="18">
        <v>4.8076720000000002</v>
      </c>
    </row>
    <row r="1126" spans="2:3" x14ac:dyDescent="0.25">
      <c r="B1126" s="12">
        <v>37529</v>
      </c>
      <c r="C1126" s="18">
        <v>4.1836159999999998</v>
      </c>
    </row>
    <row r="1127" spans="2:3" x14ac:dyDescent="0.25">
      <c r="B1127" s="12">
        <v>37522</v>
      </c>
      <c r="C1127" s="18">
        <v>5.2450749999999999</v>
      </c>
    </row>
    <row r="1128" spans="2:3" x14ac:dyDescent="0.25">
      <c r="B1128" s="12">
        <v>37515</v>
      </c>
      <c r="C1128" s="18">
        <v>4.5776570000000003</v>
      </c>
    </row>
    <row r="1129" spans="2:3" x14ac:dyDescent="0.25">
      <c r="B1129" s="12">
        <v>37508</v>
      </c>
      <c r="C1129" s="18">
        <v>5.0772769999999996</v>
      </c>
    </row>
    <row r="1130" spans="2:3" x14ac:dyDescent="0.25">
      <c r="B1130" s="12">
        <v>37501</v>
      </c>
      <c r="C1130" s="18">
        <v>5.6014080000000002</v>
      </c>
    </row>
    <row r="1131" spans="2:3" x14ac:dyDescent="0.25">
      <c r="B1131" s="12">
        <v>37494</v>
      </c>
      <c r="C1131" s="18">
        <v>6.1839839999999997</v>
      </c>
    </row>
    <row r="1132" spans="2:3" x14ac:dyDescent="0.25">
      <c r="B1132" s="12">
        <v>37487</v>
      </c>
      <c r="C1132" s="18">
        <v>6.2839090000000004</v>
      </c>
    </row>
    <row r="1133" spans="2:3" x14ac:dyDescent="0.25">
      <c r="B1133" s="12">
        <v>37480</v>
      </c>
      <c r="C1133" s="18">
        <v>6.5704830000000003</v>
      </c>
    </row>
    <row r="1134" spans="2:3" x14ac:dyDescent="0.25">
      <c r="B1134" s="12">
        <v>37473</v>
      </c>
      <c r="C1134" s="18">
        <v>6.3630940000000002</v>
      </c>
    </row>
    <row r="1135" spans="2:3" x14ac:dyDescent="0.25">
      <c r="B1135" s="12">
        <v>37466</v>
      </c>
      <c r="C1135" s="18">
        <v>7.0267419999999996</v>
      </c>
    </row>
    <row r="1136" spans="2:3" x14ac:dyDescent="0.25">
      <c r="B1136" s="12">
        <v>37459</v>
      </c>
      <c r="C1136" s="18">
        <v>7.4226660000000004</v>
      </c>
    </row>
    <row r="1137" spans="2:3" x14ac:dyDescent="0.25">
      <c r="B1137" s="12">
        <v>37452</v>
      </c>
      <c r="C1137" s="18">
        <v>8.0599190000000007</v>
      </c>
    </row>
    <row r="1138" spans="2:3" x14ac:dyDescent="0.25">
      <c r="B1138" s="12">
        <v>37445</v>
      </c>
      <c r="C1138" s="18">
        <v>8.1240220000000001</v>
      </c>
    </row>
    <row r="1139" spans="2:3" x14ac:dyDescent="0.25">
      <c r="B1139" s="12">
        <v>37438</v>
      </c>
      <c r="C1139" s="18">
        <v>8.3276389999999996</v>
      </c>
    </row>
    <row r="1140" spans="2:3" x14ac:dyDescent="0.25">
      <c r="B1140" s="12">
        <v>37431</v>
      </c>
      <c r="C1140" s="18">
        <v>8.8706239999999994</v>
      </c>
    </row>
    <row r="1141" spans="2:3" x14ac:dyDescent="0.25">
      <c r="B1141" s="12">
        <v>37424</v>
      </c>
      <c r="C1141" s="18">
        <v>8.0222110000000004</v>
      </c>
    </row>
    <row r="1142" spans="2:3" x14ac:dyDescent="0.25">
      <c r="B1142" s="12">
        <v>37417</v>
      </c>
      <c r="C1142" s="18">
        <v>7.803509</v>
      </c>
    </row>
    <row r="1143" spans="2:3" x14ac:dyDescent="0.25">
      <c r="B1143" s="12">
        <v>37410</v>
      </c>
      <c r="C1143" s="18">
        <v>8.8706239999999994</v>
      </c>
    </row>
    <row r="1144" spans="2:3" x14ac:dyDescent="0.25">
      <c r="B1144" s="12">
        <v>37403</v>
      </c>
      <c r="C1144" s="18">
        <v>9.0101399999999998</v>
      </c>
    </row>
    <row r="1145" spans="2:3" x14ac:dyDescent="0.25">
      <c r="B1145" s="12">
        <v>37396</v>
      </c>
      <c r="C1145" s="18">
        <v>9.0780139999999996</v>
      </c>
    </row>
    <row r="1146" spans="2:3" x14ac:dyDescent="0.25">
      <c r="B1146" s="12">
        <v>37389</v>
      </c>
      <c r="C1146" s="18">
        <v>10.039548999999999</v>
      </c>
    </row>
    <row r="1147" spans="2:3" x14ac:dyDescent="0.25">
      <c r="B1147" s="12">
        <v>37382</v>
      </c>
      <c r="C1147" s="18">
        <v>8.9177590000000002</v>
      </c>
    </row>
    <row r="1148" spans="2:3" x14ac:dyDescent="0.25">
      <c r="B1148" s="12">
        <v>37375</v>
      </c>
      <c r="C1148" s="18">
        <v>8.7706999999999997</v>
      </c>
    </row>
    <row r="1149" spans="2:3" x14ac:dyDescent="0.25">
      <c r="B1149" s="12">
        <v>37368</v>
      </c>
      <c r="C1149" s="18">
        <v>8.5312590000000004</v>
      </c>
    </row>
    <row r="1150" spans="2:3" x14ac:dyDescent="0.25">
      <c r="B1150" s="12">
        <v>37361</v>
      </c>
      <c r="C1150" s="18">
        <v>8.3427229999999994</v>
      </c>
    </row>
    <row r="1151" spans="2:3" x14ac:dyDescent="0.25">
      <c r="B1151" s="12">
        <v>37354</v>
      </c>
      <c r="C1151" s="18">
        <v>8.0146700000000006</v>
      </c>
    </row>
    <row r="1152" spans="2:3" x14ac:dyDescent="0.25">
      <c r="B1152" s="12">
        <v>37347</v>
      </c>
      <c r="C1152" s="18">
        <v>8.6519220000000008</v>
      </c>
    </row>
    <row r="1153" spans="2:3" x14ac:dyDescent="0.25">
      <c r="B1153" s="12">
        <v>37340</v>
      </c>
      <c r="C1153" s="18">
        <v>8.8989049999999992</v>
      </c>
    </row>
    <row r="1154" spans="2:3" x14ac:dyDescent="0.25">
      <c r="B1154" s="12">
        <v>37333</v>
      </c>
      <c r="C1154" s="18">
        <v>8.8008640000000007</v>
      </c>
    </row>
    <row r="1155" spans="2:3" x14ac:dyDescent="0.25">
      <c r="B1155" s="12">
        <v>37326</v>
      </c>
      <c r="C1155" s="18">
        <v>9.0968689999999999</v>
      </c>
    </row>
    <row r="1156" spans="2:3" x14ac:dyDescent="0.25">
      <c r="B1156" s="12">
        <v>37319</v>
      </c>
      <c r="C1156" s="18">
        <v>8.5274889999999992</v>
      </c>
    </row>
    <row r="1157" spans="2:3" x14ac:dyDescent="0.25">
      <c r="B1157" s="12">
        <v>37312</v>
      </c>
      <c r="C1157" s="18">
        <v>8.2880450000000003</v>
      </c>
    </row>
    <row r="1158" spans="2:3" x14ac:dyDescent="0.25">
      <c r="B1158" s="12">
        <v>37305</v>
      </c>
      <c r="C1158" s="18">
        <v>7.6790760000000002</v>
      </c>
    </row>
    <row r="1159" spans="2:3" x14ac:dyDescent="0.25">
      <c r="B1159" s="12">
        <v>37298</v>
      </c>
      <c r="C1159" s="18">
        <v>7.9958179999999999</v>
      </c>
    </row>
    <row r="1160" spans="2:3" x14ac:dyDescent="0.25">
      <c r="B1160" s="12">
        <v>37291</v>
      </c>
      <c r="C1160" s="18">
        <v>7.9072040000000001</v>
      </c>
    </row>
    <row r="1161" spans="2:3" x14ac:dyDescent="0.25">
      <c r="B1161" s="12">
        <v>37284</v>
      </c>
      <c r="C1161" s="18">
        <v>8.1164799999999993</v>
      </c>
    </row>
    <row r="1162" spans="2:3" x14ac:dyDescent="0.25">
      <c r="B1162" s="12">
        <v>37277</v>
      </c>
      <c r="C1162" s="18">
        <v>7.9185169999999996</v>
      </c>
    </row>
    <row r="1163" spans="2:3" x14ac:dyDescent="0.25">
      <c r="B1163" s="12">
        <v>37270</v>
      </c>
      <c r="C1163" s="18">
        <v>6.6949180000000004</v>
      </c>
    </row>
    <row r="1164" spans="2:3" x14ac:dyDescent="0.25">
      <c r="B1164" s="12">
        <v>37263</v>
      </c>
      <c r="C1164" s="18">
        <v>7.2567550000000001</v>
      </c>
    </row>
    <row r="1165" spans="2:3" x14ac:dyDescent="0.25">
      <c r="B1165" s="12">
        <v>37256</v>
      </c>
      <c r="C1165" s="18">
        <v>7.5791510000000004</v>
      </c>
    </row>
    <row r="1166" spans="2:3" x14ac:dyDescent="0.25">
      <c r="B1166" s="12">
        <v>37249</v>
      </c>
      <c r="C1166" s="18">
        <v>6.6949180000000004</v>
      </c>
    </row>
    <row r="1167" spans="2:3" x14ac:dyDescent="0.25">
      <c r="B1167" s="12">
        <v>37242</v>
      </c>
      <c r="C1167" s="18">
        <v>6.8872229999999997</v>
      </c>
    </row>
    <row r="1168" spans="2:3" x14ac:dyDescent="0.25">
      <c r="B1168" s="12">
        <v>37235</v>
      </c>
      <c r="C1168" s="18">
        <v>6.8551719999999996</v>
      </c>
    </row>
    <row r="1169" spans="2:3" x14ac:dyDescent="0.25">
      <c r="B1169" s="12">
        <v>37228</v>
      </c>
      <c r="C1169" s="18">
        <v>7.2812650000000003</v>
      </c>
    </row>
    <row r="1170" spans="2:3" x14ac:dyDescent="0.25">
      <c r="B1170" s="12">
        <v>37221</v>
      </c>
      <c r="C1170" s="18">
        <v>6.6119599999999998</v>
      </c>
    </row>
    <row r="1171" spans="2:3" x14ac:dyDescent="0.25">
      <c r="B1171" s="12">
        <v>37214</v>
      </c>
      <c r="C1171" s="18">
        <v>6.429081</v>
      </c>
    </row>
    <row r="1172" spans="2:3" x14ac:dyDescent="0.25">
      <c r="B1172" s="12">
        <v>37207</v>
      </c>
      <c r="C1172" s="18">
        <v>6.9664099999999998</v>
      </c>
    </row>
    <row r="1173" spans="2:3" x14ac:dyDescent="0.25">
      <c r="B1173" s="12">
        <v>37200</v>
      </c>
      <c r="C1173" s="18">
        <v>6.4535910000000003</v>
      </c>
    </row>
    <row r="1174" spans="2:3" x14ac:dyDescent="0.25">
      <c r="B1174" s="12">
        <v>37193</v>
      </c>
      <c r="C1174" s="18">
        <v>5.9388870000000002</v>
      </c>
    </row>
    <row r="1175" spans="2:3" x14ac:dyDescent="0.25">
      <c r="B1175" s="12">
        <v>37186</v>
      </c>
      <c r="C1175" s="18">
        <v>5.5165660000000001</v>
      </c>
    </row>
    <row r="1176" spans="2:3" x14ac:dyDescent="0.25">
      <c r="B1176" s="12">
        <v>37179</v>
      </c>
      <c r="C1176" s="18">
        <v>4.5248670000000004</v>
      </c>
    </row>
    <row r="1177" spans="2:3" x14ac:dyDescent="0.25">
      <c r="B1177" s="12">
        <v>37172</v>
      </c>
      <c r="C1177" s="18">
        <v>4.5324080000000002</v>
      </c>
    </row>
    <row r="1178" spans="2:3" x14ac:dyDescent="0.25">
      <c r="B1178" s="12">
        <v>37165</v>
      </c>
      <c r="C1178" s="18">
        <v>3.902698</v>
      </c>
    </row>
    <row r="1179" spans="2:3" x14ac:dyDescent="0.25">
      <c r="B1179" s="12">
        <v>37158</v>
      </c>
      <c r="C1179" s="18">
        <v>4.4343690000000002</v>
      </c>
    </row>
    <row r="1180" spans="2:3" x14ac:dyDescent="0.25">
      <c r="B1180" s="12">
        <v>37151</v>
      </c>
      <c r="C1180" s="18">
        <v>3.742442</v>
      </c>
    </row>
    <row r="1181" spans="2:3" x14ac:dyDescent="0.25">
      <c r="B1181" s="12">
        <v>37144</v>
      </c>
      <c r="C1181" s="18">
        <v>4.2250940000000003</v>
      </c>
    </row>
    <row r="1182" spans="2:3" x14ac:dyDescent="0.25">
      <c r="B1182" s="12">
        <v>37137</v>
      </c>
      <c r="C1182" s="18">
        <v>4.4984719999999996</v>
      </c>
    </row>
    <row r="1183" spans="2:3" x14ac:dyDescent="0.25">
      <c r="B1183" s="12">
        <v>37130</v>
      </c>
      <c r="C1183" s="18">
        <v>5.2299910000000001</v>
      </c>
    </row>
    <row r="1184" spans="2:3" x14ac:dyDescent="0.25">
      <c r="B1184" s="12">
        <v>37123</v>
      </c>
      <c r="C1184" s="18">
        <v>5.7597779999999998</v>
      </c>
    </row>
    <row r="1185" spans="2:3" x14ac:dyDescent="0.25">
      <c r="B1185" s="12">
        <v>37116</v>
      </c>
      <c r="C1185" s="18">
        <v>5.5712419999999998</v>
      </c>
    </row>
    <row r="1186" spans="2:3" x14ac:dyDescent="0.25">
      <c r="B1186" s="12">
        <v>37109</v>
      </c>
      <c r="C1186" s="18">
        <v>5.7937149999999997</v>
      </c>
    </row>
    <row r="1187" spans="2:3" x14ac:dyDescent="0.25">
      <c r="B1187" s="12">
        <v>37102</v>
      </c>
      <c r="C1187" s="18">
        <v>5.9633969999999996</v>
      </c>
    </row>
    <row r="1188" spans="2:3" x14ac:dyDescent="0.25">
      <c r="B1188" s="12">
        <v>37095</v>
      </c>
      <c r="C1188" s="18">
        <v>5.5731270000000004</v>
      </c>
    </row>
    <row r="1189" spans="2:3" x14ac:dyDescent="0.25">
      <c r="B1189" s="12">
        <v>37088</v>
      </c>
      <c r="C1189" s="18">
        <v>5.5806680000000002</v>
      </c>
    </row>
    <row r="1190" spans="2:3" x14ac:dyDescent="0.25">
      <c r="B1190" s="12">
        <v>37081</v>
      </c>
      <c r="C1190" s="18">
        <v>5.8069110000000004</v>
      </c>
    </row>
    <row r="1191" spans="2:3" x14ac:dyDescent="0.25">
      <c r="B1191" s="12">
        <v>37074</v>
      </c>
      <c r="C1191" s="18">
        <v>5.5995229999999996</v>
      </c>
    </row>
    <row r="1192" spans="2:3" x14ac:dyDescent="0.25">
      <c r="B1192" s="12">
        <v>37067</v>
      </c>
      <c r="C1192" s="18">
        <v>6.0708630000000001</v>
      </c>
    </row>
    <row r="1193" spans="2:3" x14ac:dyDescent="0.25">
      <c r="B1193" s="12">
        <v>37060</v>
      </c>
      <c r="C1193" s="18">
        <v>5.3921330000000003</v>
      </c>
    </row>
    <row r="1194" spans="2:3" x14ac:dyDescent="0.25">
      <c r="B1194" s="12">
        <v>37053</v>
      </c>
      <c r="C1194" s="18">
        <v>5.2884370000000001</v>
      </c>
    </row>
    <row r="1195" spans="2:3" x14ac:dyDescent="0.25">
      <c r="B1195" s="12">
        <v>37046</v>
      </c>
      <c r="C1195" s="18">
        <v>5.8163390000000001</v>
      </c>
    </row>
    <row r="1196" spans="2:3" x14ac:dyDescent="0.25">
      <c r="B1196" s="12">
        <v>37039</v>
      </c>
      <c r="C1196" s="18">
        <v>5.5900949999999998</v>
      </c>
    </row>
    <row r="1197" spans="2:3" x14ac:dyDescent="0.25">
      <c r="B1197" s="12">
        <v>37032</v>
      </c>
      <c r="C1197" s="18">
        <v>5.8446189999999998</v>
      </c>
    </row>
    <row r="1198" spans="2:3" x14ac:dyDescent="0.25">
      <c r="B1198" s="12">
        <v>37025</v>
      </c>
      <c r="C1198" s="18">
        <v>5.7503520000000004</v>
      </c>
    </row>
    <row r="1199" spans="2:3" x14ac:dyDescent="0.25">
      <c r="B1199" s="12">
        <v>37018</v>
      </c>
      <c r="C1199" s="18">
        <v>5.6560829999999997</v>
      </c>
    </row>
    <row r="1200" spans="2:3" x14ac:dyDescent="0.25">
      <c r="B1200" s="12">
        <v>37011</v>
      </c>
      <c r="C1200" s="18">
        <v>5.7277269999999998</v>
      </c>
    </row>
    <row r="1201" spans="2:3" x14ac:dyDescent="0.25">
      <c r="B1201" s="12">
        <v>37004</v>
      </c>
      <c r="C1201" s="18">
        <v>5.4581210000000002</v>
      </c>
    </row>
    <row r="1202" spans="2:3" x14ac:dyDescent="0.25">
      <c r="B1202" s="12">
        <v>36997</v>
      </c>
      <c r="C1202" s="18">
        <v>5.0150600000000001</v>
      </c>
    </row>
    <row r="1203" spans="2:3" x14ac:dyDescent="0.25">
      <c r="B1203" s="12">
        <v>36990</v>
      </c>
      <c r="C1203" s="18">
        <v>4.521096</v>
      </c>
    </row>
    <row r="1204" spans="2:3" x14ac:dyDescent="0.25">
      <c r="B1204" s="12">
        <v>36983</v>
      </c>
      <c r="C1204" s="18">
        <v>4.2891959999999996</v>
      </c>
    </row>
    <row r="1205" spans="2:3" x14ac:dyDescent="0.25">
      <c r="B1205" s="12">
        <v>36976</v>
      </c>
      <c r="C1205" s="18">
        <v>4.218496</v>
      </c>
    </row>
    <row r="1206" spans="2:3" x14ac:dyDescent="0.25">
      <c r="B1206" s="12">
        <v>36969</v>
      </c>
      <c r="C1206" s="18">
        <v>4.2891959999999996</v>
      </c>
    </row>
    <row r="1207" spans="2:3" x14ac:dyDescent="0.25">
      <c r="B1207" s="12">
        <v>36962</v>
      </c>
      <c r="C1207" s="18">
        <v>4.1477950000000003</v>
      </c>
    </row>
    <row r="1208" spans="2:3" x14ac:dyDescent="0.25">
      <c r="B1208" s="12">
        <v>36955</v>
      </c>
      <c r="C1208" s="18">
        <v>5.20831</v>
      </c>
    </row>
    <row r="1209" spans="2:3" x14ac:dyDescent="0.25">
      <c r="B1209" s="12">
        <v>36948</v>
      </c>
      <c r="C1209" s="18">
        <v>5.1611760000000002</v>
      </c>
    </row>
    <row r="1210" spans="2:3" x14ac:dyDescent="0.25">
      <c r="B1210" s="12">
        <v>36941</v>
      </c>
      <c r="C1210" s="18">
        <v>4.9255060000000004</v>
      </c>
    </row>
    <row r="1211" spans="2:3" x14ac:dyDescent="0.25">
      <c r="B1211" s="12">
        <v>36934</v>
      </c>
      <c r="C1211" s="18">
        <v>5.2790109999999997</v>
      </c>
    </row>
    <row r="1212" spans="2:3" x14ac:dyDescent="0.25">
      <c r="B1212" s="12">
        <v>36927</v>
      </c>
      <c r="C1212" s="18">
        <v>5.8681859999999997</v>
      </c>
    </row>
    <row r="1213" spans="2:3" x14ac:dyDescent="0.25">
      <c r="B1213" s="12">
        <v>36920</v>
      </c>
      <c r="C1213" s="18">
        <v>5.7739180000000001</v>
      </c>
    </row>
    <row r="1214" spans="2:3" x14ac:dyDescent="0.25">
      <c r="B1214" s="12">
        <v>36913</v>
      </c>
      <c r="C1214" s="18">
        <v>5.6560829999999997</v>
      </c>
    </row>
    <row r="1215" spans="2:3" x14ac:dyDescent="0.25">
      <c r="B1215" s="12">
        <v>36906</v>
      </c>
      <c r="C1215" s="18">
        <v>5.4793310000000002</v>
      </c>
    </row>
    <row r="1216" spans="2:3" x14ac:dyDescent="0.25">
      <c r="B1216" s="12">
        <v>36899</v>
      </c>
      <c r="C1216" s="18">
        <v>5.1847440000000002</v>
      </c>
    </row>
    <row r="1217" spans="2:3" x14ac:dyDescent="0.25">
      <c r="B1217" s="12">
        <v>36892</v>
      </c>
      <c r="C1217" s="18">
        <v>4.7134029999999996</v>
      </c>
    </row>
    <row r="1218" spans="2:3" x14ac:dyDescent="0.25">
      <c r="B1218" s="12">
        <v>36885</v>
      </c>
      <c r="C1218" s="18">
        <v>4.5720010000000002</v>
      </c>
    </row>
    <row r="1219" spans="2:3" x14ac:dyDescent="0.25">
      <c r="B1219" s="12">
        <v>36878</v>
      </c>
      <c r="C1219" s="18">
        <v>4.3245469999999999</v>
      </c>
    </row>
    <row r="1220" spans="2:3" x14ac:dyDescent="0.25">
      <c r="B1220" s="12">
        <v>36871</v>
      </c>
      <c r="C1220" s="18">
        <v>3.8532069999999998</v>
      </c>
    </row>
    <row r="1221" spans="2:3" x14ac:dyDescent="0.25">
      <c r="B1221" s="12">
        <v>36864</v>
      </c>
      <c r="C1221" s="18">
        <v>5.1611760000000002</v>
      </c>
    </row>
    <row r="1222" spans="2:3" x14ac:dyDescent="0.25">
      <c r="B1222" s="12">
        <v>36857</v>
      </c>
      <c r="C1222" s="18">
        <v>5.3732790000000001</v>
      </c>
    </row>
    <row r="1223" spans="2:3" x14ac:dyDescent="0.25">
      <c r="B1223" s="12">
        <v>36850</v>
      </c>
      <c r="C1223" s="18">
        <v>5.7974860000000001</v>
      </c>
    </row>
    <row r="1224" spans="2:3" x14ac:dyDescent="0.25">
      <c r="B1224" s="12">
        <v>36843</v>
      </c>
      <c r="C1224" s="18">
        <v>5.8446189999999998</v>
      </c>
    </row>
    <row r="1225" spans="2:3" x14ac:dyDescent="0.25">
      <c r="B1225" s="12">
        <v>36836</v>
      </c>
      <c r="C1225" s="18">
        <v>5.5146810000000004</v>
      </c>
    </row>
    <row r="1226" spans="2:3" x14ac:dyDescent="0.25">
      <c r="B1226" s="12">
        <v>36829</v>
      </c>
      <c r="C1226" s="18">
        <v>5.9388870000000002</v>
      </c>
    </row>
    <row r="1227" spans="2:3" x14ac:dyDescent="0.25">
      <c r="B1227" s="12">
        <v>36822</v>
      </c>
      <c r="C1227" s="18">
        <v>5.8446189999999998</v>
      </c>
    </row>
    <row r="1228" spans="2:3" x14ac:dyDescent="0.25">
      <c r="B1228" s="12">
        <v>36815</v>
      </c>
      <c r="C1228" s="18">
        <v>4.9019389999999996</v>
      </c>
    </row>
    <row r="1229" spans="2:3" x14ac:dyDescent="0.25">
      <c r="B1229" s="12">
        <v>36808</v>
      </c>
      <c r="C1229" s="18">
        <v>5.2318769999999999</v>
      </c>
    </row>
    <row r="1230" spans="2:3" x14ac:dyDescent="0.25">
      <c r="B1230" s="12">
        <v>36801</v>
      </c>
      <c r="C1230" s="18">
        <v>5.0079900000000004</v>
      </c>
    </row>
    <row r="1231" spans="2:3" x14ac:dyDescent="0.25">
      <c r="B1231" s="12">
        <v>36794</v>
      </c>
      <c r="C1231" s="18">
        <v>5.7974860000000001</v>
      </c>
    </row>
    <row r="1232" spans="2:3" x14ac:dyDescent="0.25">
      <c r="B1232" s="12">
        <v>36787</v>
      </c>
      <c r="C1232" s="18">
        <v>4.9019389999999996</v>
      </c>
    </row>
    <row r="1233" spans="2:3" x14ac:dyDescent="0.25">
      <c r="B1233" s="12">
        <v>36780</v>
      </c>
      <c r="C1233" s="18">
        <v>5.5264639999999998</v>
      </c>
    </row>
    <row r="1234" spans="2:3" x14ac:dyDescent="0.25">
      <c r="B1234" s="12">
        <v>36773</v>
      </c>
      <c r="C1234" s="18">
        <v>5.6796499999999996</v>
      </c>
    </row>
    <row r="1235" spans="2:3" x14ac:dyDescent="0.25">
      <c r="B1235" s="12">
        <v>36766</v>
      </c>
      <c r="C1235" s="18">
        <v>6.3630940000000002</v>
      </c>
    </row>
    <row r="1236" spans="2:3" x14ac:dyDescent="0.25">
      <c r="B1236" s="12">
        <v>36759</v>
      </c>
      <c r="C1236" s="18">
        <v>6.221692</v>
      </c>
    </row>
    <row r="1237" spans="2:3" x14ac:dyDescent="0.25">
      <c r="B1237" s="12">
        <v>36752</v>
      </c>
      <c r="C1237" s="18">
        <v>6.3159599999999996</v>
      </c>
    </row>
    <row r="1238" spans="2:3" x14ac:dyDescent="0.25">
      <c r="B1238" s="12">
        <v>36745</v>
      </c>
      <c r="C1238" s="18">
        <v>5.7385679999999999</v>
      </c>
    </row>
    <row r="1239" spans="2:3" x14ac:dyDescent="0.25">
      <c r="B1239" s="12">
        <v>36738</v>
      </c>
      <c r="C1239" s="18">
        <v>6.0567229999999999</v>
      </c>
    </row>
    <row r="1240" spans="2:3" x14ac:dyDescent="0.25">
      <c r="B1240" s="12">
        <v>36731</v>
      </c>
      <c r="C1240" s="18">
        <v>6.2688259999999998</v>
      </c>
    </row>
    <row r="1241" spans="2:3" x14ac:dyDescent="0.25">
      <c r="B1241" s="12">
        <v>36724</v>
      </c>
      <c r="C1241" s="18">
        <v>6.9287010000000002</v>
      </c>
    </row>
    <row r="1242" spans="2:3" x14ac:dyDescent="0.25">
      <c r="B1242" s="12">
        <v>36717</v>
      </c>
      <c r="C1242" s="18">
        <v>6.7637330000000002</v>
      </c>
    </row>
    <row r="1243" spans="2:3" x14ac:dyDescent="0.25">
      <c r="B1243" s="12">
        <v>36710</v>
      </c>
      <c r="C1243" s="18">
        <v>7.211506</v>
      </c>
    </row>
    <row r="1244" spans="2:3" x14ac:dyDescent="0.25">
      <c r="B1244" s="12">
        <v>36703</v>
      </c>
      <c r="C1244" s="18">
        <v>6.8815679999999997</v>
      </c>
    </row>
    <row r="1245" spans="2:3" x14ac:dyDescent="0.25">
      <c r="B1245" s="12">
        <v>36696</v>
      </c>
      <c r="C1245" s="18">
        <v>6.1274240000000004</v>
      </c>
    </row>
    <row r="1246" spans="2:3" x14ac:dyDescent="0.25">
      <c r="B1246" s="12">
        <v>36689</v>
      </c>
      <c r="C1246" s="18">
        <v>5.8033780000000004</v>
      </c>
    </row>
    <row r="1247" spans="2:3" x14ac:dyDescent="0.25">
      <c r="B1247" s="12">
        <v>36682</v>
      </c>
      <c r="C1247" s="18">
        <v>5.5853820000000001</v>
      </c>
    </row>
    <row r="1248" spans="2:3" x14ac:dyDescent="0.25">
      <c r="B1248" s="12">
        <v>36675</v>
      </c>
      <c r="C1248" s="18">
        <v>6.1038569999999996</v>
      </c>
    </row>
    <row r="1249" spans="2:3" x14ac:dyDescent="0.25">
      <c r="B1249" s="12">
        <v>36668</v>
      </c>
      <c r="C1249" s="18">
        <v>5.2790109999999997</v>
      </c>
    </row>
    <row r="1250" spans="2:3" x14ac:dyDescent="0.25">
      <c r="B1250" s="12">
        <v>36661</v>
      </c>
      <c r="C1250" s="18">
        <v>5.3732790000000001</v>
      </c>
    </row>
    <row r="1251" spans="2:3" x14ac:dyDescent="0.25">
      <c r="B1251" s="12">
        <v>36654</v>
      </c>
      <c r="C1251" s="18">
        <v>5.9271039999999999</v>
      </c>
    </row>
    <row r="1252" spans="2:3" x14ac:dyDescent="0.25">
      <c r="B1252" s="12">
        <v>36647</v>
      </c>
      <c r="C1252" s="18">
        <v>6.0331549999999998</v>
      </c>
    </row>
    <row r="1253" spans="2:3" x14ac:dyDescent="0.25">
      <c r="B1253" s="12">
        <v>36640</v>
      </c>
      <c r="C1253" s="18">
        <v>6.139208</v>
      </c>
    </row>
    <row r="1254" spans="2:3" x14ac:dyDescent="0.25">
      <c r="B1254" s="12">
        <v>36633</v>
      </c>
      <c r="C1254" s="18">
        <v>5.3732790000000001</v>
      </c>
    </row>
    <row r="1255" spans="2:3" x14ac:dyDescent="0.25">
      <c r="B1255" s="12">
        <v>36626</v>
      </c>
      <c r="C1255" s="18">
        <v>4.784103</v>
      </c>
    </row>
    <row r="1256" spans="2:3" x14ac:dyDescent="0.25">
      <c r="B1256" s="12">
        <v>36619</v>
      </c>
      <c r="C1256" s="18">
        <v>5.8446189999999998</v>
      </c>
    </row>
    <row r="1257" spans="2:3" x14ac:dyDescent="0.25">
      <c r="B1257" s="12">
        <v>36612</v>
      </c>
      <c r="C1257" s="18">
        <v>6.1745570000000001</v>
      </c>
    </row>
    <row r="1258" spans="2:3" x14ac:dyDescent="0.25">
      <c r="B1258" s="12">
        <v>36605</v>
      </c>
      <c r="C1258" s="18">
        <v>6.5987640000000001</v>
      </c>
    </row>
    <row r="1259" spans="2:3" x14ac:dyDescent="0.25">
      <c r="B1259" s="12">
        <v>36598</v>
      </c>
      <c r="C1259" s="18">
        <v>6.1981250000000001</v>
      </c>
    </row>
    <row r="1260" spans="2:3" x14ac:dyDescent="0.25">
      <c r="B1260" s="12">
        <v>36591</v>
      </c>
      <c r="C1260" s="18">
        <v>6.5044950000000004</v>
      </c>
    </row>
    <row r="1261" spans="2:3" x14ac:dyDescent="0.25">
      <c r="B1261" s="12">
        <v>36584</v>
      </c>
      <c r="C1261" s="18">
        <v>6.9522690000000003</v>
      </c>
    </row>
    <row r="1262" spans="2:3" x14ac:dyDescent="0.25">
      <c r="B1262" s="12">
        <v>36577</v>
      </c>
      <c r="C1262" s="18">
        <v>6.2099080000000004</v>
      </c>
    </row>
    <row r="1263" spans="2:3" x14ac:dyDescent="0.25">
      <c r="B1263" s="12">
        <v>36570</v>
      </c>
      <c r="C1263" s="18">
        <v>5.5853820000000001</v>
      </c>
    </row>
    <row r="1264" spans="2:3" x14ac:dyDescent="0.25">
      <c r="B1264" s="12">
        <v>36563</v>
      </c>
      <c r="C1264" s="18">
        <v>5.6560829999999997</v>
      </c>
    </row>
    <row r="1265" spans="2:3" x14ac:dyDescent="0.25">
      <c r="B1265" s="12">
        <v>36556</v>
      </c>
      <c r="C1265" s="18">
        <v>5.8681859999999997</v>
      </c>
    </row>
    <row r="1266" spans="2:3" x14ac:dyDescent="0.25">
      <c r="B1266" s="12">
        <v>36549</v>
      </c>
      <c r="C1266" s="18">
        <v>4.3363300000000002</v>
      </c>
    </row>
    <row r="1267" spans="2:3" x14ac:dyDescent="0.25">
      <c r="B1267" s="12">
        <v>36542</v>
      </c>
      <c r="C1267" s="18">
        <v>3.8649900000000001</v>
      </c>
    </row>
    <row r="1268" spans="2:3" x14ac:dyDescent="0.25">
      <c r="B1268" s="12">
        <v>36535</v>
      </c>
      <c r="C1268" s="18">
        <v>3.7471559999999999</v>
      </c>
    </row>
    <row r="1269" spans="2:3" x14ac:dyDescent="0.25">
      <c r="B1269" s="12">
        <v>36528</v>
      </c>
      <c r="C1269" s="18">
        <v>3.0401449999999999</v>
      </c>
    </row>
    <row r="1270" spans="2:3" x14ac:dyDescent="0.25">
      <c r="B1270" s="12">
        <v>36521</v>
      </c>
      <c r="C1270" s="18">
        <v>2.5982639999999999</v>
      </c>
    </row>
    <row r="1271" spans="2:3" x14ac:dyDescent="0.25">
      <c r="B1271" s="12">
        <v>36514</v>
      </c>
      <c r="C1271" s="18">
        <v>2.780907</v>
      </c>
    </row>
    <row r="1272" spans="2:3" x14ac:dyDescent="0.25">
      <c r="B1272" s="12">
        <v>36507</v>
      </c>
      <c r="C1272" s="18">
        <v>2.780907</v>
      </c>
    </row>
    <row r="1273" spans="2:3" x14ac:dyDescent="0.25">
      <c r="B1273" s="12">
        <v>36500</v>
      </c>
      <c r="C1273" s="18">
        <v>2.6866400000000001</v>
      </c>
    </row>
    <row r="1274" spans="2:3" x14ac:dyDescent="0.25">
      <c r="B1274" s="12">
        <v>36493</v>
      </c>
      <c r="C1274" s="18">
        <v>2.4038360000000001</v>
      </c>
    </row>
    <row r="1275" spans="2:3" x14ac:dyDescent="0.25">
      <c r="B1275" s="12">
        <v>36486</v>
      </c>
      <c r="C1275" s="18">
        <v>2.1445979999999998</v>
      </c>
    </row>
    <row r="1276" spans="2:3" x14ac:dyDescent="0.25">
      <c r="B1276" s="12">
        <v>36479</v>
      </c>
      <c r="C1276" s="18">
        <v>2.1445979999999998</v>
      </c>
    </row>
    <row r="1277" spans="2:3" x14ac:dyDescent="0.25">
      <c r="B1277" s="12">
        <v>36472</v>
      </c>
      <c r="C1277" s="18">
        <v>1.696825</v>
      </c>
    </row>
    <row r="1278" spans="2:3" x14ac:dyDescent="0.25">
      <c r="B1278" s="12">
        <v>36465</v>
      </c>
      <c r="C1278" s="18">
        <v>1.826444</v>
      </c>
    </row>
    <row r="1279" spans="2:3" x14ac:dyDescent="0.25">
      <c r="B1279" s="12">
        <v>36458</v>
      </c>
      <c r="C1279" s="18">
        <v>1.696825</v>
      </c>
    </row>
    <row r="1280" spans="2:3" x14ac:dyDescent="0.25">
      <c r="B1280" s="12">
        <v>36451</v>
      </c>
      <c r="C1280" s="18">
        <v>1.6732579999999999</v>
      </c>
    </row>
    <row r="1281" spans="2:3" x14ac:dyDescent="0.25">
      <c r="B1281" s="12">
        <v>36444</v>
      </c>
      <c r="C1281" s="18">
        <v>1.6850419999999999</v>
      </c>
    </row>
    <row r="1282" spans="2:3" x14ac:dyDescent="0.25">
      <c r="B1282" s="12">
        <v>36437</v>
      </c>
      <c r="C1282" s="18">
        <v>1.6526369999999999</v>
      </c>
    </row>
    <row r="1283" spans="2:3" x14ac:dyDescent="0.25">
      <c r="B1283" s="12">
        <v>36430</v>
      </c>
      <c r="C1283" s="18">
        <v>1.496505</v>
      </c>
    </row>
    <row r="1284" spans="2:3" x14ac:dyDescent="0.25">
      <c r="B1284" s="12">
        <v>36423</v>
      </c>
      <c r="C1284" s="18">
        <v>1.4375880000000001</v>
      </c>
    </row>
    <row r="1285" spans="2:3" x14ac:dyDescent="0.25">
      <c r="B1285" s="12">
        <v>36416</v>
      </c>
      <c r="C1285" s="18">
        <v>1.4375880000000001</v>
      </c>
    </row>
    <row r="1286" spans="2:3" x14ac:dyDescent="0.25">
      <c r="B1286" s="12">
        <v>36409</v>
      </c>
      <c r="C1286" s="18">
        <v>1.461155</v>
      </c>
    </row>
    <row r="1287" spans="2:3" x14ac:dyDescent="0.25">
      <c r="B1287" s="12">
        <v>36402</v>
      </c>
      <c r="C1287" s="18">
        <v>1.4493720000000001</v>
      </c>
    </row>
    <row r="1288" spans="2:3" x14ac:dyDescent="0.25">
      <c r="B1288" s="12">
        <v>36395</v>
      </c>
      <c r="C1288" s="18">
        <v>1.4493720000000001</v>
      </c>
    </row>
    <row r="1289" spans="2:3" x14ac:dyDescent="0.25">
      <c r="B1289" s="12">
        <v>36388</v>
      </c>
      <c r="C1289" s="18">
        <v>1.3551029999999999</v>
      </c>
    </row>
    <row r="1290" spans="2:3" x14ac:dyDescent="0.25">
      <c r="B1290" s="12">
        <v>36381</v>
      </c>
      <c r="C1290" s="18">
        <v>1.3315360000000001</v>
      </c>
    </row>
    <row r="1291" spans="2:3" x14ac:dyDescent="0.25">
      <c r="B1291" s="12">
        <v>36374</v>
      </c>
      <c r="C1291" s="18">
        <v>1.366887</v>
      </c>
    </row>
    <row r="1292" spans="2:3" x14ac:dyDescent="0.25">
      <c r="B1292" s="12">
        <v>36367</v>
      </c>
      <c r="C1292" s="18">
        <v>1.4258040000000001</v>
      </c>
    </row>
    <row r="1293" spans="2:3" x14ac:dyDescent="0.25">
      <c r="B1293" s="12">
        <v>36360</v>
      </c>
      <c r="C1293" s="18">
        <v>1.3433200000000001</v>
      </c>
    </row>
    <row r="1294" spans="2:3" x14ac:dyDescent="0.25">
      <c r="B1294" s="12">
        <v>36353</v>
      </c>
      <c r="C1294" s="18">
        <v>1.4081300000000001</v>
      </c>
    </row>
    <row r="1295" spans="2:3" x14ac:dyDescent="0.25">
      <c r="B1295" s="12">
        <v>36346</v>
      </c>
      <c r="C1295" s="18">
        <v>1.414021</v>
      </c>
    </row>
    <row r="1296" spans="2:3" x14ac:dyDescent="0.25">
      <c r="B1296" s="12">
        <v>36339</v>
      </c>
      <c r="C1296" s="18">
        <v>1.4081300000000001</v>
      </c>
    </row>
    <row r="1297" spans="2:3" x14ac:dyDescent="0.25">
      <c r="B1297" s="12">
        <v>36332</v>
      </c>
      <c r="C1297" s="18">
        <v>1.3433200000000001</v>
      </c>
    </row>
    <row r="1298" spans="2:3" x14ac:dyDescent="0.25">
      <c r="B1298" s="12">
        <v>36325</v>
      </c>
      <c r="C1298" s="18">
        <v>1.319753</v>
      </c>
    </row>
    <row r="1299" spans="2:3" x14ac:dyDescent="0.25">
      <c r="B1299" s="12">
        <v>36318</v>
      </c>
      <c r="C1299" s="18">
        <v>1.366887</v>
      </c>
    </row>
    <row r="1300" spans="2:3" x14ac:dyDescent="0.25">
      <c r="B1300" s="12">
        <v>36311</v>
      </c>
      <c r="C1300" s="18">
        <v>1.3433200000000001</v>
      </c>
    </row>
    <row r="1301" spans="2:3" x14ac:dyDescent="0.25">
      <c r="B1301" s="12">
        <v>36304</v>
      </c>
      <c r="C1301" s="18">
        <v>1.2608349999999999</v>
      </c>
    </row>
    <row r="1302" spans="2:3" x14ac:dyDescent="0.25">
      <c r="B1302" s="12">
        <v>36297</v>
      </c>
      <c r="C1302" s="18">
        <v>1.3963460000000001</v>
      </c>
    </row>
    <row r="1303" spans="2:3" x14ac:dyDescent="0.25">
      <c r="B1303" s="12">
        <v>36290</v>
      </c>
      <c r="C1303" s="18">
        <v>1.414021</v>
      </c>
    </row>
    <row r="1304" spans="2:3" x14ac:dyDescent="0.25">
      <c r="B1304" s="12">
        <v>36283</v>
      </c>
      <c r="C1304" s="18">
        <v>1.4375880000000001</v>
      </c>
    </row>
    <row r="1305" spans="2:3" x14ac:dyDescent="0.25">
      <c r="B1305" s="12">
        <v>36276</v>
      </c>
      <c r="C1305" s="18">
        <v>1.366887</v>
      </c>
    </row>
    <row r="1306" spans="2:3" x14ac:dyDescent="0.25">
      <c r="B1306" s="12">
        <v>36269</v>
      </c>
      <c r="C1306" s="18">
        <v>1.201918</v>
      </c>
    </row>
    <row r="1307" spans="2:3" x14ac:dyDescent="0.25">
      <c r="B1307" s="12">
        <v>36262</v>
      </c>
      <c r="C1307" s="18">
        <v>1.319753</v>
      </c>
    </row>
    <row r="1308" spans="2:3" x14ac:dyDescent="0.25">
      <c r="B1308" s="12">
        <v>36255</v>
      </c>
      <c r="C1308" s="18">
        <v>1.3904540000000001</v>
      </c>
    </row>
    <row r="1309" spans="2:3" x14ac:dyDescent="0.25">
      <c r="B1309" s="12">
        <v>36248</v>
      </c>
      <c r="C1309" s="18">
        <v>1.154784</v>
      </c>
    </row>
    <row r="1310" spans="2:3" x14ac:dyDescent="0.25">
      <c r="B1310" s="12">
        <v>36241</v>
      </c>
      <c r="C1310" s="18">
        <v>1.154784</v>
      </c>
    </row>
    <row r="1311" spans="2:3" x14ac:dyDescent="0.25">
      <c r="B1311" s="12">
        <v>36234</v>
      </c>
      <c r="C1311" s="18">
        <v>1.2490520000000001</v>
      </c>
    </row>
    <row r="1312" spans="2:3" x14ac:dyDescent="0.25">
      <c r="B1312" s="12">
        <v>36227</v>
      </c>
      <c r="C1312" s="18">
        <v>1.2490520000000001</v>
      </c>
    </row>
    <row r="1313" spans="2:3" x14ac:dyDescent="0.25">
      <c r="B1313" s="12">
        <v>36220</v>
      </c>
      <c r="C1313" s="18">
        <v>1.2726189999999999</v>
      </c>
    </row>
    <row r="1314" spans="2:3" x14ac:dyDescent="0.25">
      <c r="B1314" s="12">
        <v>36213</v>
      </c>
      <c r="C1314" s="18">
        <v>1.3020780000000001</v>
      </c>
    </row>
    <row r="1315" spans="2:3" x14ac:dyDescent="0.25">
      <c r="B1315" s="12">
        <v>36206</v>
      </c>
      <c r="C1315" s="18">
        <v>1.3079689999999999</v>
      </c>
    </row>
    <row r="1316" spans="2:3" x14ac:dyDescent="0.25">
      <c r="B1316" s="12">
        <v>36199</v>
      </c>
      <c r="C1316" s="18">
        <v>1.3079689999999999</v>
      </c>
    </row>
    <row r="1317" spans="2:3" x14ac:dyDescent="0.25">
      <c r="B1317" s="12">
        <v>36192</v>
      </c>
      <c r="C1317" s="18">
        <v>1.23285</v>
      </c>
    </row>
    <row r="1318" spans="2:3" x14ac:dyDescent="0.25">
      <c r="B1318" s="12">
        <v>36185</v>
      </c>
      <c r="C1318" s="18">
        <v>1.154784</v>
      </c>
    </row>
    <row r="1319" spans="2:3" x14ac:dyDescent="0.25">
      <c r="B1319" s="12">
        <v>36178</v>
      </c>
      <c r="C1319" s="18">
        <v>1.101758</v>
      </c>
    </row>
    <row r="1320" spans="2:3" x14ac:dyDescent="0.25">
      <c r="B1320" s="12">
        <v>36171</v>
      </c>
      <c r="C1320" s="18">
        <v>1.0899749999999999</v>
      </c>
    </row>
    <row r="1321" spans="2:3" x14ac:dyDescent="0.25">
      <c r="B1321" s="12">
        <v>36164</v>
      </c>
      <c r="C1321" s="18">
        <v>1.154784</v>
      </c>
    </row>
    <row r="1322" spans="2:3" x14ac:dyDescent="0.25">
      <c r="B1322" s="12">
        <v>36157</v>
      </c>
      <c r="C1322" s="18">
        <v>1.0722989999999999</v>
      </c>
    </row>
    <row r="1323" spans="2:3" x14ac:dyDescent="0.25">
      <c r="B1323" s="12">
        <v>36150</v>
      </c>
      <c r="C1323" s="18">
        <v>1.10765</v>
      </c>
    </row>
    <row r="1324" spans="2:3" x14ac:dyDescent="0.25">
      <c r="B1324" s="12">
        <v>36143</v>
      </c>
      <c r="C1324" s="18">
        <v>1.1783509999999999</v>
      </c>
    </row>
    <row r="1325" spans="2:3" x14ac:dyDescent="0.25">
      <c r="B1325" s="12">
        <v>36136</v>
      </c>
      <c r="C1325" s="18">
        <v>1.1312169999999999</v>
      </c>
    </row>
    <row r="1326" spans="2:3" x14ac:dyDescent="0.25">
      <c r="B1326" s="12">
        <v>36129</v>
      </c>
      <c r="C1326" s="18">
        <v>1.1194329999999999</v>
      </c>
    </row>
    <row r="1327" spans="2:3" x14ac:dyDescent="0.25">
      <c r="B1327" s="12">
        <v>36122</v>
      </c>
      <c r="C1327" s="18">
        <v>1.1312169999999999</v>
      </c>
    </row>
    <row r="1328" spans="2:3" x14ac:dyDescent="0.25">
      <c r="B1328" s="12">
        <v>36115</v>
      </c>
      <c r="C1328" s="18">
        <v>1.095866</v>
      </c>
    </row>
    <row r="1329" spans="2:3" x14ac:dyDescent="0.25">
      <c r="B1329" s="12">
        <v>36108</v>
      </c>
      <c r="C1329" s="18">
        <v>1.0369489999999999</v>
      </c>
    </row>
    <row r="1330" spans="2:3" x14ac:dyDescent="0.25">
      <c r="B1330" s="12">
        <v>36101</v>
      </c>
      <c r="C1330" s="18">
        <v>1.0369489999999999</v>
      </c>
    </row>
    <row r="1331" spans="2:3" x14ac:dyDescent="0.25">
      <c r="B1331" s="12">
        <v>36094</v>
      </c>
      <c r="C1331" s="18">
        <v>0.94267999999999996</v>
      </c>
    </row>
    <row r="1332" spans="2:3" x14ac:dyDescent="0.25">
      <c r="B1332" s="12">
        <v>36087</v>
      </c>
      <c r="C1332" s="18">
        <v>0.86019599999999996</v>
      </c>
    </row>
    <row r="1333" spans="2:3" x14ac:dyDescent="0.25">
      <c r="B1333" s="12">
        <v>36080</v>
      </c>
      <c r="C1333" s="18">
        <v>0.80127899999999996</v>
      </c>
    </row>
    <row r="1334" spans="2:3" x14ac:dyDescent="0.25">
      <c r="B1334" s="12">
        <v>36073</v>
      </c>
      <c r="C1334" s="18">
        <v>0.84841200000000005</v>
      </c>
    </row>
    <row r="1335" spans="2:3" x14ac:dyDescent="0.25">
      <c r="B1335" s="12">
        <v>36066</v>
      </c>
      <c r="C1335" s="18">
        <v>0.94267999999999996</v>
      </c>
    </row>
    <row r="1336" spans="2:3" x14ac:dyDescent="0.25">
      <c r="B1336" s="12">
        <v>36059</v>
      </c>
      <c r="C1336" s="18">
        <v>0.989815</v>
      </c>
    </row>
    <row r="1337" spans="2:3" x14ac:dyDescent="0.25">
      <c r="B1337" s="12">
        <v>36052</v>
      </c>
      <c r="C1337" s="18">
        <v>1.0722989999999999</v>
      </c>
    </row>
    <row r="1338" spans="2:3" x14ac:dyDescent="0.25">
      <c r="B1338" s="12">
        <v>36045</v>
      </c>
      <c r="C1338" s="18">
        <v>1.048732</v>
      </c>
    </row>
    <row r="1339" spans="2:3" x14ac:dyDescent="0.25">
      <c r="B1339" s="12">
        <v>36038</v>
      </c>
      <c r="C1339" s="18">
        <v>1.095866</v>
      </c>
    </row>
    <row r="1340" spans="2:3" x14ac:dyDescent="0.25">
      <c r="B1340" s="12">
        <v>36031</v>
      </c>
      <c r="C1340" s="18">
        <v>1.060516</v>
      </c>
    </row>
    <row r="1341" spans="2:3" x14ac:dyDescent="0.25">
      <c r="B1341" s="12">
        <v>36024</v>
      </c>
      <c r="C1341" s="18">
        <v>1.154784</v>
      </c>
    </row>
    <row r="1342" spans="2:3" x14ac:dyDescent="0.25">
      <c r="B1342" s="12">
        <v>36017</v>
      </c>
      <c r="C1342" s="18">
        <v>1.084082</v>
      </c>
    </row>
    <row r="1343" spans="2:3" x14ac:dyDescent="0.25">
      <c r="B1343" s="12">
        <v>36010</v>
      </c>
      <c r="C1343" s="18">
        <v>1.1783509999999999</v>
      </c>
    </row>
    <row r="1344" spans="2:3" x14ac:dyDescent="0.25">
      <c r="B1344" s="12">
        <v>36003</v>
      </c>
      <c r="C1344" s="18">
        <v>1.2490520000000001</v>
      </c>
    </row>
    <row r="1345" spans="2:3" x14ac:dyDescent="0.25">
      <c r="B1345" s="12">
        <v>35996</v>
      </c>
      <c r="C1345" s="18">
        <v>1.2313769999999999</v>
      </c>
    </row>
    <row r="1346" spans="2:3" x14ac:dyDescent="0.25">
      <c r="B1346" s="12">
        <v>35989</v>
      </c>
      <c r="C1346" s="18">
        <v>1.3138609999999999</v>
      </c>
    </row>
    <row r="1347" spans="2:3" x14ac:dyDescent="0.25">
      <c r="B1347" s="12">
        <v>35982</v>
      </c>
      <c r="C1347" s="18">
        <v>1.2137009999999999</v>
      </c>
    </row>
    <row r="1348" spans="2:3" x14ac:dyDescent="0.25">
      <c r="B1348" s="12">
        <v>35975</v>
      </c>
      <c r="C1348" s="18">
        <v>1.284402</v>
      </c>
    </row>
    <row r="1349" spans="2:3" x14ac:dyDescent="0.25">
      <c r="B1349" s="12">
        <v>35968</v>
      </c>
      <c r="C1349" s="18">
        <v>1.3079689999999999</v>
      </c>
    </row>
    <row r="1350" spans="2:3" x14ac:dyDescent="0.25">
      <c r="B1350" s="12">
        <v>35961</v>
      </c>
      <c r="C1350" s="18">
        <v>1.2726189999999999</v>
      </c>
    </row>
    <row r="1351" spans="2:3" x14ac:dyDescent="0.25">
      <c r="B1351" s="12">
        <v>35954</v>
      </c>
      <c r="C1351" s="18">
        <v>1.319753</v>
      </c>
    </row>
    <row r="1352" spans="2:3" x14ac:dyDescent="0.25">
      <c r="B1352" s="12">
        <v>35947</v>
      </c>
      <c r="C1352" s="18">
        <v>1.4375880000000001</v>
      </c>
    </row>
    <row r="1353" spans="2:3" x14ac:dyDescent="0.25">
      <c r="B1353" s="12">
        <v>35940</v>
      </c>
      <c r="C1353" s="18">
        <v>1.3786700000000001</v>
      </c>
    </row>
    <row r="1354" spans="2:3" x14ac:dyDescent="0.25">
      <c r="B1354" s="12">
        <v>35933</v>
      </c>
      <c r="C1354" s="18">
        <v>1.461155</v>
      </c>
    </row>
    <row r="1355" spans="2:3" x14ac:dyDescent="0.25">
      <c r="B1355" s="12">
        <v>35926</v>
      </c>
      <c r="C1355" s="18">
        <v>1.3315360000000001</v>
      </c>
    </row>
    <row r="1356" spans="2:3" x14ac:dyDescent="0.25">
      <c r="B1356" s="12">
        <v>35919</v>
      </c>
      <c r="C1356" s="18">
        <v>1.414021</v>
      </c>
    </row>
    <row r="1357" spans="2:3" x14ac:dyDescent="0.25">
      <c r="B1357" s="12">
        <v>35912</v>
      </c>
      <c r="C1357" s="18">
        <v>1.3315360000000001</v>
      </c>
    </row>
    <row r="1358" spans="2:3" x14ac:dyDescent="0.25">
      <c r="B1358" s="12">
        <v>35905</v>
      </c>
      <c r="C1358" s="18">
        <v>1.366887</v>
      </c>
    </row>
    <row r="1359" spans="2:3" x14ac:dyDescent="0.25">
      <c r="B1359" s="12">
        <v>35898</v>
      </c>
      <c r="C1359" s="18">
        <v>1.319753</v>
      </c>
    </row>
    <row r="1360" spans="2:3" x14ac:dyDescent="0.25">
      <c r="B1360" s="12">
        <v>35891</v>
      </c>
      <c r="C1360" s="18">
        <v>1.414021</v>
      </c>
    </row>
    <row r="1361" spans="2:3" x14ac:dyDescent="0.25">
      <c r="B1361" s="12">
        <v>35884</v>
      </c>
      <c r="C1361" s="18">
        <v>1.4847220000000001</v>
      </c>
    </row>
    <row r="1362" spans="2:3" x14ac:dyDescent="0.25">
      <c r="B1362" s="12">
        <v>35877</v>
      </c>
      <c r="C1362" s="18">
        <v>1.555423</v>
      </c>
    </row>
    <row r="1363" spans="2:3" x14ac:dyDescent="0.25">
      <c r="B1363" s="12">
        <v>35870</v>
      </c>
      <c r="C1363" s="18">
        <v>1.543639</v>
      </c>
    </row>
    <row r="1364" spans="2:3" x14ac:dyDescent="0.25">
      <c r="B1364" s="12">
        <v>35863</v>
      </c>
      <c r="C1364" s="18">
        <v>1.5200720000000001</v>
      </c>
    </row>
    <row r="1365" spans="2:3" x14ac:dyDescent="0.25">
      <c r="B1365" s="12">
        <v>35856</v>
      </c>
      <c r="C1365" s="18">
        <v>1.4847220000000001</v>
      </c>
    </row>
    <row r="1366" spans="2:3" x14ac:dyDescent="0.25">
      <c r="B1366" s="12">
        <v>35849</v>
      </c>
      <c r="C1366" s="18">
        <v>1.461155</v>
      </c>
    </row>
    <row r="1367" spans="2:3" x14ac:dyDescent="0.25">
      <c r="B1367" s="12">
        <v>35842</v>
      </c>
      <c r="C1367" s="18">
        <v>1.4258040000000001</v>
      </c>
    </row>
    <row r="1368" spans="2:3" x14ac:dyDescent="0.25">
      <c r="B1368" s="12">
        <v>35835</v>
      </c>
      <c r="C1368" s="18">
        <v>1.4847220000000001</v>
      </c>
    </row>
    <row r="1369" spans="2:3" x14ac:dyDescent="0.25">
      <c r="B1369" s="12">
        <v>35828</v>
      </c>
      <c r="C1369" s="18">
        <v>1.5200720000000001</v>
      </c>
    </row>
    <row r="1370" spans="2:3" x14ac:dyDescent="0.25">
      <c r="B1370" s="12">
        <v>35821</v>
      </c>
      <c r="C1370" s="18">
        <v>1.4729380000000001</v>
      </c>
    </row>
    <row r="1371" spans="2:3" x14ac:dyDescent="0.25">
      <c r="B1371" s="12">
        <v>35814</v>
      </c>
      <c r="C1371" s="18">
        <v>1.4847220000000001</v>
      </c>
    </row>
    <row r="1372" spans="2:3" x14ac:dyDescent="0.25">
      <c r="B1372" s="12">
        <v>35807</v>
      </c>
      <c r="C1372" s="18">
        <v>1.3786700000000001</v>
      </c>
    </row>
    <row r="1373" spans="2:3" x14ac:dyDescent="0.25">
      <c r="B1373" s="12">
        <v>35800</v>
      </c>
      <c r="C1373" s="18">
        <v>1.284402</v>
      </c>
    </row>
    <row r="1374" spans="2:3" x14ac:dyDescent="0.25">
      <c r="B1374" s="12">
        <v>35793</v>
      </c>
      <c r="C1374" s="18">
        <v>1.4375880000000001</v>
      </c>
    </row>
    <row r="1375" spans="2:3" x14ac:dyDescent="0.25">
      <c r="B1375" s="12">
        <v>35786</v>
      </c>
      <c r="C1375" s="18">
        <v>1.4729380000000001</v>
      </c>
    </row>
    <row r="1376" spans="2:3" x14ac:dyDescent="0.25">
      <c r="B1376" s="12">
        <v>35779</v>
      </c>
      <c r="C1376" s="18">
        <v>1.4258040000000001</v>
      </c>
    </row>
    <row r="1377" spans="2:3" x14ac:dyDescent="0.25">
      <c r="B1377" s="12">
        <v>35772</v>
      </c>
      <c r="C1377" s="18">
        <v>1.555423</v>
      </c>
    </row>
    <row r="1378" spans="2:3" x14ac:dyDescent="0.25">
      <c r="B1378" s="12">
        <v>35765</v>
      </c>
      <c r="C1378" s="18">
        <v>1.696825</v>
      </c>
    </row>
    <row r="1379" spans="2:3" x14ac:dyDescent="0.25">
      <c r="B1379" s="12">
        <v>35758</v>
      </c>
      <c r="C1379" s="18">
        <v>1.602557</v>
      </c>
    </row>
    <row r="1380" spans="2:3" x14ac:dyDescent="0.25">
      <c r="B1380" s="12">
        <v>35751</v>
      </c>
      <c r="C1380" s="18">
        <v>1.6614739999999999</v>
      </c>
    </row>
    <row r="1381" spans="2:3" x14ac:dyDescent="0.25">
      <c r="B1381" s="12">
        <v>35744</v>
      </c>
      <c r="C1381" s="18">
        <v>1.708609</v>
      </c>
    </row>
    <row r="1382" spans="2:3" x14ac:dyDescent="0.25">
      <c r="B1382" s="12">
        <v>35737</v>
      </c>
      <c r="C1382" s="18">
        <v>1.6732579999999999</v>
      </c>
    </row>
    <row r="1383" spans="2:3" x14ac:dyDescent="0.25">
      <c r="B1383" s="12">
        <v>35730</v>
      </c>
      <c r="C1383" s="18">
        <v>1.543639</v>
      </c>
    </row>
    <row r="1384" spans="2:3" x14ac:dyDescent="0.25">
      <c r="B1384" s="12">
        <v>35723</v>
      </c>
      <c r="C1384" s="18">
        <v>1.555423</v>
      </c>
    </row>
    <row r="1385" spans="2:3" x14ac:dyDescent="0.25">
      <c r="B1385" s="12">
        <v>35716</v>
      </c>
      <c r="C1385" s="18">
        <v>1.6614739999999999</v>
      </c>
    </row>
    <row r="1386" spans="2:3" x14ac:dyDescent="0.25">
      <c r="B1386" s="12">
        <v>35709</v>
      </c>
      <c r="C1386" s="18">
        <v>1.6732579999999999</v>
      </c>
    </row>
    <row r="1387" spans="2:3" x14ac:dyDescent="0.25">
      <c r="B1387" s="12">
        <v>35702</v>
      </c>
      <c r="C1387" s="18">
        <v>1.7557419999999999</v>
      </c>
    </row>
    <row r="1388" spans="2:3" x14ac:dyDescent="0.25">
      <c r="B1388" s="12">
        <v>35695</v>
      </c>
      <c r="C1388" s="18">
        <v>1.749851</v>
      </c>
    </row>
    <row r="1389" spans="2:3" x14ac:dyDescent="0.25">
      <c r="B1389" s="12">
        <v>35688</v>
      </c>
      <c r="C1389" s="18">
        <v>1.696825</v>
      </c>
    </row>
    <row r="1390" spans="2:3" x14ac:dyDescent="0.25">
      <c r="B1390" s="12">
        <v>35681</v>
      </c>
      <c r="C1390" s="18">
        <v>1.602557</v>
      </c>
    </row>
    <row r="1391" spans="2:3" x14ac:dyDescent="0.25">
      <c r="B1391" s="12">
        <v>35674</v>
      </c>
      <c r="C1391" s="18">
        <v>1.696825</v>
      </c>
    </row>
    <row r="1392" spans="2:3" x14ac:dyDescent="0.25">
      <c r="B1392" s="12">
        <v>35667</v>
      </c>
      <c r="C1392" s="18">
        <v>1.696825</v>
      </c>
    </row>
    <row r="1393" spans="2:3" x14ac:dyDescent="0.25">
      <c r="B1393" s="12">
        <v>35660</v>
      </c>
      <c r="C1393" s="18">
        <v>1.743959</v>
      </c>
    </row>
    <row r="1394" spans="2:3" x14ac:dyDescent="0.25">
      <c r="B1394" s="12">
        <v>35653</v>
      </c>
      <c r="C1394" s="18">
        <v>1.6614739999999999</v>
      </c>
    </row>
    <row r="1395" spans="2:3" x14ac:dyDescent="0.25">
      <c r="B1395" s="12">
        <v>35646</v>
      </c>
      <c r="C1395" s="18">
        <v>1.6614739999999999</v>
      </c>
    </row>
    <row r="1396" spans="2:3" x14ac:dyDescent="0.25">
      <c r="B1396" s="12">
        <v>35639</v>
      </c>
      <c r="C1396" s="18">
        <v>1.5318560000000001</v>
      </c>
    </row>
    <row r="1397" spans="2:3" x14ac:dyDescent="0.25">
      <c r="B1397" s="12">
        <v>35632</v>
      </c>
      <c r="C1397" s="18">
        <v>1.5672060000000001</v>
      </c>
    </row>
    <row r="1398" spans="2:3" x14ac:dyDescent="0.25">
      <c r="B1398" s="12">
        <v>35625</v>
      </c>
      <c r="C1398" s="18">
        <v>1.5200720000000001</v>
      </c>
    </row>
    <row r="1399" spans="2:3" x14ac:dyDescent="0.25">
      <c r="B1399" s="12">
        <v>35618</v>
      </c>
      <c r="C1399" s="18">
        <v>1.3551029999999999</v>
      </c>
    </row>
    <row r="1400" spans="2:3" x14ac:dyDescent="0.25">
      <c r="B1400" s="12">
        <v>35611</v>
      </c>
      <c r="C1400" s="18">
        <v>1.5200720000000001</v>
      </c>
    </row>
    <row r="1401" spans="2:3" x14ac:dyDescent="0.25">
      <c r="B1401" s="12">
        <v>35604</v>
      </c>
      <c r="C1401" s="18">
        <v>1.5789899999999999</v>
      </c>
    </row>
    <row r="1402" spans="2:3" x14ac:dyDescent="0.25">
      <c r="B1402" s="12">
        <v>35597</v>
      </c>
      <c r="C1402" s="18">
        <v>1.6261239999999999</v>
      </c>
    </row>
    <row r="1403" spans="2:3" x14ac:dyDescent="0.25">
      <c r="B1403" s="12">
        <v>35590</v>
      </c>
      <c r="C1403" s="18">
        <v>1.6732579999999999</v>
      </c>
    </row>
    <row r="1404" spans="2:3" x14ac:dyDescent="0.25">
      <c r="B1404" s="12">
        <v>35583</v>
      </c>
      <c r="C1404" s="18">
        <v>1.637907</v>
      </c>
    </row>
    <row r="1405" spans="2:3" x14ac:dyDescent="0.25">
      <c r="B1405" s="12">
        <v>35576</v>
      </c>
      <c r="C1405" s="18">
        <v>1.614341</v>
      </c>
    </row>
    <row r="1406" spans="2:3" x14ac:dyDescent="0.25">
      <c r="B1406" s="12">
        <v>35569</v>
      </c>
      <c r="C1406" s="18">
        <v>1.6614739999999999</v>
      </c>
    </row>
    <row r="1407" spans="2:3" x14ac:dyDescent="0.25">
      <c r="B1407" s="12">
        <v>35562</v>
      </c>
      <c r="C1407" s="18">
        <v>1.649691</v>
      </c>
    </row>
    <row r="1408" spans="2:3" x14ac:dyDescent="0.25">
      <c r="B1408" s="12">
        <v>35555</v>
      </c>
      <c r="C1408" s="18">
        <v>1.649691</v>
      </c>
    </row>
    <row r="1409" spans="2:3" x14ac:dyDescent="0.25">
      <c r="B1409" s="12">
        <v>35548</v>
      </c>
      <c r="C1409" s="18">
        <v>1.7203919999999999</v>
      </c>
    </row>
    <row r="1410" spans="2:3" x14ac:dyDescent="0.25">
      <c r="B1410" s="12">
        <v>35541</v>
      </c>
      <c r="C1410" s="18">
        <v>1.743959</v>
      </c>
    </row>
    <row r="1411" spans="2:3" x14ac:dyDescent="0.25">
      <c r="B1411" s="12">
        <v>35534</v>
      </c>
      <c r="C1411" s="18">
        <v>1.7675259999999999</v>
      </c>
    </row>
    <row r="1412" spans="2:3" x14ac:dyDescent="0.25">
      <c r="B1412" s="12">
        <v>35527</v>
      </c>
      <c r="C1412" s="18">
        <v>1.6732579999999999</v>
      </c>
    </row>
    <row r="1413" spans="2:3" x14ac:dyDescent="0.25">
      <c r="B1413" s="12">
        <v>35520</v>
      </c>
      <c r="C1413" s="18">
        <v>1.608449</v>
      </c>
    </row>
    <row r="1414" spans="2:3" x14ac:dyDescent="0.25">
      <c r="B1414" s="12">
        <v>35513</v>
      </c>
      <c r="C1414" s="18">
        <v>1.525965</v>
      </c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14"/>
  <sheetViews>
    <sheetView topLeftCell="A1379" workbookViewId="0">
      <selection activeCell="H1389" sqref="H1389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88</v>
      </c>
      <c r="H1" s="135" t="s">
        <v>89</v>
      </c>
      <c r="I1" s="136"/>
      <c r="J1" s="136"/>
      <c r="K1" s="136"/>
      <c r="L1" s="136"/>
      <c r="M1" s="137"/>
    </row>
    <row r="2" spans="1:13" ht="15.75" thickBot="1" x14ac:dyDescent="0.3">
      <c r="B2" s="12">
        <v>45397</v>
      </c>
      <c r="C2" s="18">
        <v>79.690002000000007</v>
      </c>
      <c r="D2">
        <f>C2/C3-1</f>
        <v>-8.2335264041237366E-2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45390</v>
      </c>
      <c r="C3" s="18">
        <v>86.839995999999999</v>
      </c>
      <c r="D3">
        <f t="shared" ref="D3:D66" si="0">C3/C4-1</f>
        <v>-5.9524381186762954E-3</v>
      </c>
      <c r="H3" s="66" t="s">
        <v>90</v>
      </c>
      <c r="I3" s="67" t="s">
        <v>91</v>
      </c>
      <c r="J3" s="68" t="s">
        <v>92</v>
      </c>
      <c r="K3" s="69" t="s">
        <v>93</v>
      </c>
      <c r="L3" s="69" t="s">
        <v>94</v>
      </c>
      <c r="M3" s="70" t="s">
        <v>95</v>
      </c>
    </row>
    <row r="4" spans="1:13" x14ac:dyDescent="0.25">
      <c r="B4" s="12">
        <v>45383</v>
      </c>
      <c r="C4" s="18">
        <v>87.360000999999997</v>
      </c>
      <c r="D4">
        <f t="shared" si="0"/>
        <v>-2.2490790338230204E-2</v>
      </c>
      <c r="H4" s="71">
        <f>$I$19-3*$I$23</f>
        <v>-0.17004733792845839</v>
      </c>
      <c r="I4" s="72">
        <f>H4</f>
        <v>-0.17004733792845839</v>
      </c>
      <c r="J4" s="73">
        <f>COUNTIF(D:D,"&lt;="&amp;H4)</f>
        <v>9</v>
      </c>
      <c r="K4" s="73" t="str">
        <f>"Less than "&amp;TEXT(H4,"0,00%")</f>
        <v>Less than -17,00%</v>
      </c>
      <c r="L4" s="74">
        <f>J4/$I$31</f>
        <v>6.3739376770538241E-3</v>
      </c>
      <c r="M4" s="75">
        <f>L4</f>
        <v>6.3739376770538241E-3</v>
      </c>
    </row>
    <row r="5" spans="1:13" x14ac:dyDescent="0.25">
      <c r="B5" s="12">
        <v>45376</v>
      </c>
      <c r="C5" s="18">
        <v>89.370002999999997</v>
      </c>
      <c r="D5">
        <f t="shared" si="0"/>
        <v>-1.6182222200890495E-2</v>
      </c>
      <c r="H5" s="76">
        <f>$I$19-2.4*$I$23</f>
        <v>-0.1351416780191913</v>
      </c>
      <c r="I5" s="77">
        <f>H5</f>
        <v>-0.1351416780191913</v>
      </c>
      <c r="J5" s="78">
        <f>COUNTIFS(D:D,"&lt;="&amp;H5,D:D,"&gt;"&amp;H4)</f>
        <v>6</v>
      </c>
      <c r="K5" s="79" t="str">
        <f t="shared" ref="K5:K14" si="1">TEXT(H4,"0,00%")&amp;" to "&amp;TEXT(H5,"0,00%")</f>
        <v>-17,00% to -13,51%</v>
      </c>
      <c r="L5" s="80">
        <f>J5/$I$31</f>
        <v>4.24929178470255E-3</v>
      </c>
      <c r="M5" s="81">
        <f>M4+L5</f>
        <v>1.0623229461756374E-2</v>
      </c>
    </row>
    <row r="6" spans="1:13" x14ac:dyDescent="0.25">
      <c r="B6" s="12">
        <v>45369</v>
      </c>
      <c r="C6" s="18">
        <v>90.839995999999999</v>
      </c>
      <c r="D6">
        <f t="shared" si="0"/>
        <v>-4.0962890192537071E-2</v>
      </c>
      <c r="H6" s="76">
        <f>$I$19-1.8*$I$23</f>
        <v>-0.10023601810992422</v>
      </c>
      <c r="I6" s="77">
        <f t="shared" ref="I6:I14" si="2">H6</f>
        <v>-0.10023601810992422</v>
      </c>
      <c r="J6" s="78">
        <f t="shared" ref="J6:J14" si="3">COUNTIFS(D:D,"&lt;="&amp;H6,D:D,"&gt;"&amp;H5)</f>
        <v>26</v>
      </c>
      <c r="K6" s="79" t="str">
        <f t="shared" si="1"/>
        <v>-13,51% to -10,02%</v>
      </c>
      <c r="L6" s="80">
        <f t="shared" ref="L6:L15" si="4">J6/$I$31</f>
        <v>1.8413597733711047E-2</v>
      </c>
      <c r="M6" s="81">
        <f t="shared" ref="M6:M15" si="5">M5+L6</f>
        <v>2.9036827195467421E-2</v>
      </c>
    </row>
    <row r="7" spans="1:13" x14ac:dyDescent="0.25">
      <c r="B7" s="12">
        <v>45362</v>
      </c>
      <c r="C7" s="18">
        <v>94.720000999999996</v>
      </c>
      <c r="D7">
        <f t="shared" si="0"/>
        <v>4.6514185249935114E-2</v>
      </c>
      <c r="H7" s="76">
        <f>$I$19-1.2*$I$23</f>
        <v>-6.5330358200657163E-2</v>
      </c>
      <c r="I7" s="77">
        <f t="shared" si="2"/>
        <v>-6.5330358200657163E-2</v>
      </c>
      <c r="J7" s="78">
        <f t="shared" si="3"/>
        <v>94</v>
      </c>
      <c r="K7" s="79" t="str">
        <f t="shared" si="1"/>
        <v>-10,02% to -6,53%</v>
      </c>
      <c r="L7" s="80">
        <f t="shared" si="4"/>
        <v>6.6572237960339939E-2</v>
      </c>
      <c r="M7" s="81">
        <f t="shared" si="5"/>
        <v>9.560906515580736E-2</v>
      </c>
    </row>
    <row r="8" spans="1:13" x14ac:dyDescent="0.25">
      <c r="B8" s="12">
        <v>45355</v>
      </c>
      <c r="C8" s="18">
        <v>90.510002</v>
      </c>
      <c r="D8">
        <f t="shared" si="0"/>
        <v>2.9692832088900278E-2</v>
      </c>
      <c r="H8" s="76">
        <f>$I$19-0.6*$I$23</f>
        <v>-3.0424698291390086E-2</v>
      </c>
      <c r="I8" s="77">
        <f t="shared" si="2"/>
        <v>-3.0424698291390086E-2</v>
      </c>
      <c r="J8" s="78">
        <f t="shared" si="3"/>
        <v>176</v>
      </c>
      <c r="K8" s="79" t="str">
        <f t="shared" si="1"/>
        <v>-6,53% to -3,04%</v>
      </c>
      <c r="L8" s="80">
        <f t="shared" si="4"/>
        <v>0.12464589235127478</v>
      </c>
      <c r="M8" s="81">
        <f t="shared" si="5"/>
        <v>0.22025495750708213</v>
      </c>
    </row>
    <row r="9" spans="1:13" x14ac:dyDescent="0.25">
      <c r="B9" s="12">
        <v>45348</v>
      </c>
      <c r="C9" s="18">
        <v>87.900002000000001</v>
      </c>
      <c r="D9">
        <f t="shared" si="0"/>
        <v>-1.9410943991643781E-2</v>
      </c>
      <c r="H9" s="76">
        <f>$I$19</f>
        <v>4.4809616178769843E-3</v>
      </c>
      <c r="I9" s="77">
        <f t="shared" si="2"/>
        <v>4.4809616178769843E-3</v>
      </c>
      <c r="J9" s="78">
        <f t="shared" si="3"/>
        <v>416</v>
      </c>
      <c r="K9" s="79" t="str">
        <f t="shared" si="1"/>
        <v>-3,04% to 0,45%</v>
      </c>
      <c r="L9" s="80">
        <f t="shared" si="4"/>
        <v>0.29461756373937675</v>
      </c>
      <c r="M9" s="81">
        <f t="shared" si="5"/>
        <v>0.51487252124645888</v>
      </c>
    </row>
    <row r="10" spans="1:13" x14ac:dyDescent="0.25">
      <c r="B10" s="12">
        <v>45341</v>
      </c>
      <c r="C10" s="18">
        <v>89.639999000000003</v>
      </c>
      <c r="D10">
        <f t="shared" si="0"/>
        <v>4.3538962897812228E-2</v>
      </c>
      <c r="H10" s="76">
        <f>$I$19+0.6*$I$23</f>
        <v>3.9386621527144054E-2</v>
      </c>
      <c r="I10" s="77">
        <f t="shared" si="2"/>
        <v>3.9386621527144054E-2</v>
      </c>
      <c r="J10" s="78">
        <f t="shared" si="3"/>
        <v>374</v>
      </c>
      <c r="K10" s="79" t="str">
        <f t="shared" si="1"/>
        <v>0,45% to 3,94%</v>
      </c>
      <c r="L10" s="80">
        <f t="shared" si="4"/>
        <v>0.26487252124645894</v>
      </c>
      <c r="M10" s="81">
        <f t="shared" si="5"/>
        <v>0.77974504249291776</v>
      </c>
    </row>
    <row r="11" spans="1:13" x14ac:dyDescent="0.25">
      <c r="B11" s="12">
        <v>45334</v>
      </c>
      <c r="C11" s="18">
        <v>85.900002000000001</v>
      </c>
      <c r="D11">
        <f t="shared" si="0"/>
        <v>8.0976764241014187E-3</v>
      </c>
      <c r="H11" s="76">
        <f>$I$19+1.2*$I$23</f>
        <v>7.4292281436411117E-2</v>
      </c>
      <c r="I11" s="77">
        <f t="shared" si="2"/>
        <v>7.4292281436411117E-2</v>
      </c>
      <c r="J11" s="78">
        <f t="shared" si="3"/>
        <v>193</v>
      </c>
      <c r="K11" s="79" t="str">
        <f t="shared" si="1"/>
        <v>3,94% to 7,43%</v>
      </c>
      <c r="L11" s="80">
        <f t="shared" si="4"/>
        <v>0.13668555240793201</v>
      </c>
      <c r="M11" s="81">
        <f t="shared" si="5"/>
        <v>0.91643059490084977</v>
      </c>
    </row>
    <row r="12" spans="1:13" x14ac:dyDescent="0.25">
      <c r="B12" s="12">
        <v>45327</v>
      </c>
      <c r="C12" s="18">
        <v>85.209998999999996</v>
      </c>
      <c r="D12">
        <f t="shared" si="0"/>
        <v>1.0435159244986281E-2</v>
      </c>
      <c r="H12" s="76">
        <f>$I$19+1.8*$I$23</f>
        <v>0.1091979413456782</v>
      </c>
      <c r="I12" s="77">
        <f t="shared" si="2"/>
        <v>0.1091979413456782</v>
      </c>
      <c r="J12" s="78">
        <f t="shared" si="3"/>
        <v>58</v>
      </c>
      <c r="K12" s="79" t="str">
        <f t="shared" si="1"/>
        <v>7,43% to 10,92%</v>
      </c>
      <c r="L12" s="80">
        <f t="shared" si="4"/>
        <v>4.1076487252124649E-2</v>
      </c>
      <c r="M12" s="81">
        <f t="shared" si="5"/>
        <v>0.95750708215297442</v>
      </c>
    </row>
    <row r="13" spans="1:13" x14ac:dyDescent="0.25">
      <c r="B13" s="12">
        <v>45320</v>
      </c>
      <c r="C13" s="18">
        <v>84.330001999999993</v>
      </c>
      <c r="D13">
        <f t="shared" si="0"/>
        <v>-1.4491036578240024E-2</v>
      </c>
      <c r="H13" s="76">
        <f>$I$19+2.4*$I$23</f>
        <v>0.14410360125494526</v>
      </c>
      <c r="I13" s="77">
        <f t="shared" si="2"/>
        <v>0.14410360125494526</v>
      </c>
      <c r="J13" s="78">
        <f t="shared" si="3"/>
        <v>31</v>
      </c>
      <c r="K13" s="79" t="str">
        <f t="shared" si="1"/>
        <v>10,92% to 14,41%</v>
      </c>
      <c r="L13" s="80">
        <f t="shared" si="4"/>
        <v>2.1954674220963172E-2</v>
      </c>
      <c r="M13" s="81">
        <f t="shared" si="5"/>
        <v>0.97946175637393762</v>
      </c>
    </row>
    <row r="14" spans="1:13" x14ac:dyDescent="0.25">
      <c r="B14" s="12">
        <v>45313</v>
      </c>
      <c r="C14" s="18">
        <v>85.57</v>
      </c>
      <c r="D14">
        <f t="shared" si="0"/>
        <v>-9.6123356842154117E-2</v>
      </c>
      <c r="H14" s="76">
        <f>$I$19+3*$I$23</f>
        <v>0.17900926116421234</v>
      </c>
      <c r="I14" s="77">
        <f t="shared" si="2"/>
        <v>0.17900926116421234</v>
      </c>
      <c r="J14" s="78">
        <f t="shared" si="3"/>
        <v>15</v>
      </c>
      <c r="K14" s="79" t="str">
        <f t="shared" si="1"/>
        <v>14,41% to 17,90%</v>
      </c>
      <c r="L14" s="80">
        <f t="shared" si="4"/>
        <v>1.0623229461756374E-2</v>
      </c>
      <c r="M14" s="81">
        <f t="shared" si="5"/>
        <v>0.99008498583569404</v>
      </c>
    </row>
    <row r="15" spans="1:13" ht="15.75" thickBot="1" x14ac:dyDescent="0.3">
      <c r="B15" s="12">
        <v>45306</v>
      </c>
      <c r="C15" s="18">
        <v>94.669998000000007</v>
      </c>
      <c r="D15">
        <f t="shared" si="0"/>
        <v>-1.344311185330449E-2</v>
      </c>
      <c r="H15" s="82"/>
      <c r="I15" s="83" t="s">
        <v>96</v>
      </c>
      <c r="J15" s="83">
        <f>COUNTIF(D:D,"&gt;"&amp;H14)</f>
        <v>14</v>
      </c>
      <c r="K15" s="83" t="str">
        <f>"Greater than "&amp;TEXT(H14,"0,00%")</f>
        <v>Greater than 17,90%</v>
      </c>
      <c r="L15" s="84">
        <f t="shared" si="4"/>
        <v>9.9150141643059488E-3</v>
      </c>
      <c r="M15" s="84">
        <f t="shared" si="5"/>
        <v>1</v>
      </c>
    </row>
    <row r="16" spans="1:13" ht="15.75" thickBot="1" x14ac:dyDescent="0.3">
      <c r="B16" s="12">
        <v>45299</v>
      </c>
      <c r="C16" s="18">
        <v>95.959998999999996</v>
      </c>
      <c r="D16">
        <f t="shared" si="0"/>
        <v>3.673294158887086E-2</v>
      </c>
      <c r="H16" s="85"/>
      <c r="M16" s="86"/>
    </row>
    <row r="17" spans="2:13" x14ac:dyDescent="0.25">
      <c r="B17" s="12">
        <v>45292</v>
      </c>
      <c r="C17" s="18">
        <v>92.559997999999993</v>
      </c>
      <c r="D17">
        <f t="shared" si="0"/>
        <v>-2.6299180018918178E-2</v>
      </c>
      <c r="H17" s="138" t="s">
        <v>127</v>
      </c>
      <c r="I17" s="139"/>
      <c r="M17" s="86"/>
    </row>
    <row r="18" spans="2:13" x14ac:dyDescent="0.25">
      <c r="B18" s="12">
        <v>45285</v>
      </c>
      <c r="C18" s="18">
        <v>95.059997999999993</v>
      </c>
      <c r="D18">
        <f t="shared" si="0"/>
        <v>2.6787599334897383E-2</v>
      </c>
      <c r="H18" s="140"/>
      <c r="I18" s="141"/>
      <c r="M18" s="86"/>
    </row>
    <row r="19" spans="2:13" x14ac:dyDescent="0.25">
      <c r="B19" s="12">
        <v>45278</v>
      </c>
      <c r="C19" s="18">
        <v>92.580001999999993</v>
      </c>
      <c r="D19">
        <f t="shared" si="0"/>
        <v>-1.5943877212077462E-2</v>
      </c>
      <c r="H19" s="87" t="s">
        <v>97</v>
      </c>
      <c r="I19" s="124">
        <f>AVERAGE(D:D)</f>
        <v>4.4809616178769843E-3</v>
      </c>
      <c r="M19" s="86"/>
    </row>
    <row r="20" spans="2:13" x14ac:dyDescent="0.25">
      <c r="B20" s="12">
        <v>45271</v>
      </c>
      <c r="C20" s="18">
        <v>94.080001999999993</v>
      </c>
      <c r="D20">
        <f t="shared" si="0"/>
        <v>5.5773773361308843E-2</v>
      </c>
      <c r="H20" s="87" t="s">
        <v>98</v>
      </c>
      <c r="I20" s="124">
        <f>_xlfn.STDEV.S(D:D)/SQRT(COUNT(D:D))</f>
        <v>1.5482006813025639E-3</v>
      </c>
      <c r="M20" s="86"/>
    </row>
    <row r="21" spans="2:13" x14ac:dyDescent="0.25">
      <c r="B21" s="12">
        <v>45264</v>
      </c>
      <c r="C21" s="18">
        <v>89.110000999999997</v>
      </c>
      <c r="D21">
        <f t="shared" si="0"/>
        <v>2.2959476260366429E-2</v>
      </c>
      <c r="H21" s="87" t="s">
        <v>99</v>
      </c>
      <c r="I21" s="124">
        <f>MEDIAN(D:D)</f>
        <v>2.904199699414689E-3</v>
      </c>
      <c r="M21" s="86"/>
    </row>
    <row r="22" spans="2:13" x14ac:dyDescent="0.25">
      <c r="B22" s="12">
        <v>45257</v>
      </c>
      <c r="C22" s="18">
        <v>87.110000999999997</v>
      </c>
      <c r="D22">
        <f t="shared" si="0"/>
        <v>2.8817799192578208E-2</v>
      </c>
      <c r="H22" s="87" t="s">
        <v>100</v>
      </c>
      <c r="I22" s="124">
        <f>MODE(D:D)</f>
        <v>0</v>
      </c>
      <c r="M22" s="86"/>
    </row>
    <row r="23" spans="2:13" x14ac:dyDescent="0.25">
      <c r="B23" s="12">
        <v>45250</v>
      </c>
      <c r="C23" s="18">
        <v>84.669998000000007</v>
      </c>
      <c r="D23">
        <f t="shared" si="0"/>
        <v>-4.4680186548611278E-3</v>
      </c>
      <c r="H23" s="87" t="s">
        <v>101</v>
      </c>
      <c r="I23" s="124">
        <f>_xlfn.STDEV.S(D:D)</f>
        <v>5.8176099848778452E-2</v>
      </c>
      <c r="M23" s="86"/>
    </row>
    <row r="24" spans="2:13" x14ac:dyDescent="0.25">
      <c r="B24" s="12">
        <v>45243</v>
      </c>
      <c r="C24" s="18">
        <v>85.050003000000004</v>
      </c>
      <c r="D24">
        <f t="shared" si="0"/>
        <v>4.2790645973287189E-2</v>
      </c>
      <c r="H24" s="87" t="s">
        <v>102</v>
      </c>
      <c r="I24" s="124">
        <f>_xlfn.VAR.S(D:D)</f>
        <v>3.3844585936150403E-3</v>
      </c>
      <c r="M24" s="86"/>
    </row>
    <row r="25" spans="2:13" x14ac:dyDescent="0.25">
      <c r="B25" s="12">
        <v>45236</v>
      </c>
      <c r="C25" s="18">
        <v>81.559997999999993</v>
      </c>
      <c r="D25">
        <f t="shared" si="0"/>
        <v>2.7721736041812717E-2</v>
      </c>
      <c r="H25" s="87" t="s">
        <v>103</v>
      </c>
      <c r="I25" s="125">
        <f>KURT(D:D)</f>
        <v>3.1358476261812811</v>
      </c>
      <c r="M25" s="86"/>
    </row>
    <row r="26" spans="2:13" x14ac:dyDescent="0.25">
      <c r="B26" s="12">
        <v>45229</v>
      </c>
      <c r="C26" s="18">
        <v>79.360000999999997</v>
      </c>
      <c r="D26">
        <f t="shared" si="0"/>
        <v>3.0515503687430057E-2</v>
      </c>
      <c r="H26" s="87" t="s">
        <v>104</v>
      </c>
      <c r="I26" s="125">
        <f>SKEW(D:D)</f>
        <v>0.35622117280252924</v>
      </c>
      <c r="M26" s="86"/>
    </row>
    <row r="27" spans="2:13" x14ac:dyDescent="0.25">
      <c r="B27" s="12">
        <v>45222</v>
      </c>
      <c r="C27" s="18">
        <v>77.010002</v>
      </c>
      <c r="D27">
        <f t="shared" si="0"/>
        <v>0.11334399633783421</v>
      </c>
      <c r="H27" s="87" t="s">
        <v>93</v>
      </c>
      <c r="I27" s="124">
        <f>I29-I28</f>
        <v>0.61372981735215293</v>
      </c>
      <c r="M27" s="86"/>
    </row>
    <row r="28" spans="2:13" x14ac:dyDescent="0.25">
      <c r="B28" s="12">
        <v>45215</v>
      </c>
      <c r="C28" s="18">
        <v>69.169998000000007</v>
      </c>
      <c r="D28">
        <f t="shared" si="0"/>
        <v>-2.6597242516105735E-2</v>
      </c>
      <c r="H28" s="87" t="s">
        <v>105</v>
      </c>
      <c r="I28" s="124">
        <f>MIN(D:D)</f>
        <v>-0.26046888010798586</v>
      </c>
      <c r="M28" s="86"/>
    </row>
    <row r="29" spans="2:13" x14ac:dyDescent="0.25">
      <c r="B29" s="12">
        <v>45208</v>
      </c>
      <c r="C29" s="18">
        <v>71.059997999999993</v>
      </c>
      <c r="D29">
        <f t="shared" si="0"/>
        <v>-2.5266704808162288E-3</v>
      </c>
      <c r="H29" s="87" t="s">
        <v>106</v>
      </c>
      <c r="I29" s="124">
        <f>MAX(D:D)</f>
        <v>0.35326093724416707</v>
      </c>
      <c r="M29" s="86"/>
    </row>
    <row r="30" spans="2:13" x14ac:dyDescent="0.25">
      <c r="B30" s="12">
        <v>45201</v>
      </c>
      <c r="C30" s="18">
        <v>71.239998</v>
      </c>
      <c r="D30">
        <f t="shared" si="0"/>
        <v>5.0723439479854582E-2</v>
      </c>
      <c r="H30" s="87" t="s">
        <v>107</v>
      </c>
      <c r="I30" s="125">
        <f>SUM(D:D)</f>
        <v>6.3271178044423015</v>
      </c>
      <c r="M30" s="86"/>
    </row>
    <row r="31" spans="2:13" ht="15.75" thickBot="1" x14ac:dyDescent="0.3">
      <c r="B31" s="12">
        <v>45194</v>
      </c>
      <c r="C31" s="18">
        <v>67.800903000000005</v>
      </c>
      <c r="D31">
        <f t="shared" si="0"/>
        <v>-2.6408616117297723E-2</v>
      </c>
      <c r="H31" s="88" t="s">
        <v>108</v>
      </c>
      <c r="I31" s="65">
        <f>COUNT(D:D)</f>
        <v>1412</v>
      </c>
      <c r="M31" s="86"/>
    </row>
    <row r="32" spans="2:13" ht="15.75" thickBot="1" x14ac:dyDescent="0.3">
      <c r="B32" s="12">
        <v>45187</v>
      </c>
      <c r="C32" s="18">
        <v>69.639999000000003</v>
      </c>
      <c r="D32">
        <f t="shared" si="0"/>
        <v>-1.0065757847126711E-2</v>
      </c>
      <c r="H32" s="90"/>
      <c r="M32" s="86"/>
    </row>
    <row r="33" spans="2:13" x14ac:dyDescent="0.25">
      <c r="B33" s="12">
        <v>45180</v>
      </c>
      <c r="C33" s="18">
        <v>70.348106000000001</v>
      </c>
      <c r="D33">
        <f t="shared" si="0"/>
        <v>2.0253882837676818E-2</v>
      </c>
      <c r="H33" s="91"/>
      <c r="I33" s="92" t="s">
        <v>109</v>
      </c>
      <c r="J33" s="92" t="s">
        <v>108</v>
      </c>
      <c r="K33" s="92" t="s">
        <v>110</v>
      </c>
      <c r="L33" s="93" t="s">
        <v>111</v>
      </c>
      <c r="M33" s="86"/>
    </row>
    <row r="34" spans="2:13" x14ac:dyDescent="0.25">
      <c r="B34" s="12">
        <v>45173</v>
      </c>
      <c r="C34" s="18">
        <v>68.951569000000006</v>
      </c>
      <c r="D34">
        <f t="shared" si="0"/>
        <v>8.0517010130845001E-3</v>
      </c>
      <c r="H34" s="94" t="s">
        <v>112</v>
      </c>
      <c r="I34" s="80">
        <f>AVERAGEIF(D:D,"&gt;0")</f>
        <v>4.452917700627787E-2</v>
      </c>
      <c r="J34" s="78">
        <f>COUNTIF(D:D,"&gt;0")</f>
        <v>739</v>
      </c>
      <c r="K34" s="80">
        <f>J34/$I$31</f>
        <v>0.52337110481586402</v>
      </c>
      <c r="L34" s="81">
        <f>K34*I34</f>
        <v>2.3305284566316819E-2</v>
      </c>
      <c r="M34" s="86"/>
    </row>
    <row r="35" spans="2:13" x14ac:dyDescent="0.25">
      <c r="B35" s="12">
        <v>45166</v>
      </c>
      <c r="C35" s="18">
        <v>68.400825999999995</v>
      </c>
      <c r="D35">
        <f t="shared" si="0"/>
        <v>3.4662343080753333E-2</v>
      </c>
      <c r="H35" s="94" t="s">
        <v>113</v>
      </c>
      <c r="I35" s="80">
        <f>AVERAGEIF(D:D,"&lt;0")</f>
        <v>-4.027264242908641E-2</v>
      </c>
      <c r="J35" s="78">
        <f>COUNTIF(D:D,"&lt;0")</f>
        <v>660</v>
      </c>
      <c r="K35" s="80">
        <f>J35/$I$31</f>
        <v>0.46742209631728043</v>
      </c>
      <c r="L35" s="81">
        <f t="shared" ref="L35:L36" si="6">K35*I35</f>
        <v>-1.8824322948439821E-2</v>
      </c>
      <c r="M35" s="86"/>
    </row>
    <row r="36" spans="2:13" ht="15.75" thickBot="1" x14ac:dyDescent="0.3">
      <c r="B36" s="12">
        <v>45159</v>
      </c>
      <c r="C36" s="18">
        <v>66.109322000000006</v>
      </c>
      <c r="D36">
        <f t="shared" si="0"/>
        <v>1.448838078934922E-2</v>
      </c>
      <c r="H36" s="95" t="s">
        <v>114</v>
      </c>
      <c r="I36" s="83">
        <v>0</v>
      </c>
      <c r="J36" s="83">
        <f>COUNTIF(D:D,"0")</f>
        <v>13</v>
      </c>
      <c r="K36" s="96">
        <f>J36/$I$31</f>
        <v>9.2067988668555235E-3</v>
      </c>
      <c r="L36" s="84">
        <f t="shared" si="6"/>
        <v>0</v>
      </c>
      <c r="M36" s="86"/>
    </row>
    <row r="37" spans="2:13" ht="15.75" thickBot="1" x14ac:dyDescent="0.3">
      <c r="B37" s="12">
        <v>45152</v>
      </c>
      <c r="C37" s="18">
        <v>65.165183999999996</v>
      </c>
      <c r="D37">
        <f t="shared" si="0"/>
        <v>-1.6768052006116418E-2</v>
      </c>
      <c r="H37" s="90"/>
      <c r="I37" s="97"/>
      <c r="J37" s="97"/>
      <c r="K37" s="97"/>
      <c r="L37" s="97"/>
      <c r="M37" s="86"/>
    </row>
    <row r="38" spans="2:13" x14ac:dyDescent="0.25">
      <c r="B38" s="12">
        <v>45145</v>
      </c>
      <c r="C38" s="18">
        <v>66.276511999999997</v>
      </c>
      <c r="D38">
        <f t="shared" si="0"/>
        <v>-1.3179129444776505E-2</v>
      </c>
      <c r="H38" s="71" t="s">
        <v>115</v>
      </c>
      <c r="I38" s="92" t="s">
        <v>116</v>
      </c>
      <c r="J38" s="92" t="s">
        <v>117</v>
      </c>
      <c r="K38" s="92" t="s">
        <v>118</v>
      </c>
      <c r="L38" s="92" t="s">
        <v>119</v>
      </c>
      <c r="M38" s="93" t="s">
        <v>120</v>
      </c>
    </row>
    <row r="39" spans="2:13" x14ac:dyDescent="0.25">
      <c r="B39" s="12">
        <v>45138</v>
      </c>
      <c r="C39" s="18">
        <v>67.161643999999995</v>
      </c>
      <c r="D39">
        <f t="shared" si="0"/>
        <v>-4.4627859582794582E-2</v>
      </c>
      <c r="H39" s="98">
        <v>1</v>
      </c>
      <c r="I39" s="80">
        <f>$I$19+($H39*$I$23)</f>
        <v>6.2657061466655437E-2</v>
      </c>
      <c r="J39" s="80">
        <f>$I$19-($H39*$I$23)</f>
        <v>-5.3695138230901468E-2</v>
      </c>
      <c r="K39" s="78">
        <f>COUNTIFS(D:D,"&lt;"&amp;I39,D:D,"&gt;"&amp;J39)</f>
        <v>1066</v>
      </c>
      <c r="L39" s="80">
        <f>K39/$I$31</f>
        <v>0.75495750708215292</v>
      </c>
      <c r="M39" s="81">
        <v>0.68269999999999997</v>
      </c>
    </row>
    <row r="40" spans="2:13" x14ac:dyDescent="0.25">
      <c r="B40" s="12">
        <v>45131</v>
      </c>
      <c r="C40" s="18">
        <v>70.298935</v>
      </c>
      <c r="D40">
        <f t="shared" si="0"/>
        <v>0.12620136106139701</v>
      </c>
      <c r="H40" s="98">
        <v>2</v>
      </c>
      <c r="I40" s="80">
        <f>$I$19+($H40*$I$23)</f>
        <v>0.1208331613154339</v>
      </c>
      <c r="J40" s="80">
        <f>$I$19-($H40*$I$23)</f>
        <v>-0.11187123807967991</v>
      </c>
      <c r="K40" s="78">
        <f>COUNTIFS(D:D,"&lt;"&amp;I40,D:D,"&gt;"&amp;J40)</f>
        <v>1335</v>
      </c>
      <c r="L40" s="80">
        <f>K40/$I$31</f>
        <v>0.94546742209631729</v>
      </c>
      <c r="M40" s="81">
        <v>0.95450000000000002</v>
      </c>
    </row>
    <row r="41" spans="2:13" x14ac:dyDescent="0.25">
      <c r="B41" s="12">
        <v>45124</v>
      </c>
      <c r="C41" s="18">
        <v>62.421284</v>
      </c>
      <c r="D41">
        <f t="shared" si="0"/>
        <v>9.5435320384227307E-3</v>
      </c>
      <c r="H41" s="98">
        <v>3</v>
      </c>
      <c r="I41" s="80">
        <f>$I$19+($H41*$I$23)</f>
        <v>0.17900926116421234</v>
      </c>
      <c r="J41" s="80">
        <f>$I$19-($H41*$I$23)</f>
        <v>-0.17004733792845839</v>
      </c>
      <c r="K41" s="78">
        <f>COUNTIFS(D:D,"&lt;"&amp;I41,D:D,"&gt;"&amp;J41)</f>
        <v>1389</v>
      </c>
      <c r="L41" s="80">
        <f>K41/$I$31</f>
        <v>0.98371104815864019</v>
      </c>
      <c r="M41" s="99">
        <v>0.99729999999999996</v>
      </c>
    </row>
    <row r="42" spans="2:13" ht="15.75" thickBot="1" x14ac:dyDescent="0.3">
      <c r="B42" s="12">
        <v>45117</v>
      </c>
      <c r="C42" s="18">
        <v>61.831195999999998</v>
      </c>
      <c r="D42">
        <f t="shared" si="0"/>
        <v>5.3098846496703711E-2</v>
      </c>
      <c r="H42" s="76"/>
      <c r="M42" s="99"/>
    </row>
    <row r="43" spans="2:13" ht="15.75" thickBot="1" x14ac:dyDescent="0.3">
      <c r="B43" s="12">
        <v>45110</v>
      </c>
      <c r="C43" s="18">
        <v>58.713572999999997</v>
      </c>
      <c r="D43">
        <f t="shared" si="0"/>
        <v>5.0504520543164233E-3</v>
      </c>
      <c r="H43" s="142" t="s">
        <v>121</v>
      </c>
      <c r="I43" s="143"/>
      <c r="J43" s="143"/>
      <c r="K43" s="143"/>
      <c r="L43" s="143"/>
      <c r="M43" s="144"/>
    </row>
    <row r="44" spans="2:13" x14ac:dyDescent="0.25">
      <c r="B44" s="12">
        <v>45103</v>
      </c>
      <c r="C44" s="18">
        <v>58.418532999999996</v>
      </c>
      <c r="D44">
        <f t="shared" si="0"/>
        <v>6.4516164888911653E-2</v>
      </c>
      <c r="H44" s="100">
        <v>0.01</v>
      </c>
      <c r="I44" s="101">
        <f t="shared" ref="I44:I58" si="7">_xlfn.PERCENTILE.INC(D:D,H44)</f>
        <v>-0.13572578117943715</v>
      </c>
      <c r="J44" s="102">
        <v>0.2</v>
      </c>
      <c r="K44" s="101">
        <f t="shared" ref="K44:K56" si="8">_xlfn.PERCENTILE.INC(D:D,J44)</f>
        <v>-3.4719432459087665E-2</v>
      </c>
      <c r="L44" s="102">
        <v>0.85</v>
      </c>
      <c r="M44" s="103">
        <f t="shared" ref="M44:M58" si="9">_xlfn.PERCENTILE.INC(D:D,L44)</f>
        <v>5.3177720070121441E-2</v>
      </c>
    </row>
    <row r="45" spans="2:13" x14ac:dyDescent="0.25">
      <c r="B45" s="12">
        <v>45096</v>
      </c>
      <c r="C45" s="18">
        <v>54.878014</v>
      </c>
      <c r="D45">
        <f t="shared" si="0"/>
        <v>-1.9504473431531388E-2</v>
      </c>
      <c r="H45" s="104">
        <v>0.02</v>
      </c>
      <c r="I45" s="105">
        <f t="shared" si="7"/>
        <v>-0.11202084003412137</v>
      </c>
      <c r="J45" s="106">
        <v>0.25</v>
      </c>
      <c r="K45" s="105">
        <f t="shared" si="8"/>
        <v>-2.6633382943580391E-2</v>
      </c>
      <c r="L45" s="106">
        <v>0.86</v>
      </c>
      <c r="M45" s="107">
        <f t="shared" si="9"/>
        <v>5.6198513016947255E-2</v>
      </c>
    </row>
    <row r="46" spans="2:13" x14ac:dyDescent="0.25">
      <c r="B46" s="12">
        <v>45089</v>
      </c>
      <c r="C46" s="18">
        <v>55.969673</v>
      </c>
      <c r="D46">
        <f t="shared" si="0"/>
        <v>-9.7383022809185205E-2</v>
      </c>
      <c r="H46" s="104">
        <v>0.03</v>
      </c>
      <c r="I46" s="105">
        <f t="shared" si="7"/>
        <v>-9.8529301611331138E-2</v>
      </c>
      <c r="J46" s="106">
        <v>0.3</v>
      </c>
      <c r="K46" s="105">
        <f t="shared" si="8"/>
        <v>-2.00076064514195E-2</v>
      </c>
      <c r="L46" s="106">
        <v>0.87</v>
      </c>
      <c r="M46" s="107">
        <f t="shared" si="9"/>
        <v>5.8823492705719627E-2</v>
      </c>
    </row>
    <row r="47" spans="2:13" x14ac:dyDescent="0.25">
      <c r="B47" s="12">
        <v>45082</v>
      </c>
      <c r="C47" s="18">
        <v>62.008220999999999</v>
      </c>
      <c r="D47">
        <f t="shared" si="0"/>
        <v>-9.2708609109632967E-3</v>
      </c>
      <c r="H47" s="104">
        <v>0.04</v>
      </c>
      <c r="I47" s="105">
        <f t="shared" si="7"/>
        <v>-9.3513258081089304E-2</v>
      </c>
      <c r="J47" s="106">
        <v>0.35</v>
      </c>
      <c r="K47" s="105">
        <f t="shared" si="8"/>
        <v>-1.4030813495146384E-2</v>
      </c>
      <c r="L47" s="106">
        <v>0.88</v>
      </c>
      <c r="M47" s="107">
        <f t="shared" si="9"/>
        <v>6.1885554569983806E-2</v>
      </c>
    </row>
    <row r="48" spans="2:13" x14ac:dyDescent="0.25">
      <c r="B48" s="12">
        <v>45075</v>
      </c>
      <c r="C48" s="18">
        <v>62.588470000000001</v>
      </c>
      <c r="D48">
        <f t="shared" si="0"/>
        <v>-3.3120667204140419E-2</v>
      </c>
      <c r="H48" s="104">
        <v>0.05</v>
      </c>
      <c r="I48" s="105">
        <f t="shared" si="7"/>
        <v>-8.3439399715303161E-2</v>
      </c>
      <c r="J48" s="106">
        <v>0.4</v>
      </c>
      <c r="K48" s="105">
        <f t="shared" si="8"/>
        <v>-7.9654574312613587E-3</v>
      </c>
      <c r="L48" s="106">
        <v>0.89</v>
      </c>
      <c r="M48" s="107">
        <f t="shared" si="9"/>
        <v>6.4346356009286107E-2</v>
      </c>
    </row>
    <row r="49" spans="2:13" x14ac:dyDescent="0.25">
      <c r="B49" s="12">
        <v>45068</v>
      </c>
      <c r="C49" s="18">
        <v>64.732451999999995</v>
      </c>
      <c r="D49">
        <f t="shared" si="0"/>
        <v>6.5759590468319473E-3</v>
      </c>
      <c r="H49" s="104">
        <v>0.06</v>
      </c>
      <c r="I49" s="105">
        <f t="shared" si="7"/>
        <v>-8.0253372058037273E-2</v>
      </c>
      <c r="J49" s="106">
        <v>0.45</v>
      </c>
      <c r="K49" s="105">
        <f t="shared" si="8"/>
        <v>-2.1103242781586535E-3</v>
      </c>
      <c r="L49" s="106">
        <v>0.9</v>
      </c>
      <c r="M49" s="107">
        <f t="shared" si="9"/>
        <v>6.6046689078005524E-2</v>
      </c>
    </row>
    <row r="50" spans="2:13" x14ac:dyDescent="0.25">
      <c r="B50" s="12">
        <v>45061</v>
      </c>
      <c r="C50" s="18">
        <v>64.309555000000003</v>
      </c>
      <c r="D50">
        <f t="shared" si="0"/>
        <v>3.8430963393351725E-2</v>
      </c>
      <c r="H50" s="104">
        <v>7.0000000000000007E-2</v>
      </c>
      <c r="I50" s="105">
        <f t="shared" si="7"/>
        <v>-7.6536112468746281E-2</v>
      </c>
      <c r="J50" s="106">
        <v>0.5</v>
      </c>
      <c r="K50" s="105">
        <f t="shared" si="8"/>
        <v>2.904199699414689E-3</v>
      </c>
      <c r="L50" s="106">
        <v>0.91</v>
      </c>
      <c r="M50" s="107">
        <f t="shared" si="9"/>
        <v>7.1104158851991339E-2</v>
      </c>
    </row>
    <row r="51" spans="2:13" x14ac:dyDescent="0.25">
      <c r="B51" s="12">
        <v>45054</v>
      </c>
      <c r="C51" s="18">
        <v>61.929543000000002</v>
      </c>
      <c r="D51">
        <f t="shared" si="0"/>
        <v>-2.1141043741946253E-2</v>
      </c>
      <c r="H51" s="104">
        <v>0.08</v>
      </c>
      <c r="I51" s="105">
        <f t="shared" si="7"/>
        <v>-7.1993454191527598E-2</v>
      </c>
      <c r="J51" s="106">
        <v>0.55000000000000004</v>
      </c>
      <c r="K51" s="105">
        <f t="shared" si="8"/>
        <v>8.4606496132033152E-3</v>
      </c>
      <c r="L51" s="106">
        <v>0.92</v>
      </c>
      <c r="M51" s="107">
        <f t="shared" si="9"/>
        <v>7.6599255643190894E-2</v>
      </c>
    </row>
    <row r="52" spans="2:13" x14ac:dyDescent="0.25">
      <c r="B52" s="12">
        <v>45047</v>
      </c>
      <c r="C52" s="18">
        <v>63.267074999999998</v>
      </c>
      <c r="D52">
        <f t="shared" si="0"/>
        <v>8.1903857137353153E-2</v>
      </c>
      <c r="H52" s="104">
        <v>0.09</v>
      </c>
      <c r="I52" s="105">
        <f t="shared" si="7"/>
        <v>-6.6863540079207959E-2</v>
      </c>
      <c r="J52" s="106">
        <v>0.6</v>
      </c>
      <c r="K52" s="105">
        <f t="shared" si="8"/>
        <v>1.5458552592079846E-2</v>
      </c>
      <c r="L52" s="106">
        <v>0.93</v>
      </c>
      <c r="M52" s="107">
        <f t="shared" si="9"/>
        <v>8.274771950238563E-2</v>
      </c>
    </row>
    <row r="53" spans="2:13" x14ac:dyDescent="0.25">
      <c r="B53" s="12">
        <v>45040</v>
      </c>
      <c r="C53" s="18">
        <v>58.477539</v>
      </c>
      <c r="D53">
        <f t="shared" si="0"/>
        <v>4.3707184764631979E-2</v>
      </c>
      <c r="H53" s="104">
        <v>0.1</v>
      </c>
      <c r="I53" s="105">
        <f t="shared" si="7"/>
        <v>-6.3803071554796462E-2</v>
      </c>
      <c r="J53" s="106">
        <v>0.65</v>
      </c>
      <c r="K53" s="105">
        <f t="shared" si="8"/>
        <v>2.1395751680806527E-2</v>
      </c>
      <c r="L53" s="106">
        <v>0.94</v>
      </c>
      <c r="M53" s="107">
        <f t="shared" si="9"/>
        <v>8.9264050166593112E-2</v>
      </c>
    </row>
    <row r="54" spans="2:13" x14ac:dyDescent="0.25">
      <c r="B54" s="12">
        <v>45033</v>
      </c>
      <c r="C54" s="18">
        <v>56.028683000000001</v>
      </c>
      <c r="D54">
        <f t="shared" si="0"/>
        <v>-2.8478777536437794E-2</v>
      </c>
      <c r="H54" s="104">
        <v>0.11</v>
      </c>
      <c r="I54" s="105">
        <f t="shared" si="7"/>
        <v>-5.8995642250455615E-2</v>
      </c>
      <c r="J54" s="106">
        <v>0.7</v>
      </c>
      <c r="K54" s="105">
        <f t="shared" si="8"/>
        <v>2.7471320545157791E-2</v>
      </c>
      <c r="L54" s="106">
        <v>0.95</v>
      </c>
      <c r="M54" s="107">
        <f t="shared" si="9"/>
        <v>0.1000005590443746</v>
      </c>
    </row>
    <row r="55" spans="2:13" x14ac:dyDescent="0.25">
      <c r="B55" s="12">
        <v>45026</v>
      </c>
      <c r="C55" s="18">
        <v>57.671084999999998</v>
      </c>
      <c r="D55">
        <f t="shared" si="0"/>
        <v>2.8411055102072869E-2</v>
      </c>
      <c r="H55" s="104">
        <v>0.12</v>
      </c>
      <c r="I55" s="105">
        <f t="shared" si="7"/>
        <v>-5.624735885532977E-2</v>
      </c>
      <c r="J55" s="106">
        <v>0.75</v>
      </c>
      <c r="K55" s="105">
        <f t="shared" si="8"/>
        <v>3.458664008786444E-2</v>
      </c>
      <c r="L55" s="106">
        <v>0.96</v>
      </c>
      <c r="M55" s="107">
        <f t="shared" si="9"/>
        <v>0.11267096314878849</v>
      </c>
    </row>
    <row r="56" spans="2:13" x14ac:dyDescent="0.25">
      <c r="B56" s="12">
        <v>45019</v>
      </c>
      <c r="C56" s="18">
        <v>56.077854000000002</v>
      </c>
      <c r="D56">
        <f t="shared" si="0"/>
        <v>-1.7912573151062872E-2</v>
      </c>
      <c r="H56" s="104">
        <v>0.13</v>
      </c>
      <c r="I56" s="105">
        <f t="shared" si="7"/>
        <v>-5.3410288418178499E-2</v>
      </c>
      <c r="J56" s="106">
        <v>0.8</v>
      </c>
      <c r="K56" s="105">
        <f t="shared" si="8"/>
        <v>4.2654609129889241E-2</v>
      </c>
      <c r="L56" s="106">
        <v>0.97</v>
      </c>
      <c r="M56" s="107">
        <f t="shared" si="9"/>
        <v>0.12282843091696985</v>
      </c>
    </row>
    <row r="57" spans="2:13" x14ac:dyDescent="0.25">
      <c r="B57" s="12">
        <v>45012</v>
      </c>
      <c r="C57" s="18">
        <v>57.100673999999998</v>
      </c>
      <c r="D57">
        <f t="shared" si="0"/>
        <v>8.991934615689412E-2</v>
      </c>
      <c r="H57" s="104">
        <v>0.14000000000000001</v>
      </c>
      <c r="I57" s="105">
        <f t="shared" si="7"/>
        <v>-5.0717042352447728E-2</v>
      </c>
      <c r="J57" s="106"/>
      <c r="K57" s="105"/>
      <c r="L57" s="106">
        <v>0.98</v>
      </c>
      <c r="M57" s="107">
        <f t="shared" si="9"/>
        <v>0.14508294490232834</v>
      </c>
    </row>
    <row r="58" spans="2:13" ht="15.75" thickBot="1" x14ac:dyDescent="0.3">
      <c r="B58" s="12">
        <v>45005</v>
      </c>
      <c r="C58" s="18">
        <v>52.389816000000003</v>
      </c>
      <c r="D58">
        <f t="shared" si="0"/>
        <v>7.5149270374330612E-4</v>
      </c>
      <c r="H58" s="108">
        <v>0.15</v>
      </c>
      <c r="I58" s="109">
        <f t="shared" si="7"/>
        <v>-4.7845540443190601E-2</v>
      </c>
      <c r="J58" s="110"/>
      <c r="K58" s="89"/>
      <c r="L58" s="111">
        <v>0.99</v>
      </c>
      <c r="M58" s="112">
        <f t="shared" si="9"/>
        <v>0.17268011082383727</v>
      </c>
    </row>
    <row r="59" spans="2:13" ht="15.75" thickBot="1" x14ac:dyDescent="0.3">
      <c r="B59" s="12">
        <v>44998</v>
      </c>
      <c r="C59" s="18">
        <v>52.350475000000003</v>
      </c>
      <c r="D59">
        <f t="shared" si="0"/>
        <v>1.1977177657022553E-2</v>
      </c>
    </row>
    <row r="60" spans="2:13" x14ac:dyDescent="0.25">
      <c r="B60" s="12">
        <v>44991</v>
      </c>
      <c r="C60" s="18">
        <v>51.730885000000001</v>
      </c>
      <c r="D60">
        <f t="shared" si="0"/>
        <v>-2.0848899071028049E-2</v>
      </c>
      <c r="H60" s="113" t="s">
        <v>122</v>
      </c>
      <c r="I60" s="114">
        <v>-7.0000000000000007E-2</v>
      </c>
    </row>
    <row r="61" spans="2:13" ht="15.75" thickBot="1" x14ac:dyDescent="0.3">
      <c r="B61" s="12">
        <v>44984</v>
      </c>
      <c r="C61" s="18">
        <v>52.832382000000003</v>
      </c>
      <c r="D61">
        <f t="shared" si="0"/>
        <v>-2.20280154960939E-2</v>
      </c>
      <c r="H61" s="115" t="s">
        <v>123</v>
      </c>
      <c r="I61" s="116">
        <v>-0.21</v>
      </c>
    </row>
    <row r="62" spans="2:13" ht="15.75" thickBot="1" x14ac:dyDescent="0.3">
      <c r="B62" s="12">
        <v>44977</v>
      </c>
      <c r="C62" s="18">
        <v>54.022387999999999</v>
      </c>
      <c r="D62">
        <f t="shared" si="0"/>
        <v>-5.0147030810342108E-2</v>
      </c>
      <c r="H62" s="117"/>
    </row>
    <row r="63" spans="2:13" x14ac:dyDescent="0.25">
      <c r="B63" s="12">
        <v>44970</v>
      </c>
      <c r="C63" s="18">
        <v>56.874473999999999</v>
      </c>
      <c r="D63">
        <f t="shared" si="0"/>
        <v>1.3494598224305321E-2</v>
      </c>
      <c r="H63" s="113" t="s">
        <v>124</v>
      </c>
      <c r="I63" s="118">
        <v>79.540000000000006</v>
      </c>
    </row>
    <row r="64" spans="2:13" x14ac:dyDescent="0.25">
      <c r="B64" s="12">
        <v>44963</v>
      </c>
      <c r="C64" s="18">
        <v>56.117195000000002</v>
      </c>
      <c r="D64">
        <f t="shared" si="0"/>
        <v>-5.8881746035366334E-2</v>
      </c>
      <c r="H64" s="119" t="s">
        <v>125</v>
      </c>
      <c r="I64" s="120">
        <f>I63*(1-I60)</f>
        <v>85.107800000000012</v>
      </c>
    </row>
    <row r="65" spans="2:9" ht="15.75" thickBot="1" x14ac:dyDescent="0.3">
      <c r="B65" s="12">
        <v>44956</v>
      </c>
      <c r="C65" s="18">
        <v>59.628208000000001</v>
      </c>
      <c r="D65">
        <f t="shared" si="0"/>
        <v>2.2600773663693952E-2</v>
      </c>
      <c r="H65" s="115" t="s">
        <v>126</v>
      </c>
      <c r="I65" s="121">
        <f>I63*(1+I61)</f>
        <v>62.836600000000004</v>
      </c>
    </row>
    <row r="66" spans="2:9" x14ac:dyDescent="0.25">
      <c r="B66" s="12">
        <v>44949</v>
      </c>
      <c r="C66" s="18">
        <v>58.310349000000002</v>
      </c>
      <c r="D66">
        <f t="shared" si="0"/>
        <v>6.1783715678493056E-2</v>
      </c>
    </row>
    <row r="67" spans="2:9" x14ac:dyDescent="0.25">
      <c r="B67" s="12">
        <v>44942</v>
      </c>
      <c r="C67" s="18">
        <v>54.917350999999996</v>
      </c>
      <c r="D67">
        <f t="shared" ref="D67:D130" si="10">C67/C68-1</f>
        <v>2.0094945105861184E-2</v>
      </c>
    </row>
    <row r="68" spans="2:9" x14ac:dyDescent="0.25">
      <c r="B68" s="12">
        <v>44935</v>
      </c>
      <c r="C68" s="18">
        <v>53.835529000000001</v>
      </c>
      <c r="D68">
        <f t="shared" si="10"/>
        <v>-0.17060602722157192</v>
      </c>
    </row>
    <row r="69" spans="2:9" x14ac:dyDescent="0.25">
      <c r="B69" s="12">
        <v>44928</v>
      </c>
      <c r="C69" s="18">
        <v>64.909476999999995</v>
      </c>
      <c r="D69">
        <f t="shared" si="10"/>
        <v>6.0240955786746486E-2</v>
      </c>
    </row>
    <row r="70" spans="2:9" x14ac:dyDescent="0.25">
      <c r="B70" s="12">
        <v>44921</v>
      </c>
      <c r="C70" s="18">
        <v>61.221438999999997</v>
      </c>
      <c r="D70">
        <f t="shared" si="10"/>
        <v>1.0060040735051068E-2</v>
      </c>
    </row>
    <row r="71" spans="2:9" x14ac:dyDescent="0.25">
      <c r="B71" s="12">
        <v>44914</v>
      </c>
      <c r="C71" s="18">
        <v>60.611682999999999</v>
      </c>
      <c r="D71">
        <f t="shared" si="10"/>
        <v>5.3324199563611563E-2</v>
      </c>
    </row>
    <row r="72" spans="2:9" x14ac:dyDescent="0.25">
      <c r="B72" s="12">
        <v>44907</v>
      </c>
      <c r="C72" s="18">
        <v>57.543236</v>
      </c>
      <c r="D72">
        <f t="shared" si="10"/>
        <v>-2.6293899551467215E-2</v>
      </c>
    </row>
    <row r="73" spans="2:9" x14ac:dyDescent="0.25">
      <c r="B73" s="12">
        <v>44900</v>
      </c>
      <c r="C73" s="18">
        <v>59.09713</v>
      </c>
      <c r="D73">
        <f t="shared" si="10"/>
        <v>-4.2237839095468188E-2</v>
      </c>
    </row>
    <row r="74" spans="2:9" x14ac:dyDescent="0.25">
      <c r="B74" s="12">
        <v>44893</v>
      </c>
      <c r="C74" s="18">
        <v>61.703346000000003</v>
      </c>
      <c r="D74">
        <f t="shared" si="10"/>
        <v>6.194988450071115E-2</v>
      </c>
    </row>
    <row r="75" spans="2:9" x14ac:dyDescent="0.25">
      <c r="B75" s="12">
        <v>44886</v>
      </c>
      <c r="C75" s="18">
        <v>58.103821000000003</v>
      </c>
      <c r="D75">
        <f t="shared" si="10"/>
        <v>2.5454698234248507E-3</v>
      </c>
    </row>
    <row r="76" spans="2:9" x14ac:dyDescent="0.25">
      <c r="B76" s="12">
        <v>44879</v>
      </c>
      <c r="C76" s="18">
        <v>57.956294999999997</v>
      </c>
      <c r="D76">
        <f t="shared" si="10"/>
        <v>-5.787372467310925E-2</v>
      </c>
    </row>
    <row r="77" spans="2:9" x14ac:dyDescent="0.25">
      <c r="B77" s="12">
        <v>44872</v>
      </c>
      <c r="C77" s="18">
        <v>61.516483000000001</v>
      </c>
      <c r="D77">
        <f t="shared" si="10"/>
        <v>0.22144115939660147</v>
      </c>
    </row>
    <row r="78" spans="2:9" x14ac:dyDescent="0.25">
      <c r="B78" s="12">
        <v>44865</v>
      </c>
      <c r="C78" s="18">
        <v>50.363852999999999</v>
      </c>
      <c r="D78">
        <f t="shared" si="10"/>
        <v>1.5646360980148266E-3</v>
      </c>
    </row>
    <row r="79" spans="2:9" x14ac:dyDescent="0.25">
      <c r="B79" s="12">
        <v>44858</v>
      </c>
      <c r="C79" s="18">
        <v>50.285175000000002</v>
      </c>
      <c r="D79">
        <f t="shared" si="10"/>
        <v>0.14589870641623581</v>
      </c>
    </row>
    <row r="80" spans="2:9" x14ac:dyDescent="0.25">
      <c r="B80" s="12">
        <v>44851</v>
      </c>
      <c r="C80" s="18">
        <v>43.882739999999998</v>
      </c>
      <c r="D80">
        <f t="shared" si="10"/>
        <v>1.3169807901099784E-2</v>
      </c>
    </row>
    <row r="81" spans="2:4" x14ac:dyDescent="0.25">
      <c r="B81" s="12">
        <v>44844</v>
      </c>
      <c r="C81" s="18">
        <v>43.312325000000001</v>
      </c>
      <c r="D81">
        <f t="shared" si="10"/>
        <v>4.5432647976140217E-4</v>
      </c>
    </row>
    <row r="82" spans="2:4" x14ac:dyDescent="0.25">
      <c r="B82" s="12">
        <v>44837</v>
      </c>
      <c r="C82" s="18">
        <v>43.292656000000001</v>
      </c>
      <c r="D82">
        <f t="shared" si="10"/>
        <v>-2.2253910885571604E-2</v>
      </c>
    </row>
    <row r="83" spans="2:4" x14ac:dyDescent="0.25">
      <c r="B83" s="12">
        <v>44830</v>
      </c>
      <c r="C83" s="18">
        <v>44.278015000000003</v>
      </c>
      <c r="D83">
        <f t="shared" si="10"/>
        <v>-1.9526360214371374E-3</v>
      </c>
    </row>
    <row r="84" spans="2:4" x14ac:dyDescent="0.25">
      <c r="B84" s="12">
        <v>44823</v>
      </c>
      <c r="C84" s="18">
        <v>44.364643000000001</v>
      </c>
      <c r="D84">
        <f t="shared" si="10"/>
        <v>-5.6306264721868393E-2</v>
      </c>
    </row>
    <row r="85" spans="2:4" x14ac:dyDescent="0.25">
      <c r="B85" s="12">
        <v>44816</v>
      </c>
      <c r="C85" s="18">
        <v>47.011696000000001</v>
      </c>
      <c r="D85">
        <f t="shared" si="10"/>
        <v>-3.4210061327400343E-2</v>
      </c>
    </row>
    <row r="86" spans="2:4" x14ac:dyDescent="0.25">
      <c r="B86" s="12">
        <v>44809</v>
      </c>
      <c r="C86" s="18">
        <v>48.676937000000002</v>
      </c>
      <c r="D86">
        <f t="shared" si="10"/>
        <v>3.6270449374130376E-2</v>
      </c>
    </row>
    <row r="87" spans="2:4" x14ac:dyDescent="0.25">
      <c r="B87" s="12">
        <v>44802</v>
      </c>
      <c r="C87" s="18">
        <v>46.973197999999996</v>
      </c>
      <c r="D87">
        <f t="shared" si="10"/>
        <v>-3.9370038161019361E-2</v>
      </c>
    </row>
    <row r="88" spans="2:4" x14ac:dyDescent="0.25">
      <c r="B88" s="12">
        <v>44795</v>
      </c>
      <c r="C88" s="18">
        <v>48.898327000000002</v>
      </c>
      <c r="D88">
        <f t="shared" si="10"/>
        <v>-6.6862522830924531E-2</v>
      </c>
    </row>
    <row r="89" spans="2:4" x14ac:dyDescent="0.25">
      <c r="B89" s="12">
        <v>44788</v>
      </c>
      <c r="C89" s="18">
        <v>52.402061000000003</v>
      </c>
      <c r="D89">
        <f t="shared" si="10"/>
        <v>-7.9316876476944187E-2</v>
      </c>
    </row>
    <row r="90" spans="2:4" x14ac:dyDescent="0.25">
      <c r="B90" s="12">
        <v>44781</v>
      </c>
      <c r="C90" s="18">
        <v>56.916499999999999</v>
      </c>
      <c r="D90">
        <f t="shared" si="10"/>
        <v>1.4062754639252661E-2</v>
      </c>
    </row>
    <row r="91" spans="2:4" x14ac:dyDescent="0.25">
      <c r="B91" s="12">
        <v>44774</v>
      </c>
      <c r="C91" s="18">
        <v>56.127197000000002</v>
      </c>
      <c r="D91">
        <f t="shared" si="10"/>
        <v>2.8213758967550628E-2</v>
      </c>
    </row>
    <row r="92" spans="2:4" x14ac:dyDescent="0.25">
      <c r="B92" s="12">
        <v>44767</v>
      </c>
      <c r="C92" s="18">
        <v>54.587090000000003</v>
      </c>
      <c r="D92">
        <f t="shared" si="10"/>
        <v>3.6366951934330594E-2</v>
      </c>
    </row>
    <row r="93" spans="2:4" x14ac:dyDescent="0.25">
      <c r="B93" s="12">
        <v>44760</v>
      </c>
      <c r="C93" s="18">
        <v>52.671585</v>
      </c>
      <c r="D93">
        <f t="shared" si="10"/>
        <v>2.7412779580946456E-2</v>
      </c>
    </row>
    <row r="94" spans="2:4" x14ac:dyDescent="0.25">
      <c r="B94" s="12">
        <v>44753</v>
      </c>
      <c r="C94" s="18">
        <v>51.266235000000002</v>
      </c>
      <c r="D94">
        <f t="shared" si="10"/>
        <v>-2.239357938292319E-2</v>
      </c>
    </row>
    <row r="95" spans="2:4" x14ac:dyDescent="0.25">
      <c r="B95" s="12">
        <v>44746</v>
      </c>
      <c r="C95" s="18">
        <v>52.440567000000001</v>
      </c>
      <c r="D95">
        <f t="shared" si="10"/>
        <v>5.3567967588710186E-2</v>
      </c>
    </row>
    <row r="96" spans="2:4" x14ac:dyDescent="0.25">
      <c r="B96" s="12">
        <v>44739</v>
      </c>
      <c r="C96" s="18">
        <v>49.774261000000003</v>
      </c>
      <c r="D96">
        <f t="shared" si="10"/>
        <v>-7.9565720917113447E-2</v>
      </c>
    </row>
    <row r="97" spans="2:4" x14ac:dyDescent="0.25">
      <c r="B97" s="12">
        <v>44732</v>
      </c>
      <c r="C97" s="18">
        <v>54.076931000000002</v>
      </c>
      <c r="D97">
        <f t="shared" si="10"/>
        <v>5.9600129126500478E-2</v>
      </c>
    </row>
    <row r="98" spans="2:4" x14ac:dyDescent="0.25">
      <c r="B98" s="12">
        <v>44725</v>
      </c>
      <c r="C98" s="18">
        <v>51.035224999999997</v>
      </c>
      <c r="D98">
        <f t="shared" si="10"/>
        <v>-3.8796170163460708E-2</v>
      </c>
    </row>
    <row r="99" spans="2:4" x14ac:dyDescent="0.25">
      <c r="B99" s="12">
        <v>44718</v>
      </c>
      <c r="C99" s="18">
        <v>53.095112</v>
      </c>
      <c r="D99">
        <f t="shared" si="10"/>
        <v>-8.3568708995525154E-2</v>
      </c>
    </row>
    <row r="100" spans="2:4" x14ac:dyDescent="0.25">
      <c r="B100" s="12">
        <v>44711</v>
      </c>
      <c r="C100" s="18">
        <v>57.936816999999998</v>
      </c>
      <c r="D100">
        <f t="shared" si="10"/>
        <v>-4.9817397165985433E-4</v>
      </c>
    </row>
    <row r="101" spans="2:4" x14ac:dyDescent="0.25">
      <c r="B101" s="12">
        <v>44704</v>
      </c>
      <c r="C101" s="18">
        <v>57.965693999999999</v>
      </c>
      <c r="D101">
        <f t="shared" si="10"/>
        <v>2.6419034994210611E-2</v>
      </c>
    </row>
    <row r="102" spans="2:4" x14ac:dyDescent="0.25">
      <c r="B102" s="12">
        <v>44697</v>
      </c>
      <c r="C102" s="18">
        <v>56.473712999999996</v>
      </c>
      <c r="D102">
        <f t="shared" si="10"/>
        <v>-9.2874727857039652E-3</v>
      </c>
    </row>
    <row r="103" spans="2:4" x14ac:dyDescent="0.25">
      <c r="B103" s="12">
        <v>44690</v>
      </c>
      <c r="C103" s="18">
        <v>57.003127999999997</v>
      </c>
      <c r="D103">
        <f t="shared" si="10"/>
        <v>-2.8224489168630518E-2</v>
      </c>
    </row>
    <row r="104" spans="2:4" x14ac:dyDescent="0.25">
      <c r="B104" s="12">
        <v>44683</v>
      </c>
      <c r="C104" s="18">
        <v>58.658740999999999</v>
      </c>
      <c r="D104">
        <f t="shared" si="10"/>
        <v>-6.6768810954262903E-2</v>
      </c>
    </row>
    <row r="105" spans="2:4" x14ac:dyDescent="0.25">
      <c r="B105" s="12">
        <v>44676</v>
      </c>
      <c r="C105" s="18">
        <v>62.855530000000002</v>
      </c>
      <c r="D105">
        <f t="shared" si="10"/>
        <v>4.597571619493479E-4</v>
      </c>
    </row>
    <row r="106" spans="2:4" x14ac:dyDescent="0.25">
      <c r="B106" s="12">
        <v>44669</v>
      </c>
      <c r="C106" s="18">
        <v>62.826644999999999</v>
      </c>
      <c r="D106">
        <f t="shared" si="10"/>
        <v>-5.828894179420252E-2</v>
      </c>
    </row>
    <row r="107" spans="2:4" x14ac:dyDescent="0.25">
      <c r="B107" s="12">
        <v>44662</v>
      </c>
      <c r="C107" s="18">
        <v>66.715416000000005</v>
      </c>
      <c r="D107">
        <f t="shared" si="10"/>
        <v>-3.1171385272369068E-2</v>
      </c>
    </row>
    <row r="108" spans="2:4" x14ac:dyDescent="0.25">
      <c r="B108" s="12">
        <v>44655</v>
      </c>
      <c r="C108" s="18">
        <v>68.861937999999995</v>
      </c>
      <c r="D108">
        <f t="shared" si="10"/>
        <v>1.3997097331361896E-3</v>
      </c>
    </row>
    <row r="109" spans="2:4" x14ac:dyDescent="0.25">
      <c r="B109" s="12">
        <v>44648</v>
      </c>
      <c r="C109" s="18">
        <v>68.765686000000002</v>
      </c>
      <c r="D109">
        <f t="shared" si="10"/>
        <v>-6.9912655572852089E-2</v>
      </c>
    </row>
    <row r="110" spans="2:4" x14ac:dyDescent="0.25">
      <c r="B110" s="12">
        <v>44641</v>
      </c>
      <c r="C110" s="18">
        <v>73.934653999999995</v>
      </c>
      <c r="D110">
        <f t="shared" si="10"/>
        <v>2.7833531421769475E-2</v>
      </c>
    </row>
    <row r="111" spans="2:4" x14ac:dyDescent="0.25">
      <c r="B111" s="12">
        <v>44634</v>
      </c>
      <c r="C111" s="18">
        <v>71.932518000000002</v>
      </c>
      <c r="D111">
        <f t="shared" si="10"/>
        <v>6.5592499723908126E-2</v>
      </c>
    </row>
    <row r="112" spans="2:4" x14ac:dyDescent="0.25">
      <c r="B112" s="12">
        <v>44627</v>
      </c>
      <c r="C112" s="18">
        <v>67.504715000000004</v>
      </c>
      <c r="D112">
        <f t="shared" si="10"/>
        <v>-4.207072021345315E-2</v>
      </c>
    </row>
    <row r="113" spans="2:4" x14ac:dyDescent="0.25">
      <c r="B113" s="12">
        <v>44620</v>
      </c>
      <c r="C113" s="18">
        <v>70.469414</v>
      </c>
      <c r="D113">
        <f t="shared" si="10"/>
        <v>-2.1256793116979367E-2</v>
      </c>
    </row>
    <row r="114" spans="2:4" x14ac:dyDescent="0.25">
      <c r="B114" s="12">
        <v>44613</v>
      </c>
      <c r="C114" s="18">
        <v>71.999900999999994</v>
      </c>
      <c r="D114">
        <f t="shared" si="10"/>
        <v>6.6897592660919436E-4</v>
      </c>
    </row>
    <row r="115" spans="2:4" x14ac:dyDescent="0.25">
      <c r="B115" s="12">
        <v>44606</v>
      </c>
      <c r="C115" s="18">
        <v>71.951767000000004</v>
      </c>
      <c r="D115">
        <f t="shared" si="10"/>
        <v>-4.93450597539008E-2</v>
      </c>
    </row>
    <row r="116" spans="2:4" x14ac:dyDescent="0.25">
      <c r="B116" s="12">
        <v>44599</v>
      </c>
      <c r="C116" s="18">
        <v>75.686522999999994</v>
      </c>
      <c r="D116">
        <f t="shared" si="10"/>
        <v>-8.4489558457718772E-3</v>
      </c>
    </row>
    <row r="117" spans="2:4" x14ac:dyDescent="0.25">
      <c r="B117" s="12">
        <v>44592</v>
      </c>
      <c r="C117" s="18">
        <v>76.331444000000005</v>
      </c>
      <c r="D117">
        <f t="shared" si="10"/>
        <v>-3.1154575354186087E-2</v>
      </c>
    </row>
    <row r="118" spans="2:4" x14ac:dyDescent="0.25">
      <c r="B118" s="12">
        <v>44585</v>
      </c>
      <c r="C118" s="18">
        <v>78.785988000000003</v>
      </c>
      <c r="D118">
        <f t="shared" si="10"/>
        <v>9.6450119381929156E-2</v>
      </c>
    </row>
    <row r="119" spans="2:4" x14ac:dyDescent="0.25">
      <c r="B119" s="12">
        <v>44578</v>
      </c>
      <c r="C119" s="18">
        <v>71.855514999999997</v>
      </c>
      <c r="D119">
        <f t="shared" si="10"/>
        <v>-0.12104084213995658</v>
      </c>
    </row>
    <row r="120" spans="2:4" x14ac:dyDescent="0.25">
      <c r="B120" s="12">
        <v>44571</v>
      </c>
      <c r="C120" s="18">
        <v>81.750686999999999</v>
      </c>
      <c r="D120">
        <f t="shared" si="10"/>
        <v>4.8648021215888848E-2</v>
      </c>
    </row>
    <row r="121" spans="2:4" x14ac:dyDescent="0.25">
      <c r="B121" s="12">
        <v>44564</v>
      </c>
      <c r="C121" s="18">
        <v>77.958175999999995</v>
      </c>
      <c r="D121">
        <f t="shared" si="10"/>
        <v>-1.8065040807493937E-2</v>
      </c>
    </row>
    <row r="122" spans="2:4" x14ac:dyDescent="0.25">
      <c r="B122" s="12">
        <v>44557</v>
      </c>
      <c r="C122" s="18">
        <v>79.392403000000002</v>
      </c>
      <c r="D122">
        <f t="shared" si="10"/>
        <v>-2.8046218645568888E-2</v>
      </c>
    </row>
    <row r="123" spans="2:4" x14ac:dyDescent="0.25">
      <c r="B123" s="12">
        <v>44550</v>
      </c>
      <c r="C123" s="18">
        <v>81.683311000000003</v>
      </c>
      <c r="D123">
        <f t="shared" si="10"/>
        <v>1.8727488085842792E-2</v>
      </c>
    </row>
    <row r="124" spans="2:4" x14ac:dyDescent="0.25">
      <c r="B124" s="12">
        <v>44543</v>
      </c>
      <c r="C124" s="18">
        <v>80.181708999999998</v>
      </c>
      <c r="D124">
        <f t="shared" si="10"/>
        <v>2.4726344598130501E-2</v>
      </c>
    </row>
    <row r="125" spans="2:4" x14ac:dyDescent="0.25">
      <c r="B125" s="12">
        <v>44536</v>
      </c>
      <c r="C125" s="18">
        <v>78.246948000000003</v>
      </c>
      <c r="D125">
        <f t="shared" si="10"/>
        <v>4.8091922787237618E-2</v>
      </c>
    </row>
    <row r="126" spans="2:4" x14ac:dyDescent="0.25">
      <c r="B126" s="12">
        <v>44529</v>
      </c>
      <c r="C126" s="18">
        <v>74.656570000000002</v>
      </c>
      <c r="D126">
        <f t="shared" si="10"/>
        <v>-8.5053828170459922E-2</v>
      </c>
    </row>
    <row r="127" spans="2:4" x14ac:dyDescent="0.25">
      <c r="B127" s="12">
        <v>44522</v>
      </c>
      <c r="C127" s="18">
        <v>81.596680000000006</v>
      </c>
      <c r="D127">
        <f t="shared" si="10"/>
        <v>3.9357536777303137E-2</v>
      </c>
    </row>
    <row r="128" spans="2:4" x14ac:dyDescent="0.25">
      <c r="B128" s="12">
        <v>44515</v>
      </c>
      <c r="C128" s="18">
        <v>78.506844000000001</v>
      </c>
      <c r="D128">
        <f t="shared" si="10"/>
        <v>4.5571954982972507E-3</v>
      </c>
    </row>
    <row r="129" spans="2:4" x14ac:dyDescent="0.25">
      <c r="B129" s="12">
        <v>44508</v>
      </c>
      <c r="C129" s="18">
        <v>78.150695999999996</v>
      </c>
      <c r="D129">
        <f t="shared" si="10"/>
        <v>2.357546381406106E-2</v>
      </c>
    </row>
    <row r="130" spans="2:4" x14ac:dyDescent="0.25">
      <c r="B130" s="12">
        <v>44501</v>
      </c>
      <c r="C130" s="18">
        <v>76.350693000000007</v>
      </c>
      <c r="D130">
        <f t="shared" si="10"/>
        <v>-4.4682682002187724E-2</v>
      </c>
    </row>
    <row r="131" spans="2:4" x14ac:dyDescent="0.25">
      <c r="B131" s="12">
        <v>44494</v>
      </c>
      <c r="C131" s="18">
        <v>79.921813999999998</v>
      </c>
      <c r="D131">
        <f t="shared" ref="D131:D194" si="11">C131/C132-1</f>
        <v>-7.4255734778527316E-2</v>
      </c>
    </row>
    <row r="132" spans="2:4" x14ac:dyDescent="0.25">
      <c r="B132" s="12">
        <v>44487</v>
      </c>
      <c r="C132" s="18">
        <v>86.332497000000004</v>
      </c>
      <c r="D132">
        <f t="shared" si="11"/>
        <v>2.0015919018867789E-2</v>
      </c>
    </row>
    <row r="133" spans="2:4" x14ac:dyDescent="0.25">
      <c r="B133" s="12">
        <v>44480</v>
      </c>
      <c r="C133" s="18">
        <v>84.638382000000007</v>
      </c>
      <c r="D133">
        <f t="shared" si="11"/>
        <v>9.1062849046763539E-4</v>
      </c>
    </row>
    <row r="134" spans="2:4" x14ac:dyDescent="0.25">
      <c r="B134" s="12">
        <v>44473</v>
      </c>
      <c r="C134" s="18">
        <v>84.561378000000005</v>
      </c>
      <c r="D134">
        <f t="shared" si="11"/>
        <v>-7.4568635176127662E-3</v>
      </c>
    </row>
    <row r="135" spans="2:4" x14ac:dyDescent="0.25">
      <c r="B135" s="12">
        <v>44466</v>
      </c>
      <c r="C135" s="18">
        <v>85.196678000000006</v>
      </c>
      <c r="D135">
        <f t="shared" si="11"/>
        <v>-0.10028675148252009</v>
      </c>
    </row>
    <row r="136" spans="2:4" x14ac:dyDescent="0.25">
      <c r="B136" s="12">
        <v>44459</v>
      </c>
      <c r="C136" s="18">
        <v>94.693145999999999</v>
      </c>
      <c r="D136">
        <f t="shared" si="11"/>
        <v>3.7489441794771317E-2</v>
      </c>
    </row>
    <row r="137" spans="2:4" x14ac:dyDescent="0.25">
      <c r="B137" s="12">
        <v>44452</v>
      </c>
      <c r="C137" s="18">
        <v>91.271431000000007</v>
      </c>
      <c r="D137">
        <f t="shared" si="11"/>
        <v>-5.366147792285525E-2</v>
      </c>
    </row>
    <row r="138" spans="2:4" x14ac:dyDescent="0.25">
      <c r="B138" s="12">
        <v>44445</v>
      </c>
      <c r="C138" s="18">
        <v>96.446915000000004</v>
      </c>
      <c r="D138">
        <f t="shared" si="11"/>
        <v>-1.6331178973613913E-2</v>
      </c>
    </row>
    <row r="139" spans="2:4" x14ac:dyDescent="0.25">
      <c r="B139" s="12">
        <v>44438</v>
      </c>
      <c r="C139" s="18">
        <v>98.048157000000003</v>
      </c>
      <c r="D139">
        <f t="shared" si="11"/>
        <v>-1.7290775594656638E-2</v>
      </c>
    </row>
    <row r="140" spans="2:4" x14ac:dyDescent="0.25">
      <c r="B140" s="12">
        <v>44431</v>
      </c>
      <c r="C140" s="18">
        <v>99.773314999999997</v>
      </c>
      <c r="D140">
        <f t="shared" si="11"/>
        <v>-5.4157534537776497E-3</v>
      </c>
    </row>
    <row r="141" spans="2:4" x14ac:dyDescent="0.25">
      <c r="B141" s="12">
        <v>44424</v>
      </c>
      <c r="C141" s="18">
        <v>100.316605</v>
      </c>
      <c r="D141">
        <f t="shared" si="11"/>
        <v>-2.1749148119163841E-2</v>
      </c>
    </row>
    <row r="142" spans="2:4" x14ac:dyDescent="0.25">
      <c r="B142" s="12">
        <v>44417</v>
      </c>
      <c r="C142" s="18">
        <v>102.546913</v>
      </c>
      <c r="D142">
        <f t="shared" si="11"/>
        <v>1.9556750777718346E-3</v>
      </c>
    </row>
    <row r="143" spans="2:4" x14ac:dyDescent="0.25">
      <c r="B143" s="12">
        <v>44410</v>
      </c>
      <c r="C143" s="18">
        <v>102.346756</v>
      </c>
      <c r="D143">
        <f t="shared" si="11"/>
        <v>-1.5314068917904211E-2</v>
      </c>
    </row>
    <row r="144" spans="2:4" x14ac:dyDescent="0.25">
      <c r="B144" s="12">
        <v>44403</v>
      </c>
      <c r="C144" s="18">
        <v>103.93847700000001</v>
      </c>
      <c r="D144">
        <f t="shared" si="11"/>
        <v>-9.3214785554586399E-2</v>
      </c>
    </row>
    <row r="145" spans="2:4" x14ac:dyDescent="0.25">
      <c r="B145" s="12">
        <v>44396</v>
      </c>
      <c r="C145" s="18">
        <v>114.62303900000001</v>
      </c>
      <c r="D145">
        <f t="shared" si="11"/>
        <v>1.9930499211866293E-2</v>
      </c>
    </row>
    <row r="146" spans="2:4" x14ac:dyDescent="0.25">
      <c r="B146" s="12">
        <v>44389</v>
      </c>
      <c r="C146" s="18">
        <v>112.38318599999999</v>
      </c>
      <c r="D146">
        <f t="shared" si="11"/>
        <v>-6.5541321397036167E-2</v>
      </c>
    </row>
    <row r="147" spans="2:4" x14ac:dyDescent="0.25">
      <c r="B147" s="12">
        <v>44382</v>
      </c>
      <c r="C147" s="18">
        <v>120.26554899999999</v>
      </c>
      <c r="D147">
        <f t="shared" si="11"/>
        <v>2.1783207250400949E-2</v>
      </c>
    </row>
    <row r="148" spans="2:4" x14ac:dyDescent="0.25">
      <c r="B148" s="12">
        <v>44375</v>
      </c>
      <c r="C148" s="18">
        <v>117.70162999999999</v>
      </c>
      <c r="D148">
        <f t="shared" si="11"/>
        <v>2.2691560575037295E-2</v>
      </c>
    </row>
    <row r="149" spans="2:4" x14ac:dyDescent="0.25">
      <c r="B149" s="12">
        <v>44368</v>
      </c>
      <c r="C149" s="18">
        <v>115.090057</v>
      </c>
      <c r="D149">
        <f t="shared" si="11"/>
        <v>-2.4478946441174432E-2</v>
      </c>
    </row>
    <row r="150" spans="2:4" x14ac:dyDescent="0.25">
      <c r="B150" s="12">
        <v>44361</v>
      </c>
      <c r="C150" s="18">
        <v>117.97803500000001</v>
      </c>
      <c r="D150">
        <f t="shared" si="11"/>
        <v>-3.4778607225492086E-2</v>
      </c>
    </row>
    <row r="151" spans="2:4" x14ac:dyDescent="0.25">
      <c r="B151" s="12">
        <v>44354</v>
      </c>
      <c r="C151" s="18">
        <v>122.228989</v>
      </c>
      <c r="D151">
        <f t="shared" si="11"/>
        <v>-3.0028034667464065E-2</v>
      </c>
    </row>
    <row r="152" spans="2:4" x14ac:dyDescent="0.25">
      <c r="B152" s="12">
        <v>44347</v>
      </c>
      <c r="C152" s="18">
        <v>126.01290899999999</v>
      </c>
      <c r="D152">
        <f t="shared" si="11"/>
        <v>7.4004991566089195E-2</v>
      </c>
    </row>
    <row r="153" spans="2:4" x14ac:dyDescent="0.25">
      <c r="B153" s="12">
        <v>44340</v>
      </c>
      <c r="C153" s="18">
        <v>117.32991</v>
      </c>
      <c r="D153">
        <f t="shared" si="11"/>
        <v>0.11372470691803538</v>
      </c>
    </row>
    <row r="154" spans="2:4" x14ac:dyDescent="0.25">
      <c r="B154" s="12">
        <v>44333</v>
      </c>
      <c r="C154" s="18">
        <v>105.349113</v>
      </c>
      <c r="D154">
        <f t="shared" si="11"/>
        <v>4.9567981329627475E-2</v>
      </c>
    </row>
    <row r="155" spans="2:4" x14ac:dyDescent="0.25">
      <c r="B155" s="12">
        <v>44326</v>
      </c>
      <c r="C155" s="18">
        <v>100.37378699999999</v>
      </c>
      <c r="D155">
        <f t="shared" si="11"/>
        <v>-8.0743696357827299E-2</v>
      </c>
    </row>
    <row r="156" spans="2:4" x14ac:dyDescent="0.25">
      <c r="B156" s="12">
        <v>44319</v>
      </c>
      <c r="C156" s="18">
        <v>109.190208</v>
      </c>
      <c r="D156">
        <f t="shared" si="11"/>
        <v>3.3189036302166519E-2</v>
      </c>
    </row>
    <row r="157" spans="2:4" x14ac:dyDescent="0.25">
      <c r="B157" s="12">
        <v>44312</v>
      </c>
      <c r="C157" s="18">
        <v>105.68270099999999</v>
      </c>
      <c r="D157">
        <f t="shared" si="11"/>
        <v>-5.2307708504080841E-2</v>
      </c>
    </row>
    <row r="158" spans="2:4" x14ac:dyDescent="0.25">
      <c r="B158" s="12">
        <v>44305</v>
      </c>
      <c r="C158" s="18">
        <v>111.515839</v>
      </c>
      <c r="D158">
        <f t="shared" si="11"/>
        <v>3.1291305904695976E-2</v>
      </c>
    </row>
    <row r="159" spans="2:4" x14ac:dyDescent="0.25">
      <c r="B159" s="12">
        <v>44298</v>
      </c>
      <c r="C159" s="18">
        <v>108.13224</v>
      </c>
      <c r="D159">
        <f t="shared" si="11"/>
        <v>4.0730176488320113E-2</v>
      </c>
    </row>
    <row r="160" spans="2:4" x14ac:dyDescent="0.25">
      <c r="B160" s="12">
        <v>44291</v>
      </c>
      <c r="C160" s="18">
        <v>103.90036000000001</v>
      </c>
      <c r="D160">
        <f t="shared" si="11"/>
        <v>9.538796859344556E-3</v>
      </c>
    </row>
    <row r="161" spans="2:4" x14ac:dyDescent="0.25">
      <c r="B161" s="12">
        <v>44284</v>
      </c>
      <c r="C161" s="18">
        <v>102.91864</v>
      </c>
      <c r="D161">
        <f t="shared" si="11"/>
        <v>3.8369176275626415E-2</v>
      </c>
    </row>
    <row r="162" spans="2:4" x14ac:dyDescent="0.25">
      <c r="B162" s="12">
        <v>44277</v>
      </c>
      <c r="C162" s="18">
        <v>99.115654000000006</v>
      </c>
      <c r="D162">
        <f t="shared" si="11"/>
        <v>2.4128331138435488E-2</v>
      </c>
    </row>
    <row r="163" spans="2:4" x14ac:dyDescent="0.25">
      <c r="B163" s="12">
        <v>44270</v>
      </c>
      <c r="C163" s="18">
        <v>96.780501999999998</v>
      </c>
      <c r="D163">
        <f t="shared" si="11"/>
        <v>2.6071234334391846E-2</v>
      </c>
    </row>
    <row r="164" spans="2:4" x14ac:dyDescent="0.25">
      <c r="B164" s="12">
        <v>44263</v>
      </c>
      <c r="C164" s="18">
        <v>94.321426000000002</v>
      </c>
      <c r="D164">
        <f t="shared" si="11"/>
        <v>3.9604874998607098E-2</v>
      </c>
    </row>
    <row r="165" spans="2:4" x14ac:dyDescent="0.25">
      <c r="B165" s="12">
        <v>44256</v>
      </c>
      <c r="C165" s="18">
        <v>90.728149000000002</v>
      </c>
      <c r="D165">
        <f t="shared" si="11"/>
        <v>-0.11893736570512636</v>
      </c>
    </row>
    <row r="166" spans="2:4" x14ac:dyDescent="0.25">
      <c r="B166" s="12">
        <v>44249</v>
      </c>
      <c r="C166" s="18">
        <v>102.97582199999999</v>
      </c>
      <c r="D166">
        <f t="shared" si="11"/>
        <v>-7.1901085336659842E-2</v>
      </c>
    </row>
    <row r="167" spans="2:4" x14ac:dyDescent="0.25">
      <c r="B167" s="12">
        <v>44242</v>
      </c>
      <c r="C167" s="18">
        <v>110.95349899999999</v>
      </c>
      <c r="D167">
        <f t="shared" si="11"/>
        <v>-1.8382553724962336E-2</v>
      </c>
    </row>
    <row r="168" spans="2:4" x14ac:dyDescent="0.25">
      <c r="B168" s="12">
        <v>44235</v>
      </c>
      <c r="C168" s="18">
        <v>113.03130299999999</v>
      </c>
      <c r="D168">
        <f t="shared" si="11"/>
        <v>6.025925202015614E-2</v>
      </c>
    </row>
    <row r="169" spans="2:4" x14ac:dyDescent="0.25">
      <c r="B169" s="12">
        <v>44228</v>
      </c>
      <c r="C169" s="18">
        <v>106.607231</v>
      </c>
      <c r="D169">
        <f t="shared" si="11"/>
        <v>6.6050264080538934E-2</v>
      </c>
    </row>
    <row r="170" spans="2:4" x14ac:dyDescent="0.25">
      <c r="B170" s="12">
        <v>44221</v>
      </c>
      <c r="C170" s="18">
        <v>100.00206799999999</v>
      </c>
      <c r="D170">
        <f t="shared" si="11"/>
        <v>6.9098464090475709E-3</v>
      </c>
    </row>
    <row r="171" spans="2:4" x14ac:dyDescent="0.25">
      <c r="B171" s="12">
        <v>44214</v>
      </c>
      <c r="C171" s="18">
        <v>99.315810999999997</v>
      </c>
      <c r="D171">
        <f t="shared" si="11"/>
        <v>3.2603233409230103E-2</v>
      </c>
    </row>
    <row r="172" spans="2:4" x14ac:dyDescent="0.25">
      <c r="B172" s="12">
        <v>44207</v>
      </c>
      <c r="C172" s="18">
        <v>96.180031</v>
      </c>
      <c r="D172">
        <f t="shared" si="11"/>
        <v>-3.7577397169235582E-2</v>
      </c>
    </row>
    <row r="173" spans="2:4" x14ac:dyDescent="0.25">
      <c r="B173" s="12">
        <v>44200</v>
      </c>
      <c r="C173" s="18">
        <v>99.935340999999994</v>
      </c>
      <c r="D173">
        <f t="shared" si="11"/>
        <v>7.8814494920877554E-2</v>
      </c>
    </row>
    <row r="174" spans="2:4" x14ac:dyDescent="0.25">
      <c r="B174" s="12">
        <v>44193</v>
      </c>
      <c r="C174" s="18">
        <v>92.634406999999996</v>
      </c>
      <c r="D174">
        <f t="shared" si="11"/>
        <v>4.550349021061173E-2</v>
      </c>
    </row>
    <row r="175" spans="2:4" x14ac:dyDescent="0.25">
      <c r="B175" s="12">
        <v>44186</v>
      </c>
      <c r="C175" s="18">
        <v>88.602676000000002</v>
      </c>
      <c r="D175">
        <f t="shared" si="11"/>
        <v>-1.9926092712899357E-2</v>
      </c>
    </row>
    <row r="176" spans="2:4" x14ac:dyDescent="0.25">
      <c r="B176" s="12">
        <v>44179</v>
      </c>
      <c r="C176" s="18">
        <v>90.404076000000003</v>
      </c>
      <c r="D176">
        <f t="shared" si="11"/>
        <v>5.6353633302972828E-2</v>
      </c>
    </row>
    <row r="177" spans="2:4" x14ac:dyDescent="0.25">
      <c r="B177" s="12">
        <v>44172</v>
      </c>
      <c r="C177" s="18">
        <v>85.581260999999998</v>
      </c>
      <c r="D177">
        <f t="shared" si="11"/>
        <v>2.8286781713576792E-2</v>
      </c>
    </row>
    <row r="178" spans="2:4" x14ac:dyDescent="0.25">
      <c r="B178" s="12">
        <v>44165</v>
      </c>
      <c r="C178" s="18">
        <v>83.227035999999998</v>
      </c>
      <c r="D178">
        <f t="shared" si="11"/>
        <v>4.2554653841275769E-3</v>
      </c>
    </row>
    <row r="179" spans="2:4" x14ac:dyDescent="0.25">
      <c r="B179" s="12">
        <v>44158</v>
      </c>
      <c r="C179" s="18">
        <v>82.874367000000007</v>
      </c>
      <c r="D179">
        <f t="shared" si="11"/>
        <v>3.8580772638313832E-2</v>
      </c>
    </row>
    <row r="180" spans="2:4" x14ac:dyDescent="0.25">
      <c r="B180" s="12">
        <v>44151</v>
      </c>
      <c r="C180" s="18">
        <v>79.795783999999998</v>
      </c>
      <c r="D180">
        <f t="shared" si="11"/>
        <v>6.7341202389683552E-3</v>
      </c>
    </row>
    <row r="181" spans="2:4" x14ac:dyDescent="0.25">
      <c r="B181" s="12">
        <v>44144</v>
      </c>
      <c r="C181" s="18">
        <v>79.262023999999997</v>
      </c>
      <c r="D181">
        <f t="shared" si="11"/>
        <v>-0.11475414962636132</v>
      </c>
    </row>
    <row r="182" spans="2:4" x14ac:dyDescent="0.25">
      <c r="B182" s="12">
        <v>44137</v>
      </c>
      <c r="C182" s="18">
        <v>89.536736000000005</v>
      </c>
      <c r="D182">
        <f t="shared" si="11"/>
        <v>0.10974586983859824</v>
      </c>
    </row>
    <row r="183" spans="2:4" x14ac:dyDescent="0.25">
      <c r="B183" s="12">
        <v>44130</v>
      </c>
      <c r="C183" s="18">
        <v>80.682198</v>
      </c>
      <c r="D183">
        <f t="shared" si="11"/>
        <v>-3.8286547947797733E-2</v>
      </c>
    </row>
    <row r="184" spans="2:4" x14ac:dyDescent="0.25">
      <c r="B184" s="12">
        <v>44123</v>
      </c>
      <c r="C184" s="18">
        <v>83.894217999999995</v>
      </c>
      <c r="D184">
        <f t="shared" si="11"/>
        <v>0.10259297799372402</v>
      </c>
    </row>
    <row r="185" spans="2:4" x14ac:dyDescent="0.25">
      <c r="B185" s="12">
        <v>44116</v>
      </c>
      <c r="C185" s="18">
        <v>76.088111999999995</v>
      </c>
      <c r="D185">
        <f t="shared" si="11"/>
        <v>3.6459408571289931E-3</v>
      </c>
    </row>
    <row r="186" spans="2:4" x14ac:dyDescent="0.25">
      <c r="B186" s="12">
        <v>44109</v>
      </c>
      <c r="C186" s="18">
        <v>75.811706999999998</v>
      </c>
      <c r="D186">
        <f t="shared" si="11"/>
        <v>2.2627963576487442E-2</v>
      </c>
    </row>
    <row r="187" spans="2:4" x14ac:dyDescent="0.25">
      <c r="B187" s="12">
        <v>44102</v>
      </c>
      <c r="C187" s="18">
        <v>74.134201000000004</v>
      </c>
      <c r="D187">
        <f t="shared" si="11"/>
        <v>6.3439974123136178E-2</v>
      </c>
    </row>
    <row r="188" spans="2:4" x14ac:dyDescent="0.25">
      <c r="B188" s="12">
        <v>44095</v>
      </c>
      <c r="C188" s="18">
        <v>69.711692999999997</v>
      </c>
      <c r="D188">
        <f t="shared" si="11"/>
        <v>4.928446663363184E-2</v>
      </c>
    </row>
    <row r="189" spans="2:4" x14ac:dyDescent="0.25">
      <c r="B189" s="12">
        <v>44088</v>
      </c>
      <c r="C189" s="18">
        <v>66.437363000000005</v>
      </c>
      <c r="D189">
        <f t="shared" si="11"/>
        <v>2.6170534193934003E-2</v>
      </c>
    </row>
    <row r="190" spans="2:4" x14ac:dyDescent="0.25">
      <c r="B190" s="12">
        <v>44081</v>
      </c>
      <c r="C190" s="18">
        <v>64.743003999999999</v>
      </c>
      <c r="D190">
        <f t="shared" si="11"/>
        <v>-1.9110251558518088E-2</v>
      </c>
    </row>
    <row r="191" spans="2:4" x14ac:dyDescent="0.25">
      <c r="B191" s="12">
        <v>44074</v>
      </c>
      <c r="C191" s="18">
        <v>66.004363999999995</v>
      </c>
      <c r="D191">
        <f t="shared" si="11"/>
        <v>-3.0286085917642258E-2</v>
      </c>
    </row>
    <row r="192" spans="2:4" x14ac:dyDescent="0.25">
      <c r="B192" s="12">
        <v>44067</v>
      </c>
      <c r="C192" s="18">
        <v>68.065810999999997</v>
      </c>
      <c r="D192">
        <f t="shared" si="11"/>
        <v>-3.3676480926918995E-2</v>
      </c>
    </row>
    <row r="193" spans="2:4" x14ac:dyDescent="0.25">
      <c r="B193" s="12">
        <v>44060</v>
      </c>
      <c r="C193" s="18">
        <v>70.437911999999997</v>
      </c>
      <c r="D193">
        <f t="shared" si="11"/>
        <v>1.4231527152397616E-2</v>
      </c>
    </row>
    <row r="194" spans="2:4" x14ac:dyDescent="0.25">
      <c r="B194" s="12">
        <v>44053</v>
      </c>
      <c r="C194" s="18">
        <v>69.449539000000001</v>
      </c>
      <c r="D194">
        <f t="shared" si="11"/>
        <v>1.0269850323273211E-2</v>
      </c>
    </row>
    <row r="195" spans="2:4" x14ac:dyDescent="0.25">
      <c r="B195" s="12">
        <v>44046</v>
      </c>
      <c r="C195" s="18">
        <v>68.743553000000006</v>
      </c>
      <c r="D195">
        <f t="shared" ref="D195:D258" si="12">C195/C196-1</f>
        <v>-2.5951498479803714E-3</v>
      </c>
    </row>
    <row r="196" spans="2:4" x14ac:dyDescent="0.25">
      <c r="B196" s="12">
        <v>44039</v>
      </c>
      <c r="C196" s="18">
        <v>68.922416999999996</v>
      </c>
      <c r="D196">
        <f t="shared" si="12"/>
        <v>6.3008367041510915E-2</v>
      </c>
    </row>
    <row r="197" spans="2:4" x14ac:dyDescent="0.25">
      <c r="B197" s="12">
        <v>44032</v>
      </c>
      <c r="C197" s="18">
        <v>64.837135000000004</v>
      </c>
      <c r="D197">
        <f t="shared" si="12"/>
        <v>-1.5719042104144432E-2</v>
      </c>
    </row>
    <row r="198" spans="2:4" x14ac:dyDescent="0.25">
      <c r="B198" s="12">
        <v>44025</v>
      </c>
      <c r="C198" s="18">
        <v>65.872589000000005</v>
      </c>
      <c r="D198">
        <f t="shared" si="12"/>
        <v>4.401045091522704E-2</v>
      </c>
    </row>
    <row r="199" spans="2:4" x14ac:dyDescent="0.25">
      <c r="B199" s="12">
        <v>44018</v>
      </c>
      <c r="C199" s="18">
        <v>63.095717999999998</v>
      </c>
      <c r="D199">
        <f t="shared" si="12"/>
        <v>3.2342389722970433E-2</v>
      </c>
    </row>
    <row r="200" spans="2:4" x14ac:dyDescent="0.25">
      <c r="B200" s="12">
        <v>44011</v>
      </c>
      <c r="C200" s="18">
        <v>61.118983999999998</v>
      </c>
      <c r="D200">
        <f t="shared" si="12"/>
        <v>3.4576223881954027E-2</v>
      </c>
    </row>
    <row r="201" spans="2:4" x14ac:dyDescent="0.25">
      <c r="B201" s="12">
        <v>44004</v>
      </c>
      <c r="C201" s="18">
        <v>59.076346999999998</v>
      </c>
      <c r="D201">
        <f t="shared" si="12"/>
        <v>2.2149734921048436E-2</v>
      </c>
    </row>
    <row r="202" spans="2:4" x14ac:dyDescent="0.25">
      <c r="B202" s="12">
        <v>43997</v>
      </c>
      <c r="C202" s="18">
        <v>57.796177</v>
      </c>
      <c r="D202">
        <f t="shared" si="12"/>
        <v>5.9168633603893017E-2</v>
      </c>
    </row>
    <row r="203" spans="2:4" x14ac:dyDescent="0.25">
      <c r="B203" s="12">
        <v>43990</v>
      </c>
      <c r="C203" s="18">
        <v>54.567492999999999</v>
      </c>
      <c r="D203">
        <f t="shared" si="12"/>
        <v>1.5548582506252906E-3</v>
      </c>
    </row>
    <row r="204" spans="2:4" x14ac:dyDescent="0.25">
      <c r="B204" s="12">
        <v>43983</v>
      </c>
      <c r="C204" s="18">
        <v>54.482779999999998</v>
      </c>
      <c r="D204">
        <f t="shared" si="12"/>
        <v>-2.6244899708521063E-2</v>
      </c>
    </row>
    <row r="205" spans="2:4" x14ac:dyDescent="0.25">
      <c r="B205" s="12">
        <v>43976</v>
      </c>
      <c r="C205" s="18">
        <v>55.951214</v>
      </c>
      <c r="D205">
        <f t="shared" si="12"/>
        <v>5.2594276302767806E-2</v>
      </c>
    </row>
    <row r="206" spans="2:4" x14ac:dyDescent="0.25">
      <c r="B206" s="12">
        <v>43969</v>
      </c>
      <c r="C206" s="18">
        <v>53.155537000000002</v>
      </c>
      <c r="D206">
        <f t="shared" si="12"/>
        <v>6.5270746882624131E-2</v>
      </c>
    </row>
    <row r="207" spans="2:4" x14ac:dyDescent="0.25">
      <c r="B207" s="12">
        <v>43962</v>
      </c>
      <c r="C207" s="18">
        <v>49.898617000000002</v>
      </c>
      <c r="D207">
        <f t="shared" si="12"/>
        <v>3.1523615217135648E-2</v>
      </c>
    </row>
    <row r="208" spans="2:4" x14ac:dyDescent="0.25">
      <c r="B208" s="12">
        <v>43955</v>
      </c>
      <c r="C208" s="18">
        <v>48.373702999999999</v>
      </c>
      <c r="D208">
        <f t="shared" si="12"/>
        <v>0.10042814001342704</v>
      </c>
    </row>
    <row r="209" spans="2:4" x14ac:dyDescent="0.25">
      <c r="B209" s="12">
        <v>43948</v>
      </c>
      <c r="C209" s="18">
        <v>43.958984000000001</v>
      </c>
      <c r="D209">
        <f t="shared" si="12"/>
        <v>-1.7048915871127113E-2</v>
      </c>
    </row>
    <row r="210" spans="2:4" x14ac:dyDescent="0.25">
      <c r="B210" s="12">
        <v>43941</v>
      </c>
      <c r="C210" s="18">
        <v>44.721435999999997</v>
      </c>
      <c r="D210">
        <f t="shared" si="12"/>
        <v>2.4143100624210323E-2</v>
      </c>
    </row>
    <row r="211" spans="2:4" x14ac:dyDescent="0.25">
      <c r="B211" s="12">
        <v>43934</v>
      </c>
      <c r="C211" s="18">
        <v>43.667175</v>
      </c>
      <c r="D211">
        <f t="shared" si="12"/>
        <v>4.1769649566765654E-2</v>
      </c>
    </row>
    <row r="212" spans="2:4" x14ac:dyDescent="0.25">
      <c r="B212" s="12">
        <v>43927</v>
      </c>
      <c r="C212" s="18">
        <v>41.916344000000002</v>
      </c>
      <c r="D212">
        <f t="shared" si="12"/>
        <v>3.3658174937047924E-2</v>
      </c>
    </row>
    <row r="213" spans="2:4" x14ac:dyDescent="0.25">
      <c r="B213" s="12">
        <v>43920</v>
      </c>
      <c r="C213" s="18">
        <v>40.551456000000002</v>
      </c>
      <c r="D213">
        <f t="shared" si="12"/>
        <v>4.7665465326450551E-2</v>
      </c>
    </row>
    <row r="214" spans="2:4" x14ac:dyDescent="0.25">
      <c r="B214" s="12">
        <v>43913</v>
      </c>
      <c r="C214" s="18">
        <v>38.706493000000002</v>
      </c>
      <c r="D214">
        <f t="shared" si="12"/>
        <v>-1.7678117171849306E-2</v>
      </c>
    </row>
    <row r="215" spans="2:4" x14ac:dyDescent="0.25">
      <c r="B215" s="12">
        <v>43906</v>
      </c>
      <c r="C215" s="18">
        <v>39.403064999999998</v>
      </c>
      <c r="D215">
        <f t="shared" si="12"/>
        <v>0.13595682431358158</v>
      </c>
    </row>
    <row r="216" spans="2:4" x14ac:dyDescent="0.25">
      <c r="B216" s="12">
        <v>43899</v>
      </c>
      <c r="C216" s="18">
        <v>34.687114999999999</v>
      </c>
      <c r="D216">
        <f t="shared" si="12"/>
        <v>-7.3888041239519198E-2</v>
      </c>
    </row>
    <row r="217" spans="2:4" x14ac:dyDescent="0.25">
      <c r="B217" s="12">
        <v>43892</v>
      </c>
      <c r="C217" s="18">
        <v>37.454559000000003</v>
      </c>
      <c r="D217">
        <f t="shared" si="12"/>
        <v>2.1304017304592415E-2</v>
      </c>
    </row>
    <row r="218" spans="2:4" x14ac:dyDescent="0.25">
      <c r="B218" s="12">
        <v>43885</v>
      </c>
      <c r="C218" s="18">
        <v>36.673271</v>
      </c>
      <c r="D218">
        <f t="shared" si="12"/>
        <v>-8.2430545036682235E-2</v>
      </c>
    </row>
    <row r="219" spans="2:4" x14ac:dyDescent="0.25">
      <c r="B219" s="12">
        <v>43878</v>
      </c>
      <c r="C219" s="18">
        <v>39.967841999999997</v>
      </c>
      <c r="D219">
        <f t="shared" si="12"/>
        <v>-3.5000026800295347E-2</v>
      </c>
    </row>
    <row r="220" spans="2:4" x14ac:dyDescent="0.25">
      <c r="B220" s="12">
        <v>43871</v>
      </c>
      <c r="C220" s="18">
        <v>41.417453999999999</v>
      </c>
      <c r="D220">
        <f t="shared" si="12"/>
        <v>-2.4822638427071664E-2</v>
      </c>
    </row>
    <row r="221" spans="2:4" x14ac:dyDescent="0.25">
      <c r="B221" s="12">
        <v>43864</v>
      </c>
      <c r="C221" s="18">
        <v>42.471713999999999</v>
      </c>
      <c r="D221">
        <f t="shared" si="12"/>
        <v>1.0979046442198381E-2</v>
      </c>
    </row>
    <row r="222" spans="2:4" x14ac:dyDescent="0.25">
      <c r="B222" s="12">
        <v>43857</v>
      </c>
      <c r="C222" s="18">
        <v>42.010478999999997</v>
      </c>
      <c r="D222">
        <f t="shared" si="12"/>
        <v>-7.2719648049800023E-2</v>
      </c>
    </row>
    <row r="223" spans="2:4" x14ac:dyDescent="0.25">
      <c r="B223" s="12">
        <v>43850</v>
      </c>
      <c r="C223" s="18">
        <v>45.305045999999997</v>
      </c>
      <c r="D223">
        <f t="shared" si="12"/>
        <v>3.3497960574459418E-2</v>
      </c>
    </row>
    <row r="224" spans="2:4" x14ac:dyDescent="0.25">
      <c r="B224" s="12">
        <v>43843</v>
      </c>
      <c r="C224" s="18">
        <v>43.836609000000003</v>
      </c>
      <c r="D224">
        <f t="shared" si="12"/>
        <v>-1.9785299380815857E-2</v>
      </c>
    </row>
    <row r="225" spans="2:4" x14ac:dyDescent="0.25">
      <c r="B225" s="12">
        <v>43836</v>
      </c>
      <c r="C225" s="18">
        <v>44.721435999999997</v>
      </c>
      <c r="D225">
        <f t="shared" si="12"/>
        <v>6.3545695007620751E-3</v>
      </c>
    </row>
    <row r="226" spans="2:4" x14ac:dyDescent="0.25">
      <c r="B226" s="12">
        <v>43829</v>
      </c>
      <c r="C226" s="18">
        <v>44.439045</v>
      </c>
      <c r="D226">
        <f t="shared" si="12"/>
        <v>3.4006167343407778E-3</v>
      </c>
    </row>
    <row r="227" spans="2:4" x14ac:dyDescent="0.25">
      <c r="B227" s="12">
        <v>43822</v>
      </c>
      <c r="C227" s="18">
        <v>44.288437000000002</v>
      </c>
      <c r="D227">
        <f t="shared" si="12"/>
        <v>1.5321534035563023E-2</v>
      </c>
    </row>
    <row r="228" spans="2:4" x14ac:dyDescent="0.25">
      <c r="B228" s="12">
        <v>43815</v>
      </c>
      <c r="C228" s="18">
        <v>43.620109999999997</v>
      </c>
      <c r="D228">
        <f t="shared" si="12"/>
        <v>2.2958081033037647E-2</v>
      </c>
    </row>
    <row r="229" spans="2:4" x14ac:dyDescent="0.25">
      <c r="B229" s="12">
        <v>43808</v>
      </c>
      <c r="C229" s="18">
        <v>42.641151000000001</v>
      </c>
      <c r="D229">
        <f t="shared" si="12"/>
        <v>3.7087954115642141E-2</v>
      </c>
    </row>
    <row r="230" spans="2:4" x14ac:dyDescent="0.25">
      <c r="B230" s="12">
        <v>43801</v>
      </c>
      <c r="C230" s="18">
        <v>41.116233999999999</v>
      </c>
      <c r="D230">
        <f t="shared" si="12"/>
        <v>2.754828595773029E-3</v>
      </c>
    </row>
    <row r="231" spans="2:4" x14ac:dyDescent="0.25">
      <c r="B231" s="12">
        <v>43794</v>
      </c>
      <c r="C231" s="18">
        <v>41.003276999999997</v>
      </c>
      <c r="D231">
        <f t="shared" si="12"/>
        <v>2.2295173913291499E-2</v>
      </c>
    </row>
    <row r="232" spans="2:4" x14ac:dyDescent="0.25">
      <c r="B232" s="12">
        <v>43787</v>
      </c>
      <c r="C232" s="18">
        <v>40.109039000000003</v>
      </c>
      <c r="D232">
        <f t="shared" si="12"/>
        <v>-9.5303930571922768E-3</v>
      </c>
    </row>
    <row r="233" spans="2:4" x14ac:dyDescent="0.25">
      <c r="B233" s="12">
        <v>43780</v>
      </c>
      <c r="C233" s="18">
        <v>40.494971999999997</v>
      </c>
      <c r="D233">
        <f t="shared" si="12"/>
        <v>3.5378971209720333E-2</v>
      </c>
    </row>
    <row r="234" spans="2:4" x14ac:dyDescent="0.25">
      <c r="B234" s="12">
        <v>43773</v>
      </c>
      <c r="C234" s="18">
        <v>39.111255999999997</v>
      </c>
      <c r="D234">
        <f t="shared" si="12"/>
        <v>1.5396061713847775E-2</v>
      </c>
    </row>
    <row r="235" spans="2:4" x14ac:dyDescent="0.25">
      <c r="B235" s="12">
        <v>43766</v>
      </c>
      <c r="C235" s="18">
        <v>38.518227000000003</v>
      </c>
      <c r="D235">
        <f t="shared" si="12"/>
        <v>-2.4087822153253113E-2</v>
      </c>
    </row>
    <row r="236" spans="2:4" x14ac:dyDescent="0.25">
      <c r="B236" s="12">
        <v>43759</v>
      </c>
      <c r="C236" s="18">
        <v>39.468947999999997</v>
      </c>
      <c r="D236">
        <f t="shared" si="12"/>
        <v>4.6941164608922614E-2</v>
      </c>
    </row>
    <row r="237" spans="2:4" x14ac:dyDescent="0.25">
      <c r="B237" s="12">
        <v>43752</v>
      </c>
      <c r="C237" s="18">
        <v>37.699299000000003</v>
      </c>
      <c r="D237">
        <f t="shared" si="12"/>
        <v>-2.4122686160277573E-2</v>
      </c>
    </row>
    <row r="238" spans="2:4" x14ac:dyDescent="0.25">
      <c r="B238" s="12">
        <v>43745</v>
      </c>
      <c r="C238" s="18">
        <v>38.631186999999997</v>
      </c>
      <c r="D238">
        <f t="shared" si="12"/>
        <v>5.8823693298573065E-3</v>
      </c>
    </row>
    <row r="239" spans="2:4" x14ac:dyDescent="0.25">
      <c r="B239" s="12">
        <v>43738</v>
      </c>
      <c r="C239" s="18">
        <v>38.405273000000001</v>
      </c>
      <c r="D239">
        <f t="shared" si="12"/>
        <v>9.4012819791389202E-3</v>
      </c>
    </row>
    <row r="240" spans="2:4" x14ac:dyDescent="0.25">
      <c r="B240" s="12">
        <v>43731</v>
      </c>
      <c r="C240" s="18">
        <v>38.047576999999997</v>
      </c>
      <c r="D240">
        <f t="shared" si="12"/>
        <v>-2.7138918482461083E-3</v>
      </c>
    </row>
    <row r="241" spans="2:4" x14ac:dyDescent="0.25">
      <c r="B241" s="12">
        <v>43724</v>
      </c>
      <c r="C241" s="18">
        <v>38.151114999999997</v>
      </c>
      <c r="D241">
        <f t="shared" si="12"/>
        <v>-3.3619631087540403E-2</v>
      </c>
    </row>
    <row r="242" spans="2:4" x14ac:dyDescent="0.25">
      <c r="B242" s="12">
        <v>43717</v>
      </c>
      <c r="C242" s="18">
        <v>39.478363000000002</v>
      </c>
      <c r="D242">
        <f t="shared" si="12"/>
        <v>6.9628193659019288E-3</v>
      </c>
    </row>
    <row r="243" spans="2:4" x14ac:dyDescent="0.25">
      <c r="B243" s="12">
        <v>43710</v>
      </c>
      <c r="C243" s="18">
        <v>39.205382999999998</v>
      </c>
      <c r="D243">
        <f t="shared" si="12"/>
        <v>2.2336604474283206E-2</v>
      </c>
    </row>
    <row r="244" spans="2:4" x14ac:dyDescent="0.25">
      <c r="B244" s="12">
        <v>43703</v>
      </c>
      <c r="C244" s="18">
        <v>38.348801000000002</v>
      </c>
      <c r="D244">
        <f t="shared" si="12"/>
        <v>2.4648058458333288E-2</v>
      </c>
    </row>
    <row r="245" spans="2:4" x14ac:dyDescent="0.25">
      <c r="B245" s="12">
        <v>43696</v>
      </c>
      <c r="C245" s="18">
        <v>37.426315000000002</v>
      </c>
      <c r="D245">
        <f t="shared" si="12"/>
        <v>2.6594318334053346E-2</v>
      </c>
    </row>
    <row r="246" spans="2:4" x14ac:dyDescent="0.25">
      <c r="B246" s="12">
        <v>43689</v>
      </c>
      <c r="C246" s="18">
        <v>36.456772000000001</v>
      </c>
      <c r="D246">
        <f t="shared" si="12"/>
        <v>-1.8748541685737363E-2</v>
      </c>
    </row>
    <row r="247" spans="2:4" x14ac:dyDescent="0.25">
      <c r="B247" s="12">
        <v>43682</v>
      </c>
      <c r="C247" s="18">
        <v>37.153343</v>
      </c>
      <c r="D247">
        <f t="shared" si="12"/>
        <v>-1.7425702909808383E-2</v>
      </c>
    </row>
    <row r="248" spans="2:4" x14ac:dyDescent="0.25">
      <c r="B248" s="12">
        <v>43675</v>
      </c>
      <c r="C248" s="18">
        <v>37.812247999999997</v>
      </c>
      <c r="D248">
        <f t="shared" si="12"/>
        <v>-2.7360865247020416E-2</v>
      </c>
    </row>
    <row r="249" spans="2:4" x14ac:dyDescent="0.25">
      <c r="B249" s="12">
        <v>43668</v>
      </c>
      <c r="C249" s="18">
        <v>38.875926999999997</v>
      </c>
      <c r="D249">
        <f t="shared" si="12"/>
        <v>5.8702892623234915E-2</v>
      </c>
    </row>
    <row r="250" spans="2:4" x14ac:dyDescent="0.25">
      <c r="B250" s="12">
        <v>43661</v>
      </c>
      <c r="C250" s="18">
        <v>36.720337000000001</v>
      </c>
      <c r="D250">
        <f t="shared" si="12"/>
        <v>-1.2904913266401308E-2</v>
      </c>
    </row>
    <row r="251" spans="2:4" x14ac:dyDescent="0.25">
      <c r="B251" s="12">
        <v>43654</v>
      </c>
      <c r="C251" s="18">
        <v>37.200405000000003</v>
      </c>
      <c r="D251">
        <f t="shared" si="12"/>
        <v>-2.5291713347896927E-4</v>
      </c>
    </row>
    <row r="252" spans="2:4" x14ac:dyDescent="0.25">
      <c r="B252" s="12">
        <v>43647</v>
      </c>
      <c r="C252" s="18">
        <v>37.209816000000004</v>
      </c>
      <c r="D252">
        <f t="shared" si="12"/>
        <v>-5.7846731637886117E-3</v>
      </c>
    </row>
    <row r="253" spans="2:4" x14ac:dyDescent="0.25">
      <c r="B253" s="12">
        <v>43640</v>
      </c>
      <c r="C253" s="18">
        <v>37.426315000000002</v>
      </c>
      <c r="D253">
        <f t="shared" si="12"/>
        <v>2.3159946006391152E-2</v>
      </c>
    </row>
    <row r="254" spans="2:4" x14ac:dyDescent="0.25">
      <c r="B254" s="12">
        <v>43633</v>
      </c>
      <c r="C254" s="18">
        <v>36.579143999999999</v>
      </c>
      <c r="D254">
        <f t="shared" si="12"/>
        <v>4.6029551512484668E-2</v>
      </c>
    </row>
    <row r="255" spans="2:4" x14ac:dyDescent="0.25">
      <c r="B255" s="12">
        <v>43626</v>
      </c>
      <c r="C255" s="18">
        <v>34.969512999999999</v>
      </c>
      <c r="D255">
        <f t="shared" si="12"/>
        <v>-1.7715413557542026E-2</v>
      </c>
    </row>
    <row r="256" spans="2:4" x14ac:dyDescent="0.25">
      <c r="B256" s="12">
        <v>43619</v>
      </c>
      <c r="C256" s="18">
        <v>35.600185000000003</v>
      </c>
      <c r="D256">
        <f t="shared" si="12"/>
        <v>4.8807598866174251E-2</v>
      </c>
    </row>
    <row r="257" spans="2:4" x14ac:dyDescent="0.25">
      <c r="B257" s="12">
        <v>43612</v>
      </c>
      <c r="C257" s="18">
        <v>33.943485000000003</v>
      </c>
      <c r="D257">
        <f t="shared" si="12"/>
        <v>-2.9340643091026131E-2</v>
      </c>
    </row>
    <row r="258" spans="2:4" x14ac:dyDescent="0.25">
      <c r="B258" s="12">
        <v>43605</v>
      </c>
      <c r="C258" s="18">
        <v>34.969512999999999</v>
      </c>
      <c r="D258">
        <f t="shared" si="12"/>
        <v>-2.8504200395732426E-2</v>
      </c>
    </row>
    <row r="259" spans="2:4" x14ac:dyDescent="0.25">
      <c r="B259" s="12">
        <v>43598</v>
      </c>
      <c r="C259" s="18">
        <v>35.995536999999999</v>
      </c>
      <c r="D259">
        <f t="shared" ref="D259:D322" si="13">C259/C260-1</f>
        <v>-1.5954637976219432E-2</v>
      </c>
    </row>
    <row r="260" spans="2:4" x14ac:dyDescent="0.25">
      <c r="B260" s="12">
        <v>43591</v>
      </c>
      <c r="C260" s="18">
        <v>36.579143999999999</v>
      </c>
      <c r="D260">
        <f t="shared" si="13"/>
        <v>-3.6926796772528858E-2</v>
      </c>
    </row>
    <row r="261" spans="2:4" x14ac:dyDescent="0.25">
      <c r="B261" s="12">
        <v>43584</v>
      </c>
      <c r="C261" s="18">
        <v>37.981686000000003</v>
      </c>
      <c r="D261">
        <f t="shared" si="13"/>
        <v>-2.700751486770514E-2</v>
      </c>
    </row>
    <row r="262" spans="2:4" x14ac:dyDescent="0.25">
      <c r="B262" s="12">
        <v>43577</v>
      </c>
      <c r="C262" s="18">
        <v>39.03595</v>
      </c>
      <c r="D262">
        <f t="shared" si="13"/>
        <v>-2.6455629372438283E-3</v>
      </c>
    </row>
    <row r="263" spans="2:4" x14ac:dyDescent="0.25">
      <c r="B263" s="12">
        <v>43570</v>
      </c>
      <c r="C263" s="18">
        <v>39.139496000000001</v>
      </c>
      <c r="D263">
        <f t="shared" si="13"/>
        <v>9.6289574059760241E-4</v>
      </c>
    </row>
    <row r="264" spans="2:4" x14ac:dyDescent="0.25">
      <c r="B264" s="12">
        <v>43563</v>
      </c>
      <c r="C264" s="18">
        <v>39.101844999999997</v>
      </c>
      <c r="D264">
        <f t="shared" si="13"/>
        <v>2.8217857776306365E-2</v>
      </c>
    </row>
    <row r="265" spans="2:4" x14ac:dyDescent="0.25">
      <c r="B265" s="12">
        <v>43556</v>
      </c>
      <c r="C265" s="18">
        <v>38.028754999999997</v>
      </c>
      <c r="D265">
        <f t="shared" si="13"/>
        <v>2.6944664260464268E-2</v>
      </c>
    </row>
    <row r="266" spans="2:4" x14ac:dyDescent="0.25">
      <c r="B266" s="12">
        <v>43549</v>
      </c>
      <c r="C266" s="18">
        <v>37.030968000000001</v>
      </c>
      <c r="D266">
        <f t="shared" si="13"/>
        <v>6.2381844308639689E-2</v>
      </c>
    </row>
    <row r="267" spans="2:4" x14ac:dyDescent="0.25">
      <c r="B267" s="12">
        <v>43542</v>
      </c>
      <c r="C267" s="18">
        <v>34.856552000000001</v>
      </c>
      <c r="D267">
        <f t="shared" si="13"/>
        <v>-4.1914794326365024E-2</v>
      </c>
    </row>
    <row r="268" spans="2:4" x14ac:dyDescent="0.25">
      <c r="B268" s="12">
        <v>43535</v>
      </c>
      <c r="C268" s="18">
        <v>36.381473999999997</v>
      </c>
      <c r="D268">
        <f t="shared" si="13"/>
        <v>4.2903566688888395E-2</v>
      </c>
    </row>
    <row r="269" spans="2:4" x14ac:dyDescent="0.25">
      <c r="B269" s="12">
        <v>43528</v>
      </c>
      <c r="C269" s="18">
        <v>34.884791999999997</v>
      </c>
      <c r="D269">
        <f t="shared" si="13"/>
        <v>-2.4223266879702665E-2</v>
      </c>
    </row>
    <row r="270" spans="2:4" x14ac:dyDescent="0.25">
      <c r="B270" s="12">
        <v>43521</v>
      </c>
      <c r="C270" s="18">
        <v>35.750793000000002</v>
      </c>
      <c r="D270">
        <f t="shared" si="13"/>
        <v>1.3881473617233908E-2</v>
      </c>
    </row>
    <row r="271" spans="2:4" x14ac:dyDescent="0.25">
      <c r="B271" s="12">
        <v>43514</v>
      </c>
      <c r="C271" s="18">
        <v>35.261313999999999</v>
      </c>
      <c r="D271">
        <f t="shared" si="13"/>
        <v>1.2980025042599097E-2</v>
      </c>
    </row>
    <row r="272" spans="2:4" x14ac:dyDescent="0.25">
      <c r="B272" s="12">
        <v>43507</v>
      </c>
      <c r="C272" s="18">
        <v>34.809486</v>
      </c>
      <c r="D272">
        <f t="shared" si="13"/>
        <v>4.7295460191459027E-2</v>
      </c>
    </row>
    <row r="273" spans="2:4" x14ac:dyDescent="0.25">
      <c r="B273" s="12">
        <v>43500</v>
      </c>
      <c r="C273" s="18">
        <v>33.237502999999997</v>
      </c>
      <c r="D273">
        <f t="shared" si="13"/>
        <v>-1.5886514071230096E-2</v>
      </c>
    </row>
    <row r="274" spans="2:4" x14ac:dyDescent="0.25">
      <c r="B274" s="12">
        <v>43493</v>
      </c>
      <c r="C274" s="18">
        <v>33.774054999999997</v>
      </c>
      <c r="D274">
        <f t="shared" si="13"/>
        <v>-7.7432565270360021E-3</v>
      </c>
    </row>
    <row r="275" spans="2:4" x14ac:dyDescent="0.25">
      <c r="B275" s="12">
        <v>43486</v>
      </c>
      <c r="C275" s="18">
        <v>34.037616999999997</v>
      </c>
      <c r="D275">
        <f t="shared" si="13"/>
        <v>8.1339756847990108E-2</v>
      </c>
    </row>
    <row r="276" spans="2:4" x14ac:dyDescent="0.25">
      <c r="B276" s="12">
        <v>43479</v>
      </c>
      <c r="C276" s="18">
        <v>31.477264000000002</v>
      </c>
      <c r="D276">
        <f t="shared" si="13"/>
        <v>3.300341814741925E-3</v>
      </c>
    </row>
    <row r="277" spans="2:4" x14ac:dyDescent="0.25">
      <c r="B277" s="12">
        <v>43472</v>
      </c>
      <c r="C277" s="18">
        <v>31.373719999999999</v>
      </c>
      <c r="D277">
        <f t="shared" si="13"/>
        <v>7.6550439998539499E-2</v>
      </c>
    </row>
    <row r="278" spans="2:4" x14ac:dyDescent="0.25">
      <c r="B278" s="12">
        <v>43465</v>
      </c>
      <c r="C278" s="18">
        <v>29.142824000000001</v>
      </c>
      <c r="D278">
        <f t="shared" si="13"/>
        <v>-6.0995157438497039E-3</v>
      </c>
    </row>
    <row r="279" spans="2:4" x14ac:dyDescent="0.25">
      <c r="B279" s="12">
        <v>43458</v>
      </c>
      <c r="C279" s="18">
        <v>29.321672</v>
      </c>
      <c r="D279">
        <f t="shared" si="13"/>
        <v>4.320155813832427E-2</v>
      </c>
    </row>
    <row r="280" spans="2:4" x14ac:dyDescent="0.25">
      <c r="B280" s="12">
        <v>43451</v>
      </c>
      <c r="C280" s="18">
        <v>28.107389000000001</v>
      </c>
      <c r="D280">
        <f t="shared" si="13"/>
        <v>-7.2670825793891058E-2</v>
      </c>
    </row>
    <row r="281" spans="2:4" x14ac:dyDescent="0.25">
      <c r="B281" s="12">
        <v>43444</v>
      </c>
      <c r="C281" s="18">
        <v>30.310044999999999</v>
      </c>
      <c r="D281">
        <f t="shared" si="13"/>
        <v>-1.5591596419006315E-2</v>
      </c>
    </row>
    <row r="282" spans="2:4" x14ac:dyDescent="0.25">
      <c r="B282" s="12">
        <v>43437</v>
      </c>
      <c r="C282" s="18">
        <v>30.790112000000001</v>
      </c>
      <c r="D282">
        <f t="shared" si="13"/>
        <v>-3.2534863810060433E-2</v>
      </c>
    </row>
    <row r="283" spans="2:4" x14ac:dyDescent="0.25">
      <c r="B283" s="12">
        <v>43430</v>
      </c>
      <c r="C283" s="18">
        <v>31.825551999999998</v>
      </c>
      <c r="D283">
        <f t="shared" si="13"/>
        <v>4.3196707036668114E-2</v>
      </c>
    </row>
    <row r="284" spans="2:4" x14ac:dyDescent="0.25">
      <c r="B284" s="12">
        <v>43423</v>
      </c>
      <c r="C284" s="18">
        <v>30.507719000000002</v>
      </c>
      <c r="D284">
        <f t="shared" si="13"/>
        <v>-6.356551175904035E-2</v>
      </c>
    </row>
    <row r="285" spans="2:4" x14ac:dyDescent="0.25">
      <c r="B285" s="12">
        <v>43416</v>
      </c>
      <c r="C285" s="18">
        <v>32.578594000000002</v>
      </c>
      <c r="D285">
        <f t="shared" si="13"/>
        <v>-5.7461921250351211E-2</v>
      </c>
    </row>
    <row r="286" spans="2:4" x14ac:dyDescent="0.25">
      <c r="B286" s="12">
        <v>43409</v>
      </c>
      <c r="C286" s="18">
        <v>34.564751000000001</v>
      </c>
      <c r="D286">
        <f t="shared" si="13"/>
        <v>-3.4953825006845296E-2</v>
      </c>
    </row>
    <row r="287" spans="2:4" x14ac:dyDescent="0.25">
      <c r="B287" s="12">
        <v>43402</v>
      </c>
      <c r="C287" s="18">
        <v>35.816681000000003</v>
      </c>
      <c r="D287">
        <f t="shared" si="13"/>
        <v>8.0965740140064746E-2</v>
      </c>
    </row>
    <row r="288" spans="2:4" x14ac:dyDescent="0.25">
      <c r="B288" s="12">
        <v>43395</v>
      </c>
      <c r="C288" s="18">
        <v>33.133965000000003</v>
      </c>
      <c r="D288">
        <f t="shared" si="13"/>
        <v>-9.8591440859058799E-2</v>
      </c>
    </row>
    <row r="289" spans="2:4" x14ac:dyDescent="0.25">
      <c r="B289" s="12">
        <v>43388</v>
      </c>
      <c r="C289" s="18">
        <v>36.757987999999997</v>
      </c>
      <c r="D289">
        <f t="shared" si="13"/>
        <v>-1.5341794427126132E-3</v>
      </c>
    </row>
    <row r="290" spans="2:4" x14ac:dyDescent="0.25">
      <c r="B290" s="12">
        <v>43381</v>
      </c>
      <c r="C290" s="18">
        <v>36.814467999999998</v>
      </c>
      <c r="D290">
        <f t="shared" si="13"/>
        <v>-8.106205650275744E-2</v>
      </c>
    </row>
    <row r="291" spans="2:4" x14ac:dyDescent="0.25">
      <c r="B291" s="12">
        <v>43374</v>
      </c>
      <c r="C291" s="18">
        <v>40.061973999999999</v>
      </c>
      <c r="D291">
        <f t="shared" si="13"/>
        <v>-4.8300570925005393E-2</v>
      </c>
    </row>
    <row r="292" spans="2:4" x14ac:dyDescent="0.25">
      <c r="B292" s="12">
        <v>43367</v>
      </c>
      <c r="C292" s="18">
        <v>42.095196000000001</v>
      </c>
      <c r="D292">
        <f t="shared" si="13"/>
        <v>-6.5466137510159506E-3</v>
      </c>
    </row>
    <row r="293" spans="2:4" x14ac:dyDescent="0.25">
      <c r="B293" s="12">
        <v>43360</v>
      </c>
      <c r="C293" s="18">
        <v>42.372593000000002</v>
      </c>
      <c r="D293">
        <f t="shared" si="13"/>
        <v>-3.3629549448740637E-2</v>
      </c>
    </row>
    <row r="294" spans="2:4" x14ac:dyDescent="0.25">
      <c r="B294" s="12">
        <v>43353</v>
      </c>
      <c r="C294" s="18">
        <v>43.847152999999999</v>
      </c>
      <c r="D294">
        <f t="shared" si="13"/>
        <v>1.5682178179085016E-2</v>
      </c>
    </row>
    <row r="295" spans="2:4" x14ac:dyDescent="0.25">
      <c r="B295" s="12">
        <v>43346</v>
      </c>
      <c r="C295" s="18">
        <v>43.170150999999997</v>
      </c>
      <c r="D295">
        <f t="shared" si="13"/>
        <v>-5.902591845952998E-2</v>
      </c>
    </row>
    <row r="296" spans="2:4" x14ac:dyDescent="0.25">
      <c r="B296" s="12">
        <v>43339</v>
      </c>
      <c r="C296" s="18">
        <v>45.878151000000003</v>
      </c>
      <c r="D296">
        <f t="shared" si="13"/>
        <v>7.740961826912196E-3</v>
      </c>
    </row>
    <row r="297" spans="2:4" x14ac:dyDescent="0.25">
      <c r="B297" s="12">
        <v>43332</v>
      </c>
      <c r="C297" s="18">
        <v>45.525737999999997</v>
      </c>
      <c r="D297">
        <f t="shared" si="13"/>
        <v>4.7141704853846722E-2</v>
      </c>
    </row>
    <row r="298" spans="2:4" x14ac:dyDescent="0.25">
      <c r="B298" s="12">
        <v>43325</v>
      </c>
      <c r="C298" s="18">
        <v>43.476196000000002</v>
      </c>
      <c r="D298">
        <f t="shared" si="13"/>
        <v>2.5147672026188506E-2</v>
      </c>
    </row>
    <row r="299" spans="2:4" x14ac:dyDescent="0.25">
      <c r="B299" s="12">
        <v>43318</v>
      </c>
      <c r="C299" s="18">
        <v>42.409691000000002</v>
      </c>
      <c r="D299">
        <f t="shared" si="13"/>
        <v>1.3137114396379879E-3</v>
      </c>
    </row>
    <row r="300" spans="2:4" x14ac:dyDescent="0.25">
      <c r="B300" s="12">
        <v>43311</v>
      </c>
      <c r="C300" s="18">
        <v>42.354050000000001</v>
      </c>
      <c r="D300">
        <f t="shared" si="13"/>
        <v>-8.467277726409761E-3</v>
      </c>
    </row>
    <row r="301" spans="2:4" x14ac:dyDescent="0.25">
      <c r="B301" s="12">
        <v>43304</v>
      </c>
      <c r="C301" s="18">
        <v>42.715736</v>
      </c>
      <c r="D301">
        <f t="shared" si="13"/>
        <v>-1.2223885894920294E-2</v>
      </c>
    </row>
    <row r="302" spans="2:4" x14ac:dyDescent="0.25">
      <c r="B302" s="12">
        <v>43297</v>
      </c>
      <c r="C302" s="18">
        <v>43.244349999999997</v>
      </c>
      <c r="D302">
        <f t="shared" si="13"/>
        <v>2.9132735653937036E-2</v>
      </c>
    </row>
    <row r="303" spans="2:4" x14ac:dyDescent="0.25">
      <c r="B303" s="12">
        <v>43290</v>
      </c>
      <c r="C303" s="18">
        <v>42.020187</v>
      </c>
      <c r="D303">
        <f t="shared" si="13"/>
        <v>1.6374882668120705E-2</v>
      </c>
    </row>
    <row r="304" spans="2:4" x14ac:dyDescent="0.25">
      <c r="B304" s="12">
        <v>43283</v>
      </c>
      <c r="C304" s="18">
        <v>41.343197000000004</v>
      </c>
      <c r="D304">
        <f t="shared" si="13"/>
        <v>1.5489836725103512E-2</v>
      </c>
    </row>
    <row r="305" spans="2:4" x14ac:dyDescent="0.25">
      <c r="B305" s="12">
        <v>43276</v>
      </c>
      <c r="C305" s="18">
        <v>40.712566000000002</v>
      </c>
      <c r="D305">
        <f t="shared" si="13"/>
        <v>-7.0119658614131719E-3</v>
      </c>
    </row>
    <row r="306" spans="2:4" x14ac:dyDescent="0.25">
      <c r="B306" s="12">
        <v>43269</v>
      </c>
      <c r="C306" s="18">
        <v>41.000056999999998</v>
      </c>
      <c r="D306">
        <f t="shared" si="13"/>
        <v>-1.8428077476273841E-2</v>
      </c>
    </row>
    <row r="307" spans="2:4" x14ac:dyDescent="0.25">
      <c r="B307" s="12">
        <v>43262</v>
      </c>
      <c r="C307" s="18">
        <v>41.769793999999997</v>
      </c>
      <c r="D307">
        <f t="shared" si="13"/>
        <v>1.6474759568586128E-2</v>
      </c>
    </row>
    <row r="308" spans="2:4" x14ac:dyDescent="0.25">
      <c r="B308" s="12">
        <v>43255</v>
      </c>
      <c r="C308" s="18">
        <v>41.092799999999997</v>
      </c>
      <c r="D308">
        <f t="shared" si="13"/>
        <v>6.6682781330808405E-2</v>
      </c>
    </row>
    <row r="309" spans="2:4" x14ac:dyDescent="0.25">
      <c r="B309" s="12">
        <v>43248</v>
      </c>
      <c r="C309" s="18">
        <v>38.523918000000002</v>
      </c>
      <c r="D309">
        <f t="shared" si="13"/>
        <v>2.0137564747122916E-2</v>
      </c>
    </row>
    <row r="310" spans="2:4" x14ac:dyDescent="0.25">
      <c r="B310" s="12">
        <v>43241</v>
      </c>
      <c r="C310" s="18">
        <v>37.763454000000003</v>
      </c>
      <c r="D310">
        <f t="shared" si="13"/>
        <v>3.2027026614185328E-3</v>
      </c>
    </row>
    <row r="311" spans="2:4" x14ac:dyDescent="0.25">
      <c r="B311" s="12">
        <v>43234</v>
      </c>
      <c r="C311" s="18">
        <v>37.642895000000003</v>
      </c>
      <c r="D311">
        <f t="shared" si="13"/>
        <v>2.7174910506888583E-3</v>
      </c>
    </row>
    <row r="312" spans="2:4" x14ac:dyDescent="0.25">
      <c r="B312" s="12">
        <v>43227</v>
      </c>
      <c r="C312" s="18">
        <v>37.540877999999999</v>
      </c>
      <c r="D312">
        <f t="shared" si="13"/>
        <v>2.4291483946734527E-2</v>
      </c>
    </row>
    <row r="313" spans="2:4" x14ac:dyDescent="0.25">
      <c r="B313" s="12">
        <v>43220</v>
      </c>
      <c r="C313" s="18">
        <v>36.650581000000003</v>
      </c>
      <c r="D313">
        <f t="shared" si="13"/>
        <v>5.6401856620610591E-2</v>
      </c>
    </row>
    <row r="314" spans="2:4" x14ac:dyDescent="0.25">
      <c r="B314" s="12">
        <v>43213</v>
      </c>
      <c r="C314" s="18">
        <v>34.693787</v>
      </c>
      <c r="D314">
        <f t="shared" si="13"/>
        <v>-7.6920782171341351E-3</v>
      </c>
    </row>
    <row r="315" spans="2:4" x14ac:dyDescent="0.25">
      <c r="B315" s="12">
        <v>43206</v>
      </c>
      <c r="C315" s="18">
        <v>34.962722999999997</v>
      </c>
      <c r="D315">
        <f t="shared" si="13"/>
        <v>1.7818352263542225E-2</v>
      </c>
    </row>
    <row r="316" spans="2:4" x14ac:dyDescent="0.25">
      <c r="B316" s="12">
        <v>43199</v>
      </c>
      <c r="C316" s="18">
        <v>34.350650999999999</v>
      </c>
      <c r="D316">
        <f t="shared" si="13"/>
        <v>3.2329947675838078E-2</v>
      </c>
    </row>
    <row r="317" spans="2:4" x14ac:dyDescent="0.25">
      <c r="B317" s="12">
        <v>43192</v>
      </c>
      <c r="C317" s="18">
        <v>33.274875999999999</v>
      </c>
      <c r="D317">
        <f t="shared" si="13"/>
        <v>-2.3141719457821286E-2</v>
      </c>
    </row>
    <row r="318" spans="2:4" x14ac:dyDescent="0.25">
      <c r="B318" s="12">
        <v>43185</v>
      </c>
      <c r="C318" s="18">
        <v>34.063155999999999</v>
      </c>
      <c r="D318">
        <f t="shared" si="13"/>
        <v>-4.6070791887065088E-3</v>
      </c>
    </row>
    <row r="319" spans="2:4" x14ac:dyDescent="0.25">
      <c r="B319" s="12">
        <v>43178</v>
      </c>
      <c r="C319" s="18">
        <v>34.220813999999997</v>
      </c>
      <c r="D319">
        <f t="shared" si="13"/>
        <v>-6.5349396013485106E-2</v>
      </c>
    </row>
    <row r="320" spans="2:4" x14ac:dyDescent="0.25">
      <c r="B320" s="12">
        <v>43171</v>
      </c>
      <c r="C320" s="18">
        <v>36.613483000000002</v>
      </c>
      <c r="D320">
        <f t="shared" si="13"/>
        <v>-5.0652382485516512E-4</v>
      </c>
    </row>
    <row r="321" spans="2:4" x14ac:dyDescent="0.25">
      <c r="B321" s="12">
        <v>43164</v>
      </c>
      <c r="C321" s="18">
        <v>36.632038000000001</v>
      </c>
      <c r="D321">
        <f t="shared" si="13"/>
        <v>2.3316118480396275E-2</v>
      </c>
    </row>
    <row r="322" spans="2:4" x14ac:dyDescent="0.25">
      <c r="B322" s="12">
        <v>43157</v>
      </c>
      <c r="C322" s="18">
        <v>35.797381999999999</v>
      </c>
      <c r="D322">
        <f t="shared" si="13"/>
        <v>-4.5263398687877321E-2</v>
      </c>
    </row>
    <row r="323" spans="2:4" x14ac:dyDescent="0.25">
      <c r="B323" s="12">
        <v>43150</v>
      </c>
      <c r="C323" s="18">
        <v>37.494511000000003</v>
      </c>
      <c r="D323">
        <f t="shared" ref="D323:D386" si="14">C323/C324-1</f>
        <v>-1.7735585746488147E-2</v>
      </c>
    </row>
    <row r="324" spans="2:4" x14ac:dyDescent="0.25">
      <c r="B324" s="12">
        <v>43143</v>
      </c>
      <c r="C324" s="18">
        <v>38.171505000000003</v>
      </c>
      <c r="D324">
        <f t="shared" si="14"/>
        <v>8.5443129401672424E-2</v>
      </c>
    </row>
    <row r="325" spans="2:4" x14ac:dyDescent="0.25">
      <c r="B325" s="12">
        <v>43136</v>
      </c>
      <c r="C325" s="18">
        <v>35.166747999999998</v>
      </c>
      <c r="D325">
        <f t="shared" si="14"/>
        <v>-8.2506758626584187E-2</v>
      </c>
    </row>
    <row r="326" spans="2:4" x14ac:dyDescent="0.25">
      <c r="B326" s="12">
        <v>43129</v>
      </c>
      <c r="C326" s="18">
        <v>38.329163000000001</v>
      </c>
      <c r="D326">
        <f t="shared" si="14"/>
        <v>-4.7256914957980456E-2</v>
      </c>
    </row>
    <row r="327" spans="2:4" x14ac:dyDescent="0.25">
      <c r="B327" s="12">
        <v>43122</v>
      </c>
      <c r="C327" s="18">
        <v>40.230324000000003</v>
      </c>
      <c r="D327">
        <f t="shared" si="14"/>
        <v>0.16206801379392233</v>
      </c>
    </row>
    <row r="328" spans="2:4" x14ac:dyDescent="0.25">
      <c r="B328" s="12">
        <v>43115</v>
      </c>
      <c r="C328" s="18">
        <v>34.619594999999997</v>
      </c>
      <c r="D328">
        <f t="shared" si="14"/>
        <v>4.215522026984897E-2</v>
      </c>
    </row>
    <row r="329" spans="2:4" x14ac:dyDescent="0.25">
      <c r="B329" s="12">
        <v>43108</v>
      </c>
      <c r="C329" s="18">
        <v>33.219231000000001</v>
      </c>
      <c r="D329">
        <f t="shared" si="14"/>
        <v>2.9014832096019072E-2</v>
      </c>
    </row>
    <row r="330" spans="2:4" x14ac:dyDescent="0.25">
      <c r="B330" s="12">
        <v>43101</v>
      </c>
      <c r="C330" s="18">
        <v>32.282558000000002</v>
      </c>
      <c r="D330">
        <f t="shared" si="14"/>
        <v>3.4780021532489158E-2</v>
      </c>
    </row>
    <row r="331" spans="2:4" x14ac:dyDescent="0.25">
      <c r="B331" s="12">
        <v>43094</v>
      </c>
      <c r="C331" s="18">
        <v>31.197507999999999</v>
      </c>
      <c r="D331">
        <f t="shared" si="14"/>
        <v>-7.6697037049925365E-3</v>
      </c>
    </row>
    <row r="332" spans="2:4" x14ac:dyDescent="0.25">
      <c r="B332" s="12">
        <v>43087</v>
      </c>
      <c r="C332" s="18">
        <v>31.438632999999999</v>
      </c>
      <c r="D332">
        <f t="shared" si="14"/>
        <v>1.1638369379129543E-2</v>
      </c>
    </row>
    <row r="333" spans="2:4" x14ac:dyDescent="0.25">
      <c r="B333" s="12">
        <v>43080</v>
      </c>
      <c r="C333" s="18">
        <v>31.076948000000002</v>
      </c>
      <c r="D333">
        <f t="shared" si="14"/>
        <v>1.2386666222753862E-2</v>
      </c>
    </row>
    <row r="334" spans="2:4" x14ac:dyDescent="0.25">
      <c r="B334" s="12">
        <v>43073</v>
      </c>
      <c r="C334" s="18">
        <v>30.696718000000001</v>
      </c>
      <c r="D334">
        <f t="shared" si="14"/>
        <v>-3.52667199159995E-2</v>
      </c>
    </row>
    <row r="335" spans="2:4" x14ac:dyDescent="0.25">
      <c r="B335" s="12">
        <v>43066</v>
      </c>
      <c r="C335" s="18">
        <v>31.818864999999999</v>
      </c>
      <c r="D335">
        <f t="shared" si="14"/>
        <v>-3.6777054884082339E-2</v>
      </c>
    </row>
    <row r="336" spans="2:4" x14ac:dyDescent="0.25">
      <c r="B336" s="12">
        <v>43059</v>
      </c>
      <c r="C336" s="18">
        <v>33.033749</v>
      </c>
      <c r="D336">
        <f t="shared" si="14"/>
        <v>-1.1216526896518086E-3</v>
      </c>
    </row>
    <row r="337" spans="2:4" x14ac:dyDescent="0.25">
      <c r="B337" s="12">
        <v>43052</v>
      </c>
      <c r="C337" s="18">
        <v>33.070843000000004</v>
      </c>
      <c r="D337">
        <f t="shared" si="14"/>
        <v>5.9238186194339182E-3</v>
      </c>
    </row>
    <row r="338" spans="2:4" x14ac:dyDescent="0.25">
      <c r="B338" s="12">
        <v>43045</v>
      </c>
      <c r="C338" s="18">
        <v>32.876091000000002</v>
      </c>
      <c r="D338">
        <f t="shared" si="14"/>
        <v>-1.6643522538500433E-2</v>
      </c>
    </row>
    <row r="339" spans="2:4" x14ac:dyDescent="0.25">
      <c r="B339" s="12">
        <v>43038</v>
      </c>
      <c r="C339" s="18">
        <v>33.432526000000003</v>
      </c>
      <c r="D339">
        <f t="shared" si="14"/>
        <v>4.0103782257114196E-2</v>
      </c>
    </row>
    <row r="340" spans="2:4" x14ac:dyDescent="0.25">
      <c r="B340" s="12">
        <v>43031</v>
      </c>
      <c r="C340" s="18">
        <v>32.143452000000003</v>
      </c>
      <c r="D340">
        <f t="shared" si="14"/>
        <v>-5.5843114544214534E-2</v>
      </c>
    </row>
    <row r="341" spans="2:4" x14ac:dyDescent="0.25">
      <c r="B341" s="12">
        <v>43024</v>
      </c>
      <c r="C341" s="18">
        <v>34.044609000000001</v>
      </c>
      <c r="D341">
        <f t="shared" si="14"/>
        <v>5.4780502757794114E-3</v>
      </c>
    </row>
    <row r="342" spans="2:4" x14ac:dyDescent="0.25">
      <c r="B342" s="12">
        <v>43017</v>
      </c>
      <c r="C342" s="18">
        <v>33.859127000000001</v>
      </c>
      <c r="D342">
        <f t="shared" si="14"/>
        <v>2.8161011615057241E-2</v>
      </c>
    </row>
    <row r="343" spans="2:4" x14ac:dyDescent="0.25">
      <c r="B343" s="12">
        <v>43010</v>
      </c>
      <c r="C343" s="18">
        <v>32.931736000000001</v>
      </c>
      <c r="D343">
        <f t="shared" si="14"/>
        <v>-9.2306077870790704E-3</v>
      </c>
    </row>
    <row r="344" spans="2:4" x14ac:dyDescent="0.25">
      <c r="B344" s="12">
        <v>43003</v>
      </c>
      <c r="C344" s="18">
        <v>33.238548000000002</v>
      </c>
      <c r="D344">
        <f t="shared" si="14"/>
        <v>-1.4061596730551851E-2</v>
      </c>
    </row>
    <row r="345" spans="2:4" x14ac:dyDescent="0.25">
      <c r="B345" s="12">
        <v>42996</v>
      </c>
      <c r="C345" s="18">
        <v>33.712600999999999</v>
      </c>
      <c r="D345">
        <f t="shared" si="14"/>
        <v>-5.6465245544033982E-3</v>
      </c>
    </row>
    <row r="346" spans="2:4" x14ac:dyDescent="0.25">
      <c r="B346" s="12">
        <v>42989</v>
      </c>
      <c r="C346" s="18">
        <v>33.904040999999999</v>
      </c>
      <c r="D346">
        <f t="shared" si="14"/>
        <v>3.9116956388923318E-2</v>
      </c>
    </row>
    <row r="347" spans="2:4" x14ac:dyDescent="0.25">
      <c r="B347" s="12">
        <v>42982</v>
      </c>
      <c r="C347" s="18">
        <v>32.627743000000002</v>
      </c>
      <c r="D347">
        <f t="shared" si="14"/>
        <v>2.1112611537981163E-2</v>
      </c>
    </row>
    <row r="348" spans="2:4" x14ac:dyDescent="0.25">
      <c r="B348" s="12">
        <v>42975</v>
      </c>
      <c r="C348" s="18">
        <v>31.953129000000001</v>
      </c>
      <c r="D348">
        <f t="shared" si="14"/>
        <v>2.8528034796870827E-4</v>
      </c>
    </row>
    <row r="349" spans="2:4" x14ac:dyDescent="0.25">
      <c r="B349" s="12">
        <v>42968</v>
      </c>
      <c r="C349" s="18">
        <v>31.944016000000001</v>
      </c>
      <c r="D349">
        <f t="shared" si="14"/>
        <v>1.9790547819498183E-2</v>
      </c>
    </row>
    <row r="350" spans="2:4" x14ac:dyDescent="0.25">
      <c r="B350" s="12">
        <v>42961</v>
      </c>
      <c r="C350" s="18">
        <v>31.324095</v>
      </c>
      <c r="D350">
        <f t="shared" si="14"/>
        <v>-1.2643726347681739E-2</v>
      </c>
    </row>
    <row r="351" spans="2:4" x14ac:dyDescent="0.25">
      <c r="B351" s="12">
        <v>42954</v>
      </c>
      <c r="C351" s="18">
        <v>31.72522</v>
      </c>
      <c r="D351">
        <f t="shared" si="14"/>
        <v>-2.684541421604425E-2</v>
      </c>
    </row>
    <row r="352" spans="2:4" x14ac:dyDescent="0.25">
      <c r="B352" s="12">
        <v>42947</v>
      </c>
      <c r="C352" s="18">
        <v>32.600391000000002</v>
      </c>
      <c r="D352">
        <f t="shared" si="14"/>
        <v>-1.8660843321449905E-2</v>
      </c>
    </row>
    <row r="353" spans="2:4" x14ac:dyDescent="0.25">
      <c r="B353" s="12">
        <v>42940</v>
      </c>
      <c r="C353" s="18">
        <v>33.220309999999998</v>
      </c>
      <c r="D353">
        <f t="shared" si="14"/>
        <v>-6.1550550921467106E-2</v>
      </c>
    </row>
    <row r="354" spans="2:4" x14ac:dyDescent="0.25">
      <c r="B354" s="12">
        <v>42933</v>
      </c>
      <c r="C354" s="18">
        <v>35.399146999999999</v>
      </c>
      <c r="D354">
        <f t="shared" si="14"/>
        <v>-1.0289367689134687E-3</v>
      </c>
    </row>
    <row r="355" spans="2:4" x14ac:dyDescent="0.25">
      <c r="B355" s="12">
        <v>42926</v>
      </c>
      <c r="C355" s="18">
        <v>35.435608000000002</v>
      </c>
      <c r="D355">
        <f t="shared" si="14"/>
        <v>5.2531796771196015E-2</v>
      </c>
    </row>
    <row r="356" spans="2:4" x14ac:dyDescent="0.25">
      <c r="B356" s="12">
        <v>42919</v>
      </c>
      <c r="C356" s="18">
        <v>33.667019000000003</v>
      </c>
      <c r="D356">
        <f t="shared" si="14"/>
        <v>7.3650681526202799E-3</v>
      </c>
    </row>
    <row r="357" spans="2:4" x14ac:dyDescent="0.25">
      <c r="B357" s="12">
        <v>42912</v>
      </c>
      <c r="C357" s="18">
        <v>33.420872000000003</v>
      </c>
      <c r="D357">
        <f t="shared" si="14"/>
        <v>-1.0793318914931849E-2</v>
      </c>
    </row>
    <row r="358" spans="2:4" x14ac:dyDescent="0.25">
      <c r="B358" s="12">
        <v>42905</v>
      </c>
      <c r="C358" s="18">
        <v>33.785530000000001</v>
      </c>
      <c r="D358">
        <f t="shared" si="14"/>
        <v>1.0635390876138295E-2</v>
      </c>
    </row>
    <row r="359" spans="2:4" x14ac:dyDescent="0.25">
      <c r="B359" s="12">
        <v>42898</v>
      </c>
      <c r="C359" s="18">
        <v>33.429988999999999</v>
      </c>
      <c r="D359">
        <f t="shared" si="14"/>
        <v>-2.4482547836918167E-3</v>
      </c>
    </row>
    <row r="360" spans="2:4" x14ac:dyDescent="0.25">
      <c r="B360" s="12">
        <v>42891</v>
      </c>
      <c r="C360" s="18">
        <v>33.512034999999997</v>
      </c>
      <c r="D360">
        <f t="shared" si="14"/>
        <v>-1.7637624979040756E-2</v>
      </c>
    </row>
    <row r="361" spans="2:4" x14ac:dyDescent="0.25">
      <c r="B361" s="12">
        <v>42884</v>
      </c>
      <c r="C361" s="18">
        <v>34.113720000000001</v>
      </c>
      <c r="D361">
        <f t="shared" si="14"/>
        <v>1.3542674169055413E-2</v>
      </c>
    </row>
    <row r="362" spans="2:4" x14ac:dyDescent="0.25">
      <c r="B362" s="12">
        <v>42877</v>
      </c>
      <c r="C362" s="18">
        <v>33.657902</v>
      </c>
      <c r="D362">
        <f t="shared" si="14"/>
        <v>5.03553518098383E-2</v>
      </c>
    </row>
    <row r="363" spans="2:4" x14ac:dyDescent="0.25">
      <c r="B363" s="12">
        <v>42870</v>
      </c>
      <c r="C363" s="18">
        <v>32.0443</v>
      </c>
      <c r="D363">
        <f t="shared" si="14"/>
        <v>7.1636056647550461E-3</v>
      </c>
    </row>
    <row r="364" spans="2:4" x14ac:dyDescent="0.25">
      <c r="B364" s="12">
        <v>42863</v>
      </c>
      <c r="C364" s="18">
        <v>31.816379999999999</v>
      </c>
      <c r="D364">
        <f t="shared" si="14"/>
        <v>1.3945471698906919E-2</v>
      </c>
    </row>
    <row r="365" spans="2:4" x14ac:dyDescent="0.25">
      <c r="B365" s="12">
        <v>42856</v>
      </c>
      <c r="C365" s="18">
        <v>31.378788</v>
      </c>
      <c r="D365">
        <f t="shared" si="14"/>
        <v>3.7371889706380834E-2</v>
      </c>
    </row>
    <row r="366" spans="2:4" x14ac:dyDescent="0.25">
      <c r="B366" s="12">
        <v>42849</v>
      </c>
      <c r="C366" s="18">
        <v>30.248349999999999</v>
      </c>
      <c r="D366">
        <f t="shared" si="14"/>
        <v>7.0667786970723956E-2</v>
      </c>
    </row>
    <row r="367" spans="2:4" x14ac:dyDescent="0.25">
      <c r="B367" s="12">
        <v>42842</v>
      </c>
      <c r="C367" s="18">
        <v>28.251854000000002</v>
      </c>
      <c r="D367">
        <f t="shared" si="14"/>
        <v>-6.4485128519597978E-4</v>
      </c>
    </row>
    <row r="368" spans="2:4" x14ac:dyDescent="0.25">
      <c r="B368" s="12">
        <v>42835</v>
      </c>
      <c r="C368" s="18">
        <v>28.270084000000001</v>
      </c>
      <c r="D368">
        <f t="shared" si="14"/>
        <v>-1.7427113953925488E-2</v>
      </c>
    </row>
    <row r="369" spans="2:4" x14ac:dyDescent="0.25">
      <c r="B369" s="12">
        <v>42828</v>
      </c>
      <c r="C369" s="18">
        <v>28.771488000000002</v>
      </c>
      <c r="D369">
        <f t="shared" si="14"/>
        <v>-9.7271634828017817E-3</v>
      </c>
    </row>
    <row r="370" spans="2:4" x14ac:dyDescent="0.25">
      <c r="B370" s="12">
        <v>42821</v>
      </c>
      <c r="C370" s="18">
        <v>29.054102</v>
      </c>
      <c r="D370">
        <f t="shared" si="14"/>
        <v>5.6802005648943776E-3</v>
      </c>
    </row>
    <row r="371" spans="2:4" x14ac:dyDescent="0.25">
      <c r="B371" s="12">
        <v>42814</v>
      </c>
      <c r="C371" s="18">
        <v>28.890001000000002</v>
      </c>
      <c r="D371">
        <f t="shared" si="14"/>
        <v>6.9907603633949655E-3</v>
      </c>
    </row>
    <row r="372" spans="2:4" x14ac:dyDescent="0.25">
      <c r="B372" s="12">
        <v>42807</v>
      </c>
      <c r="C372" s="18">
        <v>28.689440000000001</v>
      </c>
      <c r="D372">
        <f t="shared" si="14"/>
        <v>6.4254280201549774E-2</v>
      </c>
    </row>
    <row r="373" spans="2:4" x14ac:dyDescent="0.25">
      <c r="B373" s="12">
        <v>42800</v>
      </c>
      <c r="C373" s="18">
        <v>26.957317</v>
      </c>
      <c r="D373">
        <f t="shared" si="14"/>
        <v>2.0006953083561596E-2</v>
      </c>
    </row>
    <row r="374" spans="2:4" x14ac:dyDescent="0.25">
      <c r="B374" s="12">
        <v>42793</v>
      </c>
      <c r="C374" s="18">
        <v>26.428561999999999</v>
      </c>
      <c r="D374">
        <f t="shared" si="14"/>
        <v>6.9041172074801871E-4</v>
      </c>
    </row>
    <row r="375" spans="2:4" x14ac:dyDescent="0.25">
      <c r="B375" s="12">
        <v>42786</v>
      </c>
      <c r="C375" s="18">
        <v>26.410328</v>
      </c>
      <c r="D375">
        <f t="shared" si="14"/>
        <v>-1.3283519652058429E-2</v>
      </c>
    </row>
    <row r="376" spans="2:4" x14ac:dyDescent="0.25">
      <c r="B376" s="12">
        <v>42779</v>
      </c>
      <c r="C376" s="18">
        <v>26.765872999999999</v>
      </c>
      <c r="D376">
        <f t="shared" si="14"/>
        <v>-3.4050432885313064E-4</v>
      </c>
    </row>
    <row r="377" spans="2:4" x14ac:dyDescent="0.25">
      <c r="B377" s="12">
        <v>42772</v>
      </c>
      <c r="C377" s="18">
        <v>26.774989999999999</v>
      </c>
      <c r="D377">
        <f t="shared" si="14"/>
        <v>9.2783911248301987E-3</v>
      </c>
    </row>
    <row r="378" spans="2:4" x14ac:dyDescent="0.25">
      <c r="B378" s="12">
        <v>42765</v>
      </c>
      <c r="C378" s="18">
        <v>26.528845</v>
      </c>
      <c r="D378">
        <f t="shared" si="14"/>
        <v>-6.1475801356027926E-3</v>
      </c>
    </row>
    <row r="379" spans="2:4" x14ac:dyDescent="0.25">
      <c r="B379" s="12">
        <v>42758</v>
      </c>
      <c r="C379" s="18">
        <v>26.692941999999999</v>
      </c>
      <c r="D379">
        <f t="shared" si="14"/>
        <v>0.16421483759771793</v>
      </c>
    </row>
    <row r="380" spans="2:4" x14ac:dyDescent="0.25">
      <c r="B380" s="12">
        <v>42751</v>
      </c>
      <c r="C380" s="18">
        <v>22.927848999999998</v>
      </c>
      <c r="D380">
        <f t="shared" si="14"/>
        <v>-1.4884586962680024E-2</v>
      </c>
    </row>
    <row r="381" spans="2:4" x14ac:dyDescent="0.25">
      <c r="B381" s="12">
        <v>42744</v>
      </c>
      <c r="C381" s="18">
        <v>23.274277000000001</v>
      </c>
      <c r="D381">
        <f t="shared" si="14"/>
        <v>1.6321738987282508E-2</v>
      </c>
    </row>
    <row r="382" spans="2:4" x14ac:dyDescent="0.25">
      <c r="B382" s="12">
        <v>42737</v>
      </c>
      <c r="C382" s="18">
        <v>22.900500999999998</v>
      </c>
      <c r="D382">
        <f t="shared" si="14"/>
        <v>1.4129930761240139E-2</v>
      </c>
    </row>
    <row r="383" spans="2:4" x14ac:dyDescent="0.25">
      <c r="B383" s="12">
        <v>42730</v>
      </c>
      <c r="C383" s="18">
        <v>22.581427000000001</v>
      </c>
      <c r="D383">
        <f t="shared" si="14"/>
        <v>2.2708583474626343E-2</v>
      </c>
    </row>
    <row r="384" spans="2:4" x14ac:dyDescent="0.25">
      <c r="B384" s="12">
        <v>42723</v>
      </c>
      <c r="C384" s="18">
        <v>22.080020999999999</v>
      </c>
      <c r="D384">
        <f t="shared" si="14"/>
        <v>-1.6247056485231393E-2</v>
      </c>
    </row>
    <row r="385" spans="2:4" x14ac:dyDescent="0.25">
      <c r="B385" s="12">
        <v>42716</v>
      </c>
      <c r="C385" s="18">
        <v>22.444680999999999</v>
      </c>
      <c r="D385">
        <f t="shared" si="14"/>
        <v>3.1420279247051042E-2</v>
      </c>
    </row>
    <row r="386" spans="2:4" x14ac:dyDescent="0.25">
      <c r="B386" s="12">
        <v>42709</v>
      </c>
      <c r="C386" s="18">
        <v>21.760946000000001</v>
      </c>
      <c r="D386">
        <f t="shared" si="14"/>
        <v>-2.2522422163196776E-2</v>
      </c>
    </row>
    <row r="387" spans="2:4" x14ac:dyDescent="0.25">
      <c r="B387" s="12">
        <v>42702</v>
      </c>
      <c r="C387" s="18">
        <v>22.262347999999999</v>
      </c>
      <c r="D387">
        <f t="shared" ref="D387:D450" si="15">C387/C388-1</f>
        <v>-4.4844898183500348E-3</v>
      </c>
    </row>
    <row r="388" spans="2:4" x14ac:dyDescent="0.25">
      <c r="B388" s="12">
        <v>42695</v>
      </c>
      <c r="C388" s="18">
        <v>22.362632999999999</v>
      </c>
      <c r="D388">
        <f t="shared" si="15"/>
        <v>-2.5426912769984544E-2</v>
      </c>
    </row>
    <row r="389" spans="2:4" x14ac:dyDescent="0.25">
      <c r="B389" s="12">
        <v>42688</v>
      </c>
      <c r="C389" s="18">
        <v>22.946081</v>
      </c>
      <c r="D389">
        <f t="shared" si="15"/>
        <v>3.5802313316770196E-2</v>
      </c>
    </row>
    <row r="390" spans="2:4" x14ac:dyDescent="0.25">
      <c r="B390" s="12">
        <v>42681</v>
      </c>
      <c r="C390" s="18">
        <v>22.152954000000001</v>
      </c>
      <c r="D390">
        <f t="shared" si="15"/>
        <v>1.0815239035280699E-2</v>
      </c>
    </row>
    <row r="391" spans="2:4" x14ac:dyDescent="0.25">
      <c r="B391" s="12">
        <v>42674</v>
      </c>
      <c r="C391" s="18">
        <v>21.915928000000001</v>
      </c>
      <c r="D391">
        <f t="shared" si="15"/>
        <v>-4.9669185373237834E-3</v>
      </c>
    </row>
    <row r="392" spans="2:4" x14ac:dyDescent="0.25">
      <c r="B392" s="12">
        <v>42667</v>
      </c>
      <c r="C392" s="18">
        <v>22.025326</v>
      </c>
      <c r="D392">
        <f t="shared" si="15"/>
        <v>0.12686587552729134</v>
      </c>
    </row>
    <row r="393" spans="2:4" x14ac:dyDescent="0.25">
      <c r="B393" s="12">
        <v>42660</v>
      </c>
      <c r="C393" s="18">
        <v>19.545649999999998</v>
      </c>
      <c r="D393">
        <f t="shared" si="15"/>
        <v>-2.6781805164362904E-2</v>
      </c>
    </row>
    <row r="394" spans="2:4" x14ac:dyDescent="0.25">
      <c r="B394" s="12">
        <v>42653</v>
      </c>
      <c r="C394" s="18">
        <v>20.083523</v>
      </c>
      <c r="D394">
        <f t="shared" si="15"/>
        <v>-4.5080053234105022E-2</v>
      </c>
    </row>
    <row r="395" spans="2:4" x14ac:dyDescent="0.25">
      <c r="B395" s="12">
        <v>42646</v>
      </c>
      <c r="C395" s="18">
        <v>21.03163</v>
      </c>
      <c r="D395">
        <f t="shared" si="15"/>
        <v>2.7159298301890011E-2</v>
      </c>
    </row>
    <row r="396" spans="2:4" x14ac:dyDescent="0.25">
      <c r="B396" s="12">
        <v>42639</v>
      </c>
      <c r="C396" s="18">
        <v>20.475529000000002</v>
      </c>
      <c r="D396">
        <f t="shared" si="15"/>
        <v>7.2616711172343917E-2</v>
      </c>
    </row>
    <row r="397" spans="2:4" x14ac:dyDescent="0.25">
      <c r="B397" s="12">
        <v>42632</v>
      </c>
      <c r="C397" s="18">
        <v>19.089324999999999</v>
      </c>
      <c r="D397">
        <f t="shared" si="15"/>
        <v>-1.2396747447260603E-2</v>
      </c>
    </row>
    <row r="398" spans="2:4" x14ac:dyDescent="0.25">
      <c r="B398" s="12">
        <v>42625</v>
      </c>
      <c r="C398" s="18">
        <v>19.328941</v>
      </c>
      <c r="D398">
        <f t="shared" si="15"/>
        <v>2.6874070821960805E-2</v>
      </c>
    </row>
    <row r="399" spans="2:4" x14ac:dyDescent="0.25">
      <c r="B399" s="12">
        <v>42618</v>
      </c>
      <c r="C399" s="18">
        <v>18.823087999999998</v>
      </c>
      <c r="D399">
        <f t="shared" si="15"/>
        <v>-1.5777139479931424E-2</v>
      </c>
    </row>
    <row r="400" spans="2:4" x14ac:dyDescent="0.25">
      <c r="B400" s="12">
        <v>42611</v>
      </c>
      <c r="C400" s="18">
        <v>19.124822999999999</v>
      </c>
      <c r="D400">
        <f t="shared" si="15"/>
        <v>-7.3697702500388207E-3</v>
      </c>
    </row>
    <row r="401" spans="2:4" x14ac:dyDescent="0.25">
      <c r="B401" s="12">
        <v>42604</v>
      </c>
      <c r="C401" s="18">
        <v>19.266815000000001</v>
      </c>
      <c r="D401">
        <f t="shared" si="15"/>
        <v>-2.2952296621690849E-2</v>
      </c>
    </row>
    <row r="402" spans="2:4" x14ac:dyDescent="0.25">
      <c r="B402" s="12">
        <v>42597</v>
      </c>
      <c r="C402" s="18">
        <v>19.719421000000001</v>
      </c>
      <c r="D402">
        <f t="shared" si="15"/>
        <v>1.9266037642517331E-2</v>
      </c>
    </row>
    <row r="403" spans="2:4" x14ac:dyDescent="0.25">
      <c r="B403" s="12">
        <v>42590</v>
      </c>
      <c r="C403" s="18">
        <v>19.346686999999999</v>
      </c>
      <c r="D403">
        <f t="shared" si="15"/>
        <v>6.6014514055204865E-2</v>
      </c>
    </row>
    <row r="404" spans="2:4" x14ac:dyDescent="0.25">
      <c r="B404" s="12">
        <v>42583</v>
      </c>
      <c r="C404" s="18">
        <v>18.148614999999999</v>
      </c>
      <c r="D404">
        <f t="shared" si="15"/>
        <v>1.9950174301150092E-2</v>
      </c>
    </row>
    <row r="405" spans="2:4" x14ac:dyDescent="0.25">
      <c r="B405" s="12">
        <v>42576</v>
      </c>
      <c r="C405" s="18">
        <v>17.793628999999999</v>
      </c>
      <c r="D405">
        <f t="shared" si="15"/>
        <v>0.19416305571449866</v>
      </c>
    </row>
    <row r="406" spans="2:4" x14ac:dyDescent="0.25">
      <c r="B406" s="12">
        <v>42569</v>
      </c>
      <c r="C406" s="18">
        <v>14.900501999999999</v>
      </c>
      <c r="D406">
        <f t="shared" si="15"/>
        <v>3.196068486914716E-2</v>
      </c>
    </row>
    <row r="407" spans="2:4" x14ac:dyDescent="0.25">
      <c r="B407" s="12">
        <v>42562</v>
      </c>
      <c r="C407" s="18">
        <v>14.439021</v>
      </c>
      <c r="D407">
        <f t="shared" si="15"/>
        <v>2.3270493603452458E-2</v>
      </c>
    </row>
    <row r="408" spans="2:4" x14ac:dyDescent="0.25">
      <c r="B408" s="12">
        <v>42555</v>
      </c>
      <c r="C408" s="18">
        <v>14.110659</v>
      </c>
      <c r="D408">
        <f t="shared" si="15"/>
        <v>-1.7912344801205848E-2</v>
      </c>
    </row>
    <row r="409" spans="2:4" x14ac:dyDescent="0.25">
      <c r="B409" s="12">
        <v>42548</v>
      </c>
      <c r="C409" s="18">
        <v>14.368024</v>
      </c>
      <c r="D409">
        <f t="shared" si="15"/>
        <v>3.5166271503457747E-2</v>
      </c>
    </row>
    <row r="410" spans="2:4" x14ac:dyDescent="0.25">
      <c r="B410" s="12">
        <v>42541</v>
      </c>
      <c r="C410" s="18">
        <v>13.879918999999999</v>
      </c>
      <c r="D410">
        <f t="shared" si="15"/>
        <v>-2.5545118717800963E-2</v>
      </c>
    </row>
    <row r="411" spans="2:4" x14ac:dyDescent="0.25">
      <c r="B411" s="12">
        <v>42534</v>
      </c>
      <c r="C411" s="18">
        <v>14.243778000000001</v>
      </c>
      <c r="D411">
        <f t="shared" si="15"/>
        <v>4.4241899283044006E-2</v>
      </c>
    </row>
    <row r="412" spans="2:4" x14ac:dyDescent="0.25">
      <c r="B412" s="12">
        <v>42527</v>
      </c>
      <c r="C412" s="18">
        <v>13.640305</v>
      </c>
      <c r="D412">
        <f t="shared" si="15"/>
        <v>-1.0939317625747735E-2</v>
      </c>
    </row>
    <row r="413" spans="2:4" x14ac:dyDescent="0.25">
      <c r="B413" s="12">
        <v>42520</v>
      </c>
      <c r="C413" s="18">
        <v>13.791171</v>
      </c>
      <c r="D413">
        <f t="shared" si="15"/>
        <v>1.4360253399362977E-2</v>
      </c>
    </row>
    <row r="414" spans="2:4" x14ac:dyDescent="0.25">
      <c r="B414" s="12">
        <v>42513</v>
      </c>
      <c r="C414" s="18">
        <v>13.595929999999999</v>
      </c>
      <c r="D414">
        <f t="shared" si="15"/>
        <v>5.5096235733117949E-2</v>
      </c>
    </row>
    <row r="415" spans="2:4" x14ac:dyDescent="0.25">
      <c r="B415" s="12">
        <v>42506</v>
      </c>
      <c r="C415" s="18">
        <v>12.885961999999999</v>
      </c>
      <c r="D415">
        <f t="shared" si="15"/>
        <v>-1.1572369323859522E-2</v>
      </c>
    </row>
    <row r="416" spans="2:4" x14ac:dyDescent="0.25">
      <c r="B416" s="12">
        <v>42499</v>
      </c>
      <c r="C416" s="18">
        <v>13.036829000000001</v>
      </c>
      <c r="D416">
        <f t="shared" si="15"/>
        <v>-2.779606075127572E-2</v>
      </c>
    </row>
    <row r="417" spans="2:4" x14ac:dyDescent="0.25">
      <c r="B417" s="12">
        <v>42492</v>
      </c>
      <c r="C417" s="18">
        <v>13.409561999999999</v>
      </c>
      <c r="D417">
        <f t="shared" si="15"/>
        <v>-1.7555414871473274E-2</v>
      </c>
    </row>
    <row r="418" spans="2:4" x14ac:dyDescent="0.25">
      <c r="B418" s="12">
        <v>42485</v>
      </c>
      <c r="C418" s="18">
        <v>13.649179</v>
      </c>
      <c r="D418">
        <f t="shared" si="15"/>
        <v>-1.7879906182821426E-2</v>
      </c>
    </row>
    <row r="419" spans="2:4" x14ac:dyDescent="0.25">
      <c r="B419" s="12">
        <v>42478</v>
      </c>
      <c r="C419" s="18">
        <v>13.897667999999999</v>
      </c>
      <c r="D419">
        <f t="shared" si="15"/>
        <v>-2.8535986653339784E-2</v>
      </c>
    </row>
    <row r="420" spans="2:4" x14ac:dyDescent="0.25">
      <c r="B420" s="12">
        <v>42471</v>
      </c>
      <c r="C420" s="18">
        <v>14.305901</v>
      </c>
      <c r="D420">
        <f t="shared" si="15"/>
        <v>-1.3463904190173182E-2</v>
      </c>
    </row>
    <row r="421" spans="2:4" x14ac:dyDescent="0.25">
      <c r="B421" s="12">
        <v>42464</v>
      </c>
      <c r="C421" s="18">
        <v>14.501143000000001</v>
      </c>
      <c r="D421">
        <f t="shared" si="15"/>
        <v>2.5094092685802094E-2</v>
      </c>
    </row>
    <row r="422" spans="2:4" x14ac:dyDescent="0.25">
      <c r="B422" s="12">
        <v>42457</v>
      </c>
      <c r="C422" s="18">
        <v>14.146158</v>
      </c>
      <c r="D422">
        <f t="shared" si="15"/>
        <v>1.5933809484447004E-2</v>
      </c>
    </row>
    <row r="423" spans="2:4" x14ac:dyDescent="0.25">
      <c r="B423" s="12">
        <v>42450</v>
      </c>
      <c r="C423" s="18">
        <v>13.924291</v>
      </c>
      <c r="D423">
        <f t="shared" si="15"/>
        <v>-2.3646556220802917E-2</v>
      </c>
    </row>
    <row r="424" spans="2:4" x14ac:dyDescent="0.25">
      <c r="B424" s="12">
        <v>42443</v>
      </c>
      <c r="C424" s="18">
        <v>14.261526999999999</v>
      </c>
      <c r="D424">
        <f t="shared" si="15"/>
        <v>1.0056564901969489E-2</v>
      </c>
    </row>
    <row r="425" spans="2:4" x14ac:dyDescent="0.25">
      <c r="B425" s="12">
        <v>42436</v>
      </c>
      <c r="C425" s="18">
        <v>14.119533000000001</v>
      </c>
      <c r="D425">
        <f t="shared" si="15"/>
        <v>-1.7901220270271079E-2</v>
      </c>
    </row>
    <row r="426" spans="2:4" x14ac:dyDescent="0.25">
      <c r="B426" s="12">
        <v>42429</v>
      </c>
      <c r="C426" s="18">
        <v>14.376897</v>
      </c>
      <c r="D426">
        <f t="shared" si="15"/>
        <v>6.5789412232610145E-2</v>
      </c>
    </row>
    <row r="427" spans="2:4" x14ac:dyDescent="0.25">
      <c r="B427" s="12">
        <v>42422</v>
      </c>
      <c r="C427" s="18">
        <v>13.489435</v>
      </c>
      <c r="D427">
        <f t="shared" si="15"/>
        <v>1.6722507093990258E-2</v>
      </c>
    </row>
    <row r="428" spans="2:4" x14ac:dyDescent="0.25">
      <c r="B428" s="12">
        <v>42415</v>
      </c>
      <c r="C428" s="18">
        <v>13.267568000000001</v>
      </c>
      <c r="D428">
        <f t="shared" si="15"/>
        <v>5.728423065165833E-2</v>
      </c>
    </row>
    <row r="429" spans="2:4" x14ac:dyDescent="0.25">
      <c r="B429" s="12">
        <v>42408</v>
      </c>
      <c r="C429" s="18">
        <v>12.548724</v>
      </c>
      <c r="D429">
        <f t="shared" si="15"/>
        <v>-7.6420675678380956E-2</v>
      </c>
    </row>
    <row r="430" spans="2:4" x14ac:dyDescent="0.25">
      <c r="B430" s="12">
        <v>42401</v>
      </c>
      <c r="C430" s="18">
        <v>13.587056</v>
      </c>
      <c r="D430">
        <f t="shared" si="15"/>
        <v>-3.4069336715415677E-2</v>
      </c>
    </row>
    <row r="431" spans="2:4" x14ac:dyDescent="0.25">
      <c r="B431" s="12">
        <v>42394</v>
      </c>
      <c r="C431" s="18">
        <v>14.066285000000001</v>
      </c>
      <c r="D431">
        <f t="shared" si="15"/>
        <v>4.4137017752419183E-2</v>
      </c>
    </row>
    <row r="432" spans="2:4" x14ac:dyDescent="0.25">
      <c r="B432" s="12">
        <v>42387</v>
      </c>
      <c r="C432" s="18">
        <v>13.471685000000001</v>
      </c>
      <c r="D432">
        <f t="shared" si="15"/>
        <v>0.1261126913075894</v>
      </c>
    </row>
    <row r="433" spans="2:4" x14ac:dyDescent="0.25">
      <c r="B433" s="12">
        <v>42380</v>
      </c>
      <c r="C433" s="18">
        <v>11.962999</v>
      </c>
      <c r="D433">
        <f t="shared" si="15"/>
        <v>-2.1770694134826796E-2</v>
      </c>
    </row>
    <row r="434" spans="2:4" x14ac:dyDescent="0.25">
      <c r="B434" s="12">
        <v>42373</v>
      </c>
      <c r="C434" s="18">
        <v>12.229238</v>
      </c>
      <c r="D434">
        <f t="shared" si="15"/>
        <v>-8.5600594463942303E-2</v>
      </c>
    </row>
    <row r="435" spans="2:4" x14ac:dyDescent="0.25">
      <c r="B435" s="12">
        <v>42366</v>
      </c>
      <c r="C435" s="18">
        <v>13.374065999999999</v>
      </c>
      <c r="D435">
        <f t="shared" si="15"/>
        <v>-2.6470663247614157E-3</v>
      </c>
    </row>
    <row r="436" spans="2:4" x14ac:dyDescent="0.25">
      <c r="B436" s="12">
        <v>42359</v>
      </c>
      <c r="C436" s="18">
        <v>13.409561999999999</v>
      </c>
      <c r="D436">
        <f t="shared" si="15"/>
        <v>3.9917300221367524E-2</v>
      </c>
    </row>
    <row r="437" spans="2:4" x14ac:dyDescent="0.25">
      <c r="B437" s="12">
        <v>42352</v>
      </c>
      <c r="C437" s="18">
        <v>12.894835</v>
      </c>
      <c r="D437">
        <f t="shared" si="15"/>
        <v>-1.5582621845062206E-2</v>
      </c>
    </row>
    <row r="438" spans="2:4" x14ac:dyDescent="0.25">
      <c r="B438" s="12">
        <v>42345</v>
      </c>
      <c r="C438" s="18">
        <v>13.098951</v>
      </c>
      <c r="D438">
        <f t="shared" si="15"/>
        <v>-5.5057549439597064E-2</v>
      </c>
    </row>
    <row r="439" spans="2:4" x14ac:dyDescent="0.25">
      <c r="B439" s="12">
        <v>42338</v>
      </c>
      <c r="C439" s="18">
        <v>13.862168</v>
      </c>
      <c r="D439">
        <f t="shared" si="15"/>
        <v>6.9862766409926946E-2</v>
      </c>
    </row>
    <row r="440" spans="2:4" x14ac:dyDescent="0.25">
      <c r="B440" s="12">
        <v>42331</v>
      </c>
      <c r="C440" s="18">
        <v>12.956958999999999</v>
      </c>
      <c r="D440">
        <f t="shared" si="15"/>
        <v>-2.7962611589225084E-2</v>
      </c>
    </row>
    <row r="441" spans="2:4" x14ac:dyDescent="0.25">
      <c r="B441" s="12">
        <v>42324</v>
      </c>
      <c r="C441" s="18">
        <v>13.329692</v>
      </c>
      <c r="D441">
        <f t="shared" si="15"/>
        <v>-5.298085397095309E-3</v>
      </c>
    </row>
    <row r="442" spans="2:4" x14ac:dyDescent="0.25">
      <c r="B442" s="12">
        <v>42317</v>
      </c>
      <c r="C442" s="18">
        <v>13.400690000000001</v>
      </c>
      <c r="D442">
        <f t="shared" si="15"/>
        <v>-5.2699421044954953E-3</v>
      </c>
    </row>
    <row r="443" spans="2:4" x14ac:dyDescent="0.25">
      <c r="B443" s="12">
        <v>42310</v>
      </c>
      <c r="C443" s="18">
        <v>13.471685000000001</v>
      </c>
      <c r="D443">
        <f t="shared" si="15"/>
        <v>2.8455255691848924E-2</v>
      </c>
    </row>
    <row r="444" spans="2:4" x14ac:dyDescent="0.25">
      <c r="B444" s="12">
        <v>42303</v>
      </c>
      <c r="C444" s="18">
        <v>13.098951</v>
      </c>
      <c r="D444">
        <f t="shared" si="15"/>
        <v>-4.651161267160886E-2</v>
      </c>
    </row>
    <row r="445" spans="2:4" x14ac:dyDescent="0.25">
      <c r="B445" s="12">
        <v>42296</v>
      </c>
      <c r="C445" s="18">
        <v>13.737924</v>
      </c>
      <c r="D445">
        <f t="shared" si="15"/>
        <v>8.4793274591928869E-2</v>
      </c>
    </row>
    <row r="446" spans="2:4" x14ac:dyDescent="0.25">
      <c r="B446" s="12">
        <v>42289</v>
      </c>
      <c r="C446" s="18">
        <v>12.664094</v>
      </c>
      <c r="D446">
        <f t="shared" si="15"/>
        <v>1.8558146096379291E-2</v>
      </c>
    </row>
    <row r="447" spans="2:4" x14ac:dyDescent="0.25">
      <c r="B447" s="12">
        <v>42282</v>
      </c>
      <c r="C447" s="18">
        <v>12.433354</v>
      </c>
      <c r="D447">
        <f t="shared" si="15"/>
        <v>7.1100879099559977E-2</v>
      </c>
    </row>
    <row r="448" spans="2:4" x14ac:dyDescent="0.25">
      <c r="B448" s="12">
        <v>42275</v>
      </c>
      <c r="C448" s="18">
        <v>11.608014000000001</v>
      </c>
      <c r="D448">
        <f t="shared" si="15"/>
        <v>2.0280780791602782E-2</v>
      </c>
    </row>
    <row r="449" spans="2:4" x14ac:dyDescent="0.25">
      <c r="B449" s="12">
        <v>42268</v>
      </c>
      <c r="C449" s="18">
        <v>11.377274</v>
      </c>
      <c r="D449">
        <f t="shared" si="15"/>
        <v>-2.4133020066162247E-2</v>
      </c>
    </row>
    <row r="450" spans="2:4" x14ac:dyDescent="0.25">
      <c r="B450" s="12">
        <v>42261</v>
      </c>
      <c r="C450" s="18">
        <v>11.658632000000001</v>
      </c>
      <c r="D450">
        <f t="shared" si="15"/>
        <v>-5.3361286540400843E-2</v>
      </c>
    </row>
    <row r="451" spans="2:4" x14ac:dyDescent="0.25">
      <c r="B451" s="12">
        <v>42254</v>
      </c>
      <c r="C451" s="18">
        <v>12.31582</v>
      </c>
      <c r="D451">
        <f t="shared" ref="D451:D514" si="16">C451/C452-1</f>
        <v>8.9879178808814464E-2</v>
      </c>
    </row>
    <row r="452" spans="2:4" x14ac:dyDescent="0.25">
      <c r="B452" s="12">
        <v>42247</v>
      </c>
      <c r="C452" s="18">
        <v>11.30017</v>
      </c>
      <c r="D452">
        <f t="shared" si="16"/>
        <v>-6.7516142021131209E-3</v>
      </c>
    </row>
    <row r="453" spans="2:4" x14ac:dyDescent="0.25">
      <c r="B453" s="12">
        <v>42240</v>
      </c>
      <c r="C453" s="18">
        <v>11.376982999999999</v>
      </c>
      <c r="D453">
        <f t="shared" si="16"/>
        <v>3.8161929595233124E-2</v>
      </c>
    </row>
    <row r="454" spans="2:4" x14ac:dyDescent="0.25">
      <c r="B454" s="12">
        <v>42233</v>
      </c>
      <c r="C454" s="18">
        <v>10.958774999999999</v>
      </c>
      <c r="D454">
        <f t="shared" si="16"/>
        <v>-5.5882415274497665E-2</v>
      </c>
    </row>
    <row r="455" spans="2:4" x14ac:dyDescent="0.25">
      <c r="B455" s="12">
        <v>42226</v>
      </c>
      <c r="C455" s="18">
        <v>11.607426</v>
      </c>
      <c r="D455">
        <f t="shared" si="16"/>
        <v>-3.6827087806248548E-2</v>
      </c>
    </row>
    <row r="456" spans="2:4" x14ac:dyDescent="0.25">
      <c r="B456" s="12">
        <v>42219</v>
      </c>
      <c r="C456" s="18">
        <v>12.051238</v>
      </c>
      <c r="D456">
        <f t="shared" si="16"/>
        <v>-1.3966365715933349E-2</v>
      </c>
    </row>
    <row r="457" spans="2:4" x14ac:dyDescent="0.25">
      <c r="B457" s="12">
        <v>42212</v>
      </c>
      <c r="C457" s="18">
        <v>12.221933999999999</v>
      </c>
      <c r="D457">
        <f t="shared" si="16"/>
        <v>2.358821615968254E-2</v>
      </c>
    </row>
    <row r="458" spans="2:4" x14ac:dyDescent="0.25">
      <c r="B458" s="12">
        <v>42205</v>
      </c>
      <c r="C458" s="18">
        <v>11.940284</v>
      </c>
      <c r="D458">
        <f t="shared" si="16"/>
        <v>0</v>
      </c>
    </row>
    <row r="459" spans="2:4" x14ac:dyDescent="0.25">
      <c r="B459" s="12">
        <v>42198</v>
      </c>
      <c r="C459" s="18">
        <v>11.940284</v>
      </c>
      <c r="D459">
        <f t="shared" si="16"/>
        <v>-4.8299333825378987E-2</v>
      </c>
    </row>
    <row r="460" spans="2:4" x14ac:dyDescent="0.25">
      <c r="B460" s="12">
        <v>42191</v>
      </c>
      <c r="C460" s="18">
        <v>12.54626</v>
      </c>
      <c r="D460">
        <f t="shared" si="16"/>
        <v>-1.1432507516534463E-2</v>
      </c>
    </row>
    <row r="461" spans="2:4" x14ac:dyDescent="0.25">
      <c r="B461" s="12">
        <v>42184</v>
      </c>
      <c r="C461" s="18">
        <v>12.691354</v>
      </c>
      <c r="D461">
        <f t="shared" si="16"/>
        <v>-6.7205311794460432E-4</v>
      </c>
    </row>
    <row r="462" spans="2:4" x14ac:dyDescent="0.25">
      <c r="B462" s="12">
        <v>42177</v>
      </c>
      <c r="C462" s="18">
        <v>12.699889000000001</v>
      </c>
      <c r="D462">
        <f t="shared" si="16"/>
        <v>-1.2607863815198406E-2</v>
      </c>
    </row>
    <row r="463" spans="2:4" x14ac:dyDescent="0.25">
      <c r="B463" s="12">
        <v>42170</v>
      </c>
      <c r="C463" s="18">
        <v>12.862052</v>
      </c>
      <c r="D463">
        <f t="shared" si="16"/>
        <v>-1.9518530811402646E-2</v>
      </c>
    </row>
    <row r="464" spans="2:4" x14ac:dyDescent="0.25">
      <c r="B464" s="12">
        <v>42163</v>
      </c>
      <c r="C464" s="18">
        <v>13.118098</v>
      </c>
      <c r="D464">
        <f t="shared" si="16"/>
        <v>-8.3869967987120209E-3</v>
      </c>
    </row>
    <row r="465" spans="2:4" x14ac:dyDescent="0.25">
      <c r="B465" s="12">
        <v>42156</v>
      </c>
      <c r="C465" s="18">
        <v>13.229050000000001</v>
      </c>
      <c r="D465">
        <f t="shared" si="16"/>
        <v>-3.306313681348394E-2</v>
      </c>
    </row>
    <row r="466" spans="2:4" x14ac:dyDescent="0.25">
      <c r="B466" s="12">
        <v>42149</v>
      </c>
      <c r="C466" s="18">
        <v>13.6814</v>
      </c>
      <c r="D466">
        <f t="shared" si="16"/>
        <v>5.5299599597978144E-2</v>
      </c>
    </row>
    <row r="467" spans="2:4" x14ac:dyDescent="0.25">
      <c r="B467" s="12">
        <v>42142</v>
      </c>
      <c r="C467" s="18">
        <v>12.96447</v>
      </c>
      <c r="D467">
        <f t="shared" si="16"/>
        <v>-5.890064199199907E-3</v>
      </c>
    </row>
    <row r="468" spans="2:4" x14ac:dyDescent="0.25">
      <c r="B468" s="12">
        <v>42135</v>
      </c>
      <c r="C468" s="18">
        <v>13.041283999999999</v>
      </c>
      <c r="D468">
        <f t="shared" si="16"/>
        <v>-1.3071326835781827E-3</v>
      </c>
    </row>
    <row r="469" spans="2:4" x14ac:dyDescent="0.25">
      <c r="B469" s="12">
        <v>42128</v>
      </c>
      <c r="C469" s="18">
        <v>13.058353</v>
      </c>
      <c r="D469">
        <f t="shared" si="16"/>
        <v>1.4588925056631119E-2</v>
      </c>
    </row>
    <row r="470" spans="2:4" x14ac:dyDescent="0.25">
      <c r="B470" s="12">
        <v>42121</v>
      </c>
      <c r="C470" s="18">
        <v>12.870585</v>
      </c>
      <c r="D470">
        <f t="shared" si="16"/>
        <v>4.6634717686784288E-3</v>
      </c>
    </row>
    <row r="471" spans="2:4" x14ac:dyDescent="0.25">
      <c r="B471" s="12">
        <v>42114</v>
      </c>
      <c r="C471" s="18">
        <v>12.810841999999999</v>
      </c>
      <c r="D471">
        <f t="shared" si="16"/>
        <v>5.8533204070218225E-2</v>
      </c>
    </row>
    <row r="472" spans="2:4" x14ac:dyDescent="0.25">
      <c r="B472" s="12">
        <v>42107</v>
      </c>
      <c r="C472" s="18">
        <v>12.102447</v>
      </c>
      <c r="D472">
        <f t="shared" si="16"/>
        <v>1.6487367112750118E-2</v>
      </c>
    </row>
    <row r="473" spans="2:4" x14ac:dyDescent="0.25">
      <c r="B473" s="12">
        <v>42100</v>
      </c>
      <c r="C473" s="18">
        <v>11.906146</v>
      </c>
      <c r="D473">
        <f t="shared" si="16"/>
        <v>4.0268540816278398E-2</v>
      </c>
    </row>
    <row r="474" spans="2:4" x14ac:dyDescent="0.25">
      <c r="B474" s="12">
        <v>42093</v>
      </c>
      <c r="C474" s="18">
        <v>11.445262</v>
      </c>
      <c r="D474">
        <f t="shared" si="16"/>
        <v>3.7423956962754357E-3</v>
      </c>
    </row>
    <row r="475" spans="2:4" x14ac:dyDescent="0.25">
      <c r="B475" s="12">
        <v>42086</v>
      </c>
      <c r="C475" s="18">
        <v>11.402589000000001</v>
      </c>
      <c r="D475">
        <f t="shared" si="16"/>
        <v>3.6462469625592187E-2</v>
      </c>
    </row>
    <row r="476" spans="2:4" x14ac:dyDescent="0.25">
      <c r="B476" s="12">
        <v>42079</v>
      </c>
      <c r="C476" s="18">
        <v>11.001448999999999</v>
      </c>
      <c r="D476">
        <f t="shared" si="16"/>
        <v>1.2568740910516185E-2</v>
      </c>
    </row>
    <row r="477" spans="2:4" x14ac:dyDescent="0.25">
      <c r="B477" s="12">
        <v>42072</v>
      </c>
      <c r="C477" s="18">
        <v>10.864891</v>
      </c>
      <c r="D477">
        <f t="shared" si="16"/>
        <v>-6.3970685662781746E-2</v>
      </c>
    </row>
    <row r="478" spans="2:4" x14ac:dyDescent="0.25">
      <c r="B478" s="12">
        <v>42065</v>
      </c>
      <c r="C478" s="18">
        <v>11.607426</v>
      </c>
      <c r="D478">
        <f t="shared" si="16"/>
        <v>-7.9837552538578493E-2</v>
      </c>
    </row>
    <row r="479" spans="2:4" x14ac:dyDescent="0.25">
      <c r="B479" s="12">
        <v>42058</v>
      </c>
      <c r="C479" s="18">
        <v>12.61454</v>
      </c>
      <c r="D479">
        <f t="shared" si="16"/>
        <v>-4.0431873359255688E-3</v>
      </c>
    </row>
    <row r="480" spans="2:4" x14ac:dyDescent="0.25">
      <c r="B480" s="12">
        <v>42051</v>
      </c>
      <c r="C480" s="18">
        <v>12.665749999999999</v>
      </c>
      <c r="D480">
        <f t="shared" si="16"/>
        <v>-1.3457577014824862E-3</v>
      </c>
    </row>
    <row r="481" spans="2:4" x14ac:dyDescent="0.25">
      <c r="B481" s="12">
        <v>42044</v>
      </c>
      <c r="C481" s="18">
        <v>12.682817999999999</v>
      </c>
      <c r="D481">
        <f t="shared" si="16"/>
        <v>1.2261445111544145E-2</v>
      </c>
    </row>
    <row r="482" spans="2:4" x14ac:dyDescent="0.25">
      <c r="B482" s="12">
        <v>42037</v>
      </c>
      <c r="C482" s="18">
        <v>12.529192</v>
      </c>
      <c r="D482">
        <f t="shared" si="16"/>
        <v>4.7913111142778853E-3</v>
      </c>
    </row>
    <row r="483" spans="2:4" x14ac:dyDescent="0.25">
      <c r="B483" s="12">
        <v>42030</v>
      </c>
      <c r="C483" s="18">
        <v>12.469447000000001</v>
      </c>
      <c r="D483">
        <f t="shared" si="16"/>
        <v>-2.2088295618800435E-2</v>
      </c>
    </row>
    <row r="484" spans="2:4" x14ac:dyDescent="0.25">
      <c r="B484" s="12">
        <v>42023</v>
      </c>
      <c r="C484" s="18">
        <v>12.751097</v>
      </c>
      <c r="D484">
        <f t="shared" si="16"/>
        <v>8.8921074531729483E-2</v>
      </c>
    </row>
    <row r="485" spans="2:4" x14ac:dyDescent="0.25">
      <c r="B485" s="12">
        <v>42016</v>
      </c>
      <c r="C485" s="18">
        <v>11.709845</v>
      </c>
      <c r="D485">
        <f t="shared" si="16"/>
        <v>2.4645366069683927E-2</v>
      </c>
    </row>
    <row r="486" spans="2:4" x14ac:dyDescent="0.25">
      <c r="B486" s="12">
        <v>42009</v>
      </c>
      <c r="C486" s="18">
        <v>11.428193</v>
      </c>
      <c r="D486">
        <f t="shared" si="16"/>
        <v>6.7669311367368756E-3</v>
      </c>
    </row>
    <row r="487" spans="2:4" x14ac:dyDescent="0.25">
      <c r="B487" s="12">
        <v>42002</v>
      </c>
      <c r="C487" s="18">
        <v>11.351379</v>
      </c>
      <c r="D487">
        <f t="shared" si="16"/>
        <v>-3.0881251358522377E-2</v>
      </c>
    </row>
    <row r="488" spans="2:4" x14ac:dyDescent="0.25">
      <c r="B488" s="12">
        <v>41995</v>
      </c>
      <c r="C488" s="18">
        <v>11.713094</v>
      </c>
      <c r="D488">
        <f t="shared" si="16"/>
        <v>-9.2069506708628568E-3</v>
      </c>
    </row>
    <row r="489" spans="2:4" x14ac:dyDescent="0.25">
      <c r="B489" s="12">
        <v>41988</v>
      </c>
      <c r="C489" s="18">
        <v>11.821937999999999</v>
      </c>
      <c r="D489">
        <f t="shared" si="16"/>
        <v>1.5827381649517358E-2</v>
      </c>
    </row>
    <row r="490" spans="2:4" x14ac:dyDescent="0.25">
      <c r="B490" s="12">
        <v>41981</v>
      </c>
      <c r="C490" s="18">
        <v>11.637743</v>
      </c>
      <c r="D490">
        <f t="shared" si="16"/>
        <v>-6.9611735398705576E-2</v>
      </c>
    </row>
    <row r="491" spans="2:4" x14ac:dyDescent="0.25">
      <c r="B491" s="12">
        <v>41974</v>
      </c>
      <c r="C491" s="18">
        <v>12.50848</v>
      </c>
      <c r="D491">
        <f t="shared" si="16"/>
        <v>4.0321888008953977E-3</v>
      </c>
    </row>
    <row r="492" spans="2:4" x14ac:dyDescent="0.25">
      <c r="B492" s="12">
        <v>41967</v>
      </c>
      <c r="C492" s="18">
        <v>12.458246000000001</v>
      </c>
      <c r="D492">
        <f t="shared" si="16"/>
        <v>3.4051306125931768E-2</v>
      </c>
    </row>
    <row r="493" spans="2:4" x14ac:dyDescent="0.25">
      <c r="B493" s="12">
        <v>41960</v>
      </c>
      <c r="C493" s="18">
        <v>12.047995999999999</v>
      </c>
      <c r="D493">
        <f t="shared" si="16"/>
        <v>8.4093567496195121E-3</v>
      </c>
    </row>
    <row r="494" spans="2:4" x14ac:dyDescent="0.25">
      <c r="B494" s="12">
        <v>41953</v>
      </c>
      <c r="C494" s="18">
        <v>11.947525000000001</v>
      </c>
      <c r="D494">
        <f t="shared" si="16"/>
        <v>3.1814984452638306E-2</v>
      </c>
    </row>
    <row r="495" spans="2:4" x14ac:dyDescent="0.25">
      <c r="B495" s="12">
        <v>41946</v>
      </c>
      <c r="C495" s="18">
        <v>11.579135000000001</v>
      </c>
      <c r="D495">
        <f t="shared" si="16"/>
        <v>-2.6741804226004362E-2</v>
      </c>
    </row>
    <row r="496" spans="2:4" x14ac:dyDescent="0.25">
      <c r="B496" s="12">
        <v>41939</v>
      </c>
      <c r="C496" s="18">
        <v>11.89729</v>
      </c>
      <c r="D496">
        <f t="shared" si="16"/>
        <v>3.7983856459675724E-2</v>
      </c>
    </row>
    <row r="497" spans="2:4" x14ac:dyDescent="0.25">
      <c r="B497" s="12">
        <v>41932</v>
      </c>
      <c r="C497" s="18">
        <v>11.461921999999999</v>
      </c>
      <c r="D497">
        <f t="shared" si="16"/>
        <v>0.13421724772029386</v>
      </c>
    </row>
    <row r="498" spans="2:4" x14ac:dyDescent="0.25">
      <c r="B498" s="12">
        <v>41925</v>
      </c>
      <c r="C498" s="18">
        <v>10.105579000000001</v>
      </c>
      <c r="D498">
        <f t="shared" si="16"/>
        <v>3.3390349760861415E-2</v>
      </c>
    </row>
    <row r="499" spans="2:4" x14ac:dyDescent="0.25">
      <c r="B499" s="12">
        <v>41918</v>
      </c>
      <c r="C499" s="18">
        <v>9.7790529999999993</v>
      </c>
      <c r="D499">
        <f t="shared" si="16"/>
        <v>-7.0803461316738203E-2</v>
      </c>
    </row>
    <row r="500" spans="2:4" x14ac:dyDescent="0.25">
      <c r="B500" s="12">
        <v>41911</v>
      </c>
      <c r="C500" s="18">
        <v>10.524203</v>
      </c>
      <c r="D500">
        <f t="shared" si="16"/>
        <v>-2.1789852092719664E-2</v>
      </c>
    </row>
    <row r="501" spans="2:4" x14ac:dyDescent="0.25">
      <c r="B501" s="12">
        <v>41904</v>
      </c>
      <c r="C501" s="18">
        <v>10.758632</v>
      </c>
      <c r="D501">
        <f t="shared" si="16"/>
        <v>-1.2298357241475877E-2</v>
      </c>
    </row>
    <row r="502" spans="2:4" x14ac:dyDescent="0.25">
      <c r="B502" s="12">
        <v>41897</v>
      </c>
      <c r="C502" s="18">
        <v>10.892593</v>
      </c>
      <c r="D502">
        <f t="shared" si="16"/>
        <v>8.4569245847965213E-4</v>
      </c>
    </row>
    <row r="503" spans="2:4" x14ac:dyDescent="0.25">
      <c r="B503" s="12">
        <v>41890</v>
      </c>
      <c r="C503" s="18">
        <v>10.883388999999999</v>
      </c>
      <c r="D503">
        <f t="shared" si="16"/>
        <v>-3.5036678467235904E-2</v>
      </c>
    </row>
    <row r="504" spans="2:4" x14ac:dyDescent="0.25">
      <c r="B504" s="12">
        <v>41883</v>
      </c>
      <c r="C504" s="18">
        <v>11.278551999999999</v>
      </c>
      <c r="D504">
        <f t="shared" si="16"/>
        <v>-4.3603668308448418E-3</v>
      </c>
    </row>
    <row r="505" spans="2:4" x14ac:dyDescent="0.25">
      <c r="B505" s="12">
        <v>41876</v>
      </c>
      <c r="C505" s="18">
        <v>11.327946000000001</v>
      </c>
      <c r="D505">
        <f t="shared" si="16"/>
        <v>-1.5736816779681861E-2</v>
      </c>
    </row>
    <row r="506" spans="2:4" x14ac:dyDescent="0.25">
      <c r="B506" s="12">
        <v>41869</v>
      </c>
      <c r="C506" s="18">
        <v>11.509062</v>
      </c>
      <c r="D506">
        <f t="shared" si="16"/>
        <v>-2.8531467659007603E-3</v>
      </c>
    </row>
    <row r="507" spans="2:4" x14ac:dyDescent="0.25">
      <c r="B507" s="12">
        <v>41862</v>
      </c>
      <c r="C507" s="18">
        <v>11.541993</v>
      </c>
      <c r="D507">
        <f t="shared" si="16"/>
        <v>3.5792202457753941E-3</v>
      </c>
    </row>
    <row r="508" spans="2:4" x14ac:dyDescent="0.25">
      <c r="B508" s="12">
        <v>41855</v>
      </c>
      <c r="C508" s="18">
        <v>11.500829</v>
      </c>
      <c r="D508">
        <f t="shared" si="16"/>
        <v>-2.851188124574322E-2</v>
      </c>
    </row>
    <row r="509" spans="2:4" x14ac:dyDescent="0.25">
      <c r="B509" s="12">
        <v>41848</v>
      </c>
      <c r="C509" s="18">
        <v>11.838362999999999</v>
      </c>
      <c r="D509">
        <f t="shared" si="16"/>
        <v>-4.6419070260520723E-2</v>
      </c>
    </row>
    <row r="510" spans="2:4" x14ac:dyDescent="0.25">
      <c r="B510" s="12">
        <v>41841</v>
      </c>
      <c r="C510" s="18">
        <v>12.414638999999999</v>
      </c>
      <c r="D510">
        <f t="shared" si="16"/>
        <v>0.16808690028895823</v>
      </c>
    </row>
    <row r="511" spans="2:4" x14ac:dyDescent="0.25">
      <c r="B511" s="12">
        <v>41834</v>
      </c>
      <c r="C511" s="18">
        <v>10.628181</v>
      </c>
      <c r="D511">
        <f t="shared" si="16"/>
        <v>1.8138614126959718E-2</v>
      </c>
    </row>
    <row r="512" spans="2:4" x14ac:dyDescent="0.25">
      <c r="B512" s="12">
        <v>41827</v>
      </c>
      <c r="C512" s="18">
        <v>10.438834999999999</v>
      </c>
      <c r="D512">
        <f t="shared" si="16"/>
        <v>-3.0580878729778105E-2</v>
      </c>
    </row>
    <row r="513" spans="2:4" x14ac:dyDescent="0.25">
      <c r="B513" s="12">
        <v>41820</v>
      </c>
      <c r="C513" s="18">
        <v>10.768134</v>
      </c>
      <c r="D513">
        <f t="shared" si="16"/>
        <v>3.0672909304207963E-3</v>
      </c>
    </row>
    <row r="514" spans="2:4" x14ac:dyDescent="0.25">
      <c r="B514" s="12">
        <v>41813</v>
      </c>
      <c r="C514" s="18">
        <v>10.735206</v>
      </c>
      <c r="D514">
        <f t="shared" si="16"/>
        <v>-2.4682110160382464E-2</v>
      </c>
    </row>
    <row r="515" spans="2:4" x14ac:dyDescent="0.25">
      <c r="B515" s="12">
        <v>41806</v>
      </c>
      <c r="C515" s="18">
        <v>11.006879</v>
      </c>
      <c r="D515">
        <f t="shared" ref="D515:D578" si="17">C515/C516-1</f>
        <v>-1.1825367234311601E-2</v>
      </c>
    </row>
    <row r="516" spans="2:4" x14ac:dyDescent="0.25">
      <c r="B516" s="12">
        <v>41799</v>
      </c>
      <c r="C516" s="18">
        <v>11.138597000000001</v>
      </c>
      <c r="D516">
        <f t="shared" si="17"/>
        <v>-4.4151793431421726E-3</v>
      </c>
    </row>
    <row r="517" spans="2:4" x14ac:dyDescent="0.25">
      <c r="B517" s="12">
        <v>41792</v>
      </c>
      <c r="C517" s="18">
        <v>11.187994</v>
      </c>
      <c r="D517">
        <f t="shared" si="17"/>
        <v>4.1379208277721791E-2</v>
      </c>
    </row>
    <row r="518" spans="2:4" x14ac:dyDescent="0.25">
      <c r="B518" s="12">
        <v>41785</v>
      </c>
      <c r="C518" s="18">
        <v>10.743439</v>
      </c>
      <c r="D518">
        <f t="shared" si="17"/>
        <v>4.4000241772918613E-2</v>
      </c>
    </row>
    <row r="519" spans="2:4" x14ac:dyDescent="0.25">
      <c r="B519" s="12">
        <v>41778</v>
      </c>
      <c r="C519" s="18">
        <v>10.290647999999999</v>
      </c>
      <c r="D519">
        <f t="shared" si="17"/>
        <v>-7.9366816173760402E-3</v>
      </c>
    </row>
    <row r="520" spans="2:4" x14ac:dyDescent="0.25">
      <c r="B520" s="12">
        <v>41771</v>
      </c>
      <c r="C520" s="18">
        <v>10.372975</v>
      </c>
      <c r="D520">
        <f t="shared" si="17"/>
        <v>6.3898584996731067E-3</v>
      </c>
    </row>
    <row r="521" spans="2:4" x14ac:dyDescent="0.25">
      <c r="B521" s="12">
        <v>41764</v>
      </c>
      <c r="C521" s="18">
        <v>10.307114</v>
      </c>
      <c r="D521">
        <f t="shared" si="17"/>
        <v>-7.6014720849178485E-2</v>
      </c>
    </row>
    <row r="522" spans="2:4" x14ac:dyDescent="0.25">
      <c r="B522" s="12">
        <v>41757</v>
      </c>
      <c r="C522" s="18">
        <v>11.155063</v>
      </c>
      <c r="D522">
        <f t="shared" si="17"/>
        <v>-8.0525580672793362E-3</v>
      </c>
    </row>
    <row r="523" spans="2:4" x14ac:dyDescent="0.25">
      <c r="B523" s="12">
        <v>41750</v>
      </c>
      <c r="C523" s="18">
        <v>11.245619</v>
      </c>
      <c r="D523">
        <f t="shared" si="17"/>
        <v>-6.6302258145535031E-2</v>
      </c>
    </row>
    <row r="524" spans="2:4" x14ac:dyDescent="0.25">
      <c r="B524" s="12">
        <v>41743</v>
      </c>
      <c r="C524" s="18">
        <v>12.044174999999999</v>
      </c>
      <c r="D524">
        <f t="shared" si="17"/>
        <v>6.7104234474585356E-2</v>
      </c>
    </row>
    <row r="525" spans="2:4" x14ac:dyDescent="0.25">
      <c r="B525" s="12">
        <v>41736</v>
      </c>
      <c r="C525" s="18">
        <v>11.286784000000001</v>
      </c>
      <c r="D525">
        <f t="shared" si="17"/>
        <v>-8.5390299149624371E-2</v>
      </c>
    </row>
    <row r="526" spans="2:4" x14ac:dyDescent="0.25">
      <c r="B526" s="12">
        <v>41729</v>
      </c>
      <c r="C526" s="18">
        <v>12.340547000000001</v>
      </c>
      <c r="D526">
        <f t="shared" si="17"/>
        <v>1.6960819571458341E-2</v>
      </c>
    </row>
    <row r="527" spans="2:4" x14ac:dyDescent="0.25">
      <c r="B527" s="12">
        <v>41722</v>
      </c>
      <c r="C527" s="18">
        <v>12.134732</v>
      </c>
      <c r="D527">
        <f t="shared" si="17"/>
        <v>-5.6941842374547691E-2</v>
      </c>
    </row>
    <row r="528" spans="2:4" x14ac:dyDescent="0.25">
      <c r="B528" s="12">
        <v>41715</v>
      </c>
      <c r="C528" s="18">
        <v>12.867426999999999</v>
      </c>
      <c r="D528">
        <f t="shared" si="17"/>
        <v>-8.2488268675107168E-3</v>
      </c>
    </row>
    <row r="529" spans="2:4" x14ac:dyDescent="0.25">
      <c r="B529" s="12">
        <v>41708</v>
      </c>
      <c r="C529" s="18">
        <v>12.974451</v>
      </c>
      <c r="D529">
        <f t="shared" si="17"/>
        <v>-2.9556509127790509E-2</v>
      </c>
    </row>
    <row r="530" spans="2:4" x14ac:dyDescent="0.25">
      <c r="B530" s="12">
        <v>41701</v>
      </c>
      <c r="C530" s="18">
        <v>13.36961</v>
      </c>
      <c r="D530">
        <f t="shared" si="17"/>
        <v>2.5252388535825565E-2</v>
      </c>
    </row>
    <row r="531" spans="2:4" x14ac:dyDescent="0.25">
      <c r="B531" s="12">
        <v>41694</v>
      </c>
      <c r="C531" s="18">
        <v>13.040311000000001</v>
      </c>
      <c r="D531">
        <f t="shared" si="17"/>
        <v>-1.8903164850722076E-3</v>
      </c>
    </row>
    <row r="532" spans="2:4" x14ac:dyDescent="0.25">
      <c r="B532" s="12">
        <v>41687</v>
      </c>
      <c r="C532" s="18">
        <v>13.065008000000001</v>
      </c>
      <c r="D532">
        <f t="shared" si="17"/>
        <v>-2.5184254239550508E-2</v>
      </c>
    </row>
    <row r="533" spans="2:4" x14ac:dyDescent="0.25">
      <c r="B533" s="12">
        <v>41680</v>
      </c>
      <c r="C533" s="18">
        <v>13.402540999999999</v>
      </c>
      <c r="D533">
        <f t="shared" si="17"/>
        <v>4.3589800890449393E-2</v>
      </c>
    </row>
    <row r="534" spans="2:4" x14ac:dyDescent="0.25">
      <c r="B534" s="12">
        <v>41673</v>
      </c>
      <c r="C534" s="18">
        <v>12.842729</v>
      </c>
      <c r="D534">
        <f t="shared" si="17"/>
        <v>-1.0152414156098022E-2</v>
      </c>
    </row>
    <row r="535" spans="2:4" x14ac:dyDescent="0.25">
      <c r="B535" s="12">
        <v>41666</v>
      </c>
      <c r="C535" s="18">
        <v>12.974451</v>
      </c>
      <c r="D535">
        <f t="shared" si="17"/>
        <v>1.9405028837615301E-2</v>
      </c>
    </row>
    <row r="536" spans="2:4" x14ac:dyDescent="0.25">
      <c r="B536" s="12">
        <v>41659</v>
      </c>
      <c r="C536" s="18">
        <v>12.727474000000001</v>
      </c>
      <c r="D536">
        <f t="shared" si="17"/>
        <v>0.13760107486650441</v>
      </c>
    </row>
    <row r="537" spans="2:4" x14ac:dyDescent="0.25">
      <c r="B537" s="12">
        <v>41652</v>
      </c>
      <c r="C537" s="18">
        <v>11.187994</v>
      </c>
      <c r="D537">
        <f t="shared" si="17"/>
        <v>-1.6642292191522023E-2</v>
      </c>
    </row>
    <row r="538" spans="2:4" x14ac:dyDescent="0.25">
      <c r="B538" s="12">
        <v>41645</v>
      </c>
      <c r="C538" s="18">
        <v>11.377338999999999</v>
      </c>
      <c r="D538">
        <f t="shared" si="17"/>
        <v>3.134312190235744E-2</v>
      </c>
    </row>
    <row r="539" spans="2:4" x14ac:dyDescent="0.25">
      <c r="B539" s="12">
        <v>41638</v>
      </c>
      <c r="C539" s="18">
        <v>11.031575</v>
      </c>
      <c r="D539">
        <f t="shared" si="17"/>
        <v>-1.470593751858873E-2</v>
      </c>
    </row>
    <row r="540" spans="2:4" x14ac:dyDescent="0.25">
      <c r="B540" s="12">
        <v>41631</v>
      </c>
      <c r="C540" s="18">
        <v>11.196225999999999</v>
      </c>
      <c r="D540">
        <f t="shared" si="17"/>
        <v>2.4868017495267791E-2</v>
      </c>
    </row>
    <row r="541" spans="2:4" x14ac:dyDescent="0.25">
      <c r="B541" s="12">
        <v>41624</v>
      </c>
      <c r="C541" s="18">
        <v>10.924554000000001</v>
      </c>
      <c r="D541">
        <f t="shared" si="17"/>
        <v>5.067307374189145E-2</v>
      </c>
    </row>
    <row r="542" spans="2:4" x14ac:dyDescent="0.25">
      <c r="B542" s="12">
        <v>41617</v>
      </c>
      <c r="C542" s="18">
        <v>10.397672</v>
      </c>
      <c r="D542">
        <f t="shared" si="17"/>
        <v>4.8132872522034686E-2</v>
      </c>
    </row>
    <row r="543" spans="2:4" x14ac:dyDescent="0.25">
      <c r="B543" s="12">
        <v>41610</v>
      </c>
      <c r="C543" s="18">
        <v>9.920185</v>
      </c>
      <c r="D543">
        <f t="shared" si="17"/>
        <v>5.1483353537619125E-2</v>
      </c>
    </row>
    <row r="544" spans="2:4" x14ac:dyDescent="0.25">
      <c r="B544" s="12">
        <v>41603</v>
      </c>
      <c r="C544" s="18">
        <v>9.4344669999999997</v>
      </c>
      <c r="D544">
        <f t="shared" si="17"/>
        <v>4.6575286848270281E-2</v>
      </c>
    </row>
    <row r="545" spans="2:4" x14ac:dyDescent="0.25">
      <c r="B545" s="12">
        <v>41596</v>
      </c>
      <c r="C545" s="18">
        <v>9.0146090000000001</v>
      </c>
      <c r="D545">
        <f t="shared" si="17"/>
        <v>2.0503443032495072E-2</v>
      </c>
    </row>
    <row r="546" spans="2:4" x14ac:dyDescent="0.25">
      <c r="B546" s="12">
        <v>41589</v>
      </c>
      <c r="C546" s="18">
        <v>8.8334919999999997</v>
      </c>
      <c r="D546">
        <f t="shared" si="17"/>
        <v>4.3774156537315756E-2</v>
      </c>
    </row>
    <row r="547" spans="2:4" x14ac:dyDescent="0.25">
      <c r="B547" s="12">
        <v>41582</v>
      </c>
      <c r="C547" s="18">
        <v>8.4630299999999998</v>
      </c>
      <c r="D547">
        <f t="shared" si="17"/>
        <v>-2.9097307206039646E-3</v>
      </c>
    </row>
    <row r="548" spans="2:4" x14ac:dyDescent="0.25">
      <c r="B548" s="12">
        <v>41575</v>
      </c>
      <c r="C548" s="18">
        <v>8.4877269999999996</v>
      </c>
      <c r="D548">
        <f t="shared" si="17"/>
        <v>2.9182219606924686E-3</v>
      </c>
    </row>
    <row r="549" spans="2:4" x14ac:dyDescent="0.25">
      <c r="B549" s="12">
        <v>41568</v>
      </c>
      <c r="C549" s="18">
        <v>8.4630299999999998</v>
      </c>
      <c r="D549">
        <f t="shared" si="17"/>
        <v>0.15117579206816445</v>
      </c>
    </row>
    <row r="550" spans="2:4" x14ac:dyDescent="0.25">
      <c r="B550" s="12">
        <v>41561</v>
      </c>
      <c r="C550" s="18">
        <v>7.3516399999999997</v>
      </c>
      <c r="D550">
        <f t="shared" si="17"/>
        <v>-5.7022168247181093E-2</v>
      </c>
    </row>
    <row r="551" spans="2:4" x14ac:dyDescent="0.25">
      <c r="B551" s="12">
        <v>41554</v>
      </c>
      <c r="C551" s="18">
        <v>7.7961960000000001</v>
      </c>
      <c r="D551">
        <f t="shared" si="17"/>
        <v>2.9347822355615616E-2</v>
      </c>
    </row>
    <row r="552" spans="2:4" x14ac:dyDescent="0.25">
      <c r="B552" s="12">
        <v>41547</v>
      </c>
      <c r="C552" s="18">
        <v>7.5739179999999999</v>
      </c>
      <c r="D552">
        <f t="shared" si="17"/>
        <v>5.0228185135019698E-2</v>
      </c>
    </row>
    <row r="553" spans="2:4" x14ac:dyDescent="0.25">
      <c r="B553" s="12">
        <v>41540</v>
      </c>
      <c r="C553" s="18">
        <v>7.2116879999999997</v>
      </c>
      <c r="D553">
        <f t="shared" si="17"/>
        <v>4.1617390390013886E-2</v>
      </c>
    </row>
    <row r="554" spans="2:4" x14ac:dyDescent="0.25">
      <c r="B554" s="12">
        <v>41533</v>
      </c>
      <c r="C554" s="18">
        <v>6.9235480000000003</v>
      </c>
      <c r="D554">
        <f t="shared" si="17"/>
        <v>0</v>
      </c>
    </row>
    <row r="555" spans="2:4" x14ac:dyDescent="0.25">
      <c r="B555" s="12">
        <v>41526</v>
      </c>
      <c r="C555" s="18">
        <v>6.9235480000000003</v>
      </c>
      <c r="D555">
        <f t="shared" si="17"/>
        <v>3.9554914124515728E-2</v>
      </c>
    </row>
    <row r="556" spans="2:4" x14ac:dyDescent="0.25">
      <c r="B556" s="12">
        <v>41519</v>
      </c>
      <c r="C556" s="18">
        <v>6.6601080000000001</v>
      </c>
      <c r="D556">
        <f t="shared" si="17"/>
        <v>0.10670323934761394</v>
      </c>
    </row>
    <row r="557" spans="2:4" x14ac:dyDescent="0.25">
      <c r="B557" s="12">
        <v>41512</v>
      </c>
      <c r="C557" s="18">
        <v>6.0179710000000002</v>
      </c>
      <c r="D557">
        <f t="shared" si="17"/>
        <v>-2.2727302253161996E-2</v>
      </c>
    </row>
    <row r="558" spans="2:4" x14ac:dyDescent="0.25">
      <c r="B558" s="12">
        <v>41505</v>
      </c>
      <c r="C558" s="18">
        <v>6.1579240000000004</v>
      </c>
      <c r="D558">
        <f t="shared" si="17"/>
        <v>4.3235690146705474E-2</v>
      </c>
    </row>
    <row r="559" spans="2:4" x14ac:dyDescent="0.25">
      <c r="B559" s="12">
        <v>41498</v>
      </c>
      <c r="C559" s="18">
        <v>5.9027159999999999</v>
      </c>
      <c r="D559">
        <f t="shared" si="17"/>
        <v>-2.9770052821971427E-2</v>
      </c>
    </row>
    <row r="560" spans="2:4" x14ac:dyDescent="0.25">
      <c r="B560" s="12">
        <v>41491</v>
      </c>
      <c r="C560" s="18">
        <v>6.0838320000000001</v>
      </c>
      <c r="D560">
        <f t="shared" si="17"/>
        <v>4.378529134835274E-2</v>
      </c>
    </row>
    <row r="561" spans="2:4" x14ac:dyDescent="0.25">
      <c r="B561" s="12">
        <v>41484</v>
      </c>
      <c r="C561" s="18">
        <v>5.8286239999999996</v>
      </c>
      <c r="D561">
        <f t="shared" si="17"/>
        <v>7.1124453365645213E-3</v>
      </c>
    </row>
    <row r="562" spans="2:4" x14ac:dyDescent="0.25">
      <c r="B562" s="12">
        <v>41477</v>
      </c>
      <c r="C562" s="18">
        <v>5.7874610000000004</v>
      </c>
      <c r="D562">
        <f t="shared" si="17"/>
        <v>6.1933478754214732E-2</v>
      </c>
    </row>
    <row r="563" spans="2:4" x14ac:dyDescent="0.25">
      <c r="B563" s="12">
        <v>41470</v>
      </c>
      <c r="C563" s="18">
        <v>5.4499279999999999</v>
      </c>
      <c r="D563">
        <f t="shared" si="17"/>
        <v>-1.1940270365721095E-2</v>
      </c>
    </row>
    <row r="564" spans="2:4" x14ac:dyDescent="0.25">
      <c r="B564" s="12">
        <v>41463</v>
      </c>
      <c r="C564" s="18">
        <v>5.5157879999999997</v>
      </c>
      <c r="D564">
        <f t="shared" si="17"/>
        <v>-2.3323734411047514E-2</v>
      </c>
    </row>
    <row r="565" spans="2:4" x14ac:dyDescent="0.25">
      <c r="B565" s="12">
        <v>41456</v>
      </c>
      <c r="C565" s="18">
        <v>5.6475090000000003</v>
      </c>
      <c r="D565">
        <f t="shared" si="17"/>
        <v>-2.695020577450491E-2</v>
      </c>
    </row>
    <row r="566" spans="2:4" x14ac:dyDescent="0.25">
      <c r="B566" s="12">
        <v>41449</v>
      </c>
      <c r="C566" s="18">
        <v>5.8039259999999997</v>
      </c>
      <c r="D566">
        <f t="shared" si="17"/>
        <v>3.0701772300442354E-2</v>
      </c>
    </row>
    <row r="567" spans="2:4" x14ac:dyDescent="0.25">
      <c r="B567" s="12">
        <v>41442</v>
      </c>
      <c r="C567" s="18">
        <v>5.631043</v>
      </c>
      <c r="D567">
        <f t="shared" si="17"/>
        <v>-5.8139401441356098E-3</v>
      </c>
    </row>
    <row r="568" spans="2:4" x14ac:dyDescent="0.25">
      <c r="B568" s="12">
        <v>41435</v>
      </c>
      <c r="C568" s="18">
        <v>5.6639730000000004</v>
      </c>
      <c r="D568">
        <f t="shared" si="17"/>
        <v>-3.0985846577502252E-2</v>
      </c>
    </row>
    <row r="569" spans="2:4" x14ac:dyDescent="0.25">
      <c r="B569" s="12">
        <v>41428</v>
      </c>
      <c r="C569" s="18">
        <v>5.8450879999999996</v>
      </c>
      <c r="D569">
        <f t="shared" si="17"/>
        <v>2.7496409529819799E-2</v>
      </c>
    </row>
    <row r="570" spans="2:4" x14ac:dyDescent="0.25">
      <c r="B570" s="12">
        <v>41421</v>
      </c>
      <c r="C570" s="18">
        <v>5.6886700000000001</v>
      </c>
      <c r="D570">
        <f t="shared" si="17"/>
        <v>5.3353632568050813E-2</v>
      </c>
    </row>
    <row r="571" spans="2:4" x14ac:dyDescent="0.25">
      <c r="B571" s="12">
        <v>41414</v>
      </c>
      <c r="C571" s="18">
        <v>5.4005320000000001</v>
      </c>
      <c r="D571">
        <f t="shared" si="17"/>
        <v>-1.0558136808008656E-2</v>
      </c>
    </row>
    <row r="572" spans="2:4" x14ac:dyDescent="0.25">
      <c r="B572" s="12">
        <v>41407</v>
      </c>
      <c r="C572" s="18">
        <v>5.4581600000000003</v>
      </c>
      <c r="D572">
        <f t="shared" si="17"/>
        <v>1.0670800580387274E-2</v>
      </c>
    </row>
    <row r="573" spans="2:4" x14ac:dyDescent="0.25">
      <c r="B573" s="12">
        <v>41400</v>
      </c>
      <c r="C573" s="18">
        <v>5.4005320000000001</v>
      </c>
      <c r="D573">
        <f t="shared" si="17"/>
        <v>1.5266212933258139E-3</v>
      </c>
    </row>
    <row r="574" spans="2:4" x14ac:dyDescent="0.25">
      <c r="B574" s="12">
        <v>41393</v>
      </c>
      <c r="C574" s="18">
        <v>5.3922999999999996</v>
      </c>
      <c r="D574">
        <f t="shared" si="17"/>
        <v>4.8000087069346886E-2</v>
      </c>
    </row>
    <row r="575" spans="2:4" x14ac:dyDescent="0.25">
      <c r="B575" s="12">
        <v>41386</v>
      </c>
      <c r="C575" s="18">
        <v>5.1453239999999996</v>
      </c>
      <c r="D575">
        <f t="shared" si="17"/>
        <v>-0.12709494624040829</v>
      </c>
    </row>
    <row r="576" spans="2:4" x14ac:dyDescent="0.25">
      <c r="B576" s="12">
        <v>41379</v>
      </c>
      <c r="C576" s="18">
        <v>5.8944830000000001</v>
      </c>
      <c r="D576">
        <f t="shared" si="17"/>
        <v>8.4506854302279777E-3</v>
      </c>
    </row>
    <row r="577" spans="2:4" x14ac:dyDescent="0.25">
      <c r="B577" s="12">
        <v>41372</v>
      </c>
      <c r="C577" s="18">
        <v>5.8450879999999996</v>
      </c>
      <c r="D577">
        <f t="shared" si="17"/>
        <v>2.1582595500804658E-2</v>
      </c>
    </row>
    <row r="578" spans="2:4" x14ac:dyDescent="0.25">
      <c r="B578" s="12">
        <v>41365</v>
      </c>
      <c r="C578" s="18">
        <v>5.7216009999999997</v>
      </c>
      <c r="D578">
        <f t="shared" si="17"/>
        <v>-2.8694337081518473E-3</v>
      </c>
    </row>
    <row r="579" spans="2:4" x14ac:dyDescent="0.25">
      <c r="B579" s="12">
        <v>41358</v>
      </c>
      <c r="C579" s="18">
        <v>5.7380659999999999</v>
      </c>
      <c r="D579">
        <f t="shared" ref="D579:D642" si="18">C579/C580-1</f>
        <v>2.8023623130659425E-2</v>
      </c>
    </row>
    <row r="580" spans="2:4" x14ac:dyDescent="0.25">
      <c r="B580" s="12">
        <v>41351</v>
      </c>
      <c r="C580" s="18">
        <v>5.5816480000000004</v>
      </c>
      <c r="D580">
        <f t="shared" si="18"/>
        <v>-1.4726613093661856E-3</v>
      </c>
    </row>
    <row r="581" spans="2:4" x14ac:dyDescent="0.25">
      <c r="B581" s="12">
        <v>41344</v>
      </c>
      <c r="C581" s="18">
        <v>5.58988</v>
      </c>
      <c r="D581">
        <f t="shared" si="18"/>
        <v>-8.759280446638873E-3</v>
      </c>
    </row>
    <row r="582" spans="2:4" x14ac:dyDescent="0.25">
      <c r="B582" s="12">
        <v>41337</v>
      </c>
      <c r="C582" s="18">
        <v>5.6392759999999997</v>
      </c>
      <c r="D582">
        <f t="shared" si="18"/>
        <v>7.3530134171997386E-3</v>
      </c>
    </row>
    <row r="583" spans="2:4" x14ac:dyDescent="0.25">
      <c r="B583" s="12">
        <v>41330</v>
      </c>
      <c r="C583" s="18">
        <v>5.5981129999999997</v>
      </c>
      <c r="D583">
        <f t="shared" si="18"/>
        <v>-1.8758890017501861E-2</v>
      </c>
    </row>
    <row r="584" spans="2:4" x14ac:dyDescent="0.25">
      <c r="B584" s="12">
        <v>41323</v>
      </c>
      <c r="C584" s="18">
        <v>5.7051350000000003</v>
      </c>
      <c r="D584">
        <f t="shared" si="18"/>
        <v>-5.3278813661137181E-2</v>
      </c>
    </row>
    <row r="585" spans="2:4" x14ac:dyDescent="0.25">
      <c r="B585" s="12">
        <v>41316</v>
      </c>
      <c r="C585" s="18">
        <v>6.0262039999999999</v>
      </c>
      <c r="D585">
        <f t="shared" si="18"/>
        <v>7.4889776692341092E-2</v>
      </c>
    </row>
    <row r="586" spans="2:4" x14ac:dyDescent="0.25">
      <c r="B586" s="12">
        <v>41309</v>
      </c>
      <c r="C586" s="18">
        <v>5.6063460000000003</v>
      </c>
      <c r="D586">
        <f t="shared" si="18"/>
        <v>-1.4661832109197359E-3</v>
      </c>
    </row>
    <row r="587" spans="2:4" x14ac:dyDescent="0.25">
      <c r="B587" s="12">
        <v>41302</v>
      </c>
      <c r="C587" s="18">
        <v>5.6145779999999998</v>
      </c>
      <c r="D587">
        <f t="shared" si="18"/>
        <v>-2.0115067905981276E-2</v>
      </c>
    </row>
    <row r="588" spans="2:4" x14ac:dyDescent="0.25">
      <c r="B588" s="12">
        <v>41295</v>
      </c>
      <c r="C588" s="18">
        <v>5.7298340000000003</v>
      </c>
      <c r="D588">
        <f t="shared" si="18"/>
        <v>-3.8673942309370046E-2</v>
      </c>
    </row>
    <row r="589" spans="2:4" x14ac:dyDescent="0.25">
      <c r="B589" s="12">
        <v>41288</v>
      </c>
      <c r="C589" s="18">
        <v>5.9603440000000001</v>
      </c>
      <c r="D589">
        <f t="shared" si="18"/>
        <v>-5.1113985199506162E-2</v>
      </c>
    </row>
    <row r="590" spans="2:4" x14ac:dyDescent="0.25">
      <c r="B590" s="12">
        <v>41281</v>
      </c>
      <c r="C590" s="18">
        <v>6.2814120000000004</v>
      </c>
      <c r="D590">
        <f t="shared" si="18"/>
        <v>-2.5542877877550829E-2</v>
      </c>
    </row>
    <row r="591" spans="2:4" x14ac:dyDescent="0.25">
      <c r="B591" s="12">
        <v>41274</v>
      </c>
      <c r="C591" s="18">
        <v>6.4460629999999997</v>
      </c>
      <c r="D591">
        <f t="shared" si="18"/>
        <v>4.1223553325599349E-2</v>
      </c>
    </row>
    <row r="592" spans="2:4" x14ac:dyDescent="0.25">
      <c r="B592" s="12">
        <v>41267</v>
      </c>
      <c r="C592" s="18">
        <v>6.1908539999999999</v>
      </c>
      <c r="D592">
        <f t="shared" si="18"/>
        <v>-2.5906678683547346E-2</v>
      </c>
    </row>
    <row r="593" spans="2:4" x14ac:dyDescent="0.25">
      <c r="B593" s="12">
        <v>41260</v>
      </c>
      <c r="C593" s="18">
        <v>6.3555039999999998</v>
      </c>
      <c r="D593">
        <f t="shared" si="18"/>
        <v>6.518651267439779E-3</v>
      </c>
    </row>
    <row r="594" spans="2:4" x14ac:dyDescent="0.25">
      <c r="B594" s="12">
        <v>41253</v>
      </c>
      <c r="C594" s="18">
        <v>6.314343</v>
      </c>
      <c r="D594">
        <f t="shared" si="18"/>
        <v>1.9947005695821751E-2</v>
      </c>
    </row>
    <row r="595" spans="2:4" x14ac:dyDescent="0.25">
      <c r="B595" s="12">
        <v>41246</v>
      </c>
      <c r="C595" s="18">
        <v>6.1908539999999999</v>
      </c>
      <c r="D595">
        <f t="shared" si="18"/>
        <v>5.9154969095418286E-2</v>
      </c>
    </row>
    <row r="596" spans="2:4" x14ac:dyDescent="0.25">
      <c r="B596" s="12">
        <v>41239</v>
      </c>
      <c r="C596" s="18">
        <v>5.8450879999999996</v>
      </c>
      <c r="D596">
        <f t="shared" si="18"/>
        <v>1.1395985761420091E-2</v>
      </c>
    </row>
    <row r="597" spans="2:4" x14ac:dyDescent="0.25">
      <c r="B597" s="12">
        <v>41232</v>
      </c>
      <c r="C597" s="18">
        <v>5.7792279999999998</v>
      </c>
      <c r="D597">
        <f t="shared" si="18"/>
        <v>3.5398147643849853E-2</v>
      </c>
    </row>
    <row r="598" spans="2:4" x14ac:dyDescent="0.25">
      <c r="B598" s="12">
        <v>41225</v>
      </c>
      <c r="C598" s="18">
        <v>5.5816480000000004</v>
      </c>
      <c r="D598">
        <f t="shared" si="18"/>
        <v>-3.5561881108140514E-2</v>
      </c>
    </row>
    <row r="599" spans="2:4" x14ac:dyDescent="0.25">
      <c r="B599" s="12">
        <v>41218</v>
      </c>
      <c r="C599" s="18">
        <v>5.7874610000000004</v>
      </c>
      <c r="D599">
        <f t="shared" si="18"/>
        <v>-1.4025381159486594E-2</v>
      </c>
    </row>
    <row r="600" spans="2:4" x14ac:dyDescent="0.25">
      <c r="B600" s="12">
        <v>41211</v>
      </c>
      <c r="C600" s="18">
        <v>5.8697869999999996</v>
      </c>
      <c r="D600">
        <f t="shared" si="18"/>
        <v>-5.3120725681055969E-2</v>
      </c>
    </row>
    <row r="601" spans="2:4" x14ac:dyDescent="0.25">
      <c r="B601" s="12">
        <v>41204</v>
      </c>
      <c r="C601" s="18">
        <v>6.1990869999999996</v>
      </c>
      <c r="D601">
        <f t="shared" si="18"/>
        <v>-0.12645004228181744</v>
      </c>
    </row>
    <row r="602" spans="2:4" x14ac:dyDescent="0.25">
      <c r="B602" s="12">
        <v>41197</v>
      </c>
      <c r="C602" s="18">
        <v>7.0964309999999999</v>
      </c>
      <c r="D602">
        <f t="shared" si="18"/>
        <v>2.3254345677035104E-3</v>
      </c>
    </row>
    <row r="603" spans="2:4" x14ac:dyDescent="0.25">
      <c r="B603" s="12">
        <v>41190</v>
      </c>
      <c r="C603" s="18">
        <v>7.0799669999999999</v>
      </c>
      <c r="D603">
        <f t="shared" si="18"/>
        <v>-8.3155585984802327E-2</v>
      </c>
    </row>
    <row r="604" spans="2:4" x14ac:dyDescent="0.25">
      <c r="B604" s="12">
        <v>41183</v>
      </c>
      <c r="C604" s="18">
        <v>7.7221029999999997</v>
      </c>
      <c r="D604">
        <f t="shared" si="18"/>
        <v>2.8508840569537508E-2</v>
      </c>
    </row>
    <row r="605" spans="2:4" x14ac:dyDescent="0.25">
      <c r="B605" s="12">
        <v>41176</v>
      </c>
      <c r="C605" s="18">
        <v>7.508057</v>
      </c>
      <c r="D605">
        <f t="shared" si="18"/>
        <v>2.1977972105262644E-3</v>
      </c>
    </row>
    <row r="606" spans="2:4" x14ac:dyDescent="0.25">
      <c r="B606" s="12">
        <v>41169</v>
      </c>
      <c r="C606" s="18">
        <v>7.4915919999999998</v>
      </c>
      <c r="D606">
        <f t="shared" si="18"/>
        <v>4.2381400743592978E-2</v>
      </c>
    </row>
    <row r="607" spans="2:4" x14ac:dyDescent="0.25">
      <c r="B607" s="12">
        <v>41162</v>
      </c>
      <c r="C607" s="18">
        <v>7.1869969999999999</v>
      </c>
      <c r="D607">
        <f t="shared" si="18"/>
        <v>-6.2564252178957114E-3</v>
      </c>
    </row>
    <row r="608" spans="2:4" x14ac:dyDescent="0.25">
      <c r="B608" s="12">
        <v>41155</v>
      </c>
      <c r="C608" s="18">
        <v>7.2322449999999998</v>
      </c>
      <c r="D608">
        <f t="shared" si="18"/>
        <v>3.9003251516035675E-2</v>
      </c>
    </row>
    <row r="609" spans="2:4" x14ac:dyDescent="0.25">
      <c r="B609" s="12">
        <v>41148</v>
      </c>
      <c r="C609" s="18">
        <v>6.9607530000000004</v>
      </c>
      <c r="D609">
        <f t="shared" si="18"/>
        <v>-3.7539104385982403E-2</v>
      </c>
    </row>
    <row r="610" spans="2:4" x14ac:dyDescent="0.25">
      <c r="B610" s="12">
        <v>41141</v>
      </c>
      <c r="C610" s="18">
        <v>7.2322449999999998</v>
      </c>
      <c r="D610">
        <f t="shared" si="18"/>
        <v>7.8739981310627538E-2</v>
      </c>
    </row>
    <row r="611" spans="2:4" x14ac:dyDescent="0.25">
      <c r="B611" s="12">
        <v>41134</v>
      </c>
      <c r="C611" s="18">
        <v>6.704345</v>
      </c>
      <c r="D611">
        <f t="shared" si="18"/>
        <v>1.3683263867952267E-2</v>
      </c>
    </row>
    <row r="612" spans="2:4" x14ac:dyDescent="0.25">
      <c r="B612" s="12">
        <v>41127</v>
      </c>
      <c r="C612" s="18">
        <v>6.6138459999999997</v>
      </c>
      <c r="D612">
        <f t="shared" si="18"/>
        <v>7.2126936041454259E-2</v>
      </c>
    </row>
    <row r="613" spans="2:4" x14ac:dyDescent="0.25">
      <c r="B613" s="12">
        <v>41120</v>
      </c>
      <c r="C613" s="18">
        <v>6.1689020000000001</v>
      </c>
      <c r="D613">
        <f t="shared" si="18"/>
        <v>-6.8337031450203423E-2</v>
      </c>
    </row>
    <row r="614" spans="2:4" x14ac:dyDescent="0.25">
      <c r="B614" s="12">
        <v>41113</v>
      </c>
      <c r="C614" s="18">
        <v>6.6213879999999996</v>
      </c>
      <c r="D614">
        <f t="shared" si="18"/>
        <v>-5.7939915994961289E-2</v>
      </c>
    </row>
    <row r="615" spans="2:4" x14ac:dyDescent="0.25">
      <c r="B615" s="12">
        <v>41106</v>
      </c>
      <c r="C615" s="18">
        <v>7.028626</v>
      </c>
      <c r="D615">
        <f t="shared" si="18"/>
        <v>-1.6877622376155088E-2</v>
      </c>
    </row>
    <row r="616" spans="2:4" x14ac:dyDescent="0.25">
      <c r="B616" s="12">
        <v>41099</v>
      </c>
      <c r="C616" s="18">
        <v>7.1492889999999996</v>
      </c>
      <c r="D616">
        <f t="shared" si="18"/>
        <v>-6.1386072840008299E-2</v>
      </c>
    </row>
    <row r="617" spans="2:4" x14ac:dyDescent="0.25">
      <c r="B617" s="12">
        <v>41092</v>
      </c>
      <c r="C617" s="18">
        <v>7.6168579999999997</v>
      </c>
      <c r="D617">
        <f t="shared" si="18"/>
        <v>-5.3420890322902981E-2</v>
      </c>
    </row>
    <row r="618" spans="2:4" x14ac:dyDescent="0.25">
      <c r="B618" s="12">
        <v>41085</v>
      </c>
      <c r="C618" s="18">
        <v>8.0467209999999998</v>
      </c>
      <c r="D618">
        <f t="shared" si="18"/>
        <v>7.5544789459265349E-3</v>
      </c>
    </row>
    <row r="619" spans="2:4" x14ac:dyDescent="0.25">
      <c r="B619" s="12">
        <v>41078</v>
      </c>
      <c r="C619" s="18">
        <v>7.9863879999999998</v>
      </c>
      <c r="D619">
        <f t="shared" si="18"/>
        <v>1.9249036539949138E-2</v>
      </c>
    </row>
    <row r="620" spans="2:4" x14ac:dyDescent="0.25">
      <c r="B620" s="12">
        <v>41071</v>
      </c>
      <c r="C620" s="18">
        <v>7.8355610000000002</v>
      </c>
      <c r="D620">
        <f t="shared" si="18"/>
        <v>1.070053365295065E-2</v>
      </c>
    </row>
    <row r="621" spans="2:4" x14ac:dyDescent="0.25">
      <c r="B621" s="12">
        <v>41064</v>
      </c>
      <c r="C621" s="18">
        <v>7.7526039999999998</v>
      </c>
      <c r="D621">
        <f t="shared" si="18"/>
        <v>3.8383858407193383E-2</v>
      </c>
    </row>
    <row r="622" spans="2:4" x14ac:dyDescent="0.25">
      <c r="B622" s="12">
        <v>41057</v>
      </c>
      <c r="C622" s="18">
        <v>7.4660289999999998</v>
      </c>
      <c r="D622">
        <f t="shared" si="18"/>
        <v>-6.7796735028806343E-2</v>
      </c>
    </row>
    <row r="623" spans="2:4" x14ac:dyDescent="0.25">
      <c r="B623" s="12">
        <v>41050</v>
      </c>
      <c r="C623" s="18">
        <v>8.0090140000000005</v>
      </c>
      <c r="D623">
        <f t="shared" si="18"/>
        <v>-2.8169841796923389E-3</v>
      </c>
    </row>
    <row r="624" spans="2:4" x14ac:dyDescent="0.25">
      <c r="B624" s="12">
        <v>41043</v>
      </c>
      <c r="C624" s="18">
        <v>8.0316390000000002</v>
      </c>
      <c r="D624">
        <f t="shared" si="18"/>
        <v>6.2874105293581284E-2</v>
      </c>
    </row>
    <row r="625" spans="2:4" x14ac:dyDescent="0.25">
      <c r="B625" s="12">
        <v>41036</v>
      </c>
      <c r="C625" s="18">
        <v>7.5565290000000003</v>
      </c>
      <c r="D625">
        <f t="shared" si="18"/>
        <v>1.7259214126689848E-2</v>
      </c>
    </row>
    <row r="626" spans="2:4" x14ac:dyDescent="0.25">
      <c r="B626" s="12">
        <v>41029</v>
      </c>
      <c r="C626" s="18">
        <v>7.4283219999999996</v>
      </c>
      <c r="D626">
        <f t="shared" si="18"/>
        <v>-2.8599876605624241E-2</v>
      </c>
    </row>
    <row r="627" spans="2:4" x14ac:dyDescent="0.25">
      <c r="B627" s="12">
        <v>41022</v>
      </c>
      <c r="C627" s="18">
        <v>7.6470260000000003</v>
      </c>
      <c r="D627">
        <f t="shared" si="18"/>
        <v>0.28192196110762247</v>
      </c>
    </row>
    <row r="628" spans="2:4" x14ac:dyDescent="0.25">
      <c r="B628" s="12">
        <v>41015</v>
      </c>
      <c r="C628" s="18">
        <v>5.9652820000000002</v>
      </c>
      <c r="D628">
        <f t="shared" si="18"/>
        <v>-1.0012425291833327E-2</v>
      </c>
    </row>
    <row r="629" spans="2:4" x14ac:dyDescent="0.25">
      <c r="B629" s="12">
        <v>41008</v>
      </c>
      <c r="C629" s="18">
        <v>6.0256129999999999</v>
      </c>
      <c r="D629">
        <f t="shared" si="18"/>
        <v>4.5811426319102511E-2</v>
      </c>
    </row>
    <row r="630" spans="2:4" x14ac:dyDescent="0.25">
      <c r="B630" s="12">
        <v>41001</v>
      </c>
      <c r="C630" s="18">
        <v>5.7616630000000004</v>
      </c>
      <c r="D630">
        <f t="shared" si="18"/>
        <v>-2.0512970462199687E-2</v>
      </c>
    </row>
    <row r="631" spans="2:4" x14ac:dyDescent="0.25">
      <c r="B631" s="12">
        <v>40994</v>
      </c>
      <c r="C631" s="18">
        <v>5.8823270000000001</v>
      </c>
      <c r="D631">
        <f t="shared" si="18"/>
        <v>2.6315986905340871E-2</v>
      </c>
    </row>
    <row r="632" spans="2:4" x14ac:dyDescent="0.25">
      <c r="B632" s="12">
        <v>40987</v>
      </c>
      <c r="C632" s="18">
        <v>5.7314970000000001</v>
      </c>
      <c r="D632">
        <f t="shared" si="18"/>
        <v>-1.2986939183328383E-2</v>
      </c>
    </row>
    <row r="633" spans="2:4" x14ac:dyDescent="0.25">
      <c r="B633" s="12">
        <v>40980</v>
      </c>
      <c r="C633" s="18">
        <v>5.8069110000000004</v>
      </c>
      <c r="D633">
        <f t="shared" si="18"/>
        <v>-2.1601094233035911E-2</v>
      </c>
    </row>
    <row r="634" spans="2:4" x14ac:dyDescent="0.25">
      <c r="B634" s="12">
        <v>40973</v>
      </c>
      <c r="C634" s="18">
        <v>5.9351159999999998</v>
      </c>
      <c r="D634">
        <f t="shared" si="18"/>
        <v>-6.4209282547142643E-2</v>
      </c>
    </row>
    <row r="635" spans="2:4" x14ac:dyDescent="0.25">
      <c r="B635" s="12">
        <v>40966</v>
      </c>
      <c r="C635" s="18">
        <v>6.3423540000000003</v>
      </c>
      <c r="D635">
        <f t="shared" si="18"/>
        <v>-5.3993492280006383E-2</v>
      </c>
    </row>
    <row r="636" spans="2:4" x14ac:dyDescent="0.25">
      <c r="B636" s="12">
        <v>40959</v>
      </c>
      <c r="C636" s="18">
        <v>6.704345</v>
      </c>
      <c r="D636">
        <f t="shared" si="18"/>
        <v>1.9495634140336726E-2</v>
      </c>
    </row>
    <row r="637" spans="2:4" x14ac:dyDescent="0.25">
      <c r="B637" s="12">
        <v>40952</v>
      </c>
      <c r="C637" s="18">
        <v>6.5761390000000004</v>
      </c>
      <c r="D637">
        <f t="shared" si="18"/>
        <v>2.3473879556354715E-2</v>
      </c>
    </row>
    <row r="638" spans="2:4" x14ac:dyDescent="0.25">
      <c r="B638" s="12">
        <v>40945</v>
      </c>
      <c r="C638" s="18">
        <v>6.4253119999999999</v>
      </c>
      <c r="D638">
        <f t="shared" si="18"/>
        <v>2.5271025412721304E-2</v>
      </c>
    </row>
    <row r="639" spans="2:4" x14ac:dyDescent="0.25">
      <c r="B639" s="12">
        <v>40938</v>
      </c>
      <c r="C639" s="18">
        <v>6.26694</v>
      </c>
      <c r="D639">
        <f t="shared" si="18"/>
        <v>9.3421142853254535E-2</v>
      </c>
    </row>
    <row r="640" spans="2:4" x14ac:dyDescent="0.25">
      <c r="B640" s="12">
        <v>40931</v>
      </c>
      <c r="C640" s="18">
        <v>5.7314970000000001</v>
      </c>
      <c r="D640">
        <f t="shared" si="18"/>
        <v>-5.5900783793012665E-2</v>
      </c>
    </row>
    <row r="641" spans="2:4" x14ac:dyDescent="0.25">
      <c r="B641" s="12">
        <v>40924</v>
      </c>
      <c r="C641" s="18">
        <v>6.0708630000000001</v>
      </c>
      <c r="D641">
        <f t="shared" si="18"/>
        <v>3.6036132895495232E-2</v>
      </c>
    </row>
    <row r="642" spans="2:4" x14ac:dyDescent="0.25">
      <c r="B642" s="12">
        <v>40917</v>
      </c>
      <c r="C642" s="18">
        <v>5.8597020000000004</v>
      </c>
      <c r="D642">
        <f t="shared" si="18"/>
        <v>-2.567413105330596E-3</v>
      </c>
    </row>
    <row r="643" spans="2:4" x14ac:dyDescent="0.25">
      <c r="B643" s="12">
        <v>40910</v>
      </c>
      <c r="C643" s="18">
        <v>5.8747850000000001</v>
      </c>
      <c r="D643">
        <f t="shared" ref="D643:D706" si="19">C643/C644-1</f>
        <v>1.2854419017587215E-3</v>
      </c>
    </row>
    <row r="644" spans="2:4" x14ac:dyDescent="0.25">
      <c r="B644" s="12">
        <v>40903</v>
      </c>
      <c r="C644" s="18">
        <v>5.8672430000000002</v>
      </c>
      <c r="D644">
        <f t="shared" si="19"/>
        <v>5.1678254085349984E-3</v>
      </c>
    </row>
    <row r="645" spans="2:4" x14ac:dyDescent="0.25">
      <c r="B645" s="12">
        <v>40896</v>
      </c>
      <c r="C645" s="18">
        <v>5.837078</v>
      </c>
      <c r="D645">
        <f t="shared" si="19"/>
        <v>1.7082825190767981E-2</v>
      </c>
    </row>
    <row r="646" spans="2:4" x14ac:dyDescent="0.25">
      <c r="B646" s="12">
        <v>40889</v>
      </c>
      <c r="C646" s="18">
        <v>5.739039</v>
      </c>
      <c r="D646">
        <f t="shared" si="19"/>
        <v>-8.9712729311050898E-2</v>
      </c>
    </row>
    <row r="647" spans="2:4" x14ac:dyDescent="0.25">
      <c r="B647" s="12">
        <v>40882</v>
      </c>
      <c r="C647" s="18">
        <v>6.304646</v>
      </c>
      <c r="D647">
        <f t="shared" si="19"/>
        <v>1.827013243584874E-2</v>
      </c>
    </row>
    <row r="648" spans="2:4" x14ac:dyDescent="0.25">
      <c r="B648" s="12">
        <v>40875</v>
      </c>
      <c r="C648" s="18">
        <v>6.1915259999999996</v>
      </c>
      <c r="D648">
        <f t="shared" si="19"/>
        <v>0.10646897861091764</v>
      </c>
    </row>
    <row r="649" spans="2:4" x14ac:dyDescent="0.25">
      <c r="B649" s="12">
        <v>40868</v>
      </c>
      <c r="C649" s="18">
        <v>5.5957520000000001</v>
      </c>
      <c r="D649">
        <f t="shared" si="19"/>
        <v>-5.1150928967122811E-2</v>
      </c>
    </row>
    <row r="650" spans="2:4" x14ac:dyDescent="0.25">
      <c r="B650" s="12">
        <v>40861</v>
      </c>
      <c r="C650" s="18">
        <v>5.8974099999999998</v>
      </c>
      <c r="D650">
        <f t="shared" si="19"/>
        <v>-7.4556207817910725E-2</v>
      </c>
    </row>
    <row r="651" spans="2:4" x14ac:dyDescent="0.25">
      <c r="B651" s="12">
        <v>40854</v>
      </c>
      <c r="C651" s="18">
        <v>6.3725209999999999</v>
      </c>
      <c r="D651">
        <f t="shared" si="19"/>
        <v>-7.5492247072341367E-2</v>
      </c>
    </row>
    <row r="652" spans="2:4" x14ac:dyDescent="0.25">
      <c r="B652" s="12">
        <v>40847</v>
      </c>
      <c r="C652" s="18">
        <v>6.8928799999999999</v>
      </c>
      <c r="D652">
        <f t="shared" si="19"/>
        <v>-0.10216107716495237</v>
      </c>
    </row>
    <row r="653" spans="2:4" x14ac:dyDescent="0.25">
      <c r="B653" s="12">
        <v>40840</v>
      </c>
      <c r="C653" s="18">
        <v>7.6771900000000004</v>
      </c>
      <c r="D653">
        <f t="shared" si="19"/>
        <v>0.23393925639520585</v>
      </c>
    </row>
    <row r="654" spans="2:4" x14ac:dyDescent="0.25">
      <c r="B654" s="12">
        <v>40833</v>
      </c>
      <c r="C654" s="18">
        <v>6.221692</v>
      </c>
      <c r="D654">
        <f t="shared" si="19"/>
        <v>-4.7344076022704962E-2</v>
      </c>
    </row>
    <row r="655" spans="2:4" x14ac:dyDescent="0.25">
      <c r="B655" s="12">
        <v>40826</v>
      </c>
      <c r="C655" s="18">
        <v>6.5308909999999996</v>
      </c>
      <c r="D655">
        <f t="shared" si="19"/>
        <v>3.5885440673433466E-2</v>
      </c>
    </row>
    <row r="656" spans="2:4" x14ac:dyDescent="0.25">
      <c r="B656" s="12">
        <v>40819</v>
      </c>
      <c r="C656" s="18">
        <v>6.304646</v>
      </c>
      <c r="D656">
        <f t="shared" si="19"/>
        <v>7.042229129752986E-2</v>
      </c>
    </row>
    <row r="657" spans="2:4" x14ac:dyDescent="0.25">
      <c r="B657" s="12">
        <v>40812</v>
      </c>
      <c r="C657" s="18">
        <v>5.8898679999999999</v>
      </c>
      <c r="D657">
        <f t="shared" si="19"/>
        <v>7.7419931051108115E-3</v>
      </c>
    </row>
    <row r="658" spans="2:4" x14ac:dyDescent="0.25">
      <c r="B658" s="12">
        <v>40805</v>
      </c>
      <c r="C658" s="18">
        <v>5.8446189999999998</v>
      </c>
      <c r="D658">
        <f t="shared" si="19"/>
        <v>-0.19438669395684471</v>
      </c>
    </row>
    <row r="659" spans="2:4" x14ac:dyDescent="0.25">
      <c r="B659" s="12">
        <v>40798</v>
      </c>
      <c r="C659" s="18">
        <v>7.2548690000000002</v>
      </c>
      <c r="D659">
        <f t="shared" si="19"/>
        <v>1.4767902094879659E-2</v>
      </c>
    </row>
    <row r="660" spans="2:4" x14ac:dyDescent="0.25">
      <c r="B660" s="12">
        <v>40791</v>
      </c>
      <c r="C660" s="18">
        <v>7.1492889999999996</v>
      </c>
      <c r="D660">
        <f t="shared" si="19"/>
        <v>-0.10481571894578634</v>
      </c>
    </row>
    <row r="661" spans="2:4" x14ac:dyDescent="0.25">
      <c r="B661" s="12">
        <v>40784</v>
      </c>
      <c r="C661" s="18">
        <v>7.9863879999999998</v>
      </c>
      <c r="D661">
        <f t="shared" si="19"/>
        <v>-1.6713337476742529E-2</v>
      </c>
    </row>
    <row r="662" spans="2:4" x14ac:dyDescent="0.25">
      <c r="B662" s="12">
        <v>40777</v>
      </c>
      <c r="C662" s="18">
        <v>8.1221359999999994</v>
      </c>
      <c r="D662">
        <f t="shared" si="19"/>
        <v>0.18612349292770003</v>
      </c>
    </row>
    <row r="663" spans="2:4" x14ac:dyDescent="0.25">
      <c r="B663" s="12">
        <v>40770</v>
      </c>
      <c r="C663" s="18">
        <v>6.8476309999999998</v>
      </c>
      <c r="D663">
        <f t="shared" si="19"/>
        <v>5.8275026933530816E-2</v>
      </c>
    </row>
    <row r="664" spans="2:4" x14ac:dyDescent="0.25">
      <c r="B664" s="12">
        <v>40763</v>
      </c>
      <c r="C664" s="18">
        <v>6.4705589999999997</v>
      </c>
      <c r="D664">
        <f t="shared" si="19"/>
        <v>-2.5000033903561203E-2</v>
      </c>
    </row>
    <row r="665" spans="2:4" x14ac:dyDescent="0.25">
      <c r="B665" s="12">
        <v>40756</v>
      </c>
      <c r="C665" s="18">
        <v>6.6364710000000002</v>
      </c>
      <c r="D665">
        <f t="shared" si="19"/>
        <v>-8.3333390885671044E-2</v>
      </c>
    </row>
    <row r="666" spans="2:4" x14ac:dyDescent="0.25">
      <c r="B666" s="12">
        <v>40749</v>
      </c>
      <c r="C666" s="18">
        <v>7.2397869999999998</v>
      </c>
      <c r="D666">
        <f t="shared" si="19"/>
        <v>-9.5193222547898526E-2</v>
      </c>
    </row>
    <row r="667" spans="2:4" x14ac:dyDescent="0.25">
      <c r="B667" s="12">
        <v>40742</v>
      </c>
      <c r="C667" s="18">
        <v>8.0014730000000007</v>
      </c>
      <c r="D667">
        <f t="shared" si="19"/>
        <v>5.7826687967374335E-2</v>
      </c>
    </row>
    <row r="668" spans="2:4" x14ac:dyDescent="0.25">
      <c r="B668" s="12">
        <v>40735</v>
      </c>
      <c r="C668" s="18">
        <v>7.5640679999999998</v>
      </c>
      <c r="D668">
        <f t="shared" si="19"/>
        <v>-6.0861442053908865E-2</v>
      </c>
    </row>
    <row r="669" spans="2:4" x14ac:dyDescent="0.25">
      <c r="B669" s="12">
        <v>40728</v>
      </c>
      <c r="C669" s="18">
        <v>8.0542619999999996</v>
      </c>
      <c r="D669">
        <f t="shared" si="19"/>
        <v>-8.1685384290877572E-2</v>
      </c>
    </row>
    <row r="670" spans="2:4" x14ac:dyDescent="0.25">
      <c r="B670" s="12">
        <v>40721</v>
      </c>
      <c r="C670" s="18">
        <v>8.7706999999999997</v>
      </c>
      <c r="D670">
        <f t="shared" si="19"/>
        <v>8.9971927695765785E-2</v>
      </c>
    </row>
    <row r="671" spans="2:4" x14ac:dyDescent="0.25">
      <c r="B671" s="12">
        <v>40714</v>
      </c>
      <c r="C671" s="18">
        <v>8.0467209999999998</v>
      </c>
      <c r="D671">
        <f t="shared" si="19"/>
        <v>-7.9378999182658894E-2</v>
      </c>
    </row>
    <row r="672" spans="2:4" x14ac:dyDescent="0.25">
      <c r="B672" s="12">
        <v>40707</v>
      </c>
      <c r="C672" s="18">
        <v>8.7405360000000005</v>
      </c>
      <c r="D672">
        <f t="shared" si="19"/>
        <v>-3.4166422368483107E-2</v>
      </c>
    </row>
    <row r="673" spans="2:4" x14ac:dyDescent="0.25">
      <c r="B673" s="12">
        <v>40700</v>
      </c>
      <c r="C673" s="18">
        <v>9.0497329999999998</v>
      </c>
      <c r="D673">
        <f t="shared" si="19"/>
        <v>-7.7632603398142597E-2</v>
      </c>
    </row>
    <row r="674" spans="2:4" x14ac:dyDescent="0.25">
      <c r="B674" s="12">
        <v>40693</v>
      </c>
      <c r="C674" s="18">
        <v>9.8114190000000008</v>
      </c>
      <c r="D674">
        <f t="shared" si="19"/>
        <v>7.2547509114515352E-2</v>
      </c>
    </row>
    <row r="675" spans="2:4" x14ac:dyDescent="0.25">
      <c r="B675" s="12">
        <v>40686</v>
      </c>
      <c r="C675" s="18">
        <v>9.1477710000000005</v>
      </c>
      <c r="D675">
        <f t="shared" si="19"/>
        <v>-6.25967028770128E-2</v>
      </c>
    </row>
    <row r="676" spans="2:4" x14ac:dyDescent="0.25">
      <c r="B676" s="12">
        <v>40679</v>
      </c>
      <c r="C676" s="18">
        <v>9.7586290000000009</v>
      </c>
      <c r="D676">
        <f t="shared" si="19"/>
        <v>3.8789530458120947E-3</v>
      </c>
    </row>
    <row r="677" spans="2:4" x14ac:dyDescent="0.25">
      <c r="B677" s="12">
        <v>40672</v>
      </c>
      <c r="C677" s="18">
        <v>9.7209219999999998</v>
      </c>
      <c r="D677">
        <f t="shared" si="19"/>
        <v>-1.6030500971122241E-2</v>
      </c>
    </row>
    <row r="678" spans="2:4" x14ac:dyDescent="0.25">
      <c r="B678" s="12">
        <v>40665</v>
      </c>
      <c r="C678" s="18">
        <v>9.8792919999999995</v>
      </c>
      <c r="D678">
        <f t="shared" si="19"/>
        <v>-5.1412152934073418E-2</v>
      </c>
    </row>
    <row r="679" spans="2:4" x14ac:dyDescent="0.25">
      <c r="B679" s="12">
        <v>40658</v>
      </c>
      <c r="C679" s="18">
        <v>10.414736</v>
      </c>
      <c r="D679">
        <f t="shared" si="19"/>
        <v>5.0946998850118774E-3</v>
      </c>
    </row>
    <row r="680" spans="2:4" x14ac:dyDescent="0.25">
      <c r="B680" s="12">
        <v>40651</v>
      </c>
      <c r="C680" s="18">
        <v>10.361945</v>
      </c>
      <c r="D680">
        <f t="shared" si="19"/>
        <v>-1.1510874821334949E-2</v>
      </c>
    </row>
    <row r="681" spans="2:4" x14ac:dyDescent="0.25">
      <c r="B681" s="12">
        <v>40644</v>
      </c>
      <c r="C681" s="18">
        <v>10.482609</v>
      </c>
      <c r="D681">
        <f t="shared" si="19"/>
        <v>-4.4673457153423524E-2</v>
      </c>
    </row>
    <row r="682" spans="2:4" x14ac:dyDescent="0.25">
      <c r="B682" s="12">
        <v>40637</v>
      </c>
      <c r="C682" s="18">
        <v>10.972802</v>
      </c>
      <c r="D682">
        <f t="shared" si="19"/>
        <v>-1.0876944218961349E-2</v>
      </c>
    </row>
    <row r="683" spans="2:4" x14ac:dyDescent="0.25">
      <c r="B683" s="12">
        <v>40630</v>
      </c>
      <c r="C683" s="18">
        <v>11.093465</v>
      </c>
      <c r="D683">
        <f t="shared" si="19"/>
        <v>-0.19264532393630218</v>
      </c>
    </row>
    <row r="684" spans="2:4" x14ac:dyDescent="0.25">
      <c r="B684" s="12">
        <v>40623</v>
      </c>
      <c r="C684" s="18">
        <v>13.74051</v>
      </c>
      <c r="D684">
        <f t="shared" si="19"/>
        <v>9.9775314066363752E-3</v>
      </c>
    </row>
    <row r="685" spans="2:4" x14ac:dyDescent="0.25">
      <c r="B685" s="12">
        <v>40616</v>
      </c>
      <c r="C685" s="18">
        <v>13.604768</v>
      </c>
      <c r="D685">
        <f t="shared" si="19"/>
        <v>-4.8522940429666539E-2</v>
      </c>
    </row>
    <row r="686" spans="2:4" x14ac:dyDescent="0.25">
      <c r="B686" s="12">
        <v>40609</v>
      </c>
      <c r="C686" s="18">
        <v>14.298577</v>
      </c>
      <c r="D686">
        <f t="shared" si="19"/>
        <v>-2.9682917679606624E-2</v>
      </c>
    </row>
    <row r="687" spans="2:4" x14ac:dyDescent="0.25">
      <c r="B687" s="12">
        <v>40602</v>
      </c>
      <c r="C687" s="18">
        <v>14.735984</v>
      </c>
      <c r="D687">
        <f t="shared" si="19"/>
        <v>2.0365721463259767E-2</v>
      </c>
    </row>
    <row r="688" spans="2:4" x14ac:dyDescent="0.25">
      <c r="B688" s="12">
        <v>40595</v>
      </c>
      <c r="C688" s="18">
        <v>14.441865</v>
      </c>
      <c r="D688">
        <f t="shared" si="19"/>
        <v>-1.1357853329917789E-2</v>
      </c>
    </row>
    <row r="689" spans="2:4" x14ac:dyDescent="0.25">
      <c r="B689" s="12">
        <v>40588</v>
      </c>
      <c r="C689" s="18">
        <v>14.607778</v>
      </c>
      <c r="D689">
        <f t="shared" si="19"/>
        <v>1.3075305900268397E-2</v>
      </c>
    </row>
    <row r="690" spans="2:4" x14ac:dyDescent="0.25">
      <c r="B690" s="12">
        <v>40581</v>
      </c>
      <c r="C690" s="18">
        <v>14.419242000000001</v>
      </c>
      <c r="D690">
        <f t="shared" si="19"/>
        <v>2.0964515025148067E-3</v>
      </c>
    </row>
    <row r="691" spans="2:4" x14ac:dyDescent="0.25">
      <c r="B691" s="12">
        <v>40574</v>
      </c>
      <c r="C691" s="18">
        <v>14.389075999999999</v>
      </c>
      <c r="D691">
        <f t="shared" si="19"/>
        <v>-2.613749536972354E-3</v>
      </c>
    </row>
    <row r="692" spans="2:4" x14ac:dyDescent="0.25">
      <c r="B692" s="12">
        <v>40567</v>
      </c>
      <c r="C692" s="18">
        <v>14.426784</v>
      </c>
      <c r="D692">
        <f t="shared" si="19"/>
        <v>2.7941883754683872E-2</v>
      </c>
    </row>
    <row r="693" spans="2:4" x14ac:dyDescent="0.25">
      <c r="B693" s="12">
        <v>40560</v>
      </c>
      <c r="C693" s="18">
        <v>14.03463</v>
      </c>
      <c r="D693">
        <f t="shared" si="19"/>
        <v>-5.3695404627640553E-4</v>
      </c>
    </row>
    <row r="694" spans="2:4" x14ac:dyDescent="0.25">
      <c r="B694" s="12">
        <v>40553</v>
      </c>
      <c r="C694" s="18">
        <v>14.04217</v>
      </c>
      <c r="D694">
        <f t="shared" si="19"/>
        <v>2.476624673068728E-2</v>
      </c>
    </row>
    <row r="695" spans="2:4" x14ac:dyDescent="0.25">
      <c r="B695" s="12">
        <v>40546</v>
      </c>
      <c r="C695" s="18">
        <v>13.702802999999999</v>
      </c>
      <c r="D695">
        <f t="shared" si="19"/>
        <v>-2.0485255278307912E-2</v>
      </c>
    </row>
    <row r="696" spans="2:4" x14ac:dyDescent="0.25">
      <c r="B696" s="12">
        <v>40539</v>
      </c>
      <c r="C696" s="18">
        <v>13.989379</v>
      </c>
      <c r="D696">
        <f t="shared" si="19"/>
        <v>-3.9854993136957728E-2</v>
      </c>
    </row>
    <row r="697" spans="2:4" x14ac:dyDescent="0.25">
      <c r="B697" s="12">
        <v>40532</v>
      </c>
      <c r="C697" s="18">
        <v>14.570069</v>
      </c>
      <c r="D697">
        <f t="shared" si="19"/>
        <v>8.3506541133486767E-3</v>
      </c>
    </row>
    <row r="698" spans="2:4" x14ac:dyDescent="0.25">
      <c r="B698" s="12">
        <v>40525</v>
      </c>
      <c r="C698" s="18">
        <v>14.449407000000001</v>
      </c>
      <c r="D698">
        <f t="shared" si="19"/>
        <v>-5.0545137589540712E-2</v>
      </c>
    </row>
    <row r="699" spans="2:4" x14ac:dyDescent="0.25">
      <c r="B699" s="12">
        <v>40518</v>
      </c>
      <c r="C699" s="18">
        <v>15.218635000000001</v>
      </c>
      <c r="D699">
        <f t="shared" si="19"/>
        <v>-1.9912564753075013E-2</v>
      </c>
    </row>
    <row r="700" spans="2:4" x14ac:dyDescent="0.25">
      <c r="B700" s="12">
        <v>40511</v>
      </c>
      <c r="C700" s="18">
        <v>15.527834</v>
      </c>
      <c r="D700">
        <f t="shared" si="19"/>
        <v>8.819075252288755E-3</v>
      </c>
    </row>
    <row r="701" spans="2:4" x14ac:dyDescent="0.25">
      <c r="B701" s="12">
        <v>40504</v>
      </c>
      <c r="C701" s="18">
        <v>15.39209</v>
      </c>
      <c r="D701">
        <f t="shared" si="19"/>
        <v>-8.7419790809201148E-3</v>
      </c>
    </row>
    <row r="702" spans="2:4" x14ac:dyDescent="0.25">
      <c r="B702" s="12">
        <v>40497</v>
      </c>
      <c r="C702" s="18">
        <v>15.527834</v>
      </c>
      <c r="D702">
        <f t="shared" si="19"/>
        <v>5.8622809013162414E-3</v>
      </c>
    </row>
    <row r="703" spans="2:4" x14ac:dyDescent="0.25">
      <c r="B703" s="12">
        <v>40490</v>
      </c>
      <c r="C703" s="18">
        <v>15.437336</v>
      </c>
      <c r="D703">
        <f t="shared" si="19"/>
        <v>7.3413651602558527E-2</v>
      </c>
    </row>
    <row r="704" spans="2:4" x14ac:dyDescent="0.25">
      <c r="B704" s="12">
        <v>40483</v>
      </c>
      <c r="C704" s="18">
        <v>14.381535</v>
      </c>
      <c r="D704">
        <f t="shared" si="19"/>
        <v>1.4361916313070822E-2</v>
      </c>
    </row>
    <row r="705" spans="2:4" x14ac:dyDescent="0.25">
      <c r="B705" s="12">
        <v>40476</v>
      </c>
      <c r="C705" s="18">
        <v>14.177913</v>
      </c>
      <c r="D705">
        <f t="shared" si="19"/>
        <v>-3.8854957252239086E-2</v>
      </c>
    </row>
    <row r="706" spans="2:4" x14ac:dyDescent="0.25">
      <c r="B706" s="12">
        <v>40469</v>
      </c>
      <c r="C706" s="18">
        <v>14.751065000000001</v>
      </c>
      <c r="D706">
        <f t="shared" si="19"/>
        <v>1.5576231118272554E-2</v>
      </c>
    </row>
    <row r="707" spans="2:4" x14ac:dyDescent="0.25">
      <c r="B707" s="12">
        <v>40462</v>
      </c>
      <c r="C707" s="18">
        <v>14.524823</v>
      </c>
      <c r="D707">
        <f t="shared" ref="D707:D770" si="20">C707/C708-1</f>
        <v>9.4318193033752884E-2</v>
      </c>
    </row>
    <row r="708" spans="2:4" x14ac:dyDescent="0.25">
      <c r="B708" s="12">
        <v>40455</v>
      </c>
      <c r="C708" s="18">
        <v>13.272943</v>
      </c>
      <c r="D708">
        <f t="shared" si="20"/>
        <v>1.3824832345436189E-2</v>
      </c>
    </row>
    <row r="709" spans="2:4" x14ac:dyDescent="0.25">
      <c r="B709" s="12">
        <v>40448</v>
      </c>
      <c r="C709" s="18">
        <v>13.091949</v>
      </c>
      <c r="D709">
        <f t="shared" si="20"/>
        <v>8.9084316267923347E-2</v>
      </c>
    </row>
    <row r="710" spans="2:4" x14ac:dyDescent="0.25">
      <c r="B710" s="12">
        <v>40441</v>
      </c>
      <c r="C710" s="18">
        <v>12.021061</v>
      </c>
      <c r="D710">
        <f t="shared" si="20"/>
        <v>3.5737278184817756E-2</v>
      </c>
    </row>
    <row r="711" spans="2:4" x14ac:dyDescent="0.25">
      <c r="B711" s="12">
        <v>40434</v>
      </c>
      <c r="C711" s="18">
        <v>11.606284</v>
      </c>
      <c r="D711">
        <f t="shared" si="20"/>
        <v>-7.7368301361571135E-3</v>
      </c>
    </row>
    <row r="712" spans="2:4" x14ac:dyDescent="0.25">
      <c r="B712" s="12">
        <v>40427</v>
      </c>
      <c r="C712" s="18">
        <v>11.69678</v>
      </c>
      <c r="D712">
        <f t="shared" si="20"/>
        <v>-1.3358917709363816E-2</v>
      </c>
    </row>
    <row r="713" spans="2:4" x14ac:dyDescent="0.25">
      <c r="B713" s="12">
        <v>40420</v>
      </c>
      <c r="C713" s="18">
        <v>11.855152</v>
      </c>
      <c r="D713">
        <f t="shared" si="20"/>
        <v>6.4319633307758917E-2</v>
      </c>
    </row>
    <row r="714" spans="2:4" x14ac:dyDescent="0.25">
      <c r="B714" s="12">
        <v>40413</v>
      </c>
      <c r="C714" s="18">
        <v>11.138714</v>
      </c>
      <c r="D714">
        <f t="shared" si="20"/>
        <v>-3.5271062966483746E-2</v>
      </c>
    </row>
    <row r="715" spans="2:4" x14ac:dyDescent="0.25">
      <c r="B715" s="12">
        <v>40406</v>
      </c>
      <c r="C715" s="18">
        <v>11.545952</v>
      </c>
      <c r="D715">
        <f t="shared" si="20"/>
        <v>1.1228572502088197E-2</v>
      </c>
    </row>
    <row r="716" spans="2:4" x14ac:dyDescent="0.25">
      <c r="B716" s="12">
        <v>40399</v>
      </c>
      <c r="C716" s="18">
        <v>11.417747</v>
      </c>
      <c r="D716">
        <f t="shared" si="20"/>
        <v>-8.1310563899371968E-2</v>
      </c>
    </row>
    <row r="717" spans="2:4" x14ac:dyDescent="0.25">
      <c r="B717" s="12">
        <v>40392</v>
      </c>
      <c r="C717" s="18">
        <v>12.428299000000001</v>
      </c>
      <c r="D717">
        <f t="shared" si="20"/>
        <v>4.7013904444841215E-2</v>
      </c>
    </row>
    <row r="718" spans="2:4" x14ac:dyDescent="0.25">
      <c r="B718" s="12">
        <v>40385</v>
      </c>
      <c r="C718" s="18">
        <v>11.870233000000001</v>
      </c>
      <c r="D718">
        <f t="shared" si="20"/>
        <v>6.4232476169326036E-2</v>
      </c>
    </row>
    <row r="719" spans="2:4" x14ac:dyDescent="0.25">
      <c r="B719" s="12">
        <v>40378</v>
      </c>
      <c r="C719" s="18">
        <v>11.153797000000001</v>
      </c>
      <c r="D719">
        <f t="shared" si="20"/>
        <v>3.2100444059258271E-2</v>
      </c>
    </row>
    <row r="720" spans="2:4" x14ac:dyDescent="0.25">
      <c r="B720" s="12">
        <v>40371</v>
      </c>
      <c r="C720" s="18">
        <v>10.806891</v>
      </c>
      <c r="D720">
        <f t="shared" si="20"/>
        <v>6.9828276701833225E-4</v>
      </c>
    </row>
    <row r="721" spans="2:4" x14ac:dyDescent="0.25">
      <c r="B721" s="12">
        <v>40364</v>
      </c>
      <c r="C721" s="18">
        <v>10.79935</v>
      </c>
      <c r="D721">
        <f t="shared" si="20"/>
        <v>2.947536779506188E-2</v>
      </c>
    </row>
    <row r="722" spans="2:4" x14ac:dyDescent="0.25">
      <c r="B722" s="12">
        <v>40357</v>
      </c>
      <c r="C722" s="18">
        <v>10.490149000000001</v>
      </c>
      <c r="D722">
        <f t="shared" si="20"/>
        <v>-1.3475229128643962E-2</v>
      </c>
    </row>
    <row r="723" spans="2:4" x14ac:dyDescent="0.25">
      <c r="B723" s="12">
        <v>40350</v>
      </c>
      <c r="C723" s="18">
        <v>10.633437000000001</v>
      </c>
      <c r="D723">
        <f t="shared" si="20"/>
        <v>-7.8431423529634947E-2</v>
      </c>
    </row>
    <row r="724" spans="2:4" x14ac:dyDescent="0.25">
      <c r="B724" s="12">
        <v>40343</v>
      </c>
      <c r="C724" s="18">
        <v>11.538411</v>
      </c>
      <c r="D724">
        <f t="shared" si="20"/>
        <v>5.0102999803874892E-2</v>
      </c>
    </row>
    <row r="725" spans="2:4" x14ac:dyDescent="0.25">
      <c r="B725" s="12">
        <v>40336</v>
      </c>
      <c r="C725" s="18">
        <v>10.987885</v>
      </c>
      <c r="D725">
        <f t="shared" si="20"/>
        <v>3.041017187155215E-2</v>
      </c>
    </row>
    <row r="726" spans="2:4" x14ac:dyDescent="0.25">
      <c r="B726" s="12">
        <v>40329</v>
      </c>
      <c r="C726" s="18">
        <v>10.663603</v>
      </c>
      <c r="D726">
        <f t="shared" si="20"/>
        <v>-3.5234010646174596E-3</v>
      </c>
    </row>
    <row r="727" spans="2:4" x14ac:dyDescent="0.25">
      <c r="B727" s="12">
        <v>40322</v>
      </c>
      <c r="C727" s="18">
        <v>10.701307999999999</v>
      </c>
      <c r="D727">
        <f t="shared" si="20"/>
        <v>-2.1099531095629676E-3</v>
      </c>
    </row>
    <row r="728" spans="2:4" x14ac:dyDescent="0.25">
      <c r="B728" s="12">
        <v>40315</v>
      </c>
      <c r="C728" s="18">
        <v>10.723935000000001</v>
      </c>
      <c r="D728">
        <f t="shared" si="20"/>
        <v>-3.5278141864630408E-2</v>
      </c>
    </row>
    <row r="729" spans="2:4" x14ac:dyDescent="0.25">
      <c r="B729" s="12">
        <v>40308</v>
      </c>
      <c r="C729" s="18">
        <v>11.11609</v>
      </c>
      <c r="D729">
        <f t="shared" si="20"/>
        <v>7.5188978506830484E-3</v>
      </c>
    </row>
    <row r="730" spans="2:4" x14ac:dyDescent="0.25">
      <c r="B730" s="12">
        <v>40301</v>
      </c>
      <c r="C730" s="18">
        <v>11.033132999999999</v>
      </c>
      <c r="D730">
        <f t="shared" si="20"/>
        <v>-0.10574587619110531</v>
      </c>
    </row>
    <row r="731" spans="2:4" x14ac:dyDescent="0.25">
      <c r="B731" s="12">
        <v>40294</v>
      </c>
      <c r="C731" s="18">
        <v>12.337804999999999</v>
      </c>
      <c r="D731">
        <f t="shared" si="20"/>
        <v>-6.4073020147098703E-2</v>
      </c>
    </row>
    <row r="732" spans="2:4" x14ac:dyDescent="0.25">
      <c r="B732" s="12">
        <v>40287</v>
      </c>
      <c r="C732" s="18">
        <v>13.182444</v>
      </c>
      <c r="D732">
        <f t="shared" si="20"/>
        <v>2.1624667956041455E-2</v>
      </c>
    </row>
    <row r="733" spans="2:4" x14ac:dyDescent="0.25">
      <c r="B733" s="12">
        <v>40280</v>
      </c>
      <c r="C733" s="18">
        <v>12.903411999999999</v>
      </c>
      <c r="D733">
        <f t="shared" si="20"/>
        <v>-1.6666524413143313E-2</v>
      </c>
    </row>
    <row r="734" spans="2:4" x14ac:dyDescent="0.25">
      <c r="B734" s="12">
        <v>40273</v>
      </c>
      <c r="C734" s="18">
        <v>13.122112</v>
      </c>
      <c r="D734">
        <f t="shared" si="20"/>
        <v>6.4871305615050501E-2</v>
      </c>
    </row>
    <row r="735" spans="2:4" x14ac:dyDescent="0.25">
      <c r="B735" s="12">
        <v>40266</v>
      </c>
      <c r="C735" s="18">
        <v>12.322721</v>
      </c>
      <c r="D735">
        <f t="shared" si="20"/>
        <v>-2.4417779686104479E-3</v>
      </c>
    </row>
    <row r="736" spans="2:4" x14ac:dyDescent="0.25">
      <c r="B736" s="12">
        <v>40259</v>
      </c>
      <c r="C736" s="18">
        <v>12.352884</v>
      </c>
      <c r="D736">
        <f t="shared" si="20"/>
        <v>4.9080125916896034E-3</v>
      </c>
    </row>
    <row r="737" spans="2:4" x14ac:dyDescent="0.25">
      <c r="B737" s="12">
        <v>40252</v>
      </c>
      <c r="C737" s="18">
        <v>12.292552000000001</v>
      </c>
      <c r="D737">
        <f t="shared" si="20"/>
        <v>-1.9254053812546412E-2</v>
      </c>
    </row>
    <row r="738" spans="2:4" x14ac:dyDescent="0.25">
      <c r="B738" s="12">
        <v>40245</v>
      </c>
      <c r="C738" s="18">
        <v>12.53388</v>
      </c>
      <c r="D738">
        <f t="shared" si="20"/>
        <v>5.4445657342752085E-3</v>
      </c>
    </row>
    <row r="739" spans="2:4" x14ac:dyDescent="0.25">
      <c r="B739" s="12">
        <v>40238</v>
      </c>
      <c r="C739" s="18">
        <v>12.466008</v>
      </c>
      <c r="D739">
        <f t="shared" si="20"/>
        <v>6.0975678258863963E-2</v>
      </c>
    </row>
    <row r="740" spans="2:4" x14ac:dyDescent="0.25">
      <c r="B740" s="12">
        <v>40231</v>
      </c>
      <c r="C740" s="18">
        <v>11.74957</v>
      </c>
      <c r="D740">
        <f t="shared" si="20"/>
        <v>-2.0125687031701922E-2</v>
      </c>
    </row>
    <row r="741" spans="2:4" x14ac:dyDescent="0.25">
      <c r="B741" s="12">
        <v>40224</v>
      </c>
      <c r="C741" s="18">
        <v>11.990895</v>
      </c>
      <c r="D741">
        <f t="shared" si="20"/>
        <v>3.045989111799563E-2</v>
      </c>
    </row>
    <row r="742" spans="2:4" x14ac:dyDescent="0.25">
      <c r="B742" s="12">
        <v>40217</v>
      </c>
      <c r="C742" s="18">
        <v>11.63645</v>
      </c>
      <c r="D742">
        <f t="shared" si="20"/>
        <v>-2.5268411482658015E-2</v>
      </c>
    </row>
    <row r="743" spans="2:4" x14ac:dyDescent="0.25">
      <c r="B743" s="12">
        <v>40210</v>
      </c>
      <c r="C743" s="18">
        <v>11.938107</v>
      </c>
      <c r="D743">
        <f t="shared" si="20"/>
        <v>-5.4360777220073708E-2</v>
      </c>
    </row>
    <row r="744" spans="2:4" x14ac:dyDescent="0.25">
      <c r="B744" s="12">
        <v>40203</v>
      </c>
      <c r="C744" s="18">
        <v>12.624378</v>
      </c>
      <c r="D744">
        <f t="shared" si="20"/>
        <v>-2.3906688768312034E-2</v>
      </c>
    </row>
    <row r="745" spans="2:4" x14ac:dyDescent="0.25">
      <c r="B745" s="12">
        <v>40196</v>
      </c>
      <c r="C745" s="18">
        <v>12.933577</v>
      </c>
      <c r="D745">
        <f t="shared" si="20"/>
        <v>-5.2486242689110618E-2</v>
      </c>
    </row>
    <row r="746" spans="2:4" x14ac:dyDescent="0.25">
      <c r="B746" s="12">
        <v>40189</v>
      </c>
      <c r="C746" s="18">
        <v>13.650015</v>
      </c>
      <c r="D746">
        <f t="shared" si="20"/>
        <v>-6.0405000550136645E-3</v>
      </c>
    </row>
    <row r="747" spans="2:4" x14ac:dyDescent="0.25">
      <c r="B747" s="12">
        <v>40182</v>
      </c>
      <c r="C747" s="18">
        <v>13.732969000000001</v>
      </c>
      <c r="D747">
        <f t="shared" si="20"/>
        <v>6.4289739799054724E-2</v>
      </c>
    </row>
    <row r="748" spans="2:4" x14ac:dyDescent="0.25">
      <c r="B748" s="12">
        <v>40175</v>
      </c>
      <c r="C748" s="18">
        <v>12.903411999999999</v>
      </c>
      <c r="D748">
        <f t="shared" si="20"/>
        <v>-2.1726485794069328E-2</v>
      </c>
    </row>
    <row r="749" spans="2:4" x14ac:dyDescent="0.25">
      <c r="B749" s="12">
        <v>40168</v>
      </c>
      <c r="C749" s="18">
        <v>13.189984000000001</v>
      </c>
      <c r="D749">
        <f t="shared" si="20"/>
        <v>3.6751428600398928E-2</v>
      </c>
    </row>
    <row r="750" spans="2:4" x14ac:dyDescent="0.25">
      <c r="B750" s="12">
        <v>40161</v>
      </c>
      <c r="C750" s="18">
        <v>12.722417</v>
      </c>
      <c r="D750">
        <f t="shared" si="20"/>
        <v>6.435345951222371E-2</v>
      </c>
    </row>
    <row r="751" spans="2:4" x14ac:dyDescent="0.25">
      <c r="B751" s="12">
        <v>40154</v>
      </c>
      <c r="C751" s="18">
        <v>11.953188000000001</v>
      </c>
      <c r="D751">
        <f t="shared" si="20"/>
        <v>-2.8203682312723299E-2</v>
      </c>
    </row>
    <row r="752" spans="2:4" x14ac:dyDescent="0.25">
      <c r="B752" s="12">
        <v>40147</v>
      </c>
      <c r="C752" s="18">
        <v>12.300096</v>
      </c>
      <c r="D752">
        <f t="shared" si="20"/>
        <v>-2.3937623911341799E-2</v>
      </c>
    </row>
    <row r="753" spans="2:4" x14ac:dyDescent="0.25">
      <c r="B753" s="12">
        <v>40140</v>
      </c>
      <c r="C753" s="18">
        <v>12.601751999999999</v>
      </c>
      <c r="D753">
        <f t="shared" si="20"/>
        <v>-1.7059064275165903E-2</v>
      </c>
    </row>
    <row r="754" spans="2:4" x14ac:dyDescent="0.25">
      <c r="B754" s="12">
        <v>40133</v>
      </c>
      <c r="C754" s="18">
        <v>12.820456999999999</v>
      </c>
      <c r="D754">
        <f t="shared" si="20"/>
        <v>-1.9607682698237205E-2</v>
      </c>
    </row>
    <row r="755" spans="2:4" x14ac:dyDescent="0.25">
      <c r="B755" s="12">
        <v>40126</v>
      </c>
      <c r="C755" s="18">
        <v>13.076864</v>
      </c>
      <c r="D755">
        <f t="shared" si="20"/>
        <v>-1.3090553751238243E-2</v>
      </c>
    </row>
    <row r="756" spans="2:4" x14ac:dyDescent="0.25">
      <c r="B756" s="12">
        <v>40119</v>
      </c>
      <c r="C756" s="18">
        <v>13.250318</v>
      </c>
      <c r="D756">
        <f t="shared" si="20"/>
        <v>3.3529303986589598E-2</v>
      </c>
    </row>
    <row r="757" spans="2:4" x14ac:dyDescent="0.25">
      <c r="B757" s="12">
        <v>40112</v>
      </c>
      <c r="C757" s="18">
        <v>12.820456999999999</v>
      </c>
      <c r="D757">
        <f t="shared" si="20"/>
        <v>-9.3816543266597274E-2</v>
      </c>
    </row>
    <row r="758" spans="2:4" x14ac:dyDescent="0.25">
      <c r="B758" s="12">
        <v>40105</v>
      </c>
      <c r="C758" s="18">
        <v>14.14775</v>
      </c>
      <c r="D758">
        <f t="shared" si="20"/>
        <v>4.5125270242937665E-2</v>
      </c>
    </row>
    <row r="759" spans="2:4" x14ac:dyDescent="0.25">
      <c r="B759" s="12">
        <v>40098</v>
      </c>
      <c r="C759" s="18">
        <v>13.536894</v>
      </c>
      <c r="D759">
        <f t="shared" si="20"/>
        <v>1.297981754546873E-2</v>
      </c>
    </row>
    <row r="760" spans="2:4" x14ac:dyDescent="0.25">
      <c r="B760" s="12">
        <v>40091</v>
      </c>
      <c r="C760" s="18">
        <v>13.363439</v>
      </c>
      <c r="D760">
        <f t="shared" si="20"/>
        <v>3.9905925183549407E-2</v>
      </c>
    </row>
    <row r="761" spans="2:4" x14ac:dyDescent="0.25">
      <c r="B761" s="12">
        <v>40084</v>
      </c>
      <c r="C761" s="18">
        <v>12.850623000000001</v>
      </c>
      <c r="D761">
        <f t="shared" si="20"/>
        <v>-7.1389353854175996E-2</v>
      </c>
    </row>
    <row r="762" spans="2:4" x14ac:dyDescent="0.25">
      <c r="B762" s="12">
        <v>40077</v>
      </c>
      <c r="C762" s="18">
        <v>13.838547999999999</v>
      </c>
      <c r="D762">
        <f t="shared" si="20"/>
        <v>-5.4470251168381445E-4</v>
      </c>
    </row>
    <row r="763" spans="2:4" x14ac:dyDescent="0.25">
      <c r="B763" s="12">
        <v>40070</v>
      </c>
      <c r="C763" s="18">
        <v>13.84609</v>
      </c>
      <c r="D763">
        <f t="shared" si="20"/>
        <v>-2.2884646516739826E-2</v>
      </c>
    </row>
    <row r="764" spans="2:4" x14ac:dyDescent="0.25">
      <c r="B764" s="12">
        <v>40063</v>
      </c>
      <c r="C764" s="18">
        <v>14.170374000000001</v>
      </c>
      <c r="D764">
        <f t="shared" si="20"/>
        <v>-4.7670190883035701E-3</v>
      </c>
    </row>
    <row r="765" spans="2:4" x14ac:dyDescent="0.25">
      <c r="B765" s="12">
        <v>40056</v>
      </c>
      <c r="C765" s="18">
        <v>14.238248</v>
      </c>
      <c r="D765">
        <f t="shared" si="20"/>
        <v>3.1881211292976719E-3</v>
      </c>
    </row>
    <row r="766" spans="2:4" x14ac:dyDescent="0.25">
      <c r="B766" s="12">
        <v>40049</v>
      </c>
      <c r="C766" s="18">
        <v>14.192999</v>
      </c>
      <c r="D766">
        <f t="shared" si="20"/>
        <v>4.9637511546161361E-2</v>
      </c>
    </row>
    <row r="767" spans="2:4" x14ac:dyDescent="0.25">
      <c r="B767" s="12">
        <v>40042</v>
      </c>
      <c r="C767" s="18">
        <v>13.52181</v>
      </c>
      <c r="D767">
        <f t="shared" si="20"/>
        <v>3.701565983138333E-2</v>
      </c>
    </row>
    <row r="768" spans="2:4" x14ac:dyDescent="0.25">
      <c r="B768" s="12">
        <v>40035</v>
      </c>
      <c r="C768" s="18">
        <v>13.039156999999999</v>
      </c>
      <c r="D768">
        <f t="shared" si="20"/>
        <v>3.9687451660178841E-2</v>
      </c>
    </row>
    <row r="769" spans="2:4" x14ac:dyDescent="0.25">
      <c r="B769" s="12">
        <v>40028</v>
      </c>
      <c r="C769" s="18">
        <v>12.54142</v>
      </c>
      <c r="D769">
        <f t="shared" si="20"/>
        <v>-6.5712544412088736E-3</v>
      </c>
    </row>
    <row r="770" spans="2:4" x14ac:dyDescent="0.25">
      <c r="B770" s="12">
        <v>40021</v>
      </c>
      <c r="C770" s="18">
        <v>12.624378</v>
      </c>
      <c r="D770">
        <f t="shared" si="20"/>
        <v>8.349520762550422E-2</v>
      </c>
    </row>
    <row r="771" spans="2:4" x14ac:dyDescent="0.25">
      <c r="B771" s="12">
        <v>40014</v>
      </c>
      <c r="C771" s="18">
        <v>11.651531</v>
      </c>
      <c r="D771">
        <f t="shared" ref="D771:D834" si="21">C771/C772-1</f>
        <v>3.8984915413065035E-3</v>
      </c>
    </row>
    <row r="772" spans="2:4" x14ac:dyDescent="0.25">
      <c r="B772" s="12">
        <v>40007</v>
      </c>
      <c r="C772" s="18">
        <v>11.606284</v>
      </c>
      <c r="D772">
        <f t="shared" si="21"/>
        <v>0.15540561997602231</v>
      </c>
    </row>
    <row r="773" spans="2:4" x14ac:dyDescent="0.25">
      <c r="B773" s="12">
        <v>40000</v>
      </c>
      <c r="C773" s="18">
        <v>10.045203000000001</v>
      </c>
      <c r="D773">
        <f t="shared" si="21"/>
        <v>-5.0605979010546309E-2</v>
      </c>
    </row>
    <row r="774" spans="2:4" x14ac:dyDescent="0.25">
      <c r="B774" s="12">
        <v>39993</v>
      </c>
      <c r="C774" s="18">
        <v>10.580647000000001</v>
      </c>
      <c r="D774">
        <f t="shared" si="21"/>
        <v>-1.197177923196413E-2</v>
      </c>
    </row>
    <row r="775" spans="2:4" x14ac:dyDescent="0.25">
      <c r="B775" s="12">
        <v>39986</v>
      </c>
      <c r="C775" s="18">
        <v>10.708850999999999</v>
      </c>
      <c r="D775">
        <f t="shared" si="21"/>
        <v>4.1055730163621629E-2</v>
      </c>
    </row>
    <row r="776" spans="2:4" x14ac:dyDescent="0.25">
      <c r="B776" s="12">
        <v>39979</v>
      </c>
      <c r="C776" s="18">
        <v>10.286530000000001</v>
      </c>
      <c r="D776">
        <f t="shared" si="21"/>
        <v>-6.9577137994518368E-2</v>
      </c>
    </row>
    <row r="777" spans="2:4" x14ac:dyDescent="0.25">
      <c r="B777" s="12">
        <v>39972</v>
      </c>
      <c r="C777" s="18">
        <v>11.055758000000001</v>
      </c>
      <c r="D777">
        <f t="shared" si="21"/>
        <v>-2.6560271554774695E-2</v>
      </c>
    </row>
    <row r="778" spans="2:4" x14ac:dyDescent="0.25">
      <c r="B778" s="12">
        <v>39965</v>
      </c>
      <c r="C778" s="18">
        <v>11.357414</v>
      </c>
      <c r="D778">
        <f t="shared" si="21"/>
        <v>7.3413941510382053E-2</v>
      </c>
    </row>
    <row r="779" spans="2:4" x14ac:dyDescent="0.25">
      <c r="B779" s="12">
        <v>39958</v>
      </c>
      <c r="C779" s="18">
        <v>10.580647000000001</v>
      </c>
      <c r="D779">
        <f t="shared" si="21"/>
        <v>1.8142321434241993E-2</v>
      </c>
    </row>
    <row r="780" spans="2:4" x14ac:dyDescent="0.25">
      <c r="B780" s="12">
        <v>39951</v>
      </c>
      <c r="C780" s="18">
        <v>10.392110000000001</v>
      </c>
      <c r="D780">
        <f t="shared" si="21"/>
        <v>3.9999943957486295E-2</v>
      </c>
    </row>
    <row r="781" spans="2:4" x14ac:dyDescent="0.25">
      <c r="B781" s="12">
        <v>39944</v>
      </c>
      <c r="C781" s="18">
        <v>9.9924140000000001</v>
      </c>
      <c r="D781">
        <f t="shared" si="21"/>
        <v>-9.3707340729881849E-2</v>
      </c>
    </row>
    <row r="782" spans="2:4" x14ac:dyDescent="0.25">
      <c r="B782" s="12">
        <v>39937</v>
      </c>
      <c r="C782" s="18">
        <v>11.025593000000001</v>
      </c>
      <c r="D782">
        <f t="shared" si="21"/>
        <v>6.9495317511474086E-2</v>
      </c>
    </row>
    <row r="783" spans="2:4" x14ac:dyDescent="0.25">
      <c r="B783" s="12">
        <v>39930</v>
      </c>
      <c r="C783" s="18">
        <v>10.309155000000001</v>
      </c>
      <c r="D783">
        <f t="shared" si="21"/>
        <v>0.10241941546450151</v>
      </c>
    </row>
    <row r="784" spans="2:4" x14ac:dyDescent="0.25">
      <c r="B784" s="12">
        <v>39923</v>
      </c>
      <c r="C784" s="18">
        <v>9.3513909999999996</v>
      </c>
      <c r="D784">
        <f t="shared" si="21"/>
        <v>1.0594862208325839E-2</v>
      </c>
    </row>
    <row r="785" spans="2:4" x14ac:dyDescent="0.25">
      <c r="B785" s="12">
        <v>39916</v>
      </c>
      <c r="C785" s="18">
        <v>9.2533530000000006</v>
      </c>
      <c r="D785">
        <f t="shared" si="21"/>
        <v>2.1648787482856369E-2</v>
      </c>
    </row>
    <row r="786" spans="2:4" x14ac:dyDescent="0.25">
      <c r="B786" s="12">
        <v>39909</v>
      </c>
      <c r="C786" s="18">
        <v>9.0572739999999996</v>
      </c>
      <c r="D786">
        <f t="shared" si="21"/>
        <v>5.8149620189869911E-2</v>
      </c>
    </row>
    <row r="787" spans="2:4" x14ac:dyDescent="0.25">
      <c r="B787" s="12">
        <v>39902</v>
      </c>
      <c r="C787" s="18">
        <v>8.5595400000000001</v>
      </c>
      <c r="D787">
        <f t="shared" si="21"/>
        <v>7.0754667415234396E-2</v>
      </c>
    </row>
    <row r="788" spans="2:4" x14ac:dyDescent="0.25">
      <c r="B788" s="12">
        <v>39895</v>
      </c>
      <c r="C788" s="18">
        <v>7.993932</v>
      </c>
      <c r="D788">
        <f t="shared" si="21"/>
        <v>9.5041327408498466E-2</v>
      </c>
    </row>
    <row r="789" spans="2:4" x14ac:dyDescent="0.25">
      <c r="B789" s="12">
        <v>39888</v>
      </c>
      <c r="C789" s="18">
        <v>7.3001189999999996</v>
      </c>
      <c r="D789">
        <f t="shared" si="21"/>
        <v>5.4466495595507425E-2</v>
      </c>
    </row>
    <row r="790" spans="2:4" x14ac:dyDescent="0.25">
      <c r="B790" s="12">
        <v>39881</v>
      </c>
      <c r="C790" s="18">
        <v>6.9230450000000001</v>
      </c>
      <c r="D790">
        <f t="shared" si="21"/>
        <v>0.14606706046221807</v>
      </c>
    </row>
    <row r="791" spans="2:4" x14ac:dyDescent="0.25">
      <c r="B791" s="12">
        <v>39874</v>
      </c>
      <c r="C791" s="18">
        <v>6.0406979999999999</v>
      </c>
      <c r="D791">
        <f t="shared" si="21"/>
        <v>-6.4252262071416322E-2</v>
      </c>
    </row>
    <row r="792" spans="2:4" x14ac:dyDescent="0.25">
      <c r="B792" s="12">
        <v>39867</v>
      </c>
      <c r="C792" s="18">
        <v>6.4554770000000001</v>
      </c>
      <c r="D792">
        <f t="shared" si="21"/>
        <v>-3.4925353135840664E-3</v>
      </c>
    </row>
    <row r="793" spans="2:4" x14ac:dyDescent="0.25">
      <c r="B793" s="12">
        <v>39860</v>
      </c>
      <c r="C793" s="18">
        <v>6.4781019999999998</v>
      </c>
      <c r="D793">
        <f t="shared" si="21"/>
        <v>-0.11716319209029924</v>
      </c>
    </row>
    <row r="794" spans="2:4" x14ac:dyDescent="0.25">
      <c r="B794" s="12">
        <v>39853</v>
      </c>
      <c r="C794" s="18">
        <v>7.3378249999999996</v>
      </c>
      <c r="D794">
        <f t="shared" si="21"/>
        <v>-4.9804731380850065E-2</v>
      </c>
    </row>
    <row r="795" spans="2:4" x14ac:dyDescent="0.25">
      <c r="B795" s="12">
        <v>39846</v>
      </c>
      <c r="C795" s="18">
        <v>7.7224389999999996</v>
      </c>
      <c r="D795">
        <f t="shared" si="21"/>
        <v>6.7778953837985378E-2</v>
      </c>
    </row>
    <row r="796" spans="2:4" x14ac:dyDescent="0.25">
      <c r="B796" s="12">
        <v>39839</v>
      </c>
      <c r="C796" s="18">
        <v>7.2322449999999998</v>
      </c>
      <c r="D796">
        <f t="shared" si="21"/>
        <v>-7.521689533771414E-2</v>
      </c>
    </row>
    <row r="797" spans="2:4" x14ac:dyDescent="0.25">
      <c r="B797" s="12">
        <v>39832</v>
      </c>
      <c r="C797" s="18">
        <v>7.8204770000000003</v>
      </c>
      <c r="D797">
        <f t="shared" si="21"/>
        <v>-0.21498864663765105</v>
      </c>
    </row>
    <row r="798" spans="2:4" x14ac:dyDescent="0.25">
      <c r="B798" s="12">
        <v>39825</v>
      </c>
      <c r="C798" s="18">
        <v>9.9622469999999996</v>
      </c>
      <c r="D798">
        <f t="shared" si="21"/>
        <v>-5.8446331306582722E-2</v>
      </c>
    </row>
    <row r="799" spans="2:4" x14ac:dyDescent="0.25">
      <c r="B799" s="12">
        <v>39818</v>
      </c>
      <c r="C799" s="18">
        <v>10.580647000000001</v>
      </c>
      <c r="D799">
        <f t="shared" si="21"/>
        <v>-0.12694463665707234</v>
      </c>
    </row>
    <row r="800" spans="2:4" x14ac:dyDescent="0.25">
      <c r="B800" s="12">
        <v>39811</v>
      </c>
      <c r="C800" s="18">
        <v>12.119102</v>
      </c>
      <c r="D800">
        <f t="shared" si="21"/>
        <v>0.11830205546598638</v>
      </c>
    </row>
    <row r="801" spans="2:4" x14ac:dyDescent="0.25">
      <c r="B801" s="12">
        <v>39804</v>
      </c>
      <c r="C801" s="18">
        <v>10.837056</v>
      </c>
      <c r="D801">
        <f t="shared" si="21"/>
        <v>1.2685178297830557E-2</v>
      </c>
    </row>
    <row r="802" spans="2:4" x14ac:dyDescent="0.25">
      <c r="B802" s="12">
        <v>39797</v>
      </c>
      <c r="C802" s="18">
        <v>10.701307999999999</v>
      </c>
      <c r="D802">
        <f t="shared" si="21"/>
        <v>5.2670470703580774E-2</v>
      </c>
    </row>
    <row r="803" spans="2:4" x14ac:dyDescent="0.25">
      <c r="B803" s="12">
        <v>39790</v>
      </c>
      <c r="C803" s="18">
        <v>10.165867</v>
      </c>
      <c r="D803">
        <f t="shared" si="21"/>
        <v>8.6220610167782041E-2</v>
      </c>
    </row>
    <row r="804" spans="2:4" x14ac:dyDescent="0.25">
      <c r="B804" s="12">
        <v>39783</v>
      </c>
      <c r="C804" s="18">
        <v>9.3589339999999996</v>
      </c>
      <c r="D804">
        <f t="shared" si="21"/>
        <v>-4.9041998824376432E-2</v>
      </c>
    </row>
    <row r="805" spans="2:4" x14ac:dyDescent="0.25">
      <c r="B805" s="12">
        <v>39776</v>
      </c>
      <c r="C805" s="18">
        <v>9.8415850000000002</v>
      </c>
      <c r="D805">
        <f t="shared" si="21"/>
        <v>4.0669893140203195E-2</v>
      </c>
    </row>
    <row r="806" spans="2:4" x14ac:dyDescent="0.25">
      <c r="B806" s="12">
        <v>39769</v>
      </c>
      <c r="C806" s="18">
        <v>9.4569709999999993</v>
      </c>
      <c r="D806">
        <f t="shared" si="21"/>
        <v>-2.6397605529938639E-2</v>
      </c>
    </row>
    <row r="807" spans="2:4" x14ac:dyDescent="0.25">
      <c r="B807" s="12">
        <v>39762</v>
      </c>
      <c r="C807" s="18">
        <v>9.713381</v>
      </c>
      <c r="D807">
        <f t="shared" si="21"/>
        <v>-0.12618726548633552</v>
      </c>
    </row>
    <row r="808" spans="2:4" x14ac:dyDescent="0.25">
      <c r="B808" s="12">
        <v>39755</v>
      </c>
      <c r="C808" s="18">
        <v>11.11609</v>
      </c>
      <c r="D808">
        <f t="shared" si="21"/>
        <v>-3.3806424843486615E-3</v>
      </c>
    </row>
    <row r="809" spans="2:4" x14ac:dyDescent="0.25">
      <c r="B809" s="12">
        <v>39748</v>
      </c>
      <c r="C809" s="18">
        <v>11.153797000000001</v>
      </c>
      <c r="D809">
        <f t="shared" si="21"/>
        <v>-1.3342149783827306E-2</v>
      </c>
    </row>
    <row r="810" spans="2:4" x14ac:dyDescent="0.25">
      <c r="B810" s="12">
        <v>39741</v>
      </c>
      <c r="C810" s="18">
        <v>11.304625</v>
      </c>
      <c r="D810">
        <f t="shared" si="21"/>
        <v>-0.16536760925298033</v>
      </c>
    </row>
    <row r="811" spans="2:4" x14ac:dyDescent="0.25">
      <c r="B811" s="12">
        <v>39734</v>
      </c>
      <c r="C811" s="18">
        <v>13.544435999999999</v>
      </c>
      <c r="D811">
        <f t="shared" si="21"/>
        <v>-2.3912860651110868E-2</v>
      </c>
    </row>
    <row r="812" spans="2:4" x14ac:dyDescent="0.25">
      <c r="B812" s="12">
        <v>39727</v>
      </c>
      <c r="C812" s="18">
        <v>13.876257000000001</v>
      </c>
      <c r="D812">
        <f t="shared" si="21"/>
        <v>-0.1080950063051167</v>
      </c>
    </row>
    <row r="813" spans="2:4" x14ac:dyDescent="0.25">
      <c r="B813" s="12">
        <v>39720</v>
      </c>
      <c r="C813" s="18">
        <v>15.557999000000001</v>
      </c>
      <c r="D813">
        <f t="shared" si="21"/>
        <v>-0.14184699712343862</v>
      </c>
    </row>
    <row r="814" spans="2:4" x14ac:dyDescent="0.25">
      <c r="B814" s="12">
        <v>39713</v>
      </c>
      <c r="C814" s="18">
        <v>18.129632999999998</v>
      </c>
      <c r="D814">
        <f t="shared" si="21"/>
        <v>-2.9862693628717851E-2</v>
      </c>
    </row>
    <row r="815" spans="2:4" x14ac:dyDescent="0.25">
      <c r="B815" s="12">
        <v>39706</v>
      </c>
      <c r="C815" s="18">
        <v>18.687698000000001</v>
      </c>
      <c r="D815">
        <f t="shared" si="21"/>
        <v>8.1623556623022786E-2</v>
      </c>
    </row>
    <row r="816" spans="2:4" x14ac:dyDescent="0.25">
      <c r="B816" s="12">
        <v>39699</v>
      </c>
      <c r="C816" s="18">
        <v>17.277450999999999</v>
      </c>
      <c r="D816">
        <f t="shared" si="21"/>
        <v>-7.134154292491679E-2</v>
      </c>
    </row>
    <row r="817" spans="2:4" x14ac:dyDescent="0.25">
      <c r="B817" s="12">
        <v>39692</v>
      </c>
      <c r="C817" s="18">
        <v>18.604742000000002</v>
      </c>
      <c r="D817">
        <f t="shared" si="21"/>
        <v>-7.5684021939655621E-2</v>
      </c>
    </row>
    <row r="818" spans="2:4" x14ac:dyDescent="0.25">
      <c r="B818" s="12">
        <v>39685</v>
      </c>
      <c r="C818" s="18">
        <v>20.128119000000002</v>
      </c>
      <c r="D818">
        <f t="shared" si="21"/>
        <v>2.4175184618087098E-2</v>
      </c>
    </row>
    <row r="819" spans="2:4" x14ac:dyDescent="0.25">
      <c r="B819" s="12">
        <v>39678</v>
      </c>
      <c r="C819" s="18">
        <v>19.653003999999999</v>
      </c>
      <c r="D819">
        <f t="shared" si="21"/>
        <v>-5.3396234730520464E-2</v>
      </c>
    </row>
    <row r="820" spans="2:4" x14ac:dyDescent="0.25">
      <c r="B820" s="12">
        <v>39671</v>
      </c>
      <c r="C820" s="18">
        <v>20.761595</v>
      </c>
      <c r="D820">
        <f t="shared" si="21"/>
        <v>2.4944016240658895E-2</v>
      </c>
    </row>
    <row r="821" spans="2:4" x14ac:dyDescent="0.25">
      <c r="B821" s="12">
        <v>39664</v>
      </c>
      <c r="C821" s="18">
        <v>20.256321</v>
      </c>
      <c r="D821">
        <f t="shared" si="21"/>
        <v>2.8330889461663844E-2</v>
      </c>
    </row>
    <row r="822" spans="2:4" x14ac:dyDescent="0.25">
      <c r="B822" s="12">
        <v>39657</v>
      </c>
      <c r="C822" s="18">
        <v>19.698252</v>
      </c>
      <c r="D822">
        <f t="shared" si="21"/>
        <v>-3.0797875674676178E-2</v>
      </c>
    </row>
    <row r="823" spans="2:4" x14ac:dyDescent="0.25">
      <c r="B823" s="12">
        <v>39650</v>
      </c>
      <c r="C823" s="18">
        <v>20.324193999999999</v>
      </c>
      <c r="D823">
        <f t="shared" si="21"/>
        <v>-2.3196741264713605E-2</v>
      </c>
    </row>
    <row r="824" spans="2:4" x14ac:dyDescent="0.25">
      <c r="B824" s="12">
        <v>39643</v>
      </c>
      <c r="C824" s="18">
        <v>20.806844999999999</v>
      </c>
      <c r="D824">
        <f t="shared" si="21"/>
        <v>0.11700384343018655</v>
      </c>
    </row>
    <row r="825" spans="2:4" x14ac:dyDescent="0.25">
      <c r="B825" s="12">
        <v>39636</v>
      </c>
      <c r="C825" s="18">
        <v>18.627371</v>
      </c>
      <c r="D825">
        <f t="shared" si="21"/>
        <v>-4.0030948039585512E-2</v>
      </c>
    </row>
    <row r="826" spans="2:4" x14ac:dyDescent="0.25">
      <c r="B826" s="12">
        <v>39629</v>
      </c>
      <c r="C826" s="18">
        <v>19.404136999999999</v>
      </c>
      <c r="D826">
        <f t="shared" si="21"/>
        <v>-5.0553416684473218E-2</v>
      </c>
    </row>
    <row r="827" spans="2:4" x14ac:dyDescent="0.25">
      <c r="B827" s="12">
        <v>39622</v>
      </c>
      <c r="C827" s="18">
        <v>20.437313</v>
      </c>
      <c r="D827">
        <f t="shared" si="21"/>
        <v>-1.4738990828376819E-3</v>
      </c>
    </row>
    <row r="828" spans="2:4" x14ac:dyDescent="0.25">
      <c r="B828" s="12">
        <v>39615</v>
      </c>
      <c r="C828" s="18">
        <v>20.467479999999998</v>
      </c>
      <c r="D828">
        <f t="shared" si="21"/>
        <v>-0.10429041263555028</v>
      </c>
    </row>
    <row r="829" spans="2:4" x14ac:dyDescent="0.25">
      <c r="B829" s="12">
        <v>39608</v>
      </c>
      <c r="C829" s="18">
        <v>22.850576</v>
      </c>
      <c r="D829">
        <f t="shared" si="21"/>
        <v>-6.1047431277492681E-2</v>
      </c>
    </row>
    <row r="830" spans="2:4" x14ac:dyDescent="0.25">
      <c r="B830" s="12">
        <v>39601</v>
      </c>
      <c r="C830" s="18">
        <v>24.336241000000001</v>
      </c>
      <c r="D830">
        <f t="shared" si="21"/>
        <v>-2.0042540910785278E-2</v>
      </c>
    </row>
    <row r="831" spans="2:4" x14ac:dyDescent="0.25">
      <c r="B831" s="12">
        <v>39594</v>
      </c>
      <c r="C831" s="18">
        <v>24.833977000000001</v>
      </c>
      <c r="D831">
        <f t="shared" si="21"/>
        <v>3.0995616209554377E-2</v>
      </c>
    </row>
    <row r="832" spans="2:4" x14ac:dyDescent="0.25">
      <c r="B832" s="12">
        <v>39587</v>
      </c>
      <c r="C832" s="18">
        <v>24.087374000000001</v>
      </c>
      <c r="D832">
        <f t="shared" si="21"/>
        <v>-4.9843779148378564E-3</v>
      </c>
    </row>
    <row r="833" spans="2:4" x14ac:dyDescent="0.25">
      <c r="B833" s="12">
        <v>39580</v>
      </c>
      <c r="C833" s="18">
        <v>24.208036</v>
      </c>
      <c r="D833">
        <f t="shared" si="21"/>
        <v>2.5559168910250563E-2</v>
      </c>
    </row>
    <row r="834" spans="2:4" x14ac:dyDescent="0.25">
      <c r="B834" s="12">
        <v>39573</v>
      </c>
      <c r="C834" s="18">
        <v>23.604718999999999</v>
      </c>
      <c r="D834">
        <f t="shared" si="21"/>
        <v>1.1962347607395341E-2</v>
      </c>
    </row>
    <row r="835" spans="2:4" x14ac:dyDescent="0.25">
      <c r="B835" s="12">
        <v>39566</v>
      </c>
      <c r="C835" s="18">
        <v>23.325689000000001</v>
      </c>
      <c r="D835">
        <f t="shared" ref="D835:D898" si="22">C835/C836-1</f>
        <v>-6.4247173952832748E-3</v>
      </c>
    </row>
    <row r="836" spans="2:4" x14ac:dyDescent="0.25">
      <c r="B836" s="12">
        <v>39559</v>
      </c>
      <c r="C836" s="18">
        <v>23.476519</v>
      </c>
      <c r="D836">
        <f t="shared" si="22"/>
        <v>0.17294659194002238</v>
      </c>
    </row>
    <row r="837" spans="2:4" x14ac:dyDescent="0.25">
      <c r="B837" s="12">
        <v>39552</v>
      </c>
      <c r="C837" s="18">
        <v>20.014994000000002</v>
      </c>
      <c r="D837">
        <f t="shared" si="22"/>
        <v>9.9875785162624631E-2</v>
      </c>
    </row>
    <row r="838" spans="2:4" x14ac:dyDescent="0.25">
      <c r="B838" s="12">
        <v>39545</v>
      </c>
      <c r="C838" s="18">
        <v>18.197503999999999</v>
      </c>
      <c r="D838">
        <f t="shared" si="22"/>
        <v>-8.3902851386043698E-2</v>
      </c>
    </row>
    <row r="839" spans="2:4" x14ac:dyDescent="0.25">
      <c r="B839" s="12">
        <v>39538</v>
      </c>
      <c r="C839" s="18">
        <v>19.864163999999999</v>
      </c>
      <c r="D839">
        <f t="shared" si="22"/>
        <v>6.5533868613420587E-2</v>
      </c>
    </row>
    <row r="840" spans="2:4" x14ac:dyDescent="0.25">
      <c r="B840" s="12">
        <v>39531</v>
      </c>
      <c r="C840" s="18">
        <v>18.642451999999999</v>
      </c>
      <c r="D840">
        <f t="shared" si="22"/>
        <v>8.5680763428892526E-3</v>
      </c>
    </row>
    <row r="841" spans="2:4" x14ac:dyDescent="0.25">
      <c r="B841" s="12">
        <v>39524</v>
      </c>
      <c r="C841" s="18">
        <v>18.484079000000001</v>
      </c>
      <c r="D841">
        <f t="shared" si="22"/>
        <v>-3.658536848305749E-3</v>
      </c>
    </row>
    <row r="842" spans="2:4" x14ac:dyDescent="0.25">
      <c r="B842" s="12">
        <v>39517</v>
      </c>
      <c r="C842" s="18">
        <v>18.551952</v>
      </c>
      <c r="D842">
        <f t="shared" si="22"/>
        <v>-9.2632417661349109E-3</v>
      </c>
    </row>
    <row r="843" spans="2:4" x14ac:dyDescent="0.25">
      <c r="B843" s="12">
        <v>39510</v>
      </c>
      <c r="C843" s="18">
        <v>18.72541</v>
      </c>
      <c r="D843">
        <f t="shared" si="22"/>
        <v>-2.9319557800331353E-2</v>
      </c>
    </row>
    <row r="844" spans="2:4" x14ac:dyDescent="0.25">
      <c r="B844" s="12">
        <v>39503</v>
      </c>
      <c r="C844" s="18">
        <v>19.291014000000001</v>
      </c>
      <c r="D844">
        <f t="shared" si="22"/>
        <v>-2.329127867234948E-2</v>
      </c>
    </row>
    <row r="845" spans="2:4" x14ac:dyDescent="0.25">
      <c r="B845" s="12">
        <v>39496</v>
      </c>
      <c r="C845" s="18">
        <v>19.751041000000001</v>
      </c>
      <c r="D845">
        <f t="shared" si="22"/>
        <v>-2.3125723127073283E-2</v>
      </c>
    </row>
    <row r="846" spans="2:4" x14ac:dyDescent="0.25">
      <c r="B846" s="12">
        <v>39489</v>
      </c>
      <c r="C846" s="18">
        <v>20.218610999999999</v>
      </c>
      <c r="D846">
        <f t="shared" si="22"/>
        <v>-2.6860261298750521E-2</v>
      </c>
    </row>
    <row r="847" spans="2:4" x14ac:dyDescent="0.25">
      <c r="B847" s="12">
        <v>39482</v>
      </c>
      <c r="C847" s="18">
        <v>20.776678</v>
      </c>
      <c r="D847">
        <f t="shared" si="22"/>
        <v>-9.5535160293269361E-2</v>
      </c>
    </row>
    <row r="848" spans="2:4" x14ac:dyDescent="0.25">
      <c r="B848" s="12">
        <v>39475</v>
      </c>
      <c r="C848" s="18">
        <v>22.971239000000001</v>
      </c>
      <c r="D848">
        <f t="shared" si="22"/>
        <v>0.11493408847721232</v>
      </c>
    </row>
    <row r="849" spans="2:4" x14ac:dyDescent="0.25">
      <c r="B849" s="12">
        <v>39468</v>
      </c>
      <c r="C849" s="18">
        <v>20.603225999999999</v>
      </c>
      <c r="D849">
        <f t="shared" si="22"/>
        <v>-3.2920384587709073E-2</v>
      </c>
    </row>
    <row r="850" spans="2:4" x14ac:dyDescent="0.25">
      <c r="B850" s="12">
        <v>39461</v>
      </c>
      <c r="C850" s="18">
        <v>21.304580999999999</v>
      </c>
      <c r="D850">
        <f t="shared" si="22"/>
        <v>-7.9504705463148806E-2</v>
      </c>
    </row>
    <row r="851" spans="2:4" x14ac:dyDescent="0.25">
      <c r="B851" s="12">
        <v>39454</v>
      </c>
      <c r="C851" s="18">
        <v>23.144693</v>
      </c>
      <c r="D851">
        <f t="shared" si="22"/>
        <v>-9.6289705601680264E-2</v>
      </c>
    </row>
    <row r="852" spans="2:4" x14ac:dyDescent="0.25">
      <c r="B852" s="12">
        <v>39447</v>
      </c>
      <c r="C852" s="18">
        <v>25.610744</v>
      </c>
      <c r="D852">
        <f t="shared" si="22"/>
        <v>-8.3895395411418661E-2</v>
      </c>
    </row>
    <row r="853" spans="2:4" x14ac:dyDescent="0.25">
      <c r="B853" s="12">
        <v>39440</v>
      </c>
      <c r="C853" s="18">
        <v>27.956135</v>
      </c>
      <c r="D853">
        <f t="shared" si="22"/>
        <v>5.0141694818937932E-2</v>
      </c>
    </row>
    <row r="854" spans="2:4" x14ac:dyDescent="0.25">
      <c r="B854" s="12">
        <v>39433</v>
      </c>
      <c r="C854" s="18">
        <v>26.621297999999999</v>
      </c>
      <c r="D854">
        <f t="shared" si="22"/>
        <v>1.4659359595162291E-2</v>
      </c>
    </row>
    <row r="855" spans="2:4" x14ac:dyDescent="0.25">
      <c r="B855" s="12">
        <v>39426</v>
      </c>
      <c r="C855" s="18">
        <v>26.236685000000001</v>
      </c>
      <c r="D855">
        <f t="shared" si="22"/>
        <v>-1.2489409455027745E-2</v>
      </c>
    </row>
    <row r="856" spans="2:4" x14ac:dyDescent="0.25">
      <c r="B856" s="12">
        <v>39419</v>
      </c>
      <c r="C856" s="18">
        <v>26.56851</v>
      </c>
      <c r="D856">
        <f t="shared" si="22"/>
        <v>3.5263028446274935E-2</v>
      </c>
    </row>
    <row r="857" spans="2:4" x14ac:dyDescent="0.25">
      <c r="B857" s="12">
        <v>39412</v>
      </c>
      <c r="C857" s="18">
        <v>25.663536000000001</v>
      </c>
      <c r="D857">
        <f t="shared" si="22"/>
        <v>3.5605682294853835E-2</v>
      </c>
    </row>
    <row r="858" spans="2:4" x14ac:dyDescent="0.25">
      <c r="B858" s="12">
        <v>39405</v>
      </c>
      <c r="C858" s="18">
        <v>24.781185000000001</v>
      </c>
      <c r="D858">
        <f t="shared" si="22"/>
        <v>-5.4388492206404515E-2</v>
      </c>
    </row>
    <row r="859" spans="2:4" x14ac:dyDescent="0.25">
      <c r="B859" s="12">
        <v>39398</v>
      </c>
      <c r="C859" s="18">
        <v>26.206517999999999</v>
      </c>
      <c r="D859">
        <f t="shared" si="22"/>
        <v>1.1644841933135419E-2</v>
      </c>
    </row>
    <row r="860" spans="2:4" x14ac:dyDescent="0.25">
      <c r="B860" s="12">
        <v>39391</v>
      </c>
      <c r="C860" s="18">
        <v>25.904859999999999</v>
      </c>
      <c r="D860">
        <f t="shared" si="22"/>
        <v>-5.6836906249591479E-2</v>
      </c>
    </row>
    <row r="861" spans="2:4" x14ac:dyDescent="0.25">
      <c r="B861" s="12">
        <v>39384</v>
      </c>
      <c r="C861" s="18">
        <v>27.465938999999999</v>
      </c>
      <c r="D861">
        <f t="shared" si="22"/>
        <v>4.2358300474773847E-2</v>
      </c>
    </row>
    <row r="862" spans="2:4" x14ac:dyDescent="0.25">
      <c r="B862" s="12">
        <v>39377</v>
      </c>
      <c r="C862" s="18">
        <v>26.349806000000001</v>
      </c>
      <c r="D862">
        <f t="shared" si="22"/>
        <v>1.5993043538880647E-2</v>
      </c>
    </row>
    <row r="863" spans="2:4" x14ac:dyDescent="0.25">
      <c r="B863" s="12">
        <v>39370</v>
      </c>
      <c r="C863" s="18">
        <v>25.935026000000001</v>
      </c>
      <c r="D863">
        <f t="shared" si="22"/>
        <v>0.17052403633833735</v>
      </c>
    </row>
    <row r="864" spans="2:4" x14ac:dyDescent="0.25">
      <c r="B864" s="12">
        <v>39363</v>
      </c>
      <c r="C864" s="18">
        <v>22.156765</v>
      </c>
      <c r="D864">
        <f t="shared" si="22"/>
        <v>-3.2916329636520691E-2</v>
      </c>
    </row>
    <row r="865" spans="2:4" x14ac:dyDescent="0.25">
      <c r="B865" s="12">
        <v>39356</v>
      </c>
      <c r="C865" s="18">
        <v>22.910907999999999</v>
      </c>
      <c r="D865">
        <f t="shared" si="22"/>
        <v>2.8088038003376781E-2</v>
      </c>
    </row>
    <row r="866" spans="2:4" x14ac:dyDescent="0.25">
      <c r="B866" s="12">
        <v>39349</v>
      </c>
      <c r="C866" s="18">
        <v>22.284967000000002</v>
      </c>
      <c r="D866">
        <f t="shared" si="22"/>
        <v>5.4603857835119785E-2</v>
      </c>
    </row>
    <row r="867" spans="2:4" x14ac:dyDescent="0.25">
      <c r="B867" s="12">
        <v>39342</v>
      </c>
      <c r="C867" s="18">
        <v>21.131125999999998</v>
      </c>
      <c r="D867">
        <f t="shared" si="22"/>
        <v>5.6561054524745247E-2</v>
      </c>
    </row>
    <row r="868" spans="2:4" x14ac:dyDescent="0.25">
      <c r="B868" s="12">
        <v>39335</v>
      </c>
      <c r="C868" s="18">
        <v>19.99991</v>
      </c>
      <c r="D868">
        <f t="shared" si="22"/>
        <v>-9.3390032419526925E-3</v>
      </c>
    </row>
    <row r="869" spans="2:4" x14ac:dyDescent="0.25">
      <c r="B869" s="12">
        <v>39328</v>
      </c>
      <c r="C869" s="18">
        <v>20.18845</v>
      </c>
      <c r="D869">
        <f t="shared" si="22"/>
        <v>-1.6892773529195937E-2</v>
      </c>
    </row>
    <row r="870" spans="2:4" x14ac:dyDescent="0.25">
      <c r="B870" s="12">
        <v>39321</v>
      </c>
      <c r="C870" s="18">
        <v>20.535349</v>
      </c>
      <c r="D870">
        <f t="shared" si="22"/>
        <v>1.0389341884849301E-2</v>
      </c>
    </row>
    <row r="871" spans="2:4" x14ac:dyDescent="0.25">
      <c r="B871" s="12">
        <v>39314</v>
      </c>
      <c r="C871" s="18">
        <v>20.324193999999999</v>
      </c>
      <c r="D871">
        <f t="shared" si="22"/>
        <v>3.8135590839546873E-2</v>
      </c>
    </row>
    <row r="872" spans="2:4" x14ac:dyDescent="0.25">
      <c r="B872" s="12">
        <v>39307</v>
      </c>
      <c r="C872" s="18">
        <v>19.577591000000002</v>
      </c>
      <c r="D872">
        <f t="shared" si="22"/>
        <v>-5.0127974373782247E-2</v>
      </c>
    </row>
    <row r="873" spans="2:4" x14ac:dyDescent="0.25">
      <c r="B873" s="12">
        <v>39300</v>
      </c>
      <c r="C873" s="18">
        <v>20.610766999999999</v>
      </c>
      <c r="D873">
        <f t="shared" si="22"/>
        <v>4.1539717419212252E-2</v>
      </c>
    </row>
    <row r="874" spans="2:4" x14ac:dyDescent="0.25">
      <c r="B874" s="12">
        <v>39293</v>
      </c>
      <c r="C874" s="18">
        <v>19.788747999999998</v>
      </c>
      <c r="D874">
        <f t="shared" si="22"/>
        <v>8.4549955747987848E-3</v>
      </c>
    </row>
    <row r="875" spans="2:4" x14ac:dyDescent="0.25">
      <c r="B875" s="12">
        <v>39286</v>
      </c>
      <c r="C875" s="18">
        <v>19.622837000000001</v>
      </c>
      <c r="D875">
        <f t="shared" si="22"/>
        <v>-7.6322309752847484E-2</v>
      </c>
    </row>
    <row r="876" spans="2:4" x14ac:dyDescent="0.25">
      <c r="B876" s="12">
        <v>39279</v>
      </c>
      <c r="C876" s="18">
        <v>21.244247000000001</v>
      </c>
      <c r="D876">
        <f t="shared" si="22"/>
        <v>-8.4477921673978829E-3</v>
      </c>
    </row>
    <row r="877" spans="2:4" x14ac:dyDescent="0.25">
      <c r="B877" s="12">
        <v>39272</v>
      </c>
      <c r="C877" s="18">
        <v>21.425242999999998</v>
      </c>
      <c r="D877">
        <f t="shared" si="22"/>
        <v>3.3090688759174869E-2</v>
      </c>
    </row>
    <row r="878" spans="2:4" x14ac:dyDescent="0.25">
      <c r="B878" s="12">
        <v>39265</v>
      </c>
      <c r="C878" s="18">
        <v>20.738976000000001</v>
      </c>
      <c r="D878">
        <f t="shared" si="22"/>
        <v>4.2061623251401947E-2</v>
      </c>
    </row>
    <row r="879" spans="2:4" x14ac:dyDescent="0.25">
      <c r="B879" s="12">
        <v>39258</v>
      </c>
      <c r="C879" s="18">
        <v>19.901871</v>
      </c>
      <c r="D879">
        <f t="shared" si="22"/>
        <v>-3.756383398521379E-2</v>
      </c>
    </row>
    <row r="880" spans="2:4" x14ac:dyDescent="0.25">
      <c r="B880" s="12">
        <v>39251</v>
      </c>
      <c r="C880" s="18">
        <v>20.678640000000001</v>
      </c>
      <c r="D880">
        <f t="shared" si="22"/>
        <v>2.8893098937264883E-2</v>
      </c>
    </row>
    <row r="881" spans="2:4" x14ac:dyDescent="0.25">
      <c r="B881" s="12">
        <v>39244</v>
      </c>
      <c r="C881" s="18">
        <v>20.097947999999999</v>
      </c>
      <c r="D881">
        <f t="shared" si="22"/>
        <v>1.6012372148833887E-2</v>
      </c>
    </row>
    <row r="882" spans="2:4" x14ac:dyDescent="0.25">
      <c r="B882" s="12">
        <v>39237</v>
      </c>
      <c r="C882" s="18">
        <v>19.781203999999999</v>
      </c>
      <c r="D882">
        <f t="shared" si="22"/>
        <v>-2.7077375692599603E-2</v>
      </c>
    </row>
    <row r="883" spans="2:4" x14ac:dyDescent="0.25">
      <c r="B883" s="12">
        <v>39230</v>
      </c>
      <c r="C883" s="18">
        <v>20.331734000000001</v>
      </c>
      <c r="D883">
        <f t="shared" si="22"/>
        <v>3.0187127437720118E-2</v>
      </c>
    </row>
    <row r="884" spans="2:4" x14ac:dyDescent="0.25">
      <c r="B884" s="12">
        <v>39223</v>
      </c>
      <c r="C884" s="18">
        <v>19.735962000000001</v>
      </c>
      <c r="D884">
        <f t="shared" si="22"/>
        <v>1.5916188194409431E-2</v>
      </c>
    </row>
    <row r="885" spans="2:4" x14ac:dyDescent="0.25">
      <c r="B885" s="12">
        <v>39216</v>
      </c>
      <c r="C885" s="18">
        <v>19.426762</v>
      </c>
      <c r="D885">
        <f t="shared" si="22"/>
        <v>-2.0532219474863389E-2</v>
      </c>
    </row>
    <row r="886" spans="2:4" x14ac:dyDescent="0.25">
      <c r="B886" s="12">
        <v>39209</v>
      </c>
      <c r="C886" s="18">
        <v>19.833998000000001</v>
      </c>
      <c r="D886">
        <f t="shared" si="22"/>
        <v>-9.416091830943274E-3</v>
      </c>
    </row>
    <row r="887" spans="2:4" x14ac:dyDescent="0.25">
      <c r="B887" s="12">
        <v>39202</v>
      </c>
      <c r="C887" s="18">
        <v>20.022532000000002</v>
      </c>
      <c r="D887">
        <f t="shared" si="22"/>
        <v>-7.5293376922669353E-4</v>
      </c>
    </row>
    <row r="888" spans="2:4" x14ac:dyDescent="0.25">
      <c r="B888" s="12">
        <v>39195</v>
      </c>
      <c r="C888" s="18">
        <v>20.037618999999999</v>
      </c>
      <c r="D888">
        <f t="shared" si="22"/>
        <v>-2.3879314153790188E-2</v>
      </c>
    </row>
    <row r="889" spans="2:4" x14ac:dyDescent="0.25">
      <c r="B889" s="12">
        <v>39188</v>
      </c>
      <c r="C889" s="18">
        <v>20.527809000000001</v>
      </c>
      <c r="D889">
        <f t="shared" si="22"/>
        <v>-3.8502596249816001E-2</v>
      </c>
    </row>
    <row r="890" spans="2:4" x14ac:dyDescent="0.25">
      <c r="B890" s="12">
        <v>39181</v>
      </c>
      <c r="C890" s="18">
        <v>21.349833</v>
      </c>
      <c r="D890">
        <f t="shared" si="22"/>
        <v>-6.6664600888954872E-3</v>
      </c>
    </row>
    <row r="891" spans="2:4" x14ac:dyDescent="0.25">
      <c r="B891" s="12">
        <v>39174</v>
      </c>
      <c r="C891" s="18">
        <v>21.493116000000001</v>
      </c>
      <c r="D891">
        <f t="shared" si="22"/>
        <v>2.4074555922683372E-2</v>
      </c>
    </row>
    <row r="892" spans="2:4" x14ac:dyDescent="0.25">
      <c r="B892" s="12">
        <v>39167</v>
      </c>
      <c r="C892" s="18">
        <v>20.987843000000002</v>
      </c>
      <c r="D892">
        <f t="shared" si="22"/>
        <v>2.5217996862583192E-3</v>
      </c>
    </row>
    <row r="893" spans="2:4" x14ac:dyDescent="0.25">
      <c r="B893" s="12">
        <v>39160</v>
      </c>
      <c r="C893" s="18">
        <v>20.935048999999999</v>
      </c>
      <c r="D893">
        <f t="shared" si="22"/>
        <v>8.1418007140596549E-2</v>
      </c>
    </row>
    <row r="894" spans="2:4" x14ac:dyDescent="0.25">
      <c r="B894" s="12">
        <v>39153</v>
      </c>
      <c r="C894" s="18">
        <v>19.358886999999999</v>
      </c>
      <c r="D894">
        <f t="shared" si="22"/>
        <v>-3.8216785184944646E-2</v>
      </c>
    </row>
    <row r="895" spans="2:4" x14ac:dyDescent="0.25">
      <c r="B895" s="12">
        <v>39146</v>
      </c>
      <c r="C895" s="18">
        <v>20.128119000000002</v>
      </c>
      <c r="D895">
        <f t="shared" si="22"/>
        <v>6.7900907591291748E-3</v>
      </c>
    </row>
    <row r="896" spans="2:4" x14ac:dyDescent="0.25">
      <c r="B896" s="12">
        <v>39139</v>
      </c>
      <c r="C896" s="18">
        <v>19.992369</v>
      </c>
      <c r="D896">
        <f t="shared" si="22"/>
        <v>-6.7534411435570707E-2</v>
      </c>
    </row>
    <row r="897" spans="2:4" x14ac:dyDescent="0.25">
      <c r="B897" s="12">
        <v>39132</v>
      </c>
      <c r="C897" s="18">
        <v>21.440328999999998</v>
      </c>
      <c r="D897">
        <f t="shared" si="22"/>
        <v>-2.4030068516680991E-2</v>
      </c>
    </row>
    <row r="898" spans="2:4" x14ac:dyDescent="0.25">
      <c r="B898" s="12">
        <v>39125</v>
      </c>
      <c r="C898" s="18">
        <v>21.968226999999999</v>
      </c>
      <c r="D898">
        <f t="shared" si="22"/>
        <v>3.0420979469561793E-2</v>
      </c>
    </row>
    <row r="899" spans="2:4" x14ac:dyDescent="0.25">
      <c r="B899" s="12">
        <v>39118</v>
      </c>
      <c r="C899" s="18">
        <v>21.319662000000001</v>
      </c>
      <c r="D899">
        <f t="shared" ref="D899:D962" si="23">C899/C900-1</f>
        <v>-3.1849434397200116E-2</v>
      </c>
    </row>
    <row r="900" spans="2:4" x14ac:dyDescent="0.25">
      <c r="B900" s="12">
        <v>39111</v>
      </c>
      <c r="C900" s="18">
        <v>22.021018999999999</v>
      </c>
      <c r="D900">
        <f t="shared" si="23"/>
        <v>6.7641562865712102E-2</v>
      </c>
    </row>
    <row r="901" spans="2:4" x14ac:dyDescent="0.25">
      <c r="B901" s="12">
        <v>39104</v>
      </c>
      <c r="C901" s="18">
        <v>20.625854</v>
      </c>
      <c r="D901">
        <f t="shared" si="23"/>
        <v>-6.9727707832717201E-2</v>
      </c>
    </row>
    <row r="902" spans="2:4" x14ac:dyDescent="0.25">
      <c r="B902" s="12">
        <v>39097</v>
      </c>
      <c r="C902" s="18">
        <v>22.171845999999999</v>
      </c>
      <c r="D902">
        <f t="shared" si="23"/>
        <v>4.4413268231140446E-3</v>
      </c>
    </row>
    <row r="903" spans="2:4" x14ac:dyDescent="0.25">
      <c r="B903" s="12">
        <v>39090</v>
      </c>
      <c r="C903" s="18">
        <v>22.073809000000001</v>
      </c>
      <c r="D903">
        <f t="shared" si="23"/>
        <v>3.3545282026766543E-2</v>
      </c>
    </row>
    <row r="904" spans="2:4" x14ac:dyDescent="0.25">
      <c r="B904" s="12">
        <v>39083</v>
      </c>
      <c r="C904" s="18">
        <v>21.35737</v>
      </c>
      <c r="D904">
        <f t="shared" si="23"/>
        <v>-9.7902355983353617E-3</v>
      </c>
    </row>
    <row r="905" spans="2:4" x14ac:dyDescent="0.25">
      <c r="B905" s="12">
        <v>39076</v>
      </c>
      <c r="C905" s="18">
        <v>21.568531</v>
      </c>
      <c r="D905">
        <f t="shared" si="23"/>
        <v>3.5087978867280878E-3</v>
      </c>
    </row>
    <row r="906" spans="2:4" x14ac:dyDescent="0.25">
      <c r="B906" s="12">
        <v>39069</v>
      </c>
      <c r="C906" s="18">
        <v>21.493116000000001</v>
      </c>
      <c r="D906">
        <f t="shared" si="23"/>
        <v>-1.007299296295705E-2</v>
      </c>
    </row>
    <row r="907" spans="2:4" x14ac:dyDescent="0.25">
      <c r="B907" s="12">
        <v>39062</v>
      </c>
      <c r="C907" s="18">
        <v>21.711818999999998</v>
      </c>
      <c r="D907">
        <f t="shared" si="23"/>
        <v>-4.826438306660974E-2</v>
      </c>
    </row>
    <row r="908" spans="2:4" x14ac:dyDescent="0.25">
      <c r="B908" s="12">
        <v>39055</v>
      </c>
      <c r="C908" s="18">
        <v>22.812868000000002</v>
      </c>
      <c r="D908">
        <f t="shared" si="23"/>
        <v>4.3463170609525426E-2</v>
      </c>
    </row>
    <row r="909" spans="2:4" x14ac:dyDescent="0.25">
      <c r="B909" s="12">
        <v>39048</v>
      </c>
      <c r="C909" s="18">
        <v>21.862648</v>
      </c>
      <c r="D909">
        <f t="shared" si="23"/>
        <v>1.5411626392544342E-2</v>
      </c>
    </row>
    <row r="910" spans="2:4" x14ac:dyDescent="0.25">
      <c r="B910" s="12">
        <v>39041</v>
      </c>
      <c r="C910" s="18">
        <v>21.530823000000002</v>
      </c>
      <c r="D910">
        <f t="shared" si="23"/>
        <v>-2.0973230766021533E-3</v>
      </c>
    </row>
    <row r="911" spans="2:4" x14ac:dyDescent="0.25">
      <c r="B911" s="12">
        <v>39034</v>
      </c>
      <c r="C911" s="18">
        <v>21.576074999999999</v>
      </c>
      <c r="D911">
        <f t="shared" si="23"/>
        <v>4.6835132336414231E-2</v>
      </c>
    </row>
    <row r="912" spans="2:4" x14ac:dyDescent="0.25">
      <c r="B912" s="12">
        <v>39027</v>
      </c>
      <c r="C912" s="18">
        <v>20.610766999999999</v>
      </c>
      <c r="D912">
        <f t="shared" si="23"/>
        <v>4.5124260954520379E-2</v>
      </c>
    </row>
    <row r="913" spans="2:4" x14ac:dyDescent="0.25">
      <c r="B913" s="12">
        <v>39020</v>
      </c>
      <c r="C913" s="18">
        <v>19.720877000000002</v>
      </c>
      <c r="D913">
        <f t="shared" si="23"/>
        <v>3.8258366735011151E-4</v>
      </c>
    </row>
    <row r="914" spans="2:4" x14ac:dyDescent="0.25">
      <c r="B914" s="12">
        <v>39013</v>
      </c>
      <c r="C914" s="18">
        <v>19.713335000000001</v>
      </c>
      <c r="D914">
        <f t="shared" si="23"/>
        <v>5.1065461982953142E-2</v>
      </c>
    </row>
    <row r="915" spans="2:4" x14ac:dyDescent="0.25">
      <c r="B915" s="12">
        <v>39006</v>
      </c>
      <c r="C915" s="18">
        <v>18.755572999999998</v>
      </c>
      <c r="D915">
        <f t="shared" si="23"/>
        <v>0.11976591845941131</v>
      </c>
    </row>
    <row r="916" spans="2:4" x14ac:dyDescent="0.25">
      <c r="B916" s="12">
        <v>38999</v>
      </c>
      <c r="C916" s="18">
        <v>16.749548000000001</v>
      </c>
      <c r="D916">
        <f t="shared" si="23"/>
        <v>4.2722911226463323E-2</v>
      </c>
    </row>
    <row r="917" spans="2:4" x14ac:dyDescent="0.25">
      <c r="B917" s="12">
        <v>38992</v>
      </c>
      <c r="C917" s="18">
        <v>16.063278</v>
      </c>
      <c r="D917">
        <f t="shared" si="23"/>
        <v>-2.1139618004259897E-2</v>
      </c>
    </row>
    <row r="918" spans="2:4" x14ac:dyDescent="0.25">
      <c r="B918" s="12">
        <v>38985</v>
      </c>
      <c r="C918" s="18">
        <v>16.410183</v>
      </c>
      <c r="D918">
        <f t="shared" si="23"/>
        <v>4.5968201587998081E-4</v>
      </c>
    </row>
    <row r="919" spans="2:4" x14ac:dyDescent="0.25">
      <c r="B919" s="12">
        <v>38978</v>
      </c>
      <c r="C919" s="18">
        <v>16.402643000000001</v>
      </c>
      <c r="D919">
        <f t="shared" si="23"/>
        <v>2.6912479083160079E-2</v>
      </c>
    </row>
    <row r="920" spans="2:4" x14ac:dyDescent="0.25">
      <c r="B920" s="12">
        <v>38971</v>
      </c>
      <c r="C920" s="18">
        <v>15.972776</v>
      </c>
      <c r="D920">
        <f t="shared" si="23"/>
        <v>2.1214946351737707E-2</v>
      </c>
    </row>
    <row r="921" spans="2:4" x14ac:dyDescent="0.25">
      <c r="B921" s="12">
        <v>38964</v>
      </c>
      <c r="C921" s="18">
        <v>15.640954000000001</v>
      </c>
      <c r="D921">
        <f t="shared" si="23"/>
        <v>-4.6875101880338499E-2</v>
      </c>
    </row>
    <row r="922" spans="2:4" x14ac:dyDescent="0.25">
      <c r="B922" s="12">
        <v>38957</v>
      </c>
      <c r="C922" s="18">
        <v>16.410183</v>
      </c>
      <c r="D922">
        <f t="shared" si="23"/>
        <v>3.8663419017784806E-2</v>
      </c>
    </row>
    <row r="923" spans="2:4" x14ac:dyDescent="0.25">
      <c r="B923" s="12">
        <v>38950</v>
      </c>
      <c r="C923" s="18">
        <v>15.799327</v>
      </c>
      <c r="D923">
        <f t="shared" si="23"/>
        <v>-2.1027975565056756E-2</v>
      </c>
    </row>
    <row r="924" spans="2:4" x14ac:dyDescent="0.25">
      <c r="B924" s="12">
        <v>38943</v>
      </c>
      <c r="C924" s="18">
        <v>16.138691000000001</v>
      </c>
      <c r="D924">
        <f t="shared" si="23"/>
        <v>8.9612945381658093E-2</v>
      </c>
    </row>
    <row r="925" spans="2:4" x14ac:dyDescent="0.25">
      <c r="B925" s="12">
        <v>38936</v>
      </c>
      <c r="C925" s="18">
        <v>14.811398000000001</v>
      </c>
      <c r="D925">
        <f t="shared" si="23"/>
        <v>-3.2035553422444352E-2</v>
      </c>
    </row>
    <row r="926" spans="2:4" x14ac:dyDescent="0.25">
      <c r="B926" s="12">
        <v>38929</v>
      </c>
      <c r="C926" s="18">
        <v>15.301593</v>
      </c>
      <c r="D926">
        <f t="shared" si="23"/>
        <v>6.9480076054169171E-3</v>
      </c>
    </row>
    <row r="927" spans="2:4" x14ac:dyDescent="0.25">
      <c r="B927" s="12">
        <v>38922</v>
      </c>
      <c r="C927" s="18">
        <v>15.196011</v>
      </c>
      <c r="D927">
        <f t="shared" si="23"/>
        <v>5.6079695457859957E-2</v>
      </c>
    </row>
    <row r="928" spans="2:4" x14ac:dyDescent="0.25">
      <c r="B928" s="12">
        <v>38915</v>
      </c>
      <c r="C928" s="18">
        <v>14.389075999999999</v>
      </c>
      <c r="D928">
        <f t="shared" si="23"/>
        <v>5.4143603505197646E-2</v>
      </c>
    </row>
    <row r="929" spans="2:4" x14ac:dyDescent="0.25">
      <c r="B929" s="12">
        <v>38908</v>
      </c>
      <c r="C929" s="18">
        <v>13.650015</v>
      </c>
      <c r="D929">
        <f t="shared" si="23"/>
        <v>-5.2356055472863372E-2</v>
      </c>
    </row>
    <row r="930" spans="2:4" x14ac:dyDescent="0.25">
      <c r="B930" s="12">
        <v>38901</v>
      </c>
      <c r="C930" s="18">
        <v>14.404159999999999</v>
      </c>
      <c r="D930">
        <f t="shared" si="23"/>
        <v>-1.5717459108721687E-2</v>
      </c>
    </row>
    <row r="931" spans="2:4" x14ac:dyDescent="0.25">
      <c r="B931" s="12">
        <v>38894</v>
      </c>
      <c r="C931" s="18">
        <v>14.634172</v>
      </c>
      <c r="D931">
        <f t="shared" si="23"/>
        <v>7.2670496907063509E-3</v>
      </c>
    </row>
    <row r="932" spans="2:4" x14ac:dyDescent="0.25">
      <c r="B932" s="12">
        <v>38887</v>
      </c>
      <c r="C932" s="18">
        <v>14.528592</v>
      </c>
      <c r="D932">
        <f t="shared" si="23"/>
        <v>-8.4921020073190912E-3</v>
      </c>
    </row>
    <row r="933" spans="2:4" x14ac:dyDescent="0.25">
      <c r="B933" s="12">
        <v>38880</v>
      </c>
      <c r="C933" s="18">
        <v>14.653027</v>
      </c>
      <c r="D933">
        <f t="shared" si="23"/>
        <v>2.155624007761392E-2</v>
      </c>
    </row>
    <row r="934" spans="2:4" x14ac:dyDescent="0.25">
      <c r="B934" s="12">
        <v>38873</v>
      </c>
      <c r="C934" s="18">
        <v>14.343828</v>
      </c>
      <c r="D934">
        <f t="shared" si="23"/>
        <v>-7.804159133832056E-2</v>
      </c>
    </row>
    <row r="935" spans="2:4" x14ac:dyDescent="0.25">
      <c r="B935" s="12">
        <v>38866</v>
      </c>
      <c r="C935" s="18">
        <v>15.557999000000001</v>
      </c>
      <c r="D935">
        <f t="shared" si="23"/>
        <v>7.2755045962202836E-4</v>
      </c>
    </row>
    <row r="936" spans="2:4" x14ac:dyDescent="0.25">
      <c r="B936" s="12">
        <v>38859</v>
      </c>
      <c r="C936" s="18">
        <v>15.546688</v>
      </c>
      <c r="D936">
        <f t="shared" si="23"/>
        <v>6.4549476044485576E-2</v>
      </c>
    </row>
    <row r="937" spans="2:4" x14ac:dyDescent="0.25">
      <c r="B937" s="12">
        <v>38852</v>
      </c>
      <c r="C937" s="18">
        <v>14.604006999999999</v>
      </c>
      <c r="D937">
        <f t="shared" si="23"/>
        <v>-0.10450870209378327</v>
      </c>
    </row>
    <row r="938" spans="2:4" x14ac:dyDescent="0.25">
      <c r="B938" s="12">
        <v>38845</v>
      </c>
      <c r="C938" s="18">
        <v>16.308374000000001</v>
      </c>
      <c r="D938">
        <f t="shared" si="23"/>
        <v>5.1128427154041312E-3</v>
      </c>
    </row>
    <row r="939" spans="2:4" x14ac:dyDescent="0.25">
      <c r="B939" s="12">
        <v>38838</v>
      </c>
      <c r="C939" s="18">
        <v>16.225415999999999</v>
      </c>
      <c r="D939">
        <f t="shared" si="23"/>
        <v>4.1888561300839511E-2</v>
      </c>
    </row>
    <row r="940" spans="2:4" x14ac:dyDescent="0.25">
      <c r="B940" s="12">
        <v>38831</v>
      </c>
      <c r="C940" s="18">
        <v>15.573081999999999</v>
      </c>
      <c r="D940">
        <f t="shared" si="23"/>
        <v>-2.6861614926300681E-2</v>
      </c>
    </row>
    <row r="941" spans="2:4" x14ac:dyDescent="0.25">
      <c r="B941" s="12">
        <v>38824</v>
      </c>
      <c r="C941" s="18">
        <v>16.002946999999999</v>
      </c>
      <c r="D941">
        <f t="shared" si="23"/>
        <v>8.8205231984050947E-2</v>
      </c>
    </row>
    <row r="942" spans="2:4" x14ac:dyDescent="0.25">
      <c r="B942" s="12">
        <v>38817</v>
      </c>
      <c r="C942" s="18">
        <v>14.705817</v>
      </c>
      <c r="D942">
        <f t="shared" si="23"/>
        <v>-4.0117967875861527E-2</v>
      </c>
    </row>
    <row r="943" spans="2:4" x14ac:dyDescent="0.25">
      <c r="B943" s="12">
        <v>38810</v>
      </c>
      <c r="C943" s="18">
        <v>15.320442</v>
      </c>
      <c r="D943">
        <f t="shared" si="23"/>
        <v>2.136743019901699E-2</v>
      </c>
    </row>
    <row r="944" spans="2:4" x14ac:dyDescent="0.25">
      <c r="B944" s="12">
        <v>38803</v>
      </c>
      <c r="C944" s="18">
        <v>14.999931999999999</v>
      </c>
      <c r="D944">
        <f t="shared" si="23"/>
        <v>-1.2903320483250602E-2</v>
      </c>
    </row>
    <row r="945" spans="2:4" x14ac:dyDescent="0.25">
      <c r="B945" s="12">
        <v>38796</v>
      </c>
      <c r="C945" s="18">
        <v>15.196011</v>
      </c>
      <c r="D945">
        <f t="shared" si="23"/>
        <v>1.7933938573532426E-2</v>
      </c>
    </row>
    <row r="946" spans="2:4" x14ac:dyDescent="0.25">
      <c r="B946" s="12">
        <v>38789</v>
      </c>
      <c r="C946" s="18">
        <v>14.928288</v>
      </c>
      <c r="D946">
        <f t="shared" si="23"/>
        <v>-3.7442493811489785E-2</v>
      </c>
    </row>
    <row r="947" spans="2:4" x14ac:dyDescent="0.25">
      <c r="B947" s="12">
        <v>38782</v>
      </c>
      <c r="C947" s="18">
        <v>15.508983000000001</v>
      </c>
      <c r="D947">
        <f t="shared" si="23"/>
        <v>-3.6767821786759414E-2</v>
      </c>
    </row>
    <row r="948" spans="2:4" x14ac:dyDescent="0.25">
      <c r="B948" s="12">
        <v>38775</v>
      </c>
      <c r="C948" s="18">
        <v>16.100981000000001</v>
      </c>
      <c r="D948">
        <f t="shared" si="23"/>
        <v>1.982314050539502E-2</v>
      </c>
    </row>
    <row r="949" spans="2:4" x14ac:dyDescent="0.25">
      <c r="B949" s="12">
        <v>38768</v>
      </c>
      <c r="C949" s="18">
        <v>15.788012999999999</v>
      </c>
      <c r="D949">
        <f t="shared" si="23"/>
        <v>-4.990609559342607E-3</v>
      </c>
    </row>
    <row r="950" spans="2:4" x14ac:dyDescent="0.25">
      <c r="B950" s="12">
        <v>38761</v>
      </c>
      <c r="C950" s="18">
        <v>15.8672</v>
      </c>
      <c r="D950">
        <f t="shared" si="23"/>
        <v>9.354814311143933E-3</v>
      </c>
    </row>
    <row r="951" spans="2:4" x14ac:dyDescent="0.25">
      <c r="B951" s="12">
        <v>38754</v>
      </c>
      <c r="C951" s="18">
        <v>15.720141</v>
      </c>
      <c r="D951">
        <f t="shared" si="23"/>
        <v>2.1813773380118029E-2</v>
      </c>
    </row>
    <row r="952" spans="2:4" x14ac:dyDescent="0.25">
      <c r="B952" s="12">
        <v>38747</v>
      </c>
      <c r="C952" s="18">
        <v>15.384546</v>
      </c>
      <c r="D952">
        <f t="shared" si="23"/>
        <v>7.3549887567603278E-4</v>
      </c>
    </row>
    <row r="953" spans="2:4" x14ac:dyDescent="0.25">
      <c r="B953" s="12">
        <v>38740</v>
      </c>
      <c r="C953" s="18">
        <v>15.373239</v>
      </c>
      <c r="D953">
        <f t="shared" si="23"/>
        <v>-4.1832793976623206E-2</v>
      </c>
    </row>
    <row r="954" spans="2:4" x14ac:dyDescent="0.25">
      <c r="B954" s="12">
        <v>38733</v>
      </c>
      <c r="C954" s="18">
        <v>16.044422000000001</v>
      </c>
      <c r="D954">
        <f t="shared" si="23"/>
        <v>-0.15323401317360952</v>
      </c>
    </row>
    <row r="955" spans="2:4" x14ac:dyDescent="0.25">
      <c r="B955" s="12">
        <v>38726</v>
      </c>
      <c r="C955" s="18">
        <v>18.947882</v>
      </c>
      <c r="D955">
        <f t="shared" si="23"/>
        <v>-1.2770087059965407E-2</v>
      </c>
    </row>
    <row r="956" spans="2:4" x14ac:dyDescent="0.25">
      <c r="B956" s="12">
        <v>38719</v>
      </c>
      <c r="C956" s="18">
        <v>19.192978</v>
      </c>
      <c r="D956">
        <f t="shared" si="23"/>
        <v>8.8304565497604237E-2</v>
      </c>
    </row>
    <row r="957" spans="2:4" x14ac:dyDescent="0.25">
      <c r="B957" s="12">
        <v>38712</v>
      </c>
      <c r="C957" s="18">
        <v>17.635667999999999</v>
      </c>
      <c r="D957">
        <f t="shared" si="23"/>
        <v>-1.0368154354049808E-2</v>
      </c>
    </row>
    <row r="958" spans="2:4" x14ac:dyDescent="0.25">
      <c r="B958" s="12">
        <v>38705</v>
      </c>
      <c r="C958" s="18">
        <v>17.820433000000001</v>
      </c>
      <c r="D958">
        <f t="shared" si="23"/>
        <v>3.7541133838389751E-2</v>
      </c>
    </row>
    <row r="959" spans="2:4" x14ac:dyDescent="0.25">
      <c r="B959" s="12">
        <v>38698</v>
      </c>
      <c r="C959" s="18">
        <v>17.175640000000001</v>
      </c>
      <c r="D959">
        <f t="shared" si="23"/>
        <v>-2.3789047622484794E-2</v>
      </c>
    </row>
    <row r="960" spans="2:4" x14ac:dyDescent="0.25">
      <c r="B960" s="12">
        <v>38691</v>
      </c>
      <c r="C960" s="18">
        <v>17.594189</v>
      </c>
      <c r="D960">
        <f t="shared" si="23"/>
        <v>-3.7541337850214074E-2</v>
      </c>
    </row>
    <row r="961" spans="2:4" x14ac:dyDescent="0.25">
      <c r="B961" s="12">
        <v>38684</v>
      </c>
      <c r="C961" s="18">
        <v>18.280462</v>
      </c>
      <c r="D961">
        <f t="shared" si="23"/>
        <v>9.7080728757666046E-2</v>
      </c>
    </row>
    <row r="962" spans="2:4" x14ac:dyDescent="0.25">
      <c r="B962" s="12">
        <v>38677</v>
      </c>
      <c r="C962" s="18">
        <v>16.662822999999999</v>
      </c>
      <c r="D962">
        <f t="shared" si="23"/>
        <v>2.695813777594358E-2</v>
      </c>
    </row>
    <row r="963" spans="2:4" x14ac:dyDescent="0.25">
      <c r="B963" s="12">
        <v>38670</v>
      </c>
      <c r="C963" s="18">
        <v>16.225415999999999</v>
      </c>
      <c r="D963">
        <f t="shared" ref="D963:D1026" si="24">C963/C964-1</f>
        <v>2.9179422191305093E-2</v>
      </c>
    </row>
    <row r="964" spans="2:4" x14ac:dyDescent="0.25">
      <c r="B964" s="12">
        <v>38663</v>
      </c>
      <c r="C964" s="18">
        <v>15.765390999999999</v>
      </c>
      <c r="D964">
        <f t="shared" si="24"/>
        <v>-1.0414027731572517E-2</v>
      </c>
    </row>
    <row r="965" spans="2:4" x14ac:dyDescent="0.25">
      <c r="B965" s="12">
        <v>38656</v>
      </c>
      <c r="C965" s="18">
        <v>15.9313</v>
      </c>
      <c r="D965">
        <f t="shared" si="24"/>
        <v>0.10313314796946238</v>
      </c>
    </row>
    <row r="966" spans="2:4" x14ac:dyDescent="0.25">
      <c r="B966" s="12">
        <v>38649</v>
      </c>
      <c r="C966" s="18">
        <v>14.441865</v>
      </c>
      <c r="D966">
        <f t="shared" si="24"/>
        <v>2.3553697412028729E-3</v>
      </c>
    </row>
    <row r="967" spans="2:4" x14ac:dyDescent="0.25">
      <c r="B967" s="12">
        <v>38642</v>
      </c>
      <c r="C967" s="18">
        <v>14.407928999999999</v>
      </c>
      <c r="D967">
        <f t="shared" si="24"/>
        <v>-2.6102692882473688E-3</v>
      </c>
    </row>
    <row r="968" spans="2:4" x14ac:dyDescent="0.25">
      <c r="B968" s="12">
        <v>38635</v>
      </c>
      <c r="C968" s="18">
        <v>14.445636</v>
      </c>
      <c r="D968">
        <f t="shared" si="24"/>
        <v>-2.7911800859962366E-2</v>
      </c>
    </row>
    <row r="969" spans="2:4" x14ac:dyDescent="0.25">
      <c r="B969" s="12">
        <v>38628</v>
      </c>
      <c r="C969" s="18">
        <v>14.860417</v>
      </c>
      <c r="D969">
        <f t="shared" si="24"/>
        <v>-3.288351096387121E-2</v>
      </c>
    </row>
    <row r="970" spans="2:4" x14ac:dyDescent="0.25">
      <c r="B970" s="12">
        <v>38621</v>
      </c>
      <c r="C970" s="18">
        <v>15.365695000000001</v>
      </c>
      <c r="D970">
        <f t="shared" si="24"/>
        <v>1.900489140014705E-2</v>
      </c>
    </row>
    <row r="971" spans="2:4" x14ac:dyDescent="0.25">
      <c r="B971" s="12">
        <v>38614</v>
      </c>
      <c r="C971" s="18">
        <v>15.079117999999999</v>
      </c>
      <c r="D971">
        <f t="shared" si="24"/>
        <v>1.8594145726791522E-2</v>
      </c>
    </row>
    <row r="972" spans="2:4" x14ac:dyDescent="0.25">
      <c r="B972" s="12">
        <v>38607</v>
      </c>
      <c r="C972" s="18">
        <v>14.803853</v>
      </c>
      <c r="D972">
        <f t="shared" si="24"/>
        <v>-2.2873349350092109E-3</v>
      </c>
    </row>
    <row r="973" spans="2:4" x14ac:dyDescent="0.25">
      <c r="B973" s="12">
        <v>38600</v>
      </c>
      <c r="C973" s="18">
        <v>14.837792</v>
      </c>
      <c r="D973">
        <f t="shared" si="24"/>
        <v>2.0223088058767047E-2</v>
      </c>
    </row>
    <row r="974" spans="2:4" x14ac:dyDescent="0.25">
      <c r="B974" s="12">
        <v>38593</v>
      </c>
      <c r="C974" s="18">
        <v>14.543673999999999</v>
      </c>
      <c r="D974">
        <f t="shared" si="24"/>
        <v>2.2805616442672205E-2</v>
      </c>
    </row>
    <row r="975" spans="2:4" x14ac:dyDescent="0.25">
      <c r="B975" s="12">
        <v>38586</v>
      </c>
      <c r="C975" s="18">
        <v>14.219391999999999</v>
      </c>
      <c r="D975">
        <f t="shared" si="24"/>
        <v>-2.0265118499935619E-2</v>
      </c>
    </row>
    <row r="976" spans="2:4" x14ac:dyDescent="0.25">
      <c r="B976" s="12">
        <v>38579</v>
      </c>
      <c r="C976" s="18">
        <v>14.51351</v>
      </c>
      <c r="D976">
        <f t="shared" si="24"/>
        <v>-1.6355788952463479E-2</v>
      </c>
    </row>
    <row r="977" spans="2:4" x14ac:dyDescent="0.25">
      <c r="B977" s="12">
        <v>38572</v>
      </c>
      <c r="C977" s="18">
        <v>14.754837</v>
      </c>
      <c r="D977">
        <f t="shared" si="24"/>
        <v>2.4613850682356553E-2</v>
      </c>
    </row>
    <row r="978" spans="2:4" x14ac:dyDescent="0.25">
      <c r="B978" s="12">
        <v>38565</v>
      </c>
      <c r="C978" s="18">
        <v>14.400388</v>
      </c>
      <c r="D978">
        <f t="shared" si="24"/>
        <v>-1.8756442218474723E-2</v>
      </c>
    </row>
    <row r="979" spans="2:4" x14ac:dyDescent="0.25">
      <c r="B979" s="12">
        <v>38558</v>
      </c>
      <c r="C979" s="18">
        <v>14.675651</v>
      </c>
      <c r="D979">
        <f t="shared" si="24"/>
        <v>8.7454591059259901E-2</v>
      </c>
    </row>
    <row r="980" spans="2:4" x14ac:dyDescent="0.25">
      <c r="B980" s="12">
        <v>38551</v>
      </c>
      <c r="C980" s="18">
        <v>13.495414999999999</v>
      </c>
      <c r="D980">
        <f t="shared" si="24"/>
        <v>1.5319225130992375E-2</v>
      </c>
    </row>
    <row r="981" spans="2:4" x14ac:dyDescent="0.25">
      <c r="B981" s="12">
        <v>38544</v>
      </c>
      <c r="C981" s="18">
        <v>13.291795</v>
      </c>
      <c r="D981">
        <f t="shared" si="24"/>
        <v>5.2552911752941744E-2</v>
      </c>
    </row>
    <row r="982" spans="2:4" x14ac:dyDescent="0.25">
      <c r="B982" s="12">
        <v>38537</v>
      </c>
      <c r="C982" s="18">
        <v>12.628149000000001</v>
      </c>
      <c r="D982">
        <f t="shared" si="24"/>
        <v>4.9185341455201703E-2</v>
      </c>
    </row>
    <row r="983" spans="2:4" x14ac:dyDescent="0.25">
      <c r="B983" s="12">
        <v>38530</v>
      </c>
      <c r="C983" s="18">
        <v>12.036147</v>
      </c>
      <c r="D983">
        <f t="shared" si="24"/>
        <v>-6.2265306863856784E-3</v>
      </c>
    </row>
    <row r="984" spans="2:4" x14ac:dyDescent="0.25">
      <c r="B984" s="12">
        <v>38523</v>
      </c>
      <c r="C984" s="18">
        <v>12.111560000000001</v>
      </c>
      <c r="D984">
        <f t="shared" si="24"/>
        <v>4.4043567645093873E-2</v>
      </c>
    </row>
    <row r="985" spans="2:4" x14ac:dyDescent="0.25">
      <c r="B985" s="12">
        <v>38516</v>
      </c>
      <c r="C985" s="18">
        <v>11.600626999999999</v>
      </c>
      <c r="D985">
        <f t="shared" si="24"/>
        <v>1.6352668631392175E-2</v>
      </c>
    </row>
    <row r="986" spans="2:4" x14ac:dyDescent="0.25">
      <c r="B986" s="12">
        <v>38509</v>
      </c>
      <c r="C986" s="18">
        <v>11.413978</v>
      </c>
      <c r="D986">
        <f t="shared" si="24"/>
        <v>9.0002215314026746E-3</v>
      </c>
    </row>
    <row r="987" spans="2:4" x14ac:dyDescent="0.25">
      <c r="B987" s="12">
        <v>38502</v>
      </c>
      <c r="C987" s="18">
        <v>11.312165999999999</v>
      </c>
      <c r="D987">
        <f t="shared" si="24"/>
        <v>-1.6070896131246126E-2</v>
      </c>
    </row>
    <row r="988" spans="2:4" x14ac:dyDescent="0.25">
      <c r="B988" s="12">
        <v>38495</v>
      </c>
      <c r="C988" s="18">
        <v>11.496931999999999</v>
      </c>
      <c r="D988">
        <f t="shared" si="24"/>
        <v>-2.9431433138300545E-3</v>
      </c>
    </row>
    <row r="989" spans="2:4" x14ac:dyDescent="0.25">
      <c r="B989" s="12">
        <v>38488</v>
      </c>
      <c r="C989" s="18">
        <v>11.530868999999999</v>
      </c>
      <c r="D989">
        <f t="shared" si="24"/>
        <v>1.1243513905479618E-2</v>
      </c>
    </row>
    <row r="990" spans="2:4" x14ac:dyDescent="0.25">
      <c r="B990" s="12">
        <v>38481</v>
      </c>
      <c r="C990" s="18">
        <v>11.402663</v>
      </c>
      <c r="D990">
        <f t="shared" si="24"/>
        <v>2.5954085420782258E-2</v>
      </c>
    </row>
    <row r="991" spans="2:4" x14ac:dyDescent="0.25">
      <c r="B991" s="12">
        <v>38474</v>
      </c>
      <c r="C991" s="18">
        <v>11.114204000000001</v>
      </c>
      <c r="D991">
        <f t="shared" si="24"/>
        <v>2.2372473241405011E-2</v>
      </c>
    </row>
    <row r="992" spans="2:4" x14ac:dyDescent="0.25">
      <c r="B992" s="12">
        <v>38467</v>
      </c>
      <c r="C992" s="18">
        <v>10.870993</v>
      </c>
      <c r="D992">
        <f t="shared" si="24"/>
        <v>-4.615361262422768E-2</v>
      </c>
    </row>
    <row r="993" spans="2:4" x14ac:dyDescent="0.25">
      <c r="B993" s="12">
        <v>38460</v>
      </c>
      <c r="C993" s="18">
        <v>11.397005999999999</v>
      </c>
      <c r="D993">
        <f t="shared" si="24"/>
        <v>-2.0259563596657371E-2</v>
      </c>
    </row>
    <row r="994" spans="2:4" x14ac:dyDescent="0.25">
      <c r="B994" s="12">
        <v>38453</v>
      </c>
      <c r="C994" s="18">
        <v>11.632679</v>
      </c>
      <c r="D994">
        <f t="shared" si="24"/>
        <v>-1.2641893674902649E-2</v>
      </c>
    </row>
    <row r="995" spans="2:4" x14ac:dyDescent="0.25">
      <c r="B995" s="12">
        <v>38446</v>
      </c>
      <c r="C995" s="18">
        <v>11.781620999999999</v>
      </c>
      <c r="D995">
        <f t="shared" si="24"/>
        <v>1.9911861613713056E-2</v>
      </c>
    </row>
    <row r="996" spans="2:4" x14ac:dyDescent="0.25">
      <c r="B996" s="12">
        <v>38439</v>
      </c>
      <c r="C996" s="18">
        <v>11.551607000000001</v>
      </c>
      <c r="D996">
        <f t="shared" si="24"/>
        <v>-2.117376481476696E-3</v>
      </c>
    </row>
    <row r="997" spans="2:4" x14ac:dyDescent="0.25">
      <c r="B997" s="12">
        <v>38432</v>
      </c>
      <c r="C997" s="18">
        <v>11.576117999999999</v>
      </c>
      <c r="D997">
        <f t="shared" si="24"/>
        <v>-2.8634596887047392E-2</v>
      </c>
    </row>
    <row r="998" spans="2:4" x14ac:dyDescent="0.25">
      <c r="B998" s="12">
        <v>38425</v>
      </c>
      <c r="C998" s="18">
        <v>11.917367</v>
      </c>
      <c r="D998">
        <f t="shared" si="24"/>
        <v>-1.908781350649047E-2</v>
      </c>
    </row>
    <row r="999" spans="2:4" x14ac:dyDescent="0.25">
      <c r="B999" s="12">
        <v>38418</v>
      </c>
      <c r="C999" s="18">
        <v>12.14927</v>
      </c>
      <c r="D999">
        <f t="shared" si="24"/>
        <v>6.875257897794862E-3</v>
      </c>
    </row>
    <row r="1000" spans="2:4" x14ac:dyDescent="0.25">
      <c r="B1000" s="12">
        <v>38411</v>
      </c>
      <c r="C1000" s="18">
        <v>12.066311000000001</v>
      </c>
      <c r="D1000">
        <f t="shared" si="24"/>
        <v>-2.3348065293966047E-2</v>
      </c>
    </row>
    <row r="1001" spans="2:4" x14ac:dyDescent="0.25">
      <c r="B1001" s="12">
        <v>38404</v>
      </c>
      <c r="C1001" s="18">
        <v>12.354771</v>
      </c>
      <c r="D1001">
        <f t="shared" si="24"/>
        <v>1.9129047968171164E-2</v>
      </c>
    </row>
    <row r="1002" spans="2:4" x14ac:dyDescent="0.25">
      <c r="B1002" s="12">
        <v>38397</v>
      </c>
      <c r="C1002" s="18">
        <v>12.122871999999999</v>
      </c>
      <c r="D1002">
        <f t="shared" si="24"/>
        <v>3.6929554420943589E-2</v>
      </c>
    </row>
    <row r="1003" spans="2:4" x14ac:dyDescent="0.25">
      <c r="B1003" s="12">
        <v>38390</v>
      </c>
      <c r="C1003" s="18">
        <v>11.691124</v>
      </c>
      <c r="D1003">
        <f t="shared" si="24"/>
        <v>-2.6988850813697063E-2</v>
      </c>
    </row>
    <row r="1004" spans="2:4" x14ac:dyDescent="0.25">
      <c r="B1004" s="12">
        <v>38383</v>
      </c>
      <c r="C1004" s="18">
        <v>12.015406</v>
      </c>
      <c r="D1004">
        <f t="shared" si="24"/>
        <v>4.9571742901959537E-2</v>
      </c>
    </row>
    <row r="1005" spans="2:4" x14ac:dyDescent="0.25">
      <c r="B1005" s="12">
        <v>38376</v>
      </c>
      <c r="C1005" s="18">
        <v>11.447913</v>
      </c>
      <c r="D1005">
        <f t="shared" si="24"/>
        <v>4.5274575210167978E-2</v>
      </c>
    </row>
    <row r="1006" spans="2:4" x14ac:dyDescent="0.25">
      <c r="B1006" s="12">
        <v>38369</v>
      </c>
      <c r="C1006" s="18">
        <v>10.952063000000001</v>
      </c>
      <c r="D1006">
        <f t="shared" si="24"/>
        <v>1.114011115829916E-2</v>
      </c>
    </row>
    <row r="1007" spans="2:4" x14ac:dyDescent="0.25">
      <c r="B1007" s="12">
        <v>38362</v>
      </c>
      <c r="C1007" s="18">
        <v>10.8314</v>
      </c>
      <c r="D1007">
        <f t="shared" si="24"/>
        <v>5.4902989713152328E-2</v>
      </c>
    </row>
    <row r="1008" spans="2:4" x14ac:dyDescent="0.25">
      <c r="B1008" s="12">
        <v>38355</v>
      </c>
      <c r="C1008" s="18">
        <v>10.267674</v>
      </c>
      <c r="D1008">
        <f t="shared" si="24"/>
        <v>-0.10309643338484498</v>
      </c>
    </row>
    <row r="1009" spans="2:4" x14ac:dyDescent="0.25">
      <c r="B1009" s="12">
        <v>38348</v>
      </c>
      <c r="C1009" s="18">
        <v>11.447913</v>
      </c>
      <c r="D1009">
        <f t="shared" si="24"/>
        <v>8.2423502762818401E-4</v>
      </c>
    </row>
    <row r="1010" spans="2:4" x14ac:dyDescent="0.25">
      <c r="B1010" s="12">
        <v>38341</v>
      </c>
      <c r="C1010" s="18">
        <v>11.438485</v>
      </c>
      <c r="D1010">
        <f t="shared" si="24"/>
        <v>3.4617888705595679E-2</v>
      </c>
    </row>
    <row r="1011" spans="2:4" x14ac:dyDescent="0.25">
      <c r="B1011" s="12">
        <v>38334</v>
      </c>
      <c r="C1011" s="18">
        <v>11.055758000000001</v>
      </c>
      <c r="D1011">
        <f t="shared" si="24"/>
        <v>1.6467296131372766E-2</v>
      </c>
    </row>
    <row r="1012" spans="2:4" x14ac:dyDescent="0.25">
      <c r="B1012" s="12">
        <v>38327</v>
      </c>
      <c r="C1012" s="18">
        <v>10.876649</v>
      </c>
      <c r="D1012">
        <f t="shared" si="24"/>
        <v>-3.3182372648978276E-2</v>
      </c>
    </row>
    <row r="1013" spans="2:4" x14ac:dyDescent="0.25">
      <c r="B1013" s="12">
        <v>38320</v>
      </c>
      <c r="C1013" s="18">
        <v>11.249949000000001</v>
      </c>
      <c r="D1013">
        <f t="shared" si="24"/>
        <v>3.9546947677655542E-2</v>
      </c>
    </row>
    <row r="1014" spans="2:4" x14ac:dyDescent="0.25">
      <c r="B1014" s="12">
        <v>38313</v>
      </c>
      <c r="C1014" s="18">
        <v>10.821973</v>
      </c>
      <c r="D1014">
        <f t="shared" si="24"/>
        <v>2.4817171668005455E-2</v>
      </c>
    </row>
    <row r="1015" spans="2:4" x14ac:dyDescent="0.25">
      <c r="B1015" s="12">
        <v>38306</v>
      </c>
      <c r="C1015" s="18">
        <v>10.559906</v>
      </c>
      <c r="D1015">
        <f t="shared" si="24"/>
        <v>1.5962197403404543E-2</v>
      </c>
    </row>
    <row r="1016" spans="2:4" x14ac:dyDescent="0.25">
      <c r="B1016" s="12">
        <v>38299</v>
      </c>
      <c r="C1016" s="18">
        <v>10.393995</v>
      </c>
      <c r="D1016">
        <f t="shared" si="24"/>
        <v>2.376960937369188E-2</v>
      </c>
    </row>
    <row r="1017" spans="2:4" x14ac:dyDescent="0.25">
      <c r="B1017" s="12">
        <v>38292</v>
      </c>
      <c r="C1017" s="18">
        <v>10.152670000000001</v>
      </c>
      <c r="D1017">
        <f t="shared" si="24"/>
        <v>3.3787720528353882E-2</v>
      </c>
    </row>
    <row r="1018" spans="2:4" x14ac:dyDescent="0.25">
      <c r="B1018" s="12">
        <v>38285</v>
      </c>
      <c r="C1018" s="18">
        <v>9.8208459999999995</v>
      </c>
      <c r="D1018">
        <f t="shared" si="24"/>
        <v>4.5774015350682484E-2</v>
      </c>
    </row>
    <row r="1019" spans="2:4" x14ac:dyDescent="0.25">
      <c r="B1019" s="12">
        <v>38278</v>
      </c>
      <c r="C1019" s="18">
        <v>9.3909830000000003</v>
      </c>
      <c r="D1019">
        <f t="shared" si="24"/>
        <v>6.2626057630417176E-3</v>
      </c>
    </row>
    <row r="1020" spans="2:4" x14ac:dyDescent="0.25">
      <c r="B1020" s="12">
        <v>38271</v>
      </c>
      <c r="C1020" s="18">
        <v>9.3325370000000003</v>
      </c>
      <c r="D1020">
        <f t="shared" si="24"/>
        <v>9.1741760137686867E-3</v>
      </c>
    </row>
    <row r="1021" spans="2:4" x14ac:dyDescent="0.25">
      <c r="B1021" s="12">
        <v>38264</v>
      </c>
      <c r="C1021" s="18">
        <v>9.2476970000000005</v>
      </c>
      <c r="D1021">
        <f t="shared" si="24"/>
        <v>-4.8691771156316177E-3</v>
      </c>
    </row>
    <row r="1022" spans="2:4" x14ac:dyDescent="0.25">
      <c r="B1022" s="12">
        <v>38257</v>
      </c>
      <c r="C1022" s="18">
        <v>9.2929460000000006</v>
      </c>
      <c r="D1022">
        <f t="shared" si="24"/>
        <v>6.5960426978533437E-2</v>
      </c>
    </row>
    <row r="1023" spans="2:4" x14ac:dyDescent="0.25">
      <c r="B1023" s="12">
        <v>38250</v>
      </c>
      <c r="C1023" s="18">
        <v>8.7179090000000006</v>
      </c>
      <c r="D1023">
        <f t="shared" si="24"/>
        <v>2.0975659114709444E-2</v>
      </c>
    </row>
    <row r="1024" spans="2:4" x14ac:dyDescent="0.25">
      <c r="B1024" s="12">
        <v>38243</v>
      </c>
      <c r="C1024" s="18">
        <v>8.5388020000000004</v>
      </c>
      <c r="D1024">
        <f t="shared" si="24"/>
        <v>-4.9926258815701563E-2</v>
      </c>
    </row>
    <row r="1025" spans="2:4" x14ac:dyDescent="0.25">
      <c r="B1025" s="12">
        <v>38236</v>
      </c>
      <c r="C1025" s="18">
        <v>8.9875150000000001</v>
      </c>
      <c r="D1025">
        <f t="shared" si="24"/>
        <v>3.3383729030968645E-2</v>
      </c>
    </row>
    <row r="1026" spans="2:4" x14ac:dyDescent="0.25">
      <c r="B1026" s="12">
        <v>38229</v>
      </c>
      <c r="C1026" s="18">
        <v>8.6971710000000009</v>
      </c>
      <c r="D1026">
        <f t="shared" si="24"/>
        <v>-1.7311251176933551E-3</v>
      </c>
    </row>
    <row r="1027" spans="2:4" x14ac:dyDescent="0.25">
      <c r="B1027" s="12">
        <v>38222</v>
      </c>
      <c r="C1027" s="18">
        <v>8.7122530000000005</v>
      </c>
      <c r="D1027">
        <f t="shared" ref="D1027:D1090" si="25">C1027/C1028-1</f>
        <v>1.4266728104547655E-2</v>
      </c>
    </row>
    <row r="1028" spans="2:4" x14ac:dyDescent="0.25">
      <c r="B1028" s="12">
        <v>38215</v>
      </c>
      <c r="C1028" s="18">
        <v>8.5897059999999996</v>
      </c>
      <c r="D1028">
        <f t="shared" si="25"/>
        <v>5.9042467083796568E-2</v>
      </c>
    </row>
    <row r="1029" spans="2:4" x14ac:dyDescent="0.25">
      <c r="B1029" s="12">
        <v>38208</v>
      </c>
      <c r="C1029" s="18">
        <v>8.1108229999999999</v>
      </c>
      <c r="D1029">
        <f t="shared" si="25"/>
        <v>-3.6937591814111492E-2</v>
      </c>
    </row>
    <row r="1030" spans="2:4" x14ac:dyDescent="0.25">
      <c r="B1030" s="12">
        <v>38201</v>
      </c>
      <c r="C1030" s="18">
        <v>8.4219080000000002</v>
      </c>
      <c r="D1030">
        <f t="shared" si="25"/>
        <v>6.3571373276081866E-2</v>
      </c>
    </row>
    <row r="1031" spans="2:4" x14ac:dyDescent="0.25">
      <c r="B1031" s="12">
        <v>38194</v>
      </c>
      <c r="C1031" s="18">
        <v>7.9185169999999996</v>
      </c>
      <c r="D1031">
        <f t="shared" si="25"/>
        <v>-6.5628525567692719E-2</v>
      </c>
    </row>
    <row r="1032" spans="2:4" x14ac:dyDescent="0.25">
      <c r="B1032" s="12">
        <v>38187</v>
      </c>
      <c r="C1032" s="18">
        <v>8.4746989999999993</v>
      </c>
      <c r="D1032">
        <f t="shared" si="25"/>
        <v>2.3451951300071716E-2</v>
      </c>
    </row>
    <row r="1033" spans="2:4" x14ac:dyDescent="0.25">
      <c r="B1033" s="12">
        <v>38180</v>
      </c>
      <c r="C1033" s="18">
        <v>8.2805049999999998</v>
      </c>
      <c r="D1033">
        <f t="shared" si="25"/>
        <v>-4.4594302714063616E-2</v>
      </c>
    </row>
    <row r="1034" spans="2:4" x14ac:dyDescent="0.25">
      <c r="B1034" s="12">
        <v>38173</v>
      </c>
      <c r="C1034" s="18">
        <v>8.6670040000000004</v>
      </c>
      <c r="D1034">
        <f t="shared" si="25"/>
        <v>-7.9845361491435174E-3</v>
      </c>
    </row>
    <row r="1035" spans="2:4" x14ac:dyDescent="0.25">
      <c r="B1035" s="12">
        <v>38166</v>
      </c>
      <c r="C1035" s="18">
        <v>8.7367629999999998</v>
      </c>
      <c r="D1035">
        <f t="shared" si="25"/>
        <v>3.0301816145790195E-3</v>
      </c>
    </row>
    <row r="1036" spans="2:4" x14ac:dyDescent="0.25">
      <c r="B1036" s="12">
        <v>38159</v>
      </c>
      <c r="C1036" s="18">
        <v>8.710369</v>
      </c>
      <c r="D1036">
        <f t="shared" si="25"/>
        <v>-3.8810398446714744E-3</v>
      </c>
    </row>
    <row r="1037" spans="2:4" x14ac:dyDescent="0.25">
      <c r="B1037" s="12">
        <v>38152</v>
      </c>
      <c r="C1037" s="18">
        <v>8.7443059999999999</v>
      </c>
      <c r="D1037">
        <f t="shared" si="25"/>
        <v>-5.0951403118813632E-2</v>
      </c>
    </row>
    <row r="1038" spans="2:4" x14ac:dyDescent="0.25">
      <c r="B1038" s="12">
        <v>38145</v>
      </c>
      <c r="C1038" s="18">
        <v>9.2137600000000006</v>
      </c>
      <c r="D1038">
        <f t="shared" si="25"/>
        <v>2.6464970441294478E-2</v>
      </c>
    </row>
    <row r="1039" spans="2:4" x14ac:dyDescent="0.25">
      <c r="B1039" s="12">
        <v>38138</v>
      </c>
      <c r="C1039" s="18">
        <v>8.9762050000000002</v>
      </c>
      <c r="D1039">
        <f t="shared" si="25"/>
        <v>2.5635737378804313E-2</v>
      </c>
    </row>
    <row r="1040" spans="2:4" x14ac:dyDescent="0.25">
      <c r="B1040" s="12">
        <v>38131</v>
      </c>
      <c r="C1040" s="18">
        <v>8.7518449999999994</v>
      </c>
      <c r="D1040">
        <f t="shared" si="25"/>
        <v>1.0668095546318312E-2</v>
      </c>
    </row>
    <row r="1041" spans="2:4" x14ac:dyDescent="0.25">
      <c r="B1041" s="12">
        <v>38124</v>
      </c>
      <c r="C1041" s="18">
        <v>8.6594650000000009</v>
      </c>
      <c r="D1041">
        <f t="shared" si="25"/>
        <v>4.5289292631003786E-2</v>
      </c>
    </row>
    <row r="1042" spans="2:4" x14ac:dyDescent="0.25">
      <c r="B1042" s="12">
        <v>38117</v>
      </c>
      <c r="C1042" s="18">
        <v>8.2842760000000002</v>
      </c>
      <c r="D1042">
        <f t="shared" si="25"/>
        <v>5.2617949902158401E-3</v>
      </c>
    </row>
    <row r="1043" spans="2:4" x14ac:dyDescent="0.25">
      <c r="B1043" s="12">
        <v>38110</v>
      </c>
      <c r="C1043" s="18">
        <v>8.2409140000000001</v>
      </c>
      <c r="D1043">
        <f t="shared" si="25"/>
        <v>1.8881086026557137E-2</v>
      </c>
    </row>
    <row r="1044" spans="2:4" x14ac:dyDescent="0.25">
      <c r="B1044" s="12">
        <v>38103</v>
      </c>
      <c r="C1044" s="18">
        <v>8.0882000000000005</v>
      </c>
      <c r="D1044">
        <f t="shared" si="25"/>
        <v>-8.1173496918576449E-2</v>
      </c>
    </row>
    <row r="1045" spans="2:4" x14ac:dyDescent="0.25">
      <c r="B1045" s="12">
        <v>38096</v>
      </c>
      <c r="C1045" s="18">
        <v>8.8027499999999996</v>
      </c>
      <c r="D1045">
        <f t="shared" si="25"/>
        <v>-8.7051292041983031E-3</v>
      </c>
    </row>
    <row r="1046" spans="2:4" x14ac:dyDescent="0.25">
      <c r="B1046" s="12">
        <v>38089</v>
      </c>
      <c r="C1046" s="18">
        <v>8.8800519999999992</v>
      </c>
      <c r="D1046">
        <f t="shared" si="25"/>
        <v>8.5015411086075687E-4</v>
      </c>
    </row>
    <row r="1047" spans="2:4" x14ac:dyDescent="0.25">
      <c r="B1047" s="12">
        <v>38082</v>
      </c>
      <c r="C1047" s="18">
        <v>8.8725090000000009</v>
      </c>
      <c r="D1047">
        <f t="shared" si="25"/>
        <v>2.6614305244029746E-2</v>
      </c>
    </row>
    <row r="1048" spans="2:4" x14ac:dyDescent="0.25">
      <c r="B1048" s="12">
        <v>38075</v>
      </c>
      <c r="C1048" s="18">
        <v>8.6424950000000003</v>
      </c>
      <c r="D1048">
        <f t="shared" si="25"/>
        <v>4.1818127682073047E-2</v>
      </c>
    </row>
    <row r="1049" spans="2:4" x14ac:dyDescent="0.25">
      <c r="B1049" s="12">
        <v>38068</v>
      </c>
      <c r="C1049" s="18">
        <v>8.2955889999999997</v>
      </c>
      <c r="D1049">
        <f t="shared" si="25"/>
        <v>-2.6979320174852162E-2</v>
      </c>
    </row>
    <row r="1050" spans="2:4" x14ac:dyDescent="0.25">
      <c r="B1050" s="12">
        <v>38061</v>
      </c>
      <c r="C1050" s="18">
        <v>8.5256039999999995</v>
      </c>
      <c r="D1050">
        <f t="shared" si="25"/>
        <v>8.2500349166843012E-3</v>
      </c>
    </row>
    <row r="1051" spans="2:4" x14ac:dyDescent="0.25">
      <c r="B1051" s="12">
        <v>38054</v>
      </c>
      <c r="C1051" s="18">
        <v>8.4558429999999998</v>
      </c>
      <c r="D1051">
        <f t="shared" si="25"/>
        <v>-6.2500117799446531E-2</v>
      </c>
    </row>
    <row r="1052" spans="2:4" x14ac:dyDescent="0.25">
      <c r="B1052" s="12">
        <v>38047</v>
      </c>
      <c r="C1052" s="18">
        <v>9.0195670000000003</v>
      </c>
      <c r="D1052">
        <f t="shared" si="25"/>
        <v>-5.1985832553648192E-3</v>
      </c>
    </row>
    <row r="1053" spans="2:4" x14ac:dyDescent="0.25">
      <c r="B1053" s="12">
        <v>38040</v>
      </c>
      <c r="C1053" s="18">
        <v>9.0667010000000001</v>
      </c>
      <c r="D1053">
        <f t="shared" si="25"/>
        <v>-3.7622689374439466E-2</v>
      </c>
    </row>
    <row r="1054" spans="2:4" x14ac:dyDescent="0.25">
      <c r="B1054" s="12">
        <v>38033</v>
      </c>
      <c r="C1054" s="18">
        <v>9.4211500000000008</v>
      </c>
      <c r="D1054">
        <f t="shared" si="25"/>
        <v>-1.3620221039362335E-2</v>
      </c>
    </row>
    <row r="1055" spans="2:4" x14ac:dyDescent="0.25">
      <c r="B1055" s="12">
        <v>38026</v>
      </c>
      <c r="C1055" s="18">
        <v>9.55124</v>
      </c>
      <c r="D1055">
        <f t="shared" si="25"/>
        <v>3.9179713841621666E-2</v>
      </c>
    </row>
    <row r="1056" spans="2:4" x14ac:dyDescent="0.25">
      <c r="B1056" s="12">
        <v>38019</v>
      </c>
      <c r="C1056" s="18">
        <v>9.1911339999999999</v>
      </c>
      <c r="D1056">
        <f t="shared" si="25"/>
        <v>-4.6959775511372648E-3</v>
      </c>
    </row>
    <row r="1057" spans="2:4" x14ac:dyDescent="0.25">
      <c r="B1057" s="12">
        <v>38012</v>
      </c>
      <c r="C1057" s="18">
        <v>9.2344989999999996</v>
      </c>
      <c r="D1057">
        <f t="shared" si="25"/>
        <v>4.4795240136614733E-2</v>
      </c>
    </row>
    <row r="1058" spans="2:4" x14ac:dyDescent="0.25">
      <c r="B1058" s="12">
        <v>38005</v>
      </c>
      <c r="C1058" s="18">
        <v>8.8385730000000002</v>
      </c>
      <c r="D1058">
        <f t="shared" si="25"/>
        <v>-1.9657270531430404E-2</v>
      </c>
    </row>
    <row r="1059" spans="2:4" x14ac:dyDescent="0.25">
      <c r="B1059" s="12">
        <v>37998</v>
      </c>
      <c r="C1059" s="18">
        <v>9.0157989999999995</v>
      </c>
      <c r="D1059">
        <f t="shared" si="25"/>
        <v>3.1715428780810351E-2</v>
      </c>
    </row>
    <row r="1060" spans="2:4" x14ac:dyDescent="0.25">
      <c r="B1060" s="12">
        <v>37991</v>
      </c>
      <c r="C1060" s="18">
        <v>8.7386490000000006</v>
      </c>
      <c r="D1060">
        <f t="shared" si="25"/>
        <v>7.9161843236523977E-2</v>
      </c>
    </row>
    <row r="1061" spans="2:4" x14ac:dyDescent="0.25">
      <c r="B1061" s="12">
        <v>37984</v>
      </c>
      <c r="C1061" s="18">
        <v>8.097626</v>
      </c>
      <c r="D1061">
        <f t="shared" si="25"/>
        <v>4.5266600472857244E-2</v>
      </c>
    </row>
    <row r="1062" spans="2:4" x14ac:dyDescent="0.25">
      <c r="B1062" s="12">
        <v>37977</v>
      </c>
      <c r="C1062" s="18">
        <v>7.7469479999999997</v>
      </c>
      <c r="D1062">
        <f t="shared" si="25"/>
        <v>-2.1433738669896285E-2</v>
      </c>
    </row>
    <row r="1063" spans="2:4" x14ac:dyDescent="0.25">
      <c r="B1063" s="12">
        <v>37970</v>
      </c>
      <c r="C1063" s="18">
        <v>7.9166309999999998</v>
      </c>
      <c r="D1063">
        <f t="shared" si="25"/>
        <v>-4.1761860489662461E-2</v>
      </c>
    </row>
    <row r="1064" spans="2:4" x14ac:dyDescent="0.25">
      <c r="B1064" s="12">
        <v>37963</v>
      </c>
      <c r="C1064" s="18">
        <v>8.2616530000000008</v>
      </c>
      <c r="D1064">
        <f t="shared" si="25"/>
        <v>-1.0164985422024486E-2</v>
      </c>
    </row>
    <row r="1065" spans="2:4" x14ac:dyDescent="0.25">
      <c r="B1065" s="12">
        <v>37956</v>
      </c>
      <c r="C1065" s="18">
        <v>8.3464950000000009</v>
      </c>
      <c r="D1065">
        <f t="shared" si="25"/>
        <v>2.6907919529938873E-2</v>
      </c>
    </row>
    <row r="1066" spans="2:4" x14ac:dyDescent="0.25">
      <c r="B1066" s="12">
        <v>37949</v>
      </c>
      <c r="C1066" s="18">
        <v>8.1277930000000005</v>
      </c>
      <c r="D1066">
        <f t="shared" si="25"/>
        <v>6.4444538447162802E-2</v>
      </c>
    </row>
    <row r="1067" spans="2:4" x14ac:dyDescent="0.25">
      <c r="B1067" s="12">
        <v>37942</v>
      </c>
      <c r="C1067" s="18">
        <v>7.635713</v>
      </c>
      <c r="D1067">
        <f t="shared" si="25"/>
        <v>4.5161402474262147E-2</v>
      </c>
    </row>
    <row r="1068" spans="2:4" x14ac:dyDescent="0.25">
      <c r="B1068" s="12">
        <v>37935</v>
      </c>
      <c r="C1068" s="18">
        <v>7.3057740000000004</v>
      </c>
      <c r="D1068">
        <f t="shared" si="25"/>
        <v>-3.1734280370502299E-2</v>
      </c>
    </row>
    <row r="1069" spans="2:4" x14ac:dyDescent="0.25">
      <c r="B1069" s="12">
        <v>37928</v>
      </c>
      <c r="C1069" s="18">
        <v>7.5452159999999999</v>
      </c>
      <c r="D1069">
        <f t="shared" si="25"/>
        <v>4.0140784159785614E-3</v>
      </c>
    </row>
    <row r="1070" spans="2:4" x14ac:dyDescent="0.25">
      <c r="B1070" s="12">
        <v>37921</v>
      </c>
      <c r="C1070" s="18">
        <v>7.5150499999999996</v>
      </c>
      <c r="D1070">
        <f t="shared" si="25"/>
        <v>1.0905465296579431E-2</v>
      </c>
    </row>
    <row r="1071" spans="2:4" x14ac:dyDescent="0.25">
      <c r="B1071" s="12">
        <v>37914</v>
      </c>
      <c r="C1071" s="18">
        <v>7.4339789999999999</v>
      </c>
      <c r="D1071">
        <f t="shared" si="25"/>
        <v>0.12208310774126319</v>
      </c>
    </row>
    <row r="1072" spans="2:4" x14ac:dyDescent="0.25">
      <c r="B1072" s="12">
        <v>37907</v>
      </c>
      <c r="C1072" s="18">
        <v>6.625159</v>
      </c>
      <c r="D1072">
        <f t="shared" si="25"/>
        <v>-1.2644111379417122E-2</v>
      </c>
    </row>
    <row r="1073" spans="2:4" x14ac:dyDescent="0.25">
      <c r="B1073" s="12">
        <v>37900</v>
      </c>
      <c r="C1073" s="18">
        <v>6.7100010000000001</v>
      </c>
      <c r="D1073">
        <f t="shared" si="25"/>
        <v>0.12377651153361291</v>
      </c>
    </row>
    <row r="1074" spans="2:4" x14ac:dyDescent="0.25">
      <c r="B1074" s="12">
        <v>37893</v>
      </c>
      <c r="C1074" s="18">
        <v>5.9709390000000004</v>
      </c>
      <c r="D1074">
        <f t="shared" si="25"/>
        <v>1.6367237269108603E-2</v>
      </c>
    </row>
    <row r="1075" spans="2:4" x14ac:dyDescent="0.25">
      <c r="B1075" s="12">
        <v>37886</v>
      </c>
      <c r="C1075" s="18">
        <v>5.8747850000000001</v>
      </c>
      <c r="D1075">
        <f t="shared" si="25"/>
        <v>-2.8981058900610979E-2</v>
      </c>
    </row>
    <row r="1076" spans="2:4" x14ac:dyDescent="0.25">
      <c r="B1076" s="12">
        <v>37879</v>
      </c>
      <c r="C1076" s="18">
        <v>6.0501240000000003</v>
      </c>
      <c r="D1076">
        <f t="shared" si="25"/>
        <v>3.3827333185125985E-2</v>
      </c>
    </row>
    <row r="1077" spans="2:4" x14ac:dyDescent="0.25">
      <c r="B1077" s="12">
        <v>37872</v>
      </c>
      <c r="C1077" s="18">
        <v>5.8521609999999997</v>
      </c>
      <c r="D1077">
        <f t="shared" si="25"/>
        <v>-3.5425544136390874E-2</v>
      </c>
    </row>
    <row r="1078" spans="2:4" x14ac:dyDescent="0.25">
      <c r="B1078" s="12">
        <v>37865</v>
      </c>
      <c r="C1078" s="18">
        <v>6.0670909999999996</v>
      </c>
      <c r="D1078">
        <f t="shared" si="25"/>
        <v>6.2538727007599437E-3</v>
      </c>
    </row>
    <row r="1079" spans="2:4" x14ac:dyDescent="0.25">
      <c r="B1079" s="12">
        <v>37858</v>
      </c>
      <c r="C1079" s="18">
        <v>6.0293840000000003</v>
      </c>
      <c r="D1079">
        <f t="shared" si="25"/>
        <v>3.495128365952227E-2</v>
      </c>
    </row>
    <row r="1080" spans="2:4" x14ac:dyDescent="0.25">
      <c r="B1080" s="12">
        <v>37851</v>
      </c>
      <c r="C1080" s="18">
        <v>5.8257659999999998</v>
      </c>
      <c r="D1080">
        <f t="shared" si="25"/>
        <v>2.317893705247287E-2</v>
      </c>
    </row>
    <row r="1081" spans="2:4" x14ac:dyDescent="0.25">
      <c r="B1081" s="12">
        <v>37844</v>
      </c>
      <c r="C1081" s="18">
        <v>5.6937899999999999</v>
      </c>
      <c r="D1081">
        <f t="shared" si="25"/>
        <v>3.7087726941888111E-2</v>
      </c>
    </row>
    <row r="1082" spans="2:4" x14ac:dyDescent="0.25">
      <c r="B1082" s="12">
        <v>37837</v>
      </c>
      <c r="C1082" s="18">
        <v>5.4901720000000003</v>
      </c>
      <c r="D1082">
        <f t="shared" si="25"/>
        <v>1.0409468031480351E-2</v>
      </c>
    </row>
    <row r="1083" spans="2:4" x14ac:dyDescent="0.25">
      <c r="B1083" s="12">
        <v>37830</v>
      </c>
      <c r="C1083" s="18">
        <v>5.433611</v>
      </c>
      <c r="D1083">
        <f t="shared" si="25"/>
        <v>-3.9333227606454857E-2</v>
      </c>
    </row>
    <row r="1084" spans="2:4" x14ac:dyDescent="0.25">
      <c r="B1084" s="12">
        <v>37823</v>
      </c>
      <c r="C1084" s="18">
        <v>5.6560829999999997</v>
      </c>
      <c r="D1084">
        <f t="shared" si="25"/>
        <v>6.3829591144463294E-2</v>
      </c>
    </row>
    <row r="1085" spans="2:4" x14ac:dyDescent="0.25">
      <c r="B1085" s="12">
        <v>37816</v>
      </c>
      <c r="C1085" s="18">
        <v>5.316719</v>
      </c>
      <c r="D1085">
        <f t="shared" si="25"/>
        <v>4.2736301999926063E-3</v>
      </c>
    </row>
    <row r="1086" spans="2:4" x14ac:dyDescent="0.25">
      <c r="B1086" s="12">
        <v>37809</v>
      </c>
      <c r="C1086" s="18">
        <v>5.2940940000000003</v>
      </c>
      <c r="D1086">
        <f t="shared" si="25"/>
        <v>-0.26046888010798586</v>
      </c>
    </row>
    <row r="1087" spans="2:4" x14ac:dyDescent="0.25">
      <c r="B1087" s="12">
        <v>37802</v>
      </c>
      <c r="C1087" s="18">
        <v>7.1587170000000002</v>
      </c>
      <c r="D1087">
        <f t="shared" si="25"/>
        <v>-1.1197843251465778E-2</v>
      </c>
    </row>
    <row r="1088" spans="2:4" x14ac:dyDescent="0.25">
      <c r="B1088" s="12">
        <v>37795</v>
      </c>
      <c r="C1088" s="18">
        <v>7.2397869999999998</v>
      </c>
      <c r="D1088">
        <f t="shared" si="25"/>
        <v>2.611158781165468E-3</v>
      </c>
    </row>
    <row r="1089" spans="2:4" x14ac:dyDescent="0.25">
      <c r="B1089" s="12">
        <v>37788</v>
      </c>
      <c r="C1089" s="18">
        <v>7.2209320000000004</v>
      </c>
      <c r="D1089">
        <f t="shared" si="25"/>
        <v>-2.7918822043524694E-2</v>
      </c>
    </row>
    <row r="1090" spans="2:4" x14ac:dyDescent="0.25">
      <c r="B1090" s="12">
        <v>37781</v>
      </c>
      <c r="C1090" s="18">
        <v>7.4283219999999996</v>
      </c>
      <c r="D1090">
        <f t="shared" si="25"/>
        <v>-5.0602556232553497E-2</v>
      </c>
    </row>
    <row r="1091" spans="2:4" x14ac:dyDescent="0.25">
      <c r="B1091" s="12">
        <v>37774</v>
      </c>
      <c r="C1091" s="18">
        <v>7.824249</v>
      </c>
      <c r="D1091">
        <f t="shared" ref="D1091:D1154" si="26">C1091/C1092-1</f>
        <v>-2.3529275218201251E-2</v>
      </c>
    </row>
    <row r="1092" spans="2:4" x14ac:dyDescent="0.25">
      <c r="B1092" s="12">
        <v>37767</v>
      </c>
      <c r="C1092" s="18">
        <v>8.0127839999999999</v>
      </c>
      <c r="D1092">
        <f t="shared" si="26"/>
        <v>7.5676766326180811E-2</v>
      </c>
    </row>
    <row r="1093" spans="2:4" x14ac:dyDescent="0.25">
      <c r="B1093" s="12">
        <v>37760</v>
      </c>
      <c r="C1093" s="18">
        <v>7.4490629999999998</v>
      </c>
      <c r="D1093">
        <f t="shared" si="26"/>
        <v>4.0662384268495E-3</v>
      </c>
    </row>
    <row r="1094" spans="2:4" x14ac:dyDescent="0.25">
      <c r="B1094" s="12">
        <v>37753</v>
      </c>
      <c r="C1094" s="18">
        <v>7.4188960000000002</v>
      </c>
      <c r="D1094">
        <f t="shared" si="26"/>
        <v>3.0914386216596812E-2</v>
      </c>
    </row>
    <row r="1095" spans="2:4" x14ac:dyDescent="0.25">
      <c r="B1095" s="12">
        <v>37746</v>
      </c>
      <c r="C1095" s="18">
        <v>7.1964230000000002</v>
      </c>
      <c r="D1095">
        <f t="shared" si="26"/>
        <v>2.8901774381369094E-3</v>
      </c>
    </row>
    <row r="1096" spans="2:4" x14ac:dyDescent="0.25">
      <c r="B1096" s="12">
        <v>37739</v>
      </c>
      <c r="C1096" s="18">
        <v>7.1756840000000004</v>
      </c>
      <c r="D1096">
        <f t="shared" si="26"/>
        <v>9.4621838484303167E-2</v>
      </c>
    </row>
    <row r="1097" spans="2:4" x14ac:dyDescent="0.25">
      <c r="B1097" s="12">
        <v>37732</v>
      </c>
      <c r="C1097" s="18">
        <v>6.5553999999999997</v>
      </c>
      <c r="D1097">
        <f t="shared" si="26"/>
        <v>2.4454927124364145E-2</v>
      </c>
    </row>
    <row r="1098" spans="2:4" x14ac:dyDescent="0.25">
      <c r="B1098" s="12">
        <v>37725</v>
      </c>
      <c r="C1098" s="18">
        <v>6.3989149999999997</v>
      </c>
      <c r="D1098">
        <f t="shared" si="26"/>
        <v>4.4307526294899757E-2</v>
      </c>
    </row>
    <row r="1099" spans="2:4" x14ac:dyDescent="0.25">
      <c r="B1099" s="12">
        <v>37718</v>
      </c>
      <c r="C1099" s="18">
        <v>6.1274240000000004</v>
      </c>
      <c r="D1099">
        <f t="shared" si="26"/>
        <v>2.9784545057309098E-2</v>
      </c>
    </row>
    <row r="1100" spans="2:4" x14ac:dyDescent="0.25">
      <c r="B1100" s="12">
        <v>37711</v>
      </c>
      <c r="C1100" s="18">
        <v>5.9501999999999997</v>
      </c>
      <c r="D1100">
        <f t="shared" si="26"/>
        <v>8.1192266046488992E-2</v>
      </c>
    </row>
    <row r="1101" spans="2:4" x14ac:dyDescent="0.25">
      <c r="B1101" s="12">
        <v>37704</v>
      </c>
      <c r="C1101" s="18">
        <v>5.5033690000000002</v>
      </c>
      <c r="D1101">
        <f t="shared" si="26"/>
        <v>-0.11545460623894588</v>
      </c>
    </row>
    <row r="1102" spans="2:4" x14ac:dyDescent="0.25">
      <c r="B1102" s="12">
        <v>37697</v>
      </c>
      <c r="C1102" s="18">
        <v>6.221692</v>
      </c>
      <c r="D1102">
        <f t="shared" si="26"/>
        <v>7.1428854342695969E-2</v>
      </c>
    </row>
    <row r="1103" spans="2:4" x14ac:dyDescent="0.25">
      <c r="B1103" s="12">
        <v>37690</v>
      </c>
      <c r="C1103" s="18">
        <v>5.8069110000000004</v>
      </c>
      <c r="D1103">
        <f t="shared" si="26"/>
        <v>6.0240746076209328E-2</v>
      </c>
    </row>
    <row r="1104" spans="2:4" x14ac:dyDescent="0.25">
      <c r="B1104" s="12">
        <v>37683</v>
      </c>
      <c r="C1104" s="18">
        <v>5.4769740000000002</v>
      </c>
      <c r="D1104">
        <f t="shared" si="26"/>
        <v>-0.13205861397485763</v>
      </c>
    </row>
    <row r="1105" spans="2:4" x14ac:dyDescent="0.25">
      <c r="B1105" s="12">
        <v>37676</v>
      </c>
      <c r="C1105" s="18">
        <v>6.3103040000000004</v>
      </c>
      <c r="D1105">
        <f t="shared" si="26"/>
        <v>4.5018937370973067E-3</v>
      </c>
    </row>
    <row r="1106" spans="2:4" x14ac:dyDescent="0.25">
      <c r="B1106" s="12">
        <v>37669</v>
      </c>
      <c r="C1106" s="18">
        <v>6.2820229999999997</v>
      </c>
      <c r="D1106">
        <f t="shared" si="26"/>
        <v>4.4514059985680809E-2</v>
      </c>
    </row>
    <row r="1107" spans="2:4" x14ac:dyDescent="0.25">
      <c r="B1107" s="12">
        <v>37662</v>
      </c>
      <c r="C1107" s="18">
        <v>6.0143019999999998</v>
      </c>
      <c r="D1107">
        <f t="shared" si="26"/>
        <v>-4.4910305637175907E-2</v>
      </c>
    </row>
    <row r="1108" spans="2:4" x14ac:dyDescent="0.25">
      <c r="B1108" s="12">
        <v>37655</v>
      </c>
      <c r="C1108" s="18">
        <v>6.2971069999999996</v>
      </c>
      <c r="D1108">
        <f t="shared" si="26"/>
        <v>-2.9849777389343579E-3</v>
      </c>
    </row>
    <row r="1109" spans="2:4" x14ac:dyDescent="0.25">
      <c r="B1109" s="12">
        <v>37648</v>
      </c>
      <c r="C1109" s="18">
        <v>6.3159599999999996</v>
      </c>
      <c r="D1109">
        <f t="shared" si="26"/>
        <v>-1.0631858733124666E-2</v>
      </c>
    </row>
    <row r="1110" spans="2:4" x14ac:dyDescent="0.25">
      <c r="B1110" s="12">
        <v>37641</v>
      </c>
      <c r="C1110" s="18">
        <v>6.383832</v>
      </c>
      <c r="D1110">
        <f t="shared" si="26"/>
        <v>3.8013361846931826E-2</v>
      </c>
    </row>
    <row r="1111" spans="2:4" x14ac:dyDescent="0.25">
      <c r="B1111" s="12">
        <v>37634</v>
      </c>
      <c r="C1111" s="18">
        <v>6.150048</v>
      </c>
      <c r="D1111">
        <f t="shared" si="26"/>
        <v>-3.2334563543811812E-2</v>
      </c>
    </row>
    <row r="1112" spans="2:4" x14ac:dyDescent="0.25">
      <c r="B1112" s="12">
        <v>37627</v>
      </c>
      <c r="C1112" s="18">
        <v>6.3555520000000003</v>
      </c>
      <c r="D1112">
        <f t="shared" si="26"/>
        <v>8.3922787740303484E-2</v>
      </c>
    </row>
    <row r="1113" spans="2:4" x14ac:dyDescent="0.25">
      <c r="B1113" s="12">
        <v>37620</v>
      </c>
      <c r="C1113" s="18">
        <v>5.8634729999999999</v>
      </c>
      <c r="D1113">
        <f t="shared" si="26"/>
        <v>6.0347783377373787E-2</v>
      </c>
    </row>
    <row r="1114" spans="2:4" x14ac:dyDescent="0.25">
      <c r="B1114" s="12">
        <v>37613</v>
      </c>
      <c r="C1114" s="18">
        <v>5.5297640000000001</v>
      </c>
      <c r="D1114">
        <f t="shared" si="26"/>
        <v>-6.81481186980748E-4</v>
      </c>
    </row>
    <row r="1115" spans="2:4" x14ac:dyDescent="0.25">
      <c r="B1115" s="12">
        <v>37606</v>
      </c>
      <c r="C1115" s="18">
        <v>5.5335349999999996</v>
      </c>
      <c r="D1115">
        <f t="shared" si="26"/>
        <v>-0.13777903193461782</v>
      </c>
    </row>
    <row r="1116" spans="2:4" x14ac:dyDescent="0.25">
      <c r="B1116" s="12">
        <v>37599</v>
      </c>
      <c r="C1116" s="18">
        <v>6.4177689999999998</v>
      </c>
      <c r="D1116">
        <f t="shared" si="26"/>
        <v>1.9772184418565875E-2</v>
      </c>
    </row>
    <row r="1117" spans="2:4" x14ac:dyDescent="0.25">
      <c r="B1117" s="12">
        <v>37592</v>
      </c>
      <c r="C1117" s="18">
        <v>6.293336</v>
      </c>
      <c r="D1117">
        <f t="shared" si="26"/>
        <v>-9.0462958975175645E-2</v>
      </c>
    </row>
    <row r="1118" spans="2:4" x14ac:dyDescent="0.25">
      <c r="B1118" s="12">
        <v>37585</v>
      </c>
      <c r="C1118" s="18">
        <v>6.9192739999999997</v>
      </c>
      <c r="D1118">
        <f t="shared" si="26"/>
        <v>1.4092082773838666E-2</v>
      </c>
    </row>
    <row r="1119" spans="2:4" x14ac:dyDescent="0.25">
      <c r="B1119" s="12">
        <v>37578</v>
      </c>
      <c r="C1119" s="18">
        <v>6.8231219999999997</v>
      </c>
      <c r="D1119">
        <f t="shared" si="26"/>
        <v>1.4009668512597884E-2</v>
      </c>
    </row>
    <row r="1120" spans="2:4" x14ac:dyDescent="0.25">
      <c r="B1120" s="12">
        <v>37571</v>
      </c>
      <c r="C1120" s="18">
        <v>6.728853</v>
      </c>
      <c r="D1120">
        <f t="shared" si="26"/>
        <v>6.2202309681438139E-2</v>
      </c>
    </row>
    <row r="1121" spans="2:4" x14ac:dyDescent="0.25">
      <c r="B1121" s="12">
        <v>37564</v>
      </c>
      <c r="C1121" s="18">
        <v>6.3348129999999996</v>
      </c>
      <c r="D1121">
        <f t="shared" si="26"/>
        <v>-3.4482711319641313E-2</v>
      </c>
    </row>
    <row r="1122" spans="2:4" x14ac:dyDescent="0.25">
      <c r="B1122" s="12">
        <v>37557</v>
      </c>
      <c r="C1122" s="18">
        <v>6.5610559999999998</v>
      </c>
      <c r="D1122">
        <f t="shared" si="26"/>
        <v>0.1153844388453753</v>
      </c>
    </row>
    <row r="1123" spans="2:4" x14ac:dyDescent="0.25">
      <c r="B1123" s="12">
        <v>37550</v>
      </c>
      <c r="C1123" s="18">
        <v>5.8823270000000001</v>
      </c>
      <c r="D1123">
        <f t="shared" si="26"/>
        <v>5.1567189566716465E-2</v>
      </c>
    </row>
    <row r="1124" spans="2:4" x14ac:dyDescent="0.25">
      <c r="B1124" s="12">
        <v>37543</v>
      </c>
      <c r="C1124" s="18">
        <v>5.5938670000000004</v>
      </c>
      <c r="D1124">
        <f t="shared" si="26"/>
        <v>0.1635292507475552</v>
      </c>
    </row>
    <row r="1125" spans="2:4" x14ac:dyDescent="0.25">
      <c r="B1125" s="12">
        <v>37536</v>
      </c>
      <c r="C1125" s="18">
        <v>4.8076720000000002</v>
      </c>
      <c r="D1125">
        <f t="shared" si="26"/>
        <v>0.14916665391852413</v>
      </c>
    </row>
    <row r="1126" spans="2:4" x14ac:dyDescent="0.25">
      <c r="B1126" s="12">
        <v>37529</v>
      </c>
      <c r="C1126" s="18">
        <v>4.1836159999999998</v>
      </c>
      <c r="D1126">
        <f t="shared" si="26"/>
        <v>-0.20237251135589107</v>
      </c>
    </row>
    <row r="1127" spans="2:4" x14ac:dyDescent="0.25">
      <c r="B1127" s="12">
        <v>37522</v>
      </c>
      <c r="C1127" s="18">
        <v>5.2450749999999999</v>
      </c>
      <c r="D1127">
        <f t="shared" si="26"/>
        <v>0.14579904086304407</v>
      </c>
    </row>
    <row r="1128" spans="2:4" x14ac:dyDescent="0.25">
      <c r="B1128" s="12">
        <v>37515</v>
      </c>
      <c r="C1128" s="18">
        <v>4.5776570000000003</v>
      </c>
      <c r="D1128">
        <f t="shared" si="26"/>
        <v>-9.8403140108368925E-2</v>
      </c>
    </row>
    <row r="1129" spans="2:4" x14ac:dyDescent="0.25">
      <c r="B1129" s="12">
        <v>37508</v>
      </c>
      <c r="C1129" s="18">
        <v>5.0772769999999996</v>
      </c>
      <c r="D1129">
        <f t="shared" si="26"/>
        <v>-9.3571294931560134E-2</v>
      </c>
    </row>
    <row r="1130" spans="2:4" x14ac:dyDescent="0.25">
      <c r="B1130" s="12">
        <v>37501</v>
      </c>
      <c r="C1130" s="18">
        <v>5.6014080000000002</v>
      </c>
      <c r="D1130">
        <f t="shared" si="26"/>
        <v>-9.4207229514177149E-2</v>
      </c>
    </row>
    <row r="1131" spans="2:4" x14ac:dyDescent="0.25">
      <c r="B1131" s="12">
        <v>37494</v>
      </c>
      <c r="C1131" s="18">
        <v>6.1839839999999997</v>
      </c>
      <c r="D1131">
        <f t="shared" si="26"/>
        <v>-1.5901726138936922E-2</v>
      </c>
    </row>
    <row r="1132" spans="2:4" x14ac:dyDescent="0.25">
      <c r="B1132" s="12">
        <v>37487</v>
      </c>
      <c r="C1132" s="18">
        <v>6.2839090000000004</v>
      </c>
      <c r="D1132">
        <f t="shared" si="26"/>
        <v>-4.3615362827968629E-2</v>
      </c>
    </row>
    <row r="1133" spans="2:4" x14ac:dyDescent="0.25">
      <c r="B1133" s="12">
        <v>37480</v>
      </c>
      <c r="C1133" s="18">
        <v>6.5704830000000003</v>
      </c>
      <c r="D1133">
        <f t="shared" si="26"/>
        <v>3.2592477810323039E-2</v>
      </c>
    </row>
    <row r="1134" spans="2:4" x14ac:dyDescent="0.25">
      <c r="B1134" s="12">
        <v>37473</v>
      </c>
      <c r="C1134" s="18">
        <v>6.3630940000000002</v>
      </c>
      <c r="D1134">
        <f t="shared" si="26"/>
        <v>-9.4446046261553285E-2</v>
      </c>
    </row>
    <row r="1135" spans="2:4" x14ac:dyDescent="0.25">
      <c r="B1135" s="12">
        <v>37466</v>
      </c>
      <c r="C1135" s="18">
        <v>7.0267419999999996</v>
      </c>
      <c r="D1135">
        <f t="shared" si="26"/>
        <v>-5.3339864679348481E-2</v>
      </c>
    </row>
    <row r="1136" spans="2:4" x14ac:dyDescent="0.25">
      <c r="B1136" s="12">
        <v>37459</v>
      </c>
      <c r="C1136" s="18">
        <v>7.4226660000000004</v>
      </c>
      <c r="D1136">
        <f t="shared" si="26"/>
        <v>-7.9064442210895702E-2</v>
      </c>
    </row>
    <row r="1137" spans="2:4" x14ac:dyDescent="0.25">
      <c r="B1137" s="12">
        <v>37452</v>
      </c>
      <c r="C1137" s="18">
        <v>8.0599190000000007</v>
      </c>
      <c r="D1137">
        <f t="shared" si="26"/>
        <v>-7.8905497794071744E-3</v>
      </c>
    </row>
    <row r="1138" spans="2:4" x14ac:dyDescent="0.25">
      <c r="B1138" s="12">
        <v>37445</v>
      </c>
      <c r="C1138" s="18">
        <v>8.1240220000000001</v>
      </c>
      <c r="D1138">
        <f t="shared" si="26"/>
        <v>-2.4450747684907959E-2</v>
      </c>
    </row>
    <row r="1139" spans="2:4" x14ac:dyDescent="0.25">
      <c r="B1139" s="12">
        <v>37438</v>
      </c>
      <c r="C1139" s="18">
        <v>8.3276389999999996</v>
      </c>
      <c r="D1139">
        <f t="shared" si="26"/>
        <v>-6.1211590075286648E-2</v>
      </c>
    </row>
    <row r="1140" spans="2:4" x14ac:dyDescent="0.25">
      <c r="B1140" s="12">
        <v>37431</v>
      </c>
      <c r="C1140" s="18">
        <v>8.8706239999999994</v>
      </c>
      <c r="D1140">
        <f t="shared" si="26"/>
        <v>0.10575800112961353</v>
      </c>
    </row>
    <row r="1141" spans="2:4" x14ac:dyDescent="0.25">
      <c r="B1141" s="12">
        <v>37424</v>
      </c>
      <c r="C1141" s="18">
        <v>8.0222110000000004</v>
      </c>
      <c r="D1141">
        <f t="shared" si="26"/>
        <v>2.8026109792402387E-2</v>
      </c>
    </row>
    <row r="1142" spans="2:4" x14ac:dyDescent="0.25">
      <c r="B1142" s="12">
        <v>37417</v>
      </c>
      <c r="C1142" s="18">
        <v>7.803509</v>
      </c>
      <c r="D1142">
        <f t="shared" si="26"/>
        <v>-0.12029762505997321</v>
      </c>
    </row>
    <row r="1143" spans="2:4" x14ac:dyDescent="0.25">
      <c r="B1143" s="12">
        <v>37410</v>
      </c>
      <c r="C1143" s="18">
        <v>8.8706239999999994</v>
      </c>
      <c r="D1143">
        <f t="shared" si="26"/>
        <v>-1.548433209694855E-2</v>
      </c>
    </row>
    <row r="1144" spans="2:4" x14ac:dyDescent="0.25">
      <c r="B1144" s="12">
        <v>37403</v>
      </c>
      <c r="C1144" s="18">
        <v>9.0101399999999998</v>
      </c>
      <c r="D1144">
        <f t="shared" si="26"/>
        <v>-7.4767454643713815E-3</v>
      </c>
    </row>
    <row r="1145" spans="2:4" x14ac:dyDescent="0.25">
      <c r="B1145" s="12">
        <v>37396</v>
      </c>
      <c r="C1145" s="18">
        <v>9.0780139999999996</v>
      </c>
      <c r="D1145">
        <f t="shared" si="26"/>
        <v>-9.5774720557666448E-2</v>
      </c>
    </row>
    <row r="1146" spans="2:4" x14ac:dyDescent="0.25">
      <c r="B1146" s="12">
        <v>37389</v>
      </c>
      <c r="C1146" s="18">
        <v>10.039548999999999</v>
      </c>
      <c r="D1146">
        <f t="shared" si="26"/>
        <v>0.1257928140915221</v>
      </c>
    </row>
    <row r="1147" spans="2:4" x14ac:dyDescent="0.25">
      <c r="B1147" s="12">
        <v>37382</v>
      </c>
      <c r="C1147" s="18">
        <v>8.9177590000000002</v>
      </c>
      <c r="D1147">
        <f t="shared" si="26"/>
        <v>1.676707674415967E-2</v>
      </c>
    </row>
    <row r="1148" spans="2:4" x14ac:dyDescent="0.25">
      <c r="B1148" s="12">
        <v>37375</v>
      </c>
      <c r="C1148" s="18">
        <v>8.7706999999999997</v>
      </c>
      <c r="D1148">
        <f t="shared" si="26"/>
        <v>2.8066314713924401E-2</v>
      </c>
    </row>
    <row r="1149" spans="2:4" x14ac:dyDescent="0.25">
      <c r="B1149" s="12">
        <v>37368</v>
      </c>
      <c r="C1149" s="18">
        <v>8.5312590000000004</v>
      </c>
      <c r="D1149">
        <f t="shared" si="26"/>
        <v>2.2598856512436205E-2</v>
      </c>
    </row>
    <row r="1150" spans="2:4" x14ac:dyDescent="0.25">
      <c r="B1150" s="12">
        <v>37361</v>
      </c>
      <c r="C1150" s="18">
        <v>8.3427229999999994</v>
      </c>
      <c r="D1150">
        <f t="shared" si="26"/>
        <v>4.0931566739491387E-2</v>
      </c>
    </row>
    <row r="1151" spans="2:4" x14ac:dyDescent="0.25">
      <c r="B1151" s="12">
        <v>37354</v>
      </c>
      <c r="C1151" s="18">
        <v>8.0146700000000006</v>
      </c>
      <c r="D1151">
        <f t="shared" si="26"/>
        <v>-7.3654385696033775E-2</v>
      </c>
    </row>
    <row r="1152" spans="2:4" x14ac:dyDescent="0.25">
      <c r="B1152" s="12">
        <v>37347</v>
      </c>
      <c r="C1152" s="18">
        <v>8.6519220000000008</v>
      </c>
      <c r="D1152">
        <f t="shared" si="26"/>
        <v>-2.7754313592514901E-2</v>
      </c>
    </row>
    <row r="1153" spans="2:4" x14ac:dyDescent="0.25">
      <c r="B1153" s="12">
        <v>37340</v>
      </c>
      <c r="C1153" s="18">
        <v>8.8989049999999992</v>
      </c>
      <c r="D1153">
        <f t="shared" si="26"/>
        <v>1.1139928988790126E-2</v>
      </c>
    </row>
    <row r="1154" spans="2:4" x14ac:dyDescent="0.25">
      <c r="B1154" s="12">
        <v>37333</v>
      </c>
      <c r="C1154" s="18">
        <v>8.8008640000000007</v>
      </c>
      <c r="D1154">
        <f t="shared" si="26"/>
        <v>-3.2539217614324101E-2</v>
      </c>
    </row>
    <row r="1155" spans="2:4" x14ac:dyDescent="0.25">
      <c r="B1155" s="12">
        <v>37326</v>
      </c>
      <c r="C1155" s="18">
        <v>9.0968689999999999</v>
      </c>
      <c r="D1155">
        <f t="shared" ref="D1155:D1218" si="27">C1155/C1156-1</f>
        <v>6.676994834000971E-2</v>
      </c>
    </row>
    <row r="1156" spans="2:4" x14ac:dyDescent="0.25">
      <c r="B1156" s="12">
        <v>37319</v>
      </c>
      <c r="C1156" s="18">
        <v>8.5274889999999992</v>
      </c>
      <c r="D1156">
        <f t="shared" si="27"/>
        <v>2.8890287154569982E-2</v>
      </c>
    </row>
    <row r="1157" spans="2:4" x14ac:dyDescent="0.25">
      <c r="B1157" s="12">
        <v>37312</v>
      </c>
      <c r="C1157" s="18">
        <v>8.2880450000000003</v>
      </c>
      <c r="D1157">
        <f t="shared" si="27"/>
        <v>7.930237960921338E-2</v>
      </c>
    </row>
    <row r="1158" spans="2:4" x14ac:dyDescent="0.25">
      <c r="B1158" s="12">
        <v>37305</v>
      </c>
      <c r="C1158" s="18">
        <v>7.6790760000000002</v>
      </c>
      <c r="D1158">
        <f t="shared" si="27"/>
        <v>-3.9613457935135599E-2</v>
      </c>
    </row>
    <row r="1159" spans="2:4" x14ac:dyDescent="0.25">
      <c r="B1159" s="12">
        <v>37298</v>
      </c>
      <c r="C1159" s="18">
        <v>7.9958179999999999</v>
      </c>
      <c r="D1159">
        <f t="shared" si="27"/>
        <v>1.1206742610915255E-2</v>
      </c>
    </row>
    <row r="1160" spans="2:4" x14ac:dyDescent="0.25">
      <c r="B1160" s="12">
        <v>37291</v>
      </c>
      <c r="C1160" s="18">
        <v>7.9072040000000001</v>
      </c>
      <c r="D1160">
        <f t="shared" si="27"/>
        <v>-2.578408374073482E-2</v>
      </c>
    </row>
    <row r="1161" spans="2:4" x14ac:dyDescent="0.25">
      <c r="B1161" s="12">
        <v>37284</v>
      </c>
      <c r="C1161" s="18">
        <v>8.1164799999999993</v>
      </c>
      <c r="D1161">
        <f t="shared" si="27"/>
        <v>2.5000009471470408E-2</v>
      </c>
    </row>
    <row r="1162" spans="2:4" x14ac:dyDescent="0.25">
      <c r="B1162" s="12">
        <v>37277</v>
      </c>
      <c r="C1162" s="18">
        <v>7.9185169999999996</v>
      </c>
      <c r="D1162">
        <f t="shared" si="27"/>
        <v>0.18276534529623811</v>
      </c>
    </row>
    <row r="1163" spans="2:4" x14ac:dyDescent="0.25">
      <c r="B1163" s="12">
        <v>37270</v>
      </c>
      <c r="C1163" s="18">
        <v>6.6949180000000004</v>
      </c>
      <c r="D1163">
        <f t="shared" si="27"/>
        <v>-7.7422622094861948E-2</v>
      </c>
    </row>
    <row r="1164" spans="2:4" x14ac:dyDescent="0.25">
      <c r="B1164" s="12">
        <v>37263</v>
      </c>
      <c r="C1164" s="18">
        <v>7.2567550000000001</v>
      </c>
      <c r="D1164">
        <f t="shared" si="27"/>
        <v>-4.253721821876888E-2</v>
      </c>
    </row>
    <row r="1165" spans="2:4" x14ac:dyDescent="0.25">
      <c r="B1165" s="12">
        <v>37256</v>
      </c>
      <c r="C1165" s="18">
        <v>7.5791510000000004</v>
      </c>
      <c r="D1165">
        <f t="shared" si="27"/>
        <v>0.13207525469318671</v>
      </c>
    </row>
    <row r="1166" spans="2:4" x14ac:dyDescent="0.25">
      <c r="B1166" s="12">
        <v>37249</v>
      </c>
      <c r="C1166" s="18">
        <v>6.6949180000000004</v>
      </c>
      <c r="D1166">
        <f t="shared" si="27"/>
        <v>-2.7921994104154746E-2</v>
      </c>
    </row>
    <row r="1167" spans="2:4" x14ac:dyDescent="0.25">
      <c r="B1167" s="12">
        <v>37242</v>
      </c>
      <c r="C1167" s="18">
        <v>6.8872229999999997</v>
      </c>
      <c r="D1167">
        <f t="shared" si="27"/>
        <v>4.6754479683368544E-3</v>
      </c>
    </row>
    <row r="1168" spans="2:4" x14ac:dyDescent="0.25">
      <c r="B1168" s="12">
        <v>37235</v>
      </c>
      <c r="C1168" s="18">
        <v>6.8551719999999996</v>
      </c>
      <c r="D1168">
        <f t="shared" si="27"/>
        <v>-5.8519089746081332E-2</v>
      </c>
    </row>
    <row r="1169" spans="2:4" x14ac:dyDescent="0.25">
      <c r="B1169" s="12">
        <v>37228</v>
      </c>
      <c r="C1169" s="18">
        <v>7.2812650000000003</v>
      </c>
      <c r="D1169">
        <f t="shared" si="27"/>
        <v>0.10122641395289755</v>
      </c>
    </row>
    <row r="1170" spans="2:4" x14ac:dyDescent="0.25">
      <c r="B1170" s="12">
        <v>37221</v>
      </c>
      <c r="C1170" s="18">
        <v>6.6119599999999998</v>
      </c>
      <c r="D1170">
        <f t="shared" si="27"/>
        <v>2.8445589657370984E-2</v>
      </c>
    </row>
    <row r="1171" spans="2:4" x14ac:dyDescent="0.25">
      <c r="B1171" s="12">
        <v>37214</v>
      </c>
      <c r="C1171" s="18">
        <v>6.429081</v>
      </c>
      <c r="D1171">
        <f t="shared" si="27"/>
        <v>-7.7131406276690573E-2</v>
      </c>
    </row>
    <row r="1172" spans="2:4" x14ac:dyDescent="0.25">
      <c r="B1172" s="12">
        <v>37207</v>
      </c>
      <c r="C1172" s="18">
        <v>6.9664099999999998</v>
      </c>
      <c r="D1172">
        <f t="shared" si="27"/>
        <v>7.9462581375237429E-2</v>
      </c>
    </row>
    <row r="1173" spans="2:4" x14ac:dyDescent="0.25">
      <c r="B1173" s="12">
        <v>37200</v>
      </c>
      <c r="C1173" s="18">
        <v>6.4535910000000003</v>
      </c>
      <c r="D1173">
        <f t="shared" si="27"/>
        <v>8.6666744122257278E-2</v>
      </c>
    </row>
    <row r="1174" spans="2:4" x14ac:dyDescent="0.25">
      <c r="B1174" s="12">
        <v>37193</v>
      </c>
      <c r="C1174" s="18">
        <v>5.9388870000000002</v>
      </c>
      <c r="D1174">
        <f t="shared" si="27"/>
        <v>7.6555052545369762E-2</v>
      </c>
    </row>
    <row r="1175" spans="2:4" x14ac:dyDescent="0.25">
      <c r="B1175" s="12">
        <v>37186</v>
      </c>
      <c r="C1175" s="18">
        <v>5.5165660000000001</v>
      </c>
      <c r="D1175">
        <f t="shared" si="27"/>
        <v>0.21916644179817868</v>
      </c>
    </row>
    <row r="1176" spans="2:4" x14ac:dyDescent="0.25">
      <c r="B1176" s="12">
        <v>37179</v>
      </c>
      <c r="C1176" s="18">
        <v>4.5248670000000004</v>
      </c>
      <c r="D1176">
        <f t="shared" si="27"/>
        <v>-1.6637954923739429E-3</v>
      </c>
    </row>
    <row r="1177" spans="2:4" x14ac:dyDescent="0.25">
      <c r="B1177" s="12">
        <v>37172</v>
      </c>
      <c r="C1177" s="18">
        <v>4.5324080000000002</v>
      </c>
      <c r="D1177">
        <f t="shared" si="27"/>
        <v>0.16135247974606282</v>
      </c>
    </row>
    <row r="1178" spans="2:4" x14ac:dyDescent="0.25">
      <c r="B1178" s="12">
        <v>37165</v>
      </c>
      <c r="C1178" s="18">
        <v>3.902698</v>
      </c>
      <c r="D1178">
        <f t="shared" si="27"/>
        <v>-0.11989778027042863</v>
      </c>
    </row>
    <row r="1179" spans="2:4" x14ac:dyDescent="0.25">
      <c r="B1179" s="12">
        <v>37158</v>
      </c>
      <c r="C1179" s="18">
        <v>4.4343690000000002</v>
      </c>
      <c r="D1179">
        <f t="shared" si="27"/>
        <v>0.18488649924300771</v>
      </c>
    </row>
    <row r="1180" spans="2:4" x14ac:dyDescent="0.25">
      <c r="B1180" s="12">
        <v>37151</v>
      </c>
      <c r="C1180" s="18">
        <v>3.742442</v>
      </c>
      <c r="D1180">
        <f t="shared" si="27"/>
        <v>-0.11423461821204461</v>
      </c>
    </row>
    <row r="1181" spans="2:4" x14ac:dyDescent="0.25">
      <c r="B1181" s="12">
        <v>37144</v>
      </c>
      <c r="C1181" s="18">
        <v>4.2250940000000003</v>
      </c>
      <c r="D1181">
        <f t="shared" si="27"/>
        <v>-6.0771301899844921E-2</v>
      </c>
    </row>
    <row r="1182" spans="2:4" x14ac:dyDescent="0.25">
      <c r="B1182" s="12">
        <v>37137</v>
      </c>
      <c r="C1182" s="18">
        <v>4.4984719999999996</v>
      </c>
      <c r="D1182">
        <f t="shared" si="27"/>
        <v>-0.13987003036907719</v>
      </c>
    </row>
    <row r="1183" spans="2:4" x14ac:dyDescent="0.25">
      <c r="B1183" s="12">
        <v>37130</v>
      </c>
      <c r="C1183" s="18">
        <v>5.2299910000000001</v>
      </c>
      <c r="D1183">
        <f t="shared" si="27"/>
        <v>-9.1980454802251033E-2</v>
      </c>
    </row>
    <row r="1184" spans="2:4" x14ac:dyDescent="0.25">
      <c r="B1184" s="12">
        <v>37123</v>
      </c>
      <c r="C1184" s="18">
        <v>5.7597779999999998</v>
      </c>
      <c r="D1184">
        <f t="shared" si="27"/>
        <v>3.384092810902839E-2</v>
      </c>
    </row>
    <row r="1185" spans="2:4" x14ac:dyDescent="0.25">
      <c r="B1185" s="12">
        <v>37116</v>
      </c>
      <c r="C1185" s="18">
        <v>5.5712419999999998</v>
      </c>
      <c r="D1185">
        <f t="shared" si="27"/>
        <v>-3.8399023769722818E-2</v>
      </c>
    </row>
    <row r="1186" spans="2:4" x14ac:dyDescent="0.25">
      <c r="B1186" s="12">
        <v>37109</v>
      </c>
      <c r="C1186" s="18">
        <v>5.7937149999999997</v>
      </c>
      <c r="D1186">
        <f t="shared" si="27"/>
        <v>-2.8453916450640437E-2</v>
      </c>
    </row>
    <row r="1187" spans="2:4" x14ac:dyDescent="0.25">
      <c r="B1187" s="12">
        <v>37102</v>
      </c>
      <c r="C1187" s="18">
        <v>5.9633969999999996</v>
      </c>
      <c r="D1187">
        <f t="shared" si="27"/>
        <v>7.0027114042080729E-2</v>
      </c>
    </row>
    <row r="1188" spans="2:4" x14ac:dyDescent="0.25">
      <c r="B1188" s="12">
        <v>37095</v>
      </c>
      <c r="C1188" s="18">
        <v>5.5731270000000004</v>
      </c>
      <c r="D1188">
        <f t="shared" si="27"/>
        <v>-1.3512719265865725E-3</v>
      </c>
    </row>
    <row r="1189" spans="2:4" x14ac:dyDescent="0.25">
      <c r="B1189" s="12">
        <v>37088</v>
      </c>
      <c r="C1189" s="18">
        <v>5.5806680000000002</v>
      </c>
      <c r="D1189">
        <f t="shared" si="27"/>
        <v>-3.8960989758582532E-2</v>
      </c>
    </row>
    <row r="1190" spans="2:4" x14ac:dyDescent="0.25">
      <c r="B1190" s="12">
        <v>37081</v>
      </c>
      <c r="C1190" s="18">
        <v>5.8069110000000004</v>
      </c>
      <c r="D1190">
        <f t="shared" si="27"/>
        <v>3.7036726163996558E-2</v>
      </c>
    </row>
    <row r="1191" spans="2:4" x14ac:dyDescent="0.25">
      <c r="B1191" s="12">
        <v>37074</v>
      </c>
      <c r="C1191" s="18">
        <v>5.5995229999999996</v>
      </c>
      <c r="D1191">
        <f t="shared" si="27"/>
        <v>-7.7639702954917733E-2</v>
      </c>
    </row>
    <row r="1192" spans="2:4" x14ac:dyDescent="0.25">
      <c r="B1192" s="12">
        <v>37067</v>
      </c>
      <c r="C1192" s="18">
        <v>6.0708630000000001</v>
      </c>
      <c r="D1192">
        <f t="shared" si="27"/>
        <v>0.12587412068656323</v>
      </c>
    </row>
    <row r="1193" spans="2:4" x14ac:dyDescent="0.25">
      <c r="B1193" s="12">
        <v>37060</v>
      </c>
      <c r="C1193" s="18">
        <v>5.3921330000000003</v>
      </c>
      <c r="D1193">
        <f t="shared" si="27"/>
        <v>1.960806189049813E-2</v>
      </c>
    </row>
    <row r="1194" spans="2:4" x14ac:dyDescent="0.25">
      <c r="B1194" s="12">
        <v>37053</v>
      </c>
      <c r="C1194" s="18">
        <v>5.2884370000000001</v>
      </c>
      <c r="D1194">
        <f t="shared" si="27"/>
        <v>-9.0761903664831056E-2</v>
      </c>
    </row>
    <row r="1195" spans="2:4" x14ac:dyDescent="0.25">
      <c r="B1195" s="12">
        <v>37046</v>
      </c>
      <c r="C1195" s="18">
        <v>5.8163390000000001</v>
      </c>
      <c r="D1195">
        <f t="shared" si="27"/>
        <v>4.0472299665748057E-2</v>
      </c>
    </row>
    <row r="1196" spans="2:4" x14ac:dyDescent="0.25">
      <c r="B1196" s="12">
        <v>37039</v>
      </c>
      <c r="C1196" s="18">
        <v>5.5900949999999998</v>
      </c>
      <c r="D1196">
        <f t="shared" si="27"/>
        <v>-4.3548433182727608E-2</v>
      </c>
    </row>
    <row r="1197" spans="2:4" x14ac:dyDescent="0.25">
      <c r="B1197" s="12">
        <v>37032</v>
      </c>
      <c r="C1197" s="18">
        <v>5.8446189999999998</v>
      </c>
      <c r="D1197">
        <f t="shared" si="27"/>
        <v>1.6393257317117271E-2</v>
      </c>
    </row>
    <row r="1198" spans="2:4" x14ac:dyDescent="0.25">
      <c r="B1198" s="12">
        <v>37025</v>
      </c>
      <c r="C1198" s="18">
        <v>5.7503520000000004</v>
      </c>
      <c r="D1198">
        <f t="shared" si="27"/>
        <v>1.6666834627426796E-2</v>
      </c>
    </row>
    <row r="1199" spans="2:4" x14ac:dyDescent="0.25">
      <c r="B1199" s="12">
        <v>37018</v>
      </c>
      <c r="C1199" s="18">
        <v>5.6560829999999997</v>
      </c>
      <c r="D1199">
        <f t="shared" si="27"/>
        <v>-1.2508277716448468E-2</v>
      </c>
    </row>
    <row r="1200" spans="2:4" x14ac:dyDescent="0.25">
      <c r="B1200" s="12">
        <v>37011</v>
      </c>
      <c r="C1200" s="18">
        <v>5.7277269999999998</v>
      </c>
      <c r="D1200">
        <f t="shared" si="27"/>
        <v>4.9395387167121996E-2</v>
      </c>
    </row>
    <row r="1201" spans="2:4" x14ac:dyDescent="0.25">
      <c r="B1201" s="12">
        <v>37004</v>
      </c>
      <c r="C1201" s="18">
        <v>5.4581210000000002</v>
      </c>
      <c r="D1201">
        <f t="shared" si="27"/>
        <v>8.8346101542155164E-2</v>
      </c>
    </row>
    <row r="1202" spans="2:4" x14ac:dyDescent="0.25">
      <c r="B1202" s="12">
        <v>36997</v>
      </c>
      <c r="C1202" s="18">
        <v>5.0150600000000001</v>
      </c>
      <c r="D1202">
        <f t="shared" si="27"/>
        <v>0.10925757825093729</v>
      </c>
    </row>
    <row r="1203" spans="2:4" x14ac:dyDescent="0.25">
      <c r="B1203" s="12">
        <v>36990</v>
      </c>
      <c r="C1203" s="18">
        <v>4.521096</v>
      </c>
      <c r="D1203">
        <f t="shared" si="27"/>
        <v>5.4066076719273326E-2</v>
      </c>
    </row>
    <row r="1204" spans="2:4" x14ac:dyDescent="0.25">
      <c r="B1204" s="12">
        <v>36983</v>
      </c>
      <c r="C1204" s="18">
        <v>4.2891959999999996</v>
      </c>
      <c r="D1204">
        <f t="shared" si="27"/>
        <v>1.6759527566222454E-2</v>
      </c>
    </row>
    <row r="1205" spans="2:4" x14ac:dyDescent="0.25">
      <c r="B1205" s="12">
        <v>36976</v>
      </c>
      <c r="C1205" s="18">
        <v>4.218496</v>
      </c>
      <c r="D1205">
        <f t="shared" si="27"/>
        <v>-1.6483275653525586E-2</v>
      </c>
    </row>
    <row r="1206" spans="2:4" x14ac:dyDescent="0.25">
      <c r="B1206" s="12">
        <v>36969</v>
      </c>
      <c r="C1206" s="18">
        <v>4.2891959999999996</v>
      </c>
      <c r="D1206">
        <f t="shared" si="27"/>
        <v>3.4090643341823545E-2</v>
      </c>
    </row>
    <row r="1207" spans="2:4" x14ac:dyDescent="0.25">
      <c r="B1207" s="12">
        <v>36962</v>
      </c>
      <c r="C1207" s="18">
        <v>4.1477950000000003</v>
      </c>
      <c r="D1207">
        <f t="shared" si="27"/>
        <v>-0.20361979221666904</v>
      </c>
    </row>
    <row r="1208" spans="2:4" x14ac:dyDescent="0.25">
      <c r="B1208" s="12">
        <v>36955</v>
      </c>
      <c r="C1208" s="18">
        <v>5.20831</v>
      </c>
      <c r="D1208">
        <f t="shared" si="27"/>
        <v>9.1324147829874303E-3</v>
      </c>
    </row>
    <row r="1209" spans="2:4" x14ac:dyDescent="0.25">
      <c r="B1209" s="12">
        <v>36948</v>
      </c>
      <c r="C1209" s="18">
        <v>5.1611760000000002</v>
      </c>
      <c r="D1209">
        <f t="shared" si="27"/>
        <v>4.7846860809833469E-2</v>
      </c>
    </row>
    <row r="1210" spans="2:4" x14ac:dyDescent="0.25">
      <c r="B1210" s="12">
        <v>36941</v>
      </c>
      <c r="C1210" s="18">
        <v>4.9255060000000004</v>
      </c>
      <c r="D1210">
        <f t="shared" si="27"/>
        <v>-6.6964247659267895E-2</v>
      </c>
    </row>
    <row r="1211" spans="2:4" x14ac:dyDescent="0.25">
      <c r="B1211" s="12">
        <v>36934</v>
      </c>
      <c r="C1211" s="18">
        <v>5.2790109999999997</v>
      </c>
      <c r="D1211">
        <f t="shared" si="27"/>
        <v>-0.10040155509726512</v>
      </c>
    </row>
    <row r="1212" spans="2:4" x14ac:dyDescent="0.25">
      <c r="B1212" s="12">
        <v>36927</v>
      </c>
      <c r="C1212" s="18">
        <v>5.8681859999999997</v>
      </c>
      <c r="D1212">
        <f t="shared" si="27"/>
        <v>1.6326522129340937E-2</v>
      </c>
    </row>
    <row r="1213" spans="2:4" x14ac:dyDescent="0.25">
      <c r="B1213" s="12">
        <v>36920</v>
      </c>
      <c r="C1213" s="18">
        <v>5.7739180000000001</v>
      </c>
      <c r="D1213">
        <f t="shared" si="27"/>
        <v>2.0833322283283495E-2</v>
      </c>
    </row>
    <row r="1214" spans="2:4" x14ac:dyDescent="0.25">
      <c r="B1214" s="12">
        <v>36913</v>
      </c>
      <c r="C1214" s="18">
        <v>5.6560829999999997</v>
      </c>
      <c r="D1214">
        <f t="shared" si="27"/>
        <v>3.2257952658819145E-2</v>
      </c>
    </row>
    <row r="1215" spans="2:4" x14ac:dyDescent="0.25">
      <c r="B1215" s="12">
        <v>36906</v>
      </c>
      <c r="C1215" s="18">
        <v>5.4793310000000002</v>
      </c>
      <c r="D1215">
        <f t="shared" si="27"/>
        <v>5.6818041546506493E-2</v>
      </c>
    </row>
    <row r="1216" spans="2:4" x14ac:dyDescent="0.25">
      <c r="B1216" s="12">
        <v>36899</v>
      </c>
      <c r="C1216" s="18">
        <v>5.1847440000000002</v>
      </c>
      <c r="D1216">
        <f t="shared" si="27"/>
        <v>0.10000014851265648</v>
      </c>
    </row>
    <row r="1217" spans="2:4" x14ac:dyDescent="0.25">
      <c r="B1217" s="12">
        <v>36892</v>
      </c>
      <c r="C1217" s="18">
        <v>4.7134029999999996</v>
      </c>
      <c r="D1217">
        <f t="shared" si="27"/>
        <v>3.0927814757695682E-2</v>
      </c>
    </row>
    <row r="1218" spans="2:4" x14ac:dyDescent="0.25">
      <c r="B1218" s="12">
        <v>36885</v>
      </c>
      <c r="C1218" s="18">
        <v>4.5720010000000002</v>
      </c>
      <c r="D1218">
        <f t="shared" si="27"/>
        <v>5.7220790986894254E-2</v>
      </c>
    </row>
    <row r="1219" spans="2:4" x14ac:dyDescent="0.25">
      <c r="B1219" s="12">
        <v>36878</v>
      </c>
      <c r="C1219" s="18">
        <v>4.3245469999999999</v>
      </c>
      <c r="D1219">
        <f t="shared" ref="D1219:D1282" si="28">C1219/C1220-1</f>
        <v>0.12232407965624481</v>
      </c>
    </row>
    <row r="1220" spans="2:4" x14ac:dyDescent="0.25">
      <c r="B1220" s="12">
        <v>36871</v>
      </c>
      <c r="C1220" s="18">
        <v>3.8532069999999998</v>
      </c>
      <c r="D1220">
        <f t="shared" si="28"/>
        <v>-0.25342460710504744</v>
      </c>
    </row>
    <row r="1221" spans="2:4" x14ac:dyDescent="0.25">
      <c r="B1221" s="12">
        <v>36864</v>
      </c>
      <c r="C1221" s="18">
        <v>5.1611760000000002</v>
      </c>
      <c r="D1221">
        <f t="shared" si="28"/>
        <v>-3.9473662171646051E-2</v>
      </c>
    </row>
    <row r="1222" spans="2:4" x14ac:dyDescent="0.25">
      <c r="B1222" s="12">
        <v>36857</v>
      </c>
      <c r="C1222" s="18">
        <v>5.3732790000000001</v>
      </c>
      <c r="D1222">
        <f t="shared" si="28"/>
        <v>-7.317085371141907E-2</v>
      </c>
    </row>
    <row r="1223" spans="2:4" x14ac:dyDescent="0.25">
      <c r="B1223" s="12">
        <v>36850</v>
      </c>
      <c r="C1223" s="18">
        <v>5.7974860000000001</v>
      </c>
      <c r="D1223">
        <f t="shared" si="28"/>
        <v>-8.0643408920239024E-3</v>
      </c>
    </row>
    <row r="1224" spans="2:4" x14ac:dyDescent="0.25">
      <c r="B1224" s="12">
        <v>36843</v>
      </c>
      <c r="C1224" s="18">
        <v>5.8446189999999998</v>
      </c>
      <c r="D1224">
        <f t="shared" si="28"/>
        <v>5.9829027281904423E-2</v>
      </c>
    </row>
    <row r="1225" spans="2:4" x14ac:dyDescent="0.25">
      <c r="B1225" s="12">
        <v>36836</v>
      </c>
      <c r="C1225" s="18">
        <v>5.5146810000000004</v>
      </c>
      <c r="D1225">
        <f t="shared" si="28"/>
        <v>-7.1428535346774513E-2</v>
      </c>
    </row>
    <row r="1226" spans="2:4" x14ac:dyDescent="0.25">
      <c r="B1226" s="12">
        <v>36829</v>
      </c>
      <c r="C1226" s="18">
        <v>5.9388870000000002</v>
      </c>
      <c r="D1226">
        <f t="shared" si="28"/>
        <v>1.6129023979150725E-2</v>
      </c>
    </row>
    <row r="1227" spans="2:4" x14ac:dyDescent="0.25">
      <c r="B1227" s="12">
        <v>36822</v>
      </c>
      <c r="C1227" s="18">
        <v>5.8446189999999998</v>
      </c>
      <c r="D1227">
        <f t="shared" si="28"/>
        <v>0.1923075746148617</v>
      </c>
    </row>
    <row r="1228" spans="2:4" x14ac:dyDescent="0.25">
      <c r="B1228" s="12">
        <v>36815</v>
      </c>
      <c r="C1228" s="18">
        <v>4.9019389999999996</v>
      </c>
      <c r="D1228">
        <f t="shared" si="28"/>
        <v>-6.3063026902199781E-2</v>
      </c>
    </row>
    <row r="1229" spans="2:4" x14ac:dyDescent="0.25">
      <c r="B1229" s="12">
        <v>36808</v>
      </c>
      <c r="C1229" s="18">
        <v>5.2318769999999999</v>
      </c>
      <c r="D1229">
        <f t="shared" si="28"/>
        <v>4.4705959876117918E-2</v>
      </c>
    </row>
    <row r="1230" spans="2:4" x14ac:dyDescent="0.25">
      <c r="B1230" s="12">
        <v>36801</v>
      </c>
      <c r="C1230" s="18">
        <v>5.0079900000000004</v>
      </c>
      <c r="D1230">
        <f t="shared" si="28"/>
        <v>-0.13617902656427283</v>
      </c>
    </row>
    <row r="1231" spans="2:4" x14ac:dyDescent="0.25">
      <c r="B1231" s="12">
        <v>36794</v>
      </c>
      <c r="C1231" s="18">
        <v>5.7974860000000001</v>
      </c>
      <c r="D1231">
        <f t="shared" si="28"/>
        <v>0.18269239988502517</v>
      </c>
    </row>
    <row r="1232" spans="2:4" x14ac:dyDescent="0.25">
      <c r="B1232" s="12">
        <v>36787</v>
      </c>
      <c r="C1232" s="18">
        <v>4.9019389999999996</v>
      </c>
      <c r="D1232">
        <f t="shared" si="28"/>
        <v>-0.11300625499415184</v>
      </c>
    </row>
    <row r="1233" spans="2:4" x14ac:dyDescent="0.25">
      <c r="B1233" s="12">
        <v>36780</v>
      </c>
      <c r="C1233" s="18">
        <v>5.5264639999999998</v>
      </c>
      <c r="D1233">
        <f t="shared" si="28"/>
        <v>-2.6971028144339826E-2</v>
      </c>
    </row>
    <row r="1234" spans="2:4" x14ac:dyDescent="0.25">
      <c r="B1234" s="12">
        <v>36773</v>
      </c>
      <c r="C1234" s="18">
        <v>5.6796499999999996</v>
      </c>
      <c r="D1234">
        <f t="shared" si="28"/>
        <v>-0.10740749704467678</v>
      </c>
    </row>
    <row r="1235" spans="2:4" x14ac:dyDescent="0.25">
      <c r="B1235" s="12">
        <v>36766</v>
      </c>
      <c r="C1235" s="18">
        <v>6.3630940000000002</v>
      </c>
      <c r="D1235">
        <f t="shared" si="28"/>
        <v>2.2727258115638138E-2</v>
      </c>
    </row>
    <row r="1236" spans="2:4" x14ac:dyDescent="0.25">
      <c r="B1236" s="12">
        <v>36759</v>
      </c>
      <c r="C1236" s="18">
        <v>6.221692</v>
      </c>
      <c r="D1236">
        <f t="shared" si="28"/>
        <v>-1.4925363681847159E-2</v>
      </c>
    </row>
    <row r="1237" spans="2:4" x14ac:dyDescent="0.25">
      <c r="B1237" s="12">
        <v>36752</v>
      </c>
      <c r="C1237" s="18">
        <v>6.3159599999999996</v>
      </c>
      <c r="D1237">
        <f t="shared" si="28"/>
        <v>0.10061604219031639</v>
      </c>
    </row>
    <row r="1238" spans="2:4" x14ac:dyDescent="0.25">
      <c r="B1238" s="12">
        <v>36745</v>
      </c>
      <c r="C1238" s="18">
        <v>5.7385679999999999</v>
      </c>
      <c r="D1238">
        <f t="shared" si="28"/>
        <v>-5.2529230740781752E-2</v>
      </c>
    </row>
    <row r="1239" spans="2:4" x14ac:dyDescent="0.25">
      <c r="B1239" s="12">
        <v>36738</v>
      </c>
      <c r="C1239" s="18">
        <v>6.0567229999999999</v>
      </c>
      <c r="D1239">
        <f t="shared" si="28"/>
        <v>-3.3834564877059936E-2</v>
      </c>
    </row>
    <row r="1240" spans="2:4" x14ac:dyDescent="0.25">
      <c r="B1240" s="12">
        <v>36731</v>
      </c>
      <c r="C1240" s="18">
        <v>6.2688259999999998</v>
      </c>
      <c r="D1240">
        <f t="shared" si="28"/>
        <v>-9.5237909674555254E-2</v>
      </c>
    </row>
    <row r="1241" spans="2:4" x14ac:dyDescent="0.25">
      <c r="B1241" s="12">
        <v>36724</v>
      </c>
      <c r="C1241" s="18">
        <v>6.9287010000000002</v>
      </c>
      <c r="D1241">
        <f t="shared" si="28"/>
        <v>2.4390081630957239E-2</v>
      </c>
    </row>
    <row r="1242" spans="2:4" x14ac:dyDescent="0.25">
      <c r="B1242" s="12">
        <v>36717</v>
      </c>
      <c r="C1242" s="18">
        <v>6.7637330000000002</v>
      </c>
      <c r="D1242">
        <f t="shared" si="28"/>
        <v>-6.2091468827731644E-2</v>
      </c>
    </row>
    <row r="1243" spans="2:4" x14ac:dyDescent="0.25">
      <c r="B1243" s="12">
        <v>36710</v>
      </c>
      <c r="C1243" s="18">
        <v>7.211506</v>
      </c>
      <c r="D1243">
        <f t="shared" si="28"/>
        <v>4.7945177610684064E-2</v>
      </c>
    </row>
    <row r="1244" spans="2:4" x14ac:dyDescent="0.25">
      <c r="B1244" s="12">
        <v>36703</v>
      </c>
      <c r="C1244" s="18">
        <v>6.8815679999999997</v>
      </c>
      <c r="D1244">
        <f t="shared" si="28"/>
        <v>0.12307684273195374</v>
      </c>
    </row>
    <row r="1245" spans="2:4" x14ac:dyDescent="0.25">
      <c r="B1245" s="12">
        <v>36696</v>
      </c>
      <c r="C1245" s="18">
        <v>6.1274240000000004</v>
      </c>
      <c r="D1245">
        <f t="shared" si="28"/>
        <v>5.5837479481777752E-2</v>
      </c>
    </row>
    <row r="1246" spans="2:4" x14ac:dyDescent="0.25">
      <c r="B1246" s="12">
        <v>36689</v>
      </c>
      <c r="C1246" s="18">
        <v>5.8033780000000004</v>
      </c>
      <c r="D1246">
        <f t="shared" si="28"/>
        <v>3.902973870005666E-2</v>
      </c>
    </row>
    <row r="1247" spans="2:4" x14ac:dyDescent="0.25">
      <c r="B1247" s="12">
        <v>36682</v>
      </c>
      <c r="C1247" s="18">
        <v>5.5853820000000001</v>
      </c>
      <c r="D1247">
        <f t="shared" si="28"/>
        <v>-8.494219310839024E-2</v>
      </c>
    </row>
    <row r="1248" spans="2:4" x14ac:dyDescent="0.25">
      <c r="B1248" s="12">
        <v>36675</v>
      </c>
      <c r="C1248" s="18">
        <v>6.1038569999999996</v>
      </c>
      <c r="D1248">
        <f t="shared" si="28"/>
        <v>0.15625010063438016</v>
      </c>
    </row>
    <row r="1249" spans="2:4" x14ac:dyDescent="0.25">
      <c r="B1249" s="12">
        <v>36668</v>
      </c>
      <c r="C1249" s="18">
        <v>5.2790109999999997</v>
      </c>
      <c r="D1249">
        <f t="shared" si="28"/>
        <v>-1.7543849854064986E-2</v>
      </c>
    </row>
    <row r="1250" spans="2:4" x14ac:dyDescent="0.25">
      <c r="B1250" s="12">
        <v>36661</v>
      </c>
      <c r="C1250" s="18">
        <v>5.3732790000000001</v>
      </c>
      <c r="D1250">
        <f t="shared" si="28"/>
        <v>-9.3439392998671877E-2</v>
      </c>
    </row>
    <row r="1251" spans="2:4" x14ac:dyDescent="0.25">
      <c r="B1251" s="12">
        <v>36654</v>
      </c>
      <c r="C1251" s="18">
        <v>5.9271039999999999</v>
      </c>
      <c r="D1251">
        <f t="shared" si="28"/>
        <v>-1.7578033383859659E-2</v>
      </c>
    </row>
    <row r="1252" spans="2:4" x14ac:dyDescent="0.25">
      <c r="B1252" s="12">
        <v>36647</v>
      </c>
      <c r="C1252" s="18">
        <v>6.0331549999999998</v>
      </c>
      <c r="D1252">
        <f t="shared" si="28"/>
        <v>-1.7274703838019545E-2</v>
      </c>
    </row>
    <row r="1253" spans="2:4" x14ac:dyDescent="0.25">
      <c r="B1253" s="12">
        <v>36640</v>
      </c>
      <c r="C1253" s="18">
        <v>6.139208</v>
      </c>
      <c r="D1253">
        <f t="shared" si="28"/>
        <v>0.1425440592234275</v>
      </c>
    </row>
    <row r="1254" spans="2:4" x14ac:dyDescent="0.25">
      <c r="B1254" s="12">
        <v>36633</v>
      </c>
      <c r="C1254" s="18">
        <v>5.3732790000000001</v>
      </c>
      <c r="D1254">
        <f t="shared" si="28"/>
        <v>0.12315286690106797</v>
      </c>
    </row>
    <row r="1255" spans="2:4" x14ac:dyDescent="0.25">
      <c r="B1255" s="12">
        <v>36626</v>
      </c>
      <c r="C1255" s="18">
        <v>4.784103</v>
      </c>
      <c r="D1255">
        <f t="shared" si="28"/>
        <v>-0.18145169086299717</v>
      </c>
    </row>
    <row r="1256" spans="2:4" x14ac:dyDescent="0.25">
      <c r="B1256" s="12">
        <v>36619</v>
      </c>
      <c r="C1256" s="18">
        <v>5.8446189999999998</v>
      </c>
      <c r="D1256">
        <f t="shared" si="28"/>
        <v>-5.3435088541574749E-2</v>
      </c>
    </row>
    <row r="1257" spans="2:4" x14ac:dyDescent="0.25">
      <c r="B1257" s="12">
        <v>36612</v>
      </c>
      <c r="C1257" s="18">
        <v>6.1745570000000001</v>
      </c>
      <c r="D1257">
        <f t="shared" si="28"/>
        <v>-6.4285826860909112E-2</v>
      </c>
    </row>
    <row r="1258" spans="2:4" x14ac:dyDescent="0.25">
      <c r="B1258" s="12">
        <v>36605</v>
      </c>
      <c r="C1258" s="18">
        <v>6.5987640000000001</v>
      </c>
      <c r="D1258">
        <f t="shared" si="28"/>
        <v>6.4638741554905677E-2</v>
      </c>
    </row>
    <row r="1259" spans="2:4" x14ac:dyDescent="0.25">
      <c r="B1259" s="12">
        <v>36598</v>
      </c>
      <c r="C1259" s="18">
        <v>6.1981250000000001</v>
      </c>
      <c r="D1259">
        <f t="shared" si="28"/>
        <v>-4.7101273811418154E-2</v>
      </c>
    </row>
    <row r="1260" spans="2:4" x14ac:dyDescent="0.25">
      <c r="B1260" s="12">
        <v>36591</v>
      </c>
      <c r="C1260" s="18">
        <v>6.5044950000000004</v>
      </c>
      <c r="D1260">
        <f t="shared" si="28"/>
        <v>-6.4406886442397449E-2</v>
      </c>
    </row>
    <row r="1261" spans="2:4" x14ac:dyDescent="0.25">
      <c r="B1261" s="12">
        <v>36584</v>
      </c>
      <c r="C1261" s="18">
        <v>6.9522690000000003</v>
      </c>
      <c r="D1261">
        <f t="shared" si="28"/>
        <v>0.11954460516967402</v>
      </c>
    </row>
    <row r="1262" spans="2:4" x14ac:dyDescent="0.25">
      <c r="B1262" s="12">
        <v>36577</v>
      </c>
      <c r="C1262" s="18">
        <v>6.2099080000000004</v>
      </c>
      <c r="D1262">
        <f t="shared" si="28"/>
        <v>0.11181437545363959</v>
      </c>
    </row>
    <row r="1263" spans="2:4" x14ac:dyDescent="0.25">
      <c r="B1263" s="12">
        <v>36570</v>
      </c>
      <c r="C1263" s="18">
        <v>5.5853820000000001</v>
      </c>
      <c r="D1263">
        <f t="shared" si="28"/>
        <v>-1.2499993369969986E-2</v>
      </c>
    </row>
    <row r="1264" spans="2:4" x14ac:dyDescent="0.25">
      <c r="B1264" s="12">
        <v>36563</v>
      </c>
      <c r="C1264" s="18">
        <v>5.6560829999999997</v>
      </c>
      <c r="D1264">
        <f t="shared" si="28"/>
        <v>-3.6144559835015411E-2</v>
      </c>
    </row>
    <row r="1265" spans="2:4" x14ac:dyDescent="0.25">
      <c r="B1265" s="12">
        <v>36556</v>
      </c>
      <c r="C1265" s="18">
        <v>5.8681859999999997</v>
      </c>
      <c r="D1265">
        <f t="shared" si="28"/>
        <v>0.35326093724416707</v>
      </c>
    </row>
    <row r="1266" spans="2:4" x14ac:dyDescent="0.25">
      <c r="B1266" s="12">
        <v>36549</v>
      </c>
      <c r="C1266" s="18">
        <v>4.3363300000000002</v>
      </c>
      <c r="D1266">
        <f t="shared" si="28"/>
        <v>0.12195115640661425</v>
      </c>
    </row>
    <row r="1267" spans="2:4" x14ac:dyDescent="0.25">
      <c r="B1267" s="12">
        <v>36542</v>
      </c>
      <c r="C1267" s="18">
        <v>3.8649900000000001</v>
      </c>
      <c r="D1267">
        <f t="shared" si="28"/>
        <v>3.1446248835116597E-2</v>
      </c>
    </row>
    <row r="1268" spans="2:4" x14ac:dyDescent="0.25">
      <c r="B1268" s="12">
        <v>36535</v>
      </c>
      <c r="C1268" s="18">
        <v>3.7471559999999999</v>
      </c>
      <c r="D1268">
        <f t="shared" si="28"/>
        <v>0.23255831547508432</v>
      </c>
    </row>
    <row r="1269" spans="2:4" x14ac:dyDescent="0.25">
      <c r="B1269" s="12">
        <v>36528</v>
      </c>
      <c r="C1269" s="18">
        <v>3.0401449999999999</v>
      </c>
      <c r="D1269">
        <f t="shared" si="28"/>
        <v>0.17006778372020692</v>
      </c>
    </row>
    <row r="1270" spans="2:4" x14ac:dyDescent="0.25">
      <c r="B1270" s="12">
        <v>36521</v>
      </c>
      <c r="C1270" s="18">
        <v>2.5982639999999999</v>
      </c>
      <c r="D1270">
        <f t="shared" si="28"/>
        <v>-6.567749299059622E-2</v>
      </c>
    </row>
    <row r="1271" spans="2:4" x14ac:dyDescent="0.25">
      <c r="B1271" s="12">
        <v>36514</v>
      </c>
      <c r="C1271" s="18">
        <v>2.780907</v>
      </c>
      <c r="D1271">
        <f t="shared" si="28"/>
        <v>0</v>
      </c>
    </row>
    <row r="1272" spans="2:4" x14ac:dyDescent="0.25">
      <c r="B1272" s="12">
        <v>36507</v>
      </c>
      <c r="C1272" s="18">
        <v>2.780907</v>
      </c>
      <c r="D1272">
        <f t="shared" si="28"/>
        <v>3.5087320965964786E-2</v>
      </c>
    </row>
    <row r="1273" spans="2:4" x14ac:dyDescent="0.25">
      <c r="B1273" s="12">
        <v>36500</v>
      </c>
      <c r="C1273" s="18">
        <v>2.6866400000000001</v>
      </c>
      <c r="D1273">
        <f t="shared" si="28"/>
        <v>0.1176469609407631</v>
      </c>
    </row>
    <row r="1274" spans="2:4" x14ac:dyDescent="0.25">
      <c r="B1274" s="12">
        <v>36493</v>
      </c>
      <c r="C1274" s="18">
        <v>2.4038360000000001</v>
      </c>
      <c r="D1274">
        <f t="shared" si="28"/>
        <v>0.12087953080250946</v>
      </c>
    </row>
    <row r="1275" spans="2:4" x14ac:dyDescent="0.25">
      <c r="B1275" s="12">
        <v>36486</v>
      </c>
      <c r="C1275" s="18">
        <v>2.1445979999999998</v>
      </c>
      <c r="D1275">
        <f t="shared" si="28"/>
        <v>0</v>
      </c>
    </row>
    <row r="1276" spans="2:4" x14ac:dyDescent="0.25">
      <c r="B1276" s="12">
        <v>36479</v>
      </c>
      <c r="C1276" s="18">
        <v>2.1445979999999998</v>
      </c>
      <c r="D1276">
        <f t="shared" si="28"/>
        <v>0.26388873336967555</v>
      </c>
    </row>
    <row r="1277" spans="2:4" x14ac:dyDescent="0.25">
      <c r="B1277" s="12">
        <v>36472</v>
      </c>
      <c r="C1277" s="18">
        <v>1.696825</v>
      </c>
      <c r="D1277">
        <f t="shared" si="28"/>
        <v>-7.0967957407946813E-2</v>
      </c>
    </row>
    <row r="1278" spans="2:4" x14ac:dyDescent="0.25">
      <c r="B1278" s="12">
        <v>36465</v>
      </c>
      <c r="C1278" s="18">
        <v>1.826444</v>
      </c>
      <c r="D1278">
        <f t="shared" si="28"/>
        <v>7.6389138538152102E-2</v>
      </c>
    </row>
    <row r="1279" spans="2:4" x14ac:dyDescent="0.25">
      <c r="B1279" s="12">
        <v>36458</v>
      </c>
      <c r="C1279" s="18">
        <v>1.696825</v>
      </c>
      <c r="D1279">
        <f t="shared" si="28"/>
        <v>1.4084498624838515E-2</v>
      </c>
    </row>
    <row r="1280" spans="2:4" x14ac:dyDescent="0.25">
      <c r="B1280" s="12">
        <v>36451</v>
      </c>
      <c r="C1280" s="18">
        <v>1.6732579999999999</v>
      </c>
      <c r="D1280">
        <f t="shared" si="28"/>
        <v>-6.9932974964422856E-3</v>
      </c>
    </row>
    <row r="1281" spans="2:4" x14ac:dyDescent="0.25">
      <c r="B1281" s="12">
        <v>36444</v>
      </c>
      <c r="C1281" s="18">
        <v>1.6850419999999999</v>
      </c>
      <c r="D1281">
        <f t="shared" si="28"/>
        <v>1.9608056699686571E-2</v>
      </c>
    </row>
    <row r="1282" spans="2:4" x14ac:dyDescent="0.25">
      <c r="B1282" s="12">
        <v>36437</v>
      </c>
      <c r="C1282" s="18">
        <v>1.6526369999999999</v>
      </c>
      <c r="D1282">
        <f t="shared" si="28"/>
        <v>0.10433109144306218</v>
      </c>
    </row>
    <row r="1283" spans="2:4" x14ac:dyDescent="0.25">
      <c r="B1283" s="12">
        <v>36430</v>
      </c>
      <c r="C1283" s="18">
        <v>1.496505</v>
      </c>
      <c r="D1283">
        <f t="shared" ref="D1283:D1346" si="29">C1283/C1284-1</f>
        <v>4.0983230243991864E-2</v>
      </c>
    </row>
    <row r="1284" spans="2:4" x14ac:dyDescent="0.25">
      <c r="B1284" s="12">
        <v>36423</v>
      </c>
      <c r="C1284" s="18">
        <v>1.4375880000000001</v>
      </c>
      <c r="D1284">
        <f t="shared" si="29"/>
        <v>0</v>
      </c>
    </row>
    <row r="1285" spans="2:4" x14ac:dyDescent="0.25">
      <c r="B1285" s="12">
        <v>36416</v>
      </c>
      <c r="C1285" s="18">
        <v>1.4375880000000001</v>
      </c>
      <c r="D1285">
        <f t="shared" si="29"/>
        <v>-1.612902121951465E-2</v>
      </c>
    </row>
    <row r="1286" spans="2:4" x14ac:dyDescent="0.25">
      <c r="B1286" s="12">
        <v>36409</v>
      </c>
      <c r="C1286" s="18">
        <v>1.461155</v>
      </c>
      <c r="D1286">
        <f t="shared" si="29"/>
        <v>8.1297279097429787E-3</v>
      </c>
    </row>
    <row r="1287" spans="2:4" x14ac:dyDescent="0.25">
      <c r="B1287" s="12">
        <v>36402</v>
      </c>
      <c r="C1287" s="18">
        <v>1.4493720000000001</v>
      </c>
      <c r="D1287">
        <f t="shared" si="29"/>
        <v>0</v>
      </c>
    </row>
    <row r="1288" spans="2:4" x14ac:dyDescent="0.25">
      <c r="B1288" s="12">
        <v>36395</v>
      </c>
      <c r="C1288" s="18">
        <v>1.4493720000000001</v>
      </c>
      <c r="D1288">
        <f t="shared" si="29"/>
        <v>6.9565929674718641E-2</v>
      </c>
    </row>
    <row r="1289" spans="2:4" x14ac:dyDescent="0.25">
      <c r="B1289" s="12">
        <v>36388</v>
      </c>
      <c r="C1289" s="18">
        <v>1.3551029999999999</v>
      </c>
      <c r="D1289">
        <f t="shared" si="29"/>
        <v>1.7699108398120611E-2</v>
      </c>
    </row>
    <row r="1290" spans="2:4" x14ac:dyDescent="0.25">
      <c r="B1290" s="12">
        <v>36381</v>
      </c>
      <c r="C1290" s="18">
        <v>1.3315360000000001</v>
      </c>
      <c r="D1290">
        <f t="shared" si="29"/>
        <v>-2.5862415839787767E-2</v>
      </c>
    </row>
    <row r="1291" spans="2:4" x14ac:dyDescent="0.25">
      <c r="B1291" s="12">
        <v>36374</v>
      </c>
      <c r="C1291" s="18">
        <v>1.366887</v>
      </c>
      <c r="D1291">
        <f t="shared" si="29"/>
        <v>-4.1321948879369241E-2</v>
      </c>
    </row>
    <row r="1292" spans="2:4" x14ac:dyDescent="0.25">
      <c r="B1292" s="12">
        <v>36367</v>
      </c>
      <c r="C1292" s="18">
        <v>1.4258040000000001</v>
      </c>
      <c r="D1292">
        <f t="shared" si="29"/>
        <v>6.1403090849536879E-2</v>
      </c>
    </row>
    <row r="1293" spans="2:4" x14ac:dyDescent="0.25">
      <c r="B1293" s="12">
        <v>36360</v>
      </c>
      <c r="C1293" s="18">
        <v>1.3433200000000001</v>
      </c>
      <c r="D1293">
        <f t="shared" si="29"/>
        <v>-4.6025580024571577E-2</v>
      </c>
    </row>
    <row r="1294" spans="2:4" x14ac:dyDescent="0.25">
      <c r="B1294" s="12">
        <v>36353</v>
      </c>
      <c r="C1294" s="18">
        <v>1.4081300000000001</v>
      </c>
      <c r="D1294">
        <f t="shared" si="29"/>
        <v>-4.1661333176804538E-3</v>
      </c>
    </row>
    <row r="1295" spans="2:4" x14ac:dyDescent="0.25">
      <c r="B1295" s="12">
        <v>36346</v>
      </c>
      <c r="C1295" s="18">
        <v>1.414021</v>
      </c>
      <c r="D1295">
        <f t="shared" si="29"/>
        <v>4.1835625972033164E-3</v>
      </c>
    </row>
    <row r="1296" spans="2:4" x14ac:dyDescent="0.25">
      <c r="B1296" s="12">
        <v>36339</v>
      </c>
      <c r="C1296" s="18">
        <v>1.4081300000000001</v>
      </c>
      <c r="D1296">
        <f t="shared" si="29"/>
        <v>4.8246136438078846E-2</v>
      </c>
    </row>
    <row r="1297" spans="2:4" x14ac:dyDescent="0.25">
      <c r="B1297" s="12">
        <v>36332</v>
      </c>
      <c r="C1297" s="18">
        <v>1.3433200000000001</v>
      </c>
      <c r="D1297">
        <f t="shared" si="29"/>
        <v>1.7857129326472432E-2</v>
      </c>
    </row>
    <row r="1298" spans="2:4" x14ac:dyDescent="0.25">
      <c r="B1298" s="12">
        <v>36325</v>
      </c>
      <c r="C1298" s="18">
        <v>1.319753</v>
      </c>
      <c r="D1298">
        <f t="shared" si="29"/>
        <v>-3.4482733393469966E-2</v>
      </c>
    </row>
    <row r="1299" spans="2:4" x14ac:dyDescent="0.25">
      <c r="B1299" s="12">
        <v>36318</v>
      </c>
      <c r="C1299" s="18">
        <v>1.366887</v>
      </c>
      <c r="D1299">
        <f t="shared" si="29"/>
        <v>1.754384658904784E-2</v>
      </c>
    </row>
    <row r="1300" spans="2:4" x14ac:dyDescent="0.25">
      <c r="B1300" s="12">
        <v>36311</v>
      </c>
      <c r="C1300" s="18">
        <v>1.3433200000000001</v>
      </c>
      <c r="D1300">
        <f t="shared" si="29"/>
        <v>6.5420931366911628E-2</v>
      </c>
    </row>
    <row r="1301" spans="2:4" x14ac:dyDescent="0.25">
      <c r="B1301" s="12">
        <v>36304</v>
      </c>
      <c r="C1301" s="18">
        <v>1.2608349999999999</v>
      </c>
      <c r="D1301">
        <f t="shared" si="29"/>
        <v>-9.7046863742940581E-2</v>
      </c>
    </row>
    <row r="1302" spans="2:4" x14ac:dyDescent="0.25">
      <c r="B1302" s="12">
        <v>36297</v>
      </c>
      <c r="C1302" s="18">
        <v>1.3963460000000001</v>
      </c>
      <c r="D1302">
        <f t="shared" si="29"/>
        <v>-1.2499814359192563E-2</v>
      </c>
    </row>
    <row r="1303" spans="2:4" x14ac:dyDescent="0.25">
      <c r="B1303" s="12">
        <v>36290</v>
      </c>
      <c r="C1303" s="18">
        <v>1.414021</v>
      </c>
      <c r="D1303">
        <f t="shared" si="29"/>
        <v>-1.6393431219514976E-2</v>
      </c>
    </row>
    <row r="1304" spans="2:4" x14ac:dyDescent="0.25">
      <c r="B1304" s="12">
        <v>36283</v>
      </c>
      <c r="C1304" s="18">
        <v>1.4375880000000001</v>
      </c>
      <c r="D1304">
        <f t="shared" si="29"/>
        <v>5.1724100090205116E-2</v>
      </c>
    </row>
    <row r="1305" spans="2:4" x14ac:dyDescent="0.25">
      <c r="B1305" s="12">
        <v>36276</v>
      </c>
      <c r="C1305" s="18">
        <v>1.366887</v>
      </c>
      <c r="D1305">
        <f t="shared" si="29"/>
        <v>0.1372547877642234</v>
      </c>
    </row>
    <row r="1306" spans="2:4" x14ac:dyDescent="0.25">
      <c r="B1306" s="12">
        <v>36269</v>
      </c>
      <c r="C1306" s="18">
        <v>1.201918</v>
      </c>
      <c r="D1306">
        <f t="shared" si="29"/>
        <v>-8.9285646632362159E-2</v>
      </c>
    </row>
    <row r="1307" spans="2:4" x14ac:dyDescent="0.25">
      <c r="B1307" s="12">
        <v>36262</v>
      </c>
      <c r="C1307" s="18">
        <v>1.319753</v>
      </c>
      <c r="D1307">
        <f t="shared" si="29"/>
        <v>-5.0847421058158093E-2</v>
      </c>
    </row>
    <row r="1308" spans="2:4" x14ac:dyDescent="0.25">
      <c r="B1308" s="12">
        <v>36255</v>
      </c>
      <c r="C1308" s="18">
        <v>1.3904540000000001</v>
      </c>
      <c r="D1308">
        <f t="shared" si="29"/>
        <v>0.20408145592595672</v>
      </c>
    </row>
    <row r="1309" spans="2:4" x14ac:dyDescent="0.25">
      <c r="B1309" s="12">
        <v>36248</v>
      </c>
      <c r="C1309" s="18">
        <v>1.154784</v>
      </c>
      <c r="D1309">
        <f t="shared" si="29"/>
        <v>0</v>
      </c>
    </row>
    <row r="1310" spans="2:4" x14ac:dyDescent="0.25">
      <c r="B1310" s="12">
        <v>36241</v>
      </c>
      <c r="C1310" s="18">
        <v>1.154784</v>
      </c>
      <c r="D1310">
        <f t="shared" si="29"/>
        <v>-7.5471637690024074E-2</v>
      </c>
    </row>
    <row r="1311" spans="2:4" x14ac:dyDescent="0.25">
      <c r="B1311" s="12">
        <v>36234</v>
      </c>
      <c r="C1311" s="18">
        <v>1.2490520000000001</v>
      </c>
      <c r="D1311">
        <f t="shared" si="29"/>
        <v>0</v>
      </c>
    </row>
    <row r="1312" spans="2:4" x14ac:dyDescent="0.25">
      <c r="B1312" s="12">
        <v>36227</v>
      </c>
      <c r="C1312" s="18">
        <v>1.2490520000000001</v>
      </c>
      <c r="D1312">
        <f t="shared" si="29"/>
        <v>-1.8518503967015931E-2</v>
      </c>
    </row>
    <row r="1313" spans="2:4" x14ac:dyDescent="0.25">
      <c r="B1313" s="12">
        <v>36220</v>
      </c>
      <c r="C1313" s="18">
        <v>1.2726189999999999</v>
      </c>
      <c r="D1313">
        <f t="shared" si="29"/>
        <v>-2.2624604670380855E-2</v>
      </c>
    </row>
    <row r="1314" spans="2:4" x14ac:dyDescent="0.25">
      <c r="B1314" s="12">
        <v>36213</v>
      </c>
      <c r="C1314" s="18">
        <v>1.3020780000000001</v>
      </c>
      <c r="D1314">
        <f t="shared" si="29"/>
        <v>-4.5039293744728592E-3</v>
      </c>
    </row>
    <row r="1315" spans="2:4" x14ac:dyDescent="0.25">
      <c r="B1315" s="12">
        <v>36206</v>
      </c>
      <c r="C1315" s="18">
        <v>1.3079689999999999</v>
      </c>
      <c r="D1315">
        <f t="shared" si="29"/>
        <v>0</v>
      </c>
    </row>
    <row r="1316" spans="2:4" x14ac:dyDescent="0.25">
      <c r="B1316" s="12">
        <v>36199</v>
      </c>
      <c r="C1316" s="18">
        <v>1.3079689999999999</v>
      </c>
      <c r="D1316">
        <f t="shared" si="29"/>
        <v>6.0931175731029574E-2</v>
      </c>
    </row>
    <row r="1317" spans="2:4" x14ac:dyDescent="0.25">
      <c r="B1317" s="12">
        <v>36192</v>
      </c>
      <c r="C1317" s="18">
        <v>1.23285</v>
      </c>
      <c r="D1317">
        <f t="shared" si="29"/>
        <v>6.7602252888852021E-2</v>
      </c>
    </row>
    <row r="1318" spans="2:4" x14ac:dyDescent="0.25">
      <c r="B1318" s="12">
        <v>36185</v>
      </c>
      <c r="C1318" s="18">
        <v>1.154784</v>
      </c>
      <c r="D1318">
        <f t="shared" si="29"/>
        <v>4.8128536393654553E-2</v>
      </c>
    </row>
    <row r="1319" spans="2:4" x14ac:dyDescent="0.25">
      <c r="B1319" s="12">
        <v>36178</v>
      </c>
      <c r="C1319" s="18">
        <v>1.101758</v>
      </c>
      <c r="D1319">
        <f t="shared" si="29"/>
        <v>1.0810339686690096E-2</v>
      </c>
    </row>
    <row r="1320" spans="2:4" x14ac:dyDescent="0.25">
      <c r="B1320" s="12">
        <v>36171</v>
      </c>
      <c r="C1320" s="18">
        <v>1.0899749999999999</v>
      </c>
      <c r="D1320">
        <f t="shared" si="29"/>
        <v>-5.6122183888935195E-2</v>
      </c>
    </row>
    <row r="1321" spans="2:4" x14ac:dyDescent="0.25">
      <c r="B1321" s="12">
        <v>36164</v>
      </c>
      <c r="C1321" s="18">
        <v>1.154784</v>
      </c>
      <c r="D1321">
        <f t="shared" si="29"/>
        <v>7.6923507342635089E-2</v>
      </c>
    </row>
    <row r="1322" spans="2:4" x14ac:dyDescent="0.25">
      <c r="B1322" s="12">
        <v>36157</v>
      </c>
      <c r="C1322" s="18">
        <v>1.0722989999999999</v>
      </c>
      <c r="D1322">
        <f t="shared" si="29"/>
        <v>-3.1915316209994216E-2</v>
      </c>
    </row>
    <row r="1323" spans="2:4" x14ac:dyDescent="0.25">
      <c r="B1323" s="12">
        <v>36150</v>
      </c>
      <c r="C1323" s="18">
        <v>1.10765</v>
      </c>
      <c r="D1323">
        <f t="shared" si="29"/>
        <v>-5.9999949081385728E-2</v>
      </c>
    </row>
    <row r="1324" spans="2:4" x14ac:dyDescent="0.25">
      <c r="B1324" s="12">
        <v>36143</v>
      </c>
      <c r="C1324" s="18">
        <v>1.1783509999999999</v>
      </c>
      <c r="D1324">
        <f t="shared" si="29"/>
        <v>4.1666629833179591E-2</v>
      </c>
    </row>
    <row r="1325" spans="2:4" x14ac:dyDescent="0.25">
      <c r="B1325" s="12">
        <v>36136</v>
      </c>
      <c r="C1325" s="18">
        <v>1.1312169999999999</v>
      </c>
      <c r="D1325">
        <f t="shared" si="29"/>
        <v>1.0526757742535642E-2</v>
      </c>
    </row>
    <row r="1326" spans="2:4" x14ac:dyDescent="0.25">
      <c r="B1326" s="12">
        <v>36129</v>
      </c>
      <c r="C1326" s="18">
        <v>1.1194329999999999</v>
      </c>
      <c r="D1326">
        <f t="shared" si="29"/>
        <v>-1.0417099460138912E-2</v>
      </c>
    </row>
    <row r="1327" spans="2:4" x14ac:dyDescent="0.25">
      <c r="B1327" s="12">
        <v>36122</v>
      </c>
      <c r="C1327" s="18">
        <v>1.1312169999999999</v>
      </c>
      <c r="D1327">
        <f t="shared" si="29"/>
        <v>3.2258506058222336E-2</v>
      </c>
    </row>
    <row r="1328" spans="2:4" x14ac:dyDescent="0.25">
      <c r="B1328" s="12">
        <v>36115</v>
      </c>
      <c r="C1328" s="18">
        <v>1.095866</v>
      </c>
      <c r="D1328">
        <f t="shared" si="29"/>
        <v>5.6817644840778225E-2</v>
      </c>
    </row>
    <row r="1329" spans="2:4" x14ac:dyDescent="0.25">
      <c r="B1329" s="12">
        <v>36108</v>
      </c>
      <c r="C1329" s="18">
        <v>1.0369489999999999</v>
      </c>
      <c r="D1329">
        <f t="shared" si="29"/>
        <v>0</v>
      </c>
    </row>
    <row r="1330" spans="2:4" x14ac:dyDescent="0.25">
      <c r="B1330" s="12">
        <v>36101</v>
      </c>
      <c r="C1330" s="18">
        <v>1.0369489999999999</v>
      </c>
      <c r="D1330">
        <f t="shared" si="29"/>
        <v>0.10000106080536342</v>
      </c>
    </row>
    <row r="1331" spans="2:4" x14ac:dyDescent="0.25">
      <c r="B1331" s="12">
        <v>36094</v>
      </c>
      <c r="C1331" s="18">
        <v>0.94267999999999996</v>
      </c>
      <c r="D1331">
        <f t="shared" si="29"/>
        <v>9.5889773958493185E-2</v>
      </c>
    </row>
    <row r="1332" spans="2:4" x14ac:dyDescent="0.25">
      <c r="B1332" s="12">
        <v>36087</v>
      </c>
      <c r="C1332" s="18">
        <v>0.86019599999999996</v>
      </c>
      <c r="D1332">
        <f t="shared" si="29"/>
        <v>7.3528695997274296E-2</v>
      </c>
    </row>
    <row r="1333" spans="2:4" x14ac:dyDescent="0.25">
      <c r="B1333" s="12">
        <v>36080</v>
      </c>
      <c r="C1333" s="18">
        <v>0.80127899999999996</v>
      </c>
      <c r="D1333">
        <f t="shared" si="29"/>
        <v>-5.5554376882929635E-2</v>
      </c>
    </row>
    <row r="1334" spans="2:4" x14ac:dyDescent="0.25">
      <c r="B1334" s="12">
        <v>36073</v>
      </c>
      <c r="C1334" s="18">
        <v>0.84841200000000005</v>
      </c>
      <c r="D1334">
        <f t="shared" si="29"/>
        <v>-9.9999999999999867E-2</v>
      </c>
    </row>
    <row r="1335" spans="2:4" x14ac:dyDescent="0.25">
      <c r="B1335" s="12">
        <v>36066</v>
      </c>
      <c r="C1335" s="18">
        <v>0.94267999999999996</v>
      </c>
      <c r="D1335">
        <f t="shared" si="29"/>
        <v>-4.7620009799811069E-2</v>
      </c>
    </row>
    <row r="1336" spans="2:4" x14ac:dyDescent="0.25">
      <c r="B1336" s="12">
        <v>36059</v>
      </c>
      <c r="C1336" s="18">
        <v>0.989815</v>
      </c>
      <c r="D1336">
        <f t="shared" si="29"/>
        <v>-7.6922574766925877E-2</v>
      </c>
    </row>
    <row r="1337" spans="2:4" x14ac:dyDescent="0.25">
      <c r="B1337" s="12">
        <v>36052</v>
      </c>
      <c r="C1337" s="18">
        <v>1.0722989999999999</v>
      </c>
      <c r="D1337">
        <f t="shared" si="29"/>
        <v>2.2471899398511574E-2</v>
      </c>
    </row>
    <row r="1338" spans="2:4" x14ac:dyDescent="0.25">
      <c r="B1338" s="12">
        <v>36045</v>
      </c>
      <c r="C1338" s="18">
        <v>1.048732</v>
      </c>
      <c r="D1338">
        <f t="shared" si="29"/>
        <v>-4.3010733064078988E-2</v>
      </c>
    </row>
    <row r="1339" spans="2:4" x14ac:dyDescent="0.25">
      <c r="B1339" s="12">
        <v>36038</v>
      </c>
      <c r="C1339" s="18">
        <v>1.095866</v>
      </c>
      <c r="D1339">
        <f t="shared" si="29"/>
        <v>3.3332830433487004E-2</v>
      </c>
    </row>
    <row r="1340" spans="2:4" x14ac:dyDescent="0.25">
      <c r="B1340" s="12">
        <v>36031</v>
      </c>
      <c r="C1340" s="18">
        <v>1.060516</v>
      </c>
      <c r="D1340">
        <f t="shared" si="29"/>
        <v>-8.1632582370382734E-2</v>
      </c>
    </row>
    <row r="1341" spans="2:4" x14ac:dyDescent="0.25">
      <c r="B1341" s="12">
        <v>36024</v>
      </c>
      <c r="C1341" s="18">
        <v>1.154784</v>
      </c>
      <c r="D1341">
        <f t="shared" si="29"/>
        <v>6.5218313743794276E-2</v>
      </c>
    </row>
    <row r="1342" spans="2:4" x14ac:dyDescent="0.25">
      <c r="B1342" s="12">
        <v>36017</v>
      </c>
      <c r="C1342" s="18">
        <v>1.084082</v>
      </c>
      <c r="D1342">
        <f t="shared" si="29"/>
        <v>-8.0000780752084832E-2</v>
      </c>
    </row>
    <row r="1343" spans="2:4" x14ac:dyDescent="0.25">
      <c r="B1343" s="12">
        <v>36010</v>
      </c>
      <c r="C1343" s="18">
        <v>1.1783509999999999</v>
      </c>
      <c r="D1343">
        <f t="shared" si="29"/>
        <v>-5.6603728267518139E-2</v>
      </c>
    </row>
    <row r="1344" spans="2:4" x14ac:dyDescent="0.25">
      <c r="B1344" s="12">
        <v>36003</v>
      </c>
      <c r="C1344" s="18">
        <v>1.2490520000000001</v>
      </c>
      <c r="D1344">
        <f t="shared" si="29"/>
        <v>1.4353849389748374E-2</v>
      </c>
    </row>
    <row r="1345" spans="2:4" x14ac:dyDescent="0.25">
      <c r="B1345" s="12">
        <v>35996</v>
      </c>
      <c r="C1345" s="18">
        <v>1.2313769999999999</v>
      </c>
      <c r="D1345">
        <f t="shared" si="29"/>
        <v>-6.2779852663257363E-2</v>
      </c>
    </row>
    <row r="1346" spans="2:4" x14ac:dyDescent="0.25">
      <c r="B1346" s="12">
        <v>35989</v>
      </c>
      <c r="C1346" s="18">
        <v>1.3138609999999999</v>
      </c>
      <c r="D1346">
        <f t="shared" si="29"/>
        <v>8.2524443829246286E-2</v>
      </c>
    </row>
    <row r="1347" spans="2:4" x14ac:dyDescent="0.25">
      <c r="B1347" s="12">
        <v>35982</v>
      </c>
      <c r="C1347" s="18">
        <v>1.2137009999999999</v>
      </c>
      <c r="D1347">
        <f t="shared" ref="D1347:D1410" si="30">C1347/C1348-1</f>
        <v>-5.5045850131033802E-2</v>
      </c>
    </row>
    <row r="1348" spans="2:4" x14ac:dyDescent="0.25">
      <c r="B1348" s="12">
        <v>35975</v>
      </c>
      <c r="C1348" s="18">
        <v>1.284402</v>
      </c>
      <c r="D1348">
        <f t="shared" si="30"/>
        <v>-1.8018011130233158E-2</v>
      </c>
    </row>
    <row r="1349" spans="2:4" x14ac:dyDescent="0.25">
      <c r="B1349" s="12">
        <v>35968</v>
      </c>
      <c r="C1349" s="18">
        <v>1.3079689999999999</v>
      </c>
      <c r="D1349">
        <f t="shared" si="30"/>
        <v>2.7777363059957372E-2</v>
      </c>
    </row>
    <row r="1350" spans="2:4" x14ac:dyDescent="0.25">
      <c r="B1350" s="12">
        <v>35961</v>
      </c>
      <c r="C1350" s="18">
        <v>1.2726189999999999</v>
      </c>
      <c r="D1350">
        <f t="shared" si="30"/>
        <v>-3.5714258652944864E-2</v>
      </c>
    </row>
    <row r="1351" spans="2:4" x14ac:dyDescent="0.25">
      <c r="B1351" s="12">
        <v>35954</v>
      </c>
      <c r="C1351" s="18">
        <v>1.319753</v>
      </c>
      <c r="D1351">
        <f t="shared" si="30"/>
        <v>-8.1967156097574656E-2</v>
      </c>
    </row>
    <row r="1352" spans="2:4" x14ac:dyDescent="0.25">
      <c r="B1352" s="12">
        <v>35947</v>
      </c>
      <c r="C1352" s="18">
        <v>1.4375880000000001</v>
      </c>
      <c r="D1352">
        <f t="shared" si="30"/>
        <v>4.2735389904763332E-2</v>
      </c>
    </row>
    <row r="1353" spans="2:4" x14ac:dyDescent="0.25">
      <c r="B1353" s="12">
        <v>35940</v>
      </c>
      <c r="C1353" s="18">
        <v>1.3786700000000001</v>
      </c>
      <c r="D1353">
        <f t="shared" si="30"/>
        <v>-5.6451916463345686E-2</v>
      </c>
    </row>
    <row r="1354" spans="2:4" x14ac:dyDescent="0.25">
      <c r="B1354" s="12">
        <v>35933</v>
      </c>
      <c r="C1354" s="18">
        <v>1.461155</v>
      </c>
      <c r="D1354">
        <f t="shared" si="30"/>
        <v>9.7345471695845953E-2</v>
      </c>
    </row>
    <row r="1355" spans="2:4" x14ac:dyDescent="0.25">
      <c r="B1355" s="12">
        <v>35926</v>
      </c>
      <c r="C1355" s="18">
        <v>1.3315360000000001</v>
      </c>
      <c r="D1355">
        <f t="shared" si="30"/>
        <v>-5.8333645681358237E-2</v>
      </c>
    </row>
    <row r="1356" spans="2:4" x14ac:dyDescent="0.25">
      <c r="B1356" s="12">
        <v>35919</v>
      </c>
      <c r="C1356" s="18">
        <v>1.414021</v>
      </c>
      <c r="D1356">
        <f t="shared" si="30"/>
        <v>6.1947254899604509E-2</v>
      </c>
    </row>
    <row r="1357" spans="2:4" x14ac:dyDescent="0.25">
      <c r="B1357" s="12">
        <v>35912</v>
      </c>
      <c r="C1357" s="18">
        <v>1.3315360000000001</v>
      </c>
      <c r="D1357">
        <f t="shared" si="30"/>
        <v>-2.5862415839787767E-2</v>
      </c>
    </row>
    <row r="1358" spans="2:4" x14ac:dyDescent="0.25">
      <c r="B1358" s="12">
        <v>35905</v>
      </c>
      <c r="C1358" s="18">
        <v>1.366887</v>
      </c>
      <c r="D1358">
        <f t="shared" si="30"/>
        <v>3.5714258652944864E-2</v>
      </c>
    </row>
    <row r="1359" spans="2:4" x14ac:dyDescent="0.25">
      <c r="B1359" s="12">
        <v>35898</v>
      </c>
      <c r="C1359" s="18">
        <v>1.319753</v>
      </c>
      <c r="D1359">
        <f t="shared" si="30"/>
        <v>-6.6666619519795023E-2</v>
      </c>
    </row>
    <row r="1360" spans="2:4" x14ac:dyDescent="0.25">
      <c r="B1360" s="12">
        <v>35891</v>
      </c>
      <c r="C1360" s="18">
        <v>1.414021</v>
      </c>
      <c r="D1360">
        <f t="shared" si="30"/>
        <v>-4.7619015546344734E-2</v>
      </c>
    </row>
    <row r="1361" spans="2:4" x14ac:dyDescent="0.25">
      <c r="B1361" s="12">
        <v>35884</v>
      </c>
      <c r="C1361" s="18">
        <v>1.4847220000000001</v>
      </c>
      <c r="D1361">
        <f t="shared" si="30"/>
        <v>-4.5454516231275943E-2</v>
      </c>
    </row>
    <row r="1362" spans="2:4" x14ac:dyDescent="0.25">
      <c r="B1362" s="12">
        <v>35877</v>
      </c>
      <c r="C1362" s="18">
        <v>1.555423</v>
      </c>
      <c r="D1362">
        <f t="shared" si="30"/>
        <v>7.633909223594415E-3</v>
      </c>
    </row>
    <row r="1363" spans="2:4" x14ac:dyDescent="0.25">
      <c r="B1363" s="12">
        <v>35870</v>
      </c>
      <c r="C1363" s="18">
        <v>1.543639</v>
      </c>
      <c r="D1363">
        <f t="shared" si="30"/>
        <v>1.5503870869274516E-2</v>
      </c>
    </row>
    <row r="1364" spans="2:4" x14ac:dyDescent="0.25">
      <c r="B1364" s="12">
        <v>35863</v>
      </c>
      <c r="C1364" s="18">
        <v>1.5200720000000001</v>
      </c>
      <c r="D1364">
        <f t="shared" si="30"/>
        <v>2.380917100979163E-2</v>
      </c>
    </row>
    <row r="1365" spans="2:4" x14ac:dyDescent="0.25">
      <c r="B1365" s="12">
        <v>35856</v>
      </c>
      <c r="C1365" s="18">
        <v>1.4847220000000001</v>
      </c>
      <c r="D1365">
        <f t="shared" si="30"/>
        <v>1.6129021219514872E-2</v>
      </c>
    </row>
    <row r="1366" spans="2:4" x14ac:dyDescent="0.25">
      <c r="B1366" s="12">
        <v>35849</v>
      </c>
      <c r="C1366" s="18">
        <v>1.461155</v>
      </c>
      <c r="D1366">
        <f t="shared" si="30"/>
        <v>2.4793730414559123E-2</v>
      </c>
    </row>
    <row r="1367" spans="2:4" x14ac:dyDescent="0.25">
      <c r="B1367" s="12">
        <v>35842</v>
      </c>
      <c r="C1367" s="18">
        <v>1.4258040000000001</v>
      </c>
      <c r="D1367">
        <f t="shared" si="30"/>
        <v>-3.9682849718667867E-2</v>
      </c>
    </row>
    <row r="1368" spans="2:4" x14ac:dyDescent="0.25">
      <c r="B1368" s="12">
        <v>35835</v>
      </c>
      <c r="C1368" s="18">
        <v>1.4847220000000001</v>
      </c>
      <c r="D1368">
        <f t="shared" si="30"/>
        <v>-2.3255477372124522E-2</v>
      </c>
    </row>
    <row r="1369" spans="2:4" x14ac:dyDescent="0.25">
      <c r="B1369" s="12">
        <v>35828</v>
      </c>
      <c r="C1369" s="18">
        <v>1.5200720000000001</v>
      </c>
      <c r="D1369">
        <f t="shared" si="30"/>
        <v>3.1999989137356799E-2</v>
      </c>
    </row>
    <row r="1370" spans="2:4" x14ac:dyDescent="0.25">
      <c r="B1370" s="12">
        <v>35821</v>
      </c>
      <c r="C1370" s="18">
        <v>1.4729380000000001</v>
      </c>
      <c r="D1370">
        <f t="shared" si="30"/>
        <v>-7.9368393544381188E-3</v>
      </c>
    </row>
    <row r="1371" spans="2:4" x14ac:dyDescent="0.25">
      <c r="B1371" s="12">
        <v>35814</v>
      </c>
      <c r="C1371" s="18">
        <v>1.4847220000000001</v>
      </c>
      <c r="D1371">
        <f t="shared" si="30"/>
        <v>7.692341169387884E-2</v>
      </c>
    </row>
    <row r="1372" spans="2:4" x14ac:dyDescent="0.25">
      <c r="B1372" s="12">
        <v>35807</v>
      </c>
      <c r="C1372" s="18">
        <v>1.3786700000000001</v>
      </c>
      <c r="D1372">
        <f t="shared" si="30"/>
        <v>7.3394466841378403E-2</v>
      </c>
    </row>
    <row r="1373" spans="2:4" x14ac:dyDescent="0.25">
      <c r="B1373" s="12">
        <v>35800</v>
      </c>
      <c r="C1373" s="18">
        <v>1.284402</v>
      </c>
      <c r="D1373">
        <f t="shared" si="30"/>
        <v>-0.10655765073164214</v>
      </c>
    </row>
    <row r="1374" spans="2:4" x14ac:dyDescent="0.25">
      <c r="B1374" s="12">
        <v>35793</v>
      </c>
      <c r="C1374" s="18">
        <v>1.4375880000000001</v>
      </c>
      <c r="D1374">
        <f t="shared" si="30"/>
        <v>-2.399965239541646E-2</v>
      </c>
    </row>
    <row r="1375" spans="2:4" x14ac:dyDescent="0.25">
      <c r="B1375" s="12">
        <v>35786</v>
      </c>
      <c r="C1375" s="18">
        <v>1.4729380000000001</v>
      </c>
      <c r="D1375">
        <f t="shared" si="30"/>
        <v>3.3057839646964071E-2</v>
      </c>
    </row>
    <row r="1376" spans="2:4" x14ac:dyDescent="0.25">
      <c r="B1376" s="12">
        <v>35779</v>
      </c>
      <c r="C1376" s="18">
        <v>1.4258040000000001</v>
      </c>
      <c r="D1376">
        <f t="shared" si="30"/>
        <v>-8.3333601213303354E-2</v>
      </c>
    </row>
    <row r="1377" spans="2:4" x14ac:dyDescent="0.25">
      <c r="B1377" s="12">
        <v>35772</v>
      </c>
      <c r="C1377" s="18">
        <v>1.555423</v>
      </c>
      <c r="D1377">
        <f t="shared" si="30"/>
        <v>-8.3333284222002924E-2</v>
      </c>
    </row>
    <row r="1378" spans="2:4" x14ac:dyDescent="0.25">
      <c r="B1378" s="12">
        <v>35765</v>
      </c>
      <c r="C1378" s="18">
        <v>1.696825</v>
      </c>
      <c r="D1378">
        <f t="shared" si="30"/>
        <v>5.8823492705719627E-2</v>
      </c>
    </row>
    <row r="1379" spans="2:4" x14ac:dyDescent="0.25">
      <c r="B1379" s="12">
        <v>35758</v>
      </c>
      <c r="C1379" s="18">
        <v>1.602557</v>
      </c>
      <c r="D1379">
        <f t="shared" si="30"/>
        <v>-3.5460681298653984E-2</v>
      </c>
    </row>
    <row r="1380" spans="2:4" x14ac:dyDescent="0.25">
      <c r="B1380" s="12">
        <v>35751</v>
      </c>
      <c r="C1380" s="18">
        <v>1.6614739999999999</v>
      </c>
      <c r="D1380">
        <f t="shared" si="30"/>
        <v>-2.7586767949835278E-2</v>
      </c>
    </row>
    <row r="1381" spans="2:4" x14ac:dyDescent="0.25">
      <c r="B1381" s="12">
        <v>35744</v>
      </c>
      <c r="C1381" s="18">
        <v>1.708609</v>
      </c>
      <c r="D1381">
        <f t="shared" si="30"/>
        <v>2.1127046755491374E-2</v>
      </c>
    </row>
    <row r="1382" spans="2:4" x14ac:dyDescent="0.25">
      <c r="B1382" s="12">
        <v>35737</v>
      </c>
      <c r="C1382" s="18">
        <v>1.6732579999999999</v>
      </c>
      <c r="D1382">
        <f t="shared" si="30"/>
        <v>8.3969762360240896E-2</v>
      </c>
    </row>
    <row r="1383" spans="2:4" x14ac:dyDescent="0.25">
      <c r="B1383" s="12">
        <v>35730</v>
      </c>
      <c r="C1383" s="18">
        <v>1.543639</v>
      </c>
      <c r="D1383">
        <f t="shared" si="30"/>
        <v>-7.5760741611767823E-3</v>
      </c>
    </row>
    <row r="1384" spans="2:4" x14ac:dyDescent="0.25">
      <c r="B1384" s="12">
        <v>35723</v>
      </c>
      <c r="C1384" s="18">
        <v>1.555423</v>
      </c>
      <c r="D1384">
        <f t="shared" si="30"/>
        <v>-6.3829467087658243E-2</v>
      </c>
    </row>
    <row r="1385" spans="2:4" x14ac:dyDescent="0.25">
      <c r="B1385" s="12">
        <v>35716</v>
      </c>
      <c r="C1385" s="18">
        <v>1.6614739999999999</v>
      </c>
      <c r="D1385">
        <f t="shared" si="30"/>
        <v>-7.0425481306528592E-3</v>
      </c>
    </row>
    <row r="1386" spans="2:4" x14ac:dyDescent="0.25">
      <c r="B1386" s="12">
        <v>35709</v>
      </c>
      <c r="C1386" s="18">
        <v>1.6732579999999999</v>
      </c>
      <c r="D1386">
        <f t="shared" si="30"/>
        <v>-4.6979567613009254E-2</v>
      </c>
    </row>
    <row r="1387" spans="2:4" x14ac:dyDescent="0.25">
      <c r="B1387" s="12">
        <v>35702</v>
      </c>
      <c r="C1387" s="18">
        <v>1.7557419999999999</v>
      </c>
      <c r="D1387">
        <f t="shared" si="30"/>
        <v>3.3665723538747194E-3</v>
      </c>
    </row>
    <row r="1388" spans="2:4" x14ac:dyDescent="0.25">
      <c r="B1388" s="12">
        <v>35695</v>
      </c>
      <c r="C1388" s="18">
        <v>1.749851</v>
      </c>
      <c r="D1388">
        <f t="shared" si="30"/>
        <v>3.1250128917242437E-2</v>
      </c>
    </row>
    <row r="1389" spans="2:4" x14ac:dyDescent="0.25">
      <c r="B1389" s="12">
        <v>35688</v>
      </c>
      <c r="C1389" s="18">
        <v>1.696825</v>
      </c>
      <c r="D1389">
        <f t="shared" si="30"/>
        <v>5.8823492705719627E-2</v>
      </c>
    </row>
    <row r="1390" spans="2:4" x14ac:dyDescent="0.25">
      <c r="B1390" s="12">
        <v>35681</v>
      </c>
      <c r="C1390" s="18">
        <v>1.602557</v>
      </c>
      <c r="D1390">
        <f t="shared" si="30"/>
        <v>-5.5555522814668579E-2</v>
      </c>
    </row>
    <row r="1391" spans="2:4" x14ac:dyDescent="0.25">
      <c r="B1391" s="12">
        <v>35674</v>
      </c>
      <c r="C1391" s="18">
        <v>1.696825</v>
      </c>
      <c r="D1391">
        <f t="shared" si="30"/>
        <v>0</v>
      </c>
    </row>
    <row r="1392" spans="2:4" x14ac:dyDescent="0.25">
      <c r="B1392" s="12">
        <v>35667</v>
      </c>
      <c r="C1392" s="18">
        <v>1.696825</v>
      </c>
      <c r="D1392">
        <f t="shared" si="30"/>
        <v>-2.7027011529514144E-2</v>
      </c>
    </row>
    <row r="1393" spans="2:4" x14ac:dyDescent="0.25">
      <c r="B1393" s="12">
        <v>35660</v>
      </c>
      <c r="C1393" s="18">
        <v>1.743959</v>
      </c>
      <c r="D1393">
        <f t="shared" si="30"/>
        <v>4.9645676068358569E-2</v>
      </c>
    </row>
    <row r="1394" spans="2:4" x14ac:dyDescent="0.25">
      <c r="B1394" s="12">
        <v>35653</v>
      </c>
      <c r="C1394" s="18">
        <v>1.6614739999999999</v>
      </c>
      <c r="D1394">
        <f t="shared" si="30"/>
        <v>0</v>
      </c>
    </row>
    <row r="1395" spans="2:4" x14ac:dyDescent="0.25">
      <c r="B1395" s="12">
        <v>35646</v>
      </c>
      <c r="C1395" s="18">
        <v>1.6614739999999999</v>
      </c>
      <c r="D1395">
        <f t="shared" si="30"/>
        <v>8.4615002976780929E-2</v>
      </c>
    </row>
    <row r="1396" spans="2:4" x14ac:dyDescent="0.25">
      <c r="B1396" s="12">
        <v>35639</v>
      </c>
      <c r="C1396" s="18">
        <v>1.5318560000000001</v>
      </c>
      <c r="D1396">
        <f t="shared" si="30"/>
        <v>-2.2556064741967585E-2</v>
      </c>
    </row>
    <row r="1397" spans="2:4" x14ac:dyDescent="0.25">
      <c r="B1397" s="12">
        <v>35632</v>
      </c>
      <c r="C1397" s="18">
        <v>1.5672060000000001</v>
      </c>
      <c r="D1397">
        <f t="shared" si="30"/>
        <v>3.1007741738549255E-2</v>
      </c>
    </row>
    <row r="1398" spans="2:4" x14ac:dyDescent="0.25">
      <c r="B1398" s="12">
        <v>35625</v>
      </c>
      <c r="C1398" s="18">
        <v>1.5200720000000001</v>
      </c>
      <c r="D1398">
        <f t="shared" si="30"/>
        <v>0.12173908551600876</v>
      </c>
    </row>
    <row r="1399" spans="2:4" x14ac:dyDescent="0.25">
      <c r="B1399" s="12">
        <v>35618</v>
      </c>
      <c r="C1399" s="18">
        <v>1.3551029999999999</v>
      </c>
      <c r="D1399">
        <f t="shared" si="30"/>
        <v>-0.10852709608492239</v>
      </c>
    </row>
    <row r="1400" spans="2:4" x14ac:dyDescent="0.25">
      <c r="B1400" s="12">
        <v>35611</v>
      </c>
      <c r="C1400" s="18">
        <v>1.5200720000000001</v>
      </c>
      <c r="D1400">
        <f t="shared" si="30"/>
        <v>-3.7313725862734959E-2</v>
      </c>
    </row>
    <row r="1401" spans="2:4" x14ac:dyDescent="0.25">
      <c r="B1401" s="12">
        <v>35604</v>
      </c>
      <c r="C1401" s="18">
        <v>1.5789899999999999</v>
      </c>
      <c r="D1401">
        <f t="shared" si="30"/>
        <v>-2.8985489421470945E-2</v>
      </c>
    </row>
    <row r="1402" spans="2:4" x14ac:dyDescent="0.25">
      <c r="B1402" s="12">
        <v>35597</v>
      </c>
      <c r="C1402" s="18">
        <v>1.6261239999999999</v>
      </c>
      <c r="D1402">
        <f t="shared" si="30"/>
        <v>-2.816899724967703E-2</v>
      </c>
    </row>
    <row r="1403" spans="2:4" x14ac:dyDescent="0.25">
      <c r="B1403" s="12">
        <v>35590</v>
      </c>
      <c r="C1403" s="18">
        <v>1.6732579999999999</v>
      </c>
      <c r="D1403">
        <f t="shared" si="30"/>
        <v>2.1583032492076715E-2</v>
      </c>
    </row>
    <row r="1404" spans="2:4" x14ac:dyDescent="0.25">
      <c r="B1404" s="12">
        <v>35583</v>
      </c>
      <c r="C1404" s="18">
        <v>1.637907</v>
      </c>
      <c r="D1404">
        <f t="shared" si="30"/>
        <v>1.4597907133622856E-2</v>
      </c>
    </row>
    <row r="1405" spans="2:4" x14ac:dyDescent="0.25">
      <c r="B1405" s="12">
        <v>35576</v>
      </c>
      <c r="C1405" s="18">
        <v>1.614341</v>
      </c>
      <c r="D1405">
        <f t="shared" si="30"/>
        <v>-2.8368183913801803E-2</v>
      </c>
    </row>
    <row r="1406" spans="2:4" x14ac:dyDescent="0.25">
      <c r="B1406" s="12">
        <v>35569</v>
      </c>
      <c r="C1406" s="18">
        <v>1.6614739999999999</v>
      </c>
      <c r="D1406">
        <f t="shared" si="30"/>
        <v>7.1425497259789417E-3</v>
      </c>
    </row>
    <row r="1407" spans="2:4" x14ac:dyDescent="0.25">
      <c r="B1407" s="12">
        <v>35562</v>
      </c>
      <c r="C1407" s="18">
        <v>1.649691</v>
      </c>
      <c r="D1407">
        <f t="shared" si="30"/>
        <v>0</v>
      </c>
    </row>
    <row r="1408" spans="2:4" x14ac:dyDescent="0.25">
      <c r="B1408" s="12">
        <v>35555</v>
      </c>
      <c r="C1408" s="18">
        <v>1.649691</v>
      </c>
      <c r="D1408">
        <f t="shared" si="30"/>
        <v>-4.1095866523443436E-2</v>
      </c>
    </row>
    <row r="1409" spans="2:4" x14ac:dyDescent="0.25">
      <c r="B1409" s="12">
        <v>35548</v>
      </c>
      <c r="C1409" s="18">
        <v>1.7203919999999999</v>
      </c>
      <c r="D1409">
        <f t="shared" si="30"/>
        <v>-1.3513505764757183E-2</v>
      </c>
    </row>
    <row r="1410" spans="2:4" x14ac:dyDescent="0.25">
      <c r="B1410" s="12">
        <v>35541</v>
      </c>
      <c r="C1410" s="18">
        <v>1.743959</v>
      </c>
      <c r="D1410">
        <f t="shared" si="30"/>
        <v>-1.3333325789832706E-2</v>
      </c>
    </row>
    <row r="1411" spans="2:4" x14ac:dyDescent="0.25">
      <c r="B1411" s="12">
        <v>35534</v>
      </c>
      <c r="C1411" s="18">
        <v>1.7675259999999999</v>
      </c>
      <c r="D1411">
        <f t="shared" ref="D1411:D1413" si="31">C1411/C1412-1</f>
        <v>5.633799449935406E-2</v>
      </c>
    </row>
    <row r="1412" spans="2:4" x14ac:dyDescent="0.25">
      <c r="B1412" s="12">
        <v>35527</v>
      </c>
      <c r="C1412" s="18">
        <v>1.6732579999999999</v>
      </c>
      <c r="D1412">
        <f t="shared" si="31"/>
        <v>4.0292853550221386E-2</v>
      </c>
    </row>
    <row r="1413" spans="2:4" x14ac:dyDescent="0.25">
      <c r="B1413" s="12">
        <v>35520</v>
      </c>
      <c r="C1413" s="18">
        <v>1.608449</v>
      </c>
      <c r="D1413">
        <f t="shared" si="31"/>
        <v>5.405366440252557E-2</v>
      </c>
    </row>
    <row r="1414" spans="2:4" x14ac:dyDescent="0.25">
      <c r="B1414" s="12">
        <v>35513</v>
      </c>
      <c r="C1414" s="18">
        <v>1.525965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2024-04-17T16:57:46Z</dcterms:modified>
</cp:coreProperties>
</file>