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Retail Wholesale - Restaurants\"/>
    </mc:Choice>
  </mc:AlternateContent>
  <xr:revisionPtr revIDLastSave="0" documentId="13_ncr:1_{AEFE2FF3-D1B2-4B1A-8D4E-C192B3F3B304}" xr6:coauthVersionLast="47" xr6:coauthVersionMax="47" xr10:uidLastSave="{00000000-0000-0000-0000-000000000000}"/>
  <bookViews>
    <workbookView xWindow="30" yWindow="240" windowWidth="14910" windowHeight="15000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Model!$B$3</definedName>
    <definedName name="_xlchart.v1.1" hidden="1">Model!$B$4</definedName>
    <definedName name="_xlchart.v1.2" hidden="1">Model!$L$2:$X$2</definedName>
    <definedName name="_xlchart.v1.3" hidden="1">Model!$L$3:$X$3</definedName>
    <definedName name="_xlchart.v1.4" hidden="1">Model!$L$4:$X$4</definedName>
    <definedName name="_xlchart.v1.5" hidden="1">Model!$B$21</definedName>
    <definedName name="_xlchart.v1.6" hidden="1">Model!$B$22</definedName>
    <definedName name="_xlchart.v1.7" hidden="1">Model!$L$21:$X$21</definedName>
    <definedName name="_xlchart.v1.8" hidden="1">Model!$L$22:$X$22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2" l="1"/>
  <c r="D16" i="2"/>
  <c r="D12" i="2"/>
  <c r="D54" i="2"/>
  <c r="D34" i="2" s="1"/>
  <c r="F61" i="2"/>
  <c r="C61" i="2"/>
  <c r="E61" i="2"/>
  <c r="G61" i="2"/>
  <c r="F34" i="2"/>
  <c r="E34" i="2"/>
  <c r="C34" i="2"/>
  <c r="G34" i="2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29" i="2"/>
  <c r="M8" i="2"/>
  <c r="M13" i="2" s="1"/>
  <c r="M16" i="2" s="1"/>
  <c r="M19" i="2" s="1"/>
  <c r="N8" i="2"/>
  <c r="N13" i="2" s="1"/>
  <c r="N16" i="2" s="1"/>
  <c r="N19" i="2" s="1"/>
  <c r="O8" i="2"/>
  <c r="O13" i="2" s="1"/>
  <c r="O16" i="2" s="1"/>
  <c r="O19" i="2" s="1"/>
  <c r="P8" i="2"/>
  <c r="P13" i="2" s="1"/>
  <c r="P16" i="2" s="1"/>
  <c r="P19" i="2" s="1"/>
  <c r="Q8" i="2"/>
  <c r="Q13" i="2" s="1"/>
  <c r="Q16" i="2" s="1"/>
  <c r="Q19" i="2" s="1"/>
  <c r="R8" i="2"/>
  <c r="R13" i="2" s="1"/>
  <c r="R16" i="2" s="1"/>
  <c r="R19" i="2" s="1"/>
  <c r="S8" i="2"/>
  <c r="S13" i="2" s="1"/>
  <c r="S16" i="2" s="1"/>
  <c r="S19" i="2" s="1"/>
  <c r="T8" i="2"/>
  <c r="T13" i="2" s="1"/>
  <c r="T16" i="2" s="1"/>
  <c r="T19" i="2" s="1"/>
  <c r="U8" i="2"/>
  <c r="U13" i="2" s="1"/>
  <c r="U16" i="2" s="1"/>
  <c r="U19" i="2" s="1"/>
  <c r="V8" i="2"/>
  <c r="V13" i="2" s="1"/>
  <c r="V16" i="2" s="1"/>
  <c r="V19" i="2" s="1"/>
  <c r="W8" i="2"/>
  <c r="W13" i="2" s="1"/>
  <c r="W16" i="2" s="1"/>
  <c r="W19" i="2" s="1"/>
  <c r="X8" i="2"/>
  <c r="X13" i="2" s="1"/>
  <c r="X16" i="2" s="1"/>
  <c r="X19" i="2" s="1"/>
  <c r="Y8" i="2"/>
  <c r="Y13" i="2" s="1"/>
  <c r="Y16" i="2" s="1"/>
  <c r="Y19" i="2" s="1"/>
  <c r="L8" i="2"/>
  <c r="L13" i="2" s="1"/>
  <c r="L16" i="2" s="1"/>
  <c r="L19" i="2" s="1"/>
  <c r="D8" i="2"/>
  <c r="E8" i="2"/>
  <c r="F8" i="2"/>
  <c r="G8" i="2"/>
  <c r="H8" i="2"/>
  <c r="H13" i="2" s="1"/>
  <c r="H16" i="2" s="1"/>
  <c r="I8" i="2"/>
  <c r="I13" i="2" s="1"/>
  <c r="I16" i="2" s="1"/>
  <c r="C8" i="2"/>
  <c r="M34" i="2"/>
  <c r="N34" i="2"/>
  <c r="O34" i="2"/>
  <c r="P34" i="2"/>
  <c r="Q34" i="2"/>
  <c r="R34" i="2"/>
  <c r="S34" i="2"/>
  <c r="T34" i="2"/>
  <c r="U34" i="2"/>
  <c r="V34" i="2"/>
  <c r="W34" i="2"/>
  <c r="L34" i="2"/>
  <c r="W28" i="2"/>
  <c r="V28" i="2"/>
  <c r="U28" i="2"/>
  <c r="T28" i="2"/>
  <c r="S28" i="2"/>
  <c r="R28" i="2"/>
  <c r="Q28" i="2"/>
  <c r="P28" i="2"/>
  <c r="O28" i="2"/>
  <c r="N28" i="2"/>
  <c r="M28" i="2"/>
  <c r="L28" i="2"/>
  <c r="W27" i="2"/>
  <c r="V27" i="2"/>
  <c r="U27" i="2"/>
  <c r="T27" i="2"/>
  <c r="S27" i="2"/>
  <c r="R27" i="2"/>
  <c r="Q27" i="2"/>
  <c r="P27" i="2"/>
  <c r="O27" i="2"/>
  <c r="N27" i="2"/>
  <c r="M27" i="2"/>
  <c r="L27" i="2"/>
  <c r="D61" i="2" l="1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3" i="2"/>
  <c r="D13" i="2"/>
  <c r="D19" i="2" s="1"/>
  <c r="E13" i="2"/>
  <c r="F13" i="2"/>
  <c r="F31" i="2" s="1"/>
  <c r="G13" i="2"/>
  <c r="G31" i="2" s="1"/>
  <c r="M24" i="2"/>
  <c r="N24" i="2"/>
  <c r="O24" i="2"/>
  <c r="L23" i="2"/>
  <c r="M23" i="2"/>
  <c r="N23" i="2"/>
  <c r="O23" i="2"/>
  <c r="P23" i="2"/>
  <c r="Q23" i="2"/>
  <c r="R23" i="2"/>
  <c r="S23" i="2"/>
  <c r="T23" i="2"/>
  <c r="U23" i="2"/>
  <c r="V23" i="2"/>
  <c r="W23" i="2"/>
  <c r="P25" i="2"/>
  <c r="Q25" i="2"/>
  <c r="R25" i="2"/>
  <c r="S25" i="2"/>
  <c r="T25" i="2"/>
  <c r="U25" i="2"/>
  <c r="V25" i="2"/>
  <c r="W25" i="2"/>
  <c r="X25" i="2"/>
  <c r="Y25" i="2"/>
  <c r="L26" i="2"/>
  <c r="M26" i="2"/>
  <c r="N26" i="2"/>
  <c r="O26" i="2"/>
  <c r="P26" i="2"/>
  <c r="Q26" i="2"/>
  <c r="R26" i="2"/>
  <c r="S26" i="2"/>
  <c r="T26" i="2"/>
  <c r="U26" i="2"/>
  <c r="V26" i="2"/>
  <c r="W26" i="2"/>
  <c r="L40" i="2"/>
  <c r="L46" i="2" s="1"/>
  <c r="M40" i="2"/>
  <c r="M46" i="2" s="1"/>
  <c r="N40" i="2"/>
  <c r="N46" i="2" s="1"/>
  <c r="O40" i="2"/>
  <c r="O46" i="2" s="1"/>
  <c r="P40" i="2"/>
  <c r="P46" i="2" s="1"/>
  <c r="Q40" i="2"/>
  <c r="Q46" i="2" s="1"/>
  <c r="R40" i="2"/>
  <c r="R46" i="2" s="1"/>
  <c r="S40" i="2"/>
  <c r="S46" i="2" s="1"/>
  <c r="T40" i="2"/>
  <c r="T46" i="2" s="1"/>
  <c r="U40" i="2"/>
  <c r="U46" i="2" s="1"/>
  <c r="V40" i="2"/>
  <c r="V46" i="2" s="1"/>
  <c r="W40" i="2"/>
  <c r="W46" i="2" s="1"/>
  <c r="L53" i="2"/>
  <c r="L58" i="2" s="1"/>
  <c r="M53" i="2"/>
  <c r="M58" i="2" s="1"/>
  <c r="N53" i="2"/>
  <c r="N58" i="2" s="1"/>
  <c r="O53" i="2"/>
  <c r="O58" i="2" s="1"/>
  <c r="P53" i="2"/>
  <c r="P58" i="2" s="1"/>
  <c r="Q53" i="2"/>
  <c r="Q58" i="2" s="1"/>
  <c r="R53" i="2"/>
  <c r="R58" i="2" s="1"/>
  <c r="S53" i="2"/>
  <c r="S58" i="2" s="1"/>
  <c r="T53" i="2"/>
  <c r="T58" i="2" s="1"/>
  <c r="U53" i="2"/>
  <c r="U58" i="2" s="1"/>
  <c r="V53" i="2"/>
  <c r="V58" i="2" s="1"/>
  <c r="W53" i="2"/>
  <c r="W58" i="2" s="1"/>
  <c r="I30" i="2"/>
  <c r="H30" i="2"/>
  <c r="C40" i="2"/>
  <c r="C46" i="2" s="1"/>
  <c r="D40" i="2"/>
  <c r="D46" i="2" s="1"/>
  <c r="E40" i="2"/>
  <c r="E46" i="2" s="1"/>
  <c r="I24" i="2"/>
  <c r="H24" i="2"/>
  <c r="I25" i="2"/>
  <c r="C16" i="2" l="1"/>
  <c r="C19" i="2" s="1"/>
  <c r="E31" i="2"/>
  <c r="E16" i="2"/>
  <c r="E19" i="2" s="1"/>
  <c r="G16" i="2"/>
  <c r="G19" i="2" s="1"/>
  <c r="F16" i="2"/>
  <c r="F19" i="2" s="1"/>
  <c r="K11" i="5"/>
  <c r="L24" i="2"/>
  <c r="F28" i="2"/>
  <c r="E28" i="2"/>
  <c r="D28" i="2"/>
  <c r="C28" i="2"/>
  <c r="G28" i="2"/>
  <c r="G26" i="2"/>
  <c r="G27" i="2"/>
  <c r="F30" i="2"/>
  <c r="F27" i="2"/>
  <c r="E26" i="2"/>
  <c r="E27" i="2"/>
  <c r="D26" i="2"/>
  <c r="D27" i="2"/>
  <c r="C26" i="2"/>
  <c r="C27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4" i="2"/>
  <c r="X29" i="2"/>
  <c r="T29" i="2"/>
  <c r="P24" i="2"/>
  <c r="S24" i="2"/>
  <c r="S29" i="2"/>
  <c r="W29" i="2"/>
  <c r="W24" i="2"/>
  <c r="V29" i="2"/>
  <c r="V24" i="2"/>
  <c r="U24" i="2"/>
  <c r="U29" i="2"/>
  <c r="R29" i="2"/>
  <c r="R24" i="2"/>
  <c r="Q29" i="2"/>
  <c r="Q24" i="2"/>
  <c r="C30" i="1" s="1"/>
  <c r="C23" i="2"/>
  <c r="H31" i="2"/>
  <c r="I31" i="2"/>
  <c r="G30" i="2"/>
  <c r="D30" i="2"/>
  <c r="E30" i="2"/>
  <c r="C30" i="2"/>
  <c r="H25" i="2"/>
  <c r="F23" i="2"/>
  <c r="F26" i="2"/>
  <c r="E23" i="2"/>
  <c r="D23" i="2"/>
  <c r="G23" i="2"/>
  <c r="G25" i="2"/>
  <c r="G53" i="2"/>
  <c r="G58" i="2" s="1"/>
  <c r="G40" i="2"/>
  <c r="G46" i="2" s="1"/>
  <c r="E25" i="2"/>
  <c r="F25" i="2"/>
  <c r="D25" i="2"/>
  <c r="D53" i="2"/>
  <c r="D58" i="2" s="1"/>
  <c r="D59" i="2" s="1"/>
  <c r="E53" i="2"/>
  <c r="F40" i="2"/>
  <c r="F46" i="2" s="1"/>
  <c r="G59" i="2" l="1"/>
  <c r="P29" i="2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1" i="2"/>
  <c r="C31" i="2"/>
  <c r="F53" i="2"/>
  <c r="F58" i="2" s="1"/>
  <c r="F59" i="2" s="1"/>
  <c r="E58" i="2"/>
  <c r="E59" i="2" s="1"/>
  <c r="C53" i="2"/>
  <c r="C58" i="2" s="1"/>
  <c r="C59" i="2" s="1"/>
  <c r="C18" i="1" l="1"/>
  <c r="C21" i="2"/>
  <c r="E21" i="2"/>
  <c r="D24" i="2"/>
  <c r="G29" i="2"/>
  <c r="G21" i="2"/>
  <c r="H29" i="2" s="1"/>
  <c r="G24" i="2"/>
  <c r="C24" i="2" l="1"/>
  <c r="D29" i="2"/>
  <c r="E24" i="2"/>
  <c r="F29" i="2"/>
  <c r="F21" i="2"/>
  <c r="D21" i="2"/>
  <c r="F24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<sst xmlns="http://schemas.openxmlformats.org/spreadsheetml/2006/main" count="249" uniqueCount="226">
  <si>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</si>
  <si>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</si>
  <si>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</si>
  <si>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</si>
  <si>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</si>
  <si>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</si>
  <si>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</si>
  <si>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</si>
  <si>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</si>
  <si>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</si>
  <si>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</si>
  <si>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</si>
  <si>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</si>
  <si>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</si>
  <si>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</si>
  <si>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</si>
  <si>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</si>
  <si>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</si>
  <si>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</si>
  <si>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</si>
  <si>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</si>
  <si>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</si>
  <si>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</si>
  <si>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</si>
  <si>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</si>
  <si>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</si>
  <si>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</si>
  <si>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</si>
  <si>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</si>
  <si>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</si>
  <si>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</si>
  <si>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</si>
  <si>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</si>
  <si>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</si>
  <si>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</si>
  <si>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</si>
  <si>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</si>
  <si>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</si>
  <si>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</si>
  <si>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</si>
  <si>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</si>
  <si>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</si>
  <si>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</si>
  <si>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</si>
  <si>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</si>
  <si>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</si>
  <si>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</si>
  <si>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</si>
  <si>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</si>
  <si>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</si>
  <si>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</si>
  <si>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</si>
  <si>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</si>
  <si>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</si>
  <si>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</si>
  <si>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</si>
  <si>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</si>
  <si>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</si>
  <si>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</si>
  <si>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</si>
  <si>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</si>
  <si>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</si>
  <si>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</si>
  <si>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</si>
  <si>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</si>
  <si>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Operating Lease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</si>
  <si>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</si>
  <si>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</si>
  <si>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</si>
  <si>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</si>
  <si>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</si>
  <si>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</si>
  <si>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</si>
  <si>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</si>
  <si>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</si>
  <si>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</si>
  <si>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Notes</t>
  </si>
  <si>
    <t>Receivables</t>
  </si>
  <si>
    <t>Prepaid Expense</t>
  </si>
  <si>
    <t>PP&amp;E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</si>
  <si>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</si>
  <si>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</si>
  <si>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</si>
  <si>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</si>
  <si>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</si>
  <si>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</si>
  <si>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</si>
  <si>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</si>
  <si>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</si>
  <si>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</si>
  <si>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</si>
  <si>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</si>
  <si>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</si>
  <si>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</si>
  <si>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</si>
  <si>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</si>
  <si>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</si>
  <si>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</si>
  <si>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</si>
  <si>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</si>
  <si>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</si>
  <si>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</si>
  <si>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</si>
  <si>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</si>
  <si>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</si>
  <si>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</si>
  <si>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</si>
  <si>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</si>
  <si>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</si>
  <si>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</si>
  <si>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</si>
  <si>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</si>
  <si>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</si>
  <si>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</si>
  <si>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</si>
  <si>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</si>
  <si>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</si>
  <si>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</si>
  <si>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</si>
  <si>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</si>
  <si>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</si>
  <si>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</si>
  <si>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</si>
  <si>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</si>
  <si>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</si>
  <si>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</si>
  <si>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</si>
  <si>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</si>
  <si>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</si>
  <si>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</si>
  <si>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</si>
  <si>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</si>
  <si>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</si>
  <si>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</si>
  <si>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</si>
  <si>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</si>
  <si>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</si>
  <si>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</si>
  <si>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</si>
  <si>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</si>
  <si>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DRI</t>
  </si>
  <si>
    <t>Mr. Ricardo Cardenas</t>
  </si>
  <si>
    <t>CEO, President &amp; Director</t>
  </si>
  <si>
    <t>Mr. Rajesh Vennam</t>
  </si>
  <si>
    <t>Senior VP &amp; CFO</t>
  </si>
  <si>
    <t>Mr. John Melvin Martin</t>
  </si>
  <si>
    <t>President of Specialty Restaurant Group</t>
  </si>
  <si>
    <t>Mr. Todd A. Burrowes</t>
  </si>
  <si>
    <t>President of Longhorn Steakhouse</t>
  </si>
  <si>
    <t>Mr. Daniel J. Kiernan</t>
  </si>
  <si>
    <t>President of Olive Garden</t>
  </si>
  <si>
    <t>Kyle Holmes</t>
  </si>
  <si>
    <t>Managing Partner</t>
  </si>
  <si>
    <t>Mr. Jon Norem</t>
  </si>
  <si>
    <t>Mr. John Rucker</t>
  </si>
  <si>
    <t>Mr. Christopher Chang</t>
  </si>
  <si>
    <t>Senior VP &amp; Chief Information Officer</t>
  </si>
  <si>
    <t>Mr. Kevin Kalicak</t>
  </si>
  <si>
    <t>Vice President of Investor Relations &amp; Corporate Analysis</t>
  </si>
  <si>
    <t>Capital World Investors</t>
  </si>
  <si>
    <t>13.76%</t>
  </si>
  <si>
    <t>Vanguard Group Inc</t>
  </si>
  <si>
    <t>11.72%</t>
  </si>
  <si>
    <t>Capital International Investors</t>
  </si>
  <si>
    <t>7.92%</t>
  </si>
  <si>
    <t>Blackrock Inc.</t>
  </si>
  <si>
    <t>6.98%</t>
  </si>
  <si>
    <t>State Street Corporation</t>
  </si>
  <si>
    <t>4.06%</t>
  </si>
  <si>
    <t>Geode Capital Management, LLC</t>
  </si>
  <si>
    <t>2.22%</t>
  </si>
  <si>
    <t>Charles Schwab Investment Management, Inc.</t>
  </si>
  <si>
    <t>2.15%</t>
  </si>
  <si>
    <t>Victory Capital Management Inc.</t>
  </si>
  <si>
    <t>1.91%</t>
  </si>
  <si>
    <t>Raymond James &amp; Associates, Inc.</t>
  </si>
  <si>
    <t>1.85%</t>
  </si>
  <si>
    <t>Newport Trust Company, LLC</t>
  </si>
  <si>
    <t>1.73%</t>
  </si>
  <si>
    <t>Individual or Entity</t>
  </si>
  <si>
    <t>Most Recent Transaction</t>
  </si>
  <si>
    <t>Shares Owned as of Transaction Date</t>
  </si>
  <si>
    <t>ATKINS MARGARET SHANDirector</t>
  </si>
  <si>
    <t>Nov 3, 2023</t>
  </si>
  <si>
    <t>BROAD MATTHEW RGeneral Counsel</t>
  </si>
  <si>
    <t>Jan 31, 2024</t>
  </si>
  <si>
    <t>CARDENAS RICARDOChief Executive Officer</t>
  </si>
  <si>
    <t>Dec 26, 2023</t>
  </si>
  <si>
    <t>CONNELLY SUSAN M.Officer</t>
  </si>
  <si>
    <t>Oct 20, 2023</t>
  </si>
  <si>
    <t>FOGARTY JAMES PATRICKDirector</t>
  </si>
  <si>
    <t>Dec 29, 2023</t>
  </si>
  <si>
    <t>KING SARAH HOfficer</t>
  </si>
  <si>
    <t>Dec 19, 2023</t>
  </si>
  <si>
    <t>MADONNA JOHN W.Officer</t>
  </si>
  <si>
    <t>Mar 28, 2024</t>
  </si>
  <si>
    <t>MARTIN MELVIN JOHNOfficer</t>
  </si>
  <si>
    <t>MILANES DOUGLAS JOfficer</t>
  </si>
  <si>
    <t>SIMON WILLIAM S. JR.Director</t>
  </si>
  <si>
    <t>Apr 8, 2024</t>
  </si>
  <si>
    <t>ATKINS MARGARET SHAN</t>
  </si>
  <si>
    <t>BROAD MATTHEW R</t>
  </si>
  <si>
    <t>CARDENAS RICARDO</t>
  </si>
  <si>
    <t>CONNELLY SUSAN M.</t>
  </si>
  <si>
    <t>FOGARTY JAMES PATRICK</t>
  </si>
  <si>
    <t>KING SARAH H</t>
  </si>
  <si>
    <t>MADONNA JOHN W.</t>
  </si>
  <si>
    <t>MARTIN MELVIN JOHN</t>
  </si>
  <si>
    <t>MILANES DOUGLAS J</t>
  </si>
  <si>
    <t>SIMON WILLIAM S. JR.</t>
  </si>
  <si>
    <t>Food &amp; Beverage</t>
  </si>
  <si>
    <t>Restaurant Labor</t>
  </si>
  <si>
    <t>Restaurant Expense</t>
  </si>
  <si>
    <t>Marketing Expense</t>
  </si>
  <si>
    <t>Impairments</t>
  </si>
  <si>
    <t>Interest</t>
  </si>
  <si>
    <t>Loss from discotinued</t>
  </si>
  <si>
    <t>Prepaid Income tax</t>
  </si>
  <si>
    <t>Trademarks</t>
  </si>
  <si>
    <t>Accrued Payroll</t>
  </si>
  <si>
    <t>Accrued Income Tax</t>
  </si>
  <si>
    <t>Unearned Revenue</t>
  </si>
  <si>
    <t>Long-term debt</t>
  </si>
  <si>
    <t>Deferred income tax</t>
  </si>
  <si>
    <t>Operating lease</t>
  </si>
  <si>
    <t>Other accrued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</si>
</sst>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32A31"/>
      <name val="Arial"/>
      <family val="2"/>
    </font>
    <font>
      <sz val="11"/>
      <color rgb="FF232A3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5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14" fillId="12" borderId="0" xfId="0" applyFont="1" applyFill="1" applyAlignment="1">
      <alignment horizontal="left" vertical="center"/>
    </xf>
    <xf numFmtId="0" fontId="14" fillId="12" borderId="0" xfId="0" applyFont="1" applyFill="1" applyAlignment="1">
      <alignment horizontal="right" vertical="center"/>
    </xf>
    <xf numFmtId="0" fontId="15" fillId="12" borderId="0" xfId="0" applyFont="1" applyFill="1" applyAlignment="1">
      <alignment horizontal="right" vertical="center"/>
    </xf>
    <xf numFmtId="0" fontId="4" fillId="12" borderId="0" xfId="2" applyFill="1" applyAlignment="1">
      <alignment horizontal="left" vertical="center"/>
    </xf>
    <xf numFmtId="0" fontId="0" fillId="0" borderId="0" xfId="0" applyFont="1"/>
    <xf numFmtId="3" fontId="0" fillId="0" borderId="0" xfId="0" applyNumberFormat="1" applyFont="1"/>
    <xf numFmtId="3" fontId="0" fillId="0" borderId="2" xfId="0" applyNumberFormat="1" applyFont="1" applyBorder="1"/>
    <xf numFmtId="3" fontId="5" fillId="0" borderId="0" xfId="0" applyNumberFormat="1" applyFont="1" applyFill="1"/>
    <xf numFmtId="3" fontId="0" fillId="0" borderId="0" xfId="0" applyNumberFormat="1" applyBorder="1"/>
    <xf numFmtId="3" fontId="2" fillId="0" borderId="0" xfId="0" applyNumberFormat="1" applyFont="1" applyBorder="1"/>
    <xf numFmtId="10" fontId="2" fillId="0" borderId="0" xfId="1" applyNumberFormat="1" applyFon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Model!$L$3:$X$3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Model!$L$25:$X$25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Model!$C$3:$I$3</c:f>
              <c:numCache>
                <c:formatCode>#,##0</c:formatCode>
                <c:ptCount val="7"/>
                <c:pt idx="0">
                  <c:v>8510.4</c:v>
                </c:pt>
                <c:pt idx="1">
                  <c:v>7806.9</c:v>
                </c:pt>
                <c:pt idx="2">
                  <c:v>7196.1</c:v>
                </c:pt>
                <c:pt idx="3">
                  <c:v>9630</c:v>
                </c:pt>
                <c:pt idx="4">
                  <c:v>10487.8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Model!$C$25:$I$25</c:f>
              <c:numCache>
                <c:formatCode>0%</c:formatCode>
                <c:ptCount val="7"/>
                <c:pt idx="1">
                  <c:v>-8.266356457980828E-2</c:v>
                </c:pt>
                <c:pt idx="2">
                  <c:v>-7.8238481343426924E-2</c:v>
                </c:pt>
                <c:pt idx="3">
                  <c:v>0.33822487180556138</c:v>
                </c:pt>
                <c:pt idx="4">
                  <c:v>8.9075804776739265E-2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Model!$L$19:$X$19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Model!$C$19:$I$19</c:f>
              <c:numCache>
                <c:formatCode>#,##0</c:formatCode>
                <c:ptCount val="7"/>
                <c:pt idx="0">
                  <c:v>713.39999999999907</c:v>
                </c:pt>
                <c:pt idx="1">
                  <c:v>-52.399999999999437</c:v>
                </c:pt>
                <c:pt idx="2">
                  <c:v>629.30000000000064</c:v>
                </c:pt>
                <c:pt idx="3">
                  <c:v>952.80000000000064</c:v>
                </c:pt>
                <c:pt idx="4">
                  <c:v>981.8999999999993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1.0734510793383789</c:v>
                </c:pt>
                <c:pt idx="2">
                  <c:v>13.009541984732966</c:v>
                </c:pt>
                <c:pt idx="3">
                  <c:v>0.51406324487525779</c:v>
                </c:pt>
                <c:pt idx="4">
                  <c:v>3.0541561712844834E-2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Model!$L$26:$V$26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Model!$L$27:$W$27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Model!$L$28:$W$28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Model!$C$26:$G$26</c:f>
              <c:numCache>
                <c:formatCode>0%</c:formatCode>
                <c:ptCount val="5"/>
                <c:pt idx="0">
                  <c:v>2.9998589960518896E-2</c:v>
                </c:pt>
                <c:pt idx="1">
                  <c:v>3.0485852258899181E-2</c:v>
                </c:pt>
                <c:pt idx="2">
                  <c:v>1.2659635080112837E-2</c:v>
                </c:pt>
                <c:pt idx="3">
                  <c:v>9.678089304257528E-3</c:v>
                </c:pt>
                <c:pt idx="4">
                  <c:v>1.1279772688266368E-2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Model!$C$27:$G$27</c:f>
              <c:numCache>
                <c:formatCode>0%</c:formatCode>
                <c:ptCount val="5"/>
                <c:pt idx="0">
                  <c:v>4.7647584132355709E-2</c:v>
                </c:pt>
                <c:pt idx="1">
                  <c:v>4.8213759622897694E-2</c:v>
                </c:pt>
                <c:pt idx="2">
                  <c:v>5.5057600644793703E-2</c:v>
                </c:pt>
                <c:pt idx="3">
                  <c:v>3.8753894080996887E-2</c:v>
                </c:pt>
                <c:pt idx="4">
                  <c:v>3.6814203169396827E-2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Model!$C$28:$G$28</c:f>
              <c:numCache>
                <c:formatCode>0%</c:formatCode>
                <c:ptCount val="5"/>
                <c:pt idx="0">
                  <c:v>2.2325625117503292E-3</c:v>
                </c:pt>
                <c:pt idx="1">
                  <c:v>4.998142668664899E-2</c:v>
                </c:pt>
                <c:pt idx="2">
                  <c:v>9.1716346354275228E-4</c:v>
                </c:pt>
                <c:pt idx="3">
                  <c:v>-2.0768431983385254E-4</c:v>
                </c:pt>
                <c:pt idx="4">
                  <c:v>-1.0106981445107649E-3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  <c:pt idx="32">
                  <c:v>45180</c:v>
                </c:pt>
                <c:pt idx="33">
                  <c:v>45173</c:v>
                </c:pt>
                <c:pt idx="34">
                  <c:v>45166</c:v>
                </c:pt>
                <c:pt idx="35">
                  <c:v>45159</c:v>
                </c:pt>
                <c:pt idx="36">
                  <c:v>45152</c:v>
                </c:pt>
                <c:pt idx="37">
                  <c:v>45145</c:v>
                </c:pt>
                <c:pt idx="38">
                  <c:v>45138</c:v>
                </c:pt>
                <c:pt idx="39">
                  <c:v>45131</c:v>
                </c:pt>
                <c:pt idx="40">
                  <c:v>45124</c:v>
                </c:pt>
                <c:pt idx="41">
                  <c:v>45117</c:v>
                </c:pt>
                <c:pt idx="42">
                  <c:v>45110</c:v>
                </c:pt>
                <c:pt idx="43">
                  <c:v>45103</c:v>
                </c:pt>
                <c:pt idx="44">
                  <c:v>45096</c:v>
                </c:pt>
                <c:pt idx="45">
                  <c:v>45089</c:v>
                </c:pt>
                <c:pt idx="46">
                  <c:v>45082</c:v>
                </c:pt>
                <c:pt idx="47">
                  <c:v>45075</c:v>
                </c:pt>
                <c:pt idx="48">
                  <c:v>45068</c:v>
                </c:pt>
                <c:pt idx="49">
                  <c:v>45061</c:v>
                </c:pt>
                <c:pt idx="50">
                  <c:v>45054</c:v>
                </c:pt>
                <c:pt idx="51">
                  <c:v>45047</c:v>
                </c:pt>
                <c:pt idx="52">
                  <c:v>45040</c:v>
                </c:pt>
                <c:pt idx="53">
                  <c:v>45033</c:v>
                </c:pt>
                <c:pt idx="54">
                  <c:v>45026</c:v>
                </c:pt>
                <c:pt idx="55">
                  <c:v>45019</c:v>
                </c:pt>
                <c:pt idx="56">
                  <c:v>45012</c:v>
                </c:pt>
                <c:pt idx="57">
                  <c:v>45005</c:v>
                </c:pt>
                <c:pt idx="58">
                  <c:v>44998</c:v>
                </c:pt>
                <c:pt idx="59">
                  <c:v>44991</c:v>
                </c:pt>
                <c:pt idx="60">
                  <c:v>44984</c:v>
                </c:pt>
                <c:pt idx="61">
                  <c:v>44977</c:v>
                </c:pt>
                <c:pt idx="62">
                  <c:v>44970</c:v>
                </c:pt>
                <c:pt idx="63">
                  <c:v>44963</c:v>
                </c:pt>
                <c:pt idx="64">
                  <c:v>44956</c:v>
                </c:pt>
                <c:pt idx="65">
                  <c:v>44949</c:v>
                </c:pt>
                <c:pt idx="66">
                  <c:v>44942</c:v>
                </c:pt>
                <c:pt idx="67">
                  <c:v>44935</c:v>
                </c:pt>
                <c:pt idx="68">
                  <c:v>44928</c:v>
                </c:pt>
                <c:pt idx="69">
                  <c:v>44921</c:v>
                </c:pt>
                <c:pt idx="70">
                  <c:v>44914</c:v>
                </c:pt>
                <c:pt idx="71">
                  <c:v>44907</c:v>
                </c:pt>
                <c:pt idx="72">
                  <c:v>44900</c:v>
                </c:pt>
                <c:pt idx="73">
                  <c:v>44893</c:v>
                </c:pt>
                <c:pt idx="74">
                  <c:v>44886</c:v>
                </c:pt>
                <c:pt idx="75">
                  <c:v>44879</c:v>
                </c:pt>
                <c:pt idx="76">
                  <c:v>44872</c:v>
                </c:pt>
                <c:pt idx="77">
                  <c:v>44865</c:v>
                </c:pt>
                <c:pt idx="78">
                  <c:v>44858</c:v>
                </c:pt>
                <c:pt idx="79">
                  <c:v>44851</c:v>
                </c:pt>
                <c:pt idx="80">
                  <c:v>44844</c:v>
                </c:pt>
                <c:pt idx="81">
                  <c:v>44837</c:v>
                </c:pt>
                <c:pt idx="82">
                  <c:v>44830</c:v>
                </c:pt>
                <c:pt idx="83">
                  <c:v>44823</c:v>
                </c:pt>
                <c:pt idx="84">
                  <c:v>44816</c:v>
                </c:pt>
                <c:pt idx="85">
                  <c:v>44809</c:v>
                </c:pt>
                <c:pt idx="86">
                  <c:v>44802</c:v>
                </c:pt>
                <c:pt idx="87">
                  <c:v>44795</c:v>
                </c:pt>
                <c:pt idx="88">
                  <c:v>44788</c:v>
                </c:pt>
                <c:pt idx="89">
                  <c:v>44781</c:v>
                </c:pt>
                <c:pt idx="90">
                  <c:v>44774</c:v>
                </c:pt>
                <c:pt idx="91">
                  <c:v>44767</c:v>
                </c:pt>
                <c:pt idx="92">
                  <c:v>44760</c:v>
                </c:pt>
                <c:pt idx="93">
                  <c:v>44753</c:v>
                </c:pt>
                <c:pt idx="94">
                  <c:v>44746</c:v>
                </c:pt>
                <c:pt idx="95">
                  <c:v>44739</c:v>
                </c:pt>
                <c:pt idx="96">
                  <c:v>44732</c:v>
                </c:pt>
                <c:pt idx="97">
                  <c:v>44725</c:v>
                </c:pt>
                <c:pt idx="98">
                  <c:v>44718</c:v>
                </c:pt>
                <c:pt idx="99">
                  <c:v>44711</c:v>
                </c:pt>
                <c:pt idx="100">
                  <c:v>44704</c:v>
                </c:pt>
                <c:pt idx="101">
                  <c:v>44697</c:v>
                </c:pt>
                <c:pt idx="102">
                  <c:v>44690</c:v>
                </c:pt>
                <c:pt idx="103">
                  <c:v>44683</c:v>
                </c:pt>
                <c:pt idx="104">
                  <c:v>44676</c:v>
                </c:pt>
                <c:pt idx="105">
                  <c:v>44669</c:v>
                </c:pt>
                <c:pt idx="106">
                  <c:v>44662</c:v>
                </c:pt>
                <c:pt idx="107">
                  <c:v>44655</c:v>
                </c:pt>
                <c:pt idx="108">
                  <c:v>44648</c:v>
                </c:pt>
                <c:pt idx="109">
                  <c:v>44641</c:v>
                </c:pt>
                <c:pt idx="110">
                  <c:v>44634</c:v>
                </c:pt>
                <c:pt idx="111">
                  <c:v>44627</c:v>
                </c:pt>
                <c:pt idx="112">
                  <c:v>44620</c:v>
                </c:pt>
                <c:pt idx="113">
                  <c:v>44613</c:v>
                </c:pt>
                <c:pt idx="114">
                  <c:v>44606</c:v>
                </c:pt>
                <c:pt idx="115">
                  <c:v>44599</c:v>
                </c:pt>
                <c:pt idx="116">
                  <c:v>44592</c:v>
                </c:pt>
                <c:pt idx="117">
                  <c:v>44585</c:v>
                </c:pt>
                <c:pt idx="118">
                  <c:v>44578</c:v>
                </c:pt>
                <c:pt idx="119">
                  <c:v>44571</c:v>
                </c:pt>
                <c:pt idx="120">
                  <c:v>44564</c:v>
                </c:pt>
                <c:pt idx="121">
                  <c:v>44557</c:v>
                </c:pt>
                <c:pt idx="122">
                  <c:v>44550</c:v>
                </c:pt>
                <c:pt idx="123">
                  <c:v>44543</c:v>
                </c:pt>
                <c:pt idx="124">
                  <c:v>44536</c:v>
                </c:pt>
                <c:pt idx="125">
                  <c:v>44529</c:v>
                </c:pt>
                <c:pt idx="126">
                  <c:v>44522</c:v>
                </c:pt>
                <c:pt idx="127">
                  <c:v>44515</c:v>
                </c:pt>
                <c:pt idx="128">
                  <c:v>44508</c:v>
                </c:pt>
                <c:pt idx="129">
                  <c:v>44501</c:v>
                </c:pt>
                <c:pt idx="130">
                  <c:v>44494</c:v>
                </c:pt>
                <c:pt idx="131">
                  <c:v>44487</c:v>
                </c:pt>
                <c:pt idx="132">
                  <c:v>44480</c:v>
                </c:pt>
                <c:pt idx="133">
                  <c:v>44473</c:v>
                </c:pt>
                <c:pt idx="134">
                  <c:v>44466</c:v>
                </c:pt>
                <c:pt idx="135">
                  <c:v>44459</c:v>
                </c:pt>
                <c:pt idx="136">
                  <c:v>44452</c:v>
                </c:pt>
                <c:pt idx="137">
                  <c:v>44445</c:v>
                </c:pt>
                <c:pt idx="138">
                  <c:v>44438</c:v>
                </c:pt>
                <c:pt idx="139">
                  <c:v>44431</c:v>
                </c:pt>
                <c:pt idx="140">
                  <c:v>44424</c:v>
                </c:pt>
                <c:pt idx="141">
                  <c:v>44417</c:v>
                </c:pt>
                <c:pt idx="142">
                  <c:v>44410</c:v>
                </c:pt>
                <c:pt idx="143">
                  <c:v>44403</c:v>
                </c:pt>
                <c:pt idx="144">
                  <c:v>44396</c:v>
                </c:pt>
                <c:pt idx="145">
                  <c:v>44389</c:v>
                </c:pt>
                <c:pt idx="146">
                  <c:v>44382</c:v>
                </c:pt>
                <c:pt idx="147">
                  <c:v>44375</c:v>
                </c:pt>
                <c:pt idx="148">
                  <c:v>44368</c:v>
                </c:pt>
                <c:pt idx="149">
                  <c:v>44361</c:v>
                </c:pt>
                <c:pt idx="150">
                  <c:v>44354</c:v>
                </c:pt>
                <c:pt idx="151">
                  <c:v>44347</c:v>
                </c:pt>
                <c:pt idx="152">
                  <c:v>44340</c:v>
                </c:pt>
                <c:pt idx="153">
                  <c:v>44333</c:v>
                </c:pt>
                <c:pt idx="154">
                  <c:v>44326</c:v>
                </c:pt>
                <c:pt idx="155">
                  <c:v>44319</c:v>
                </c:pt>
                <c:pt idx="156">
                  <c:v>44312</c:v>
                </c:pt>
                <c:pt idx="157">
                  <c:v>44305</c:v>
                </c:pt>
                <c:pt idx="158">
                  <c:v>44298</c:v>
                </c:pt>
                <c:pt idx="159">
                  <c:v>44291</c:v>
                </c:pt>
                <c:pt idx="160">
                  <c:v>44284</c:v>
                </c:pt>
                <c:pt idx="161">
                  <c:v>44277</c:v>
                </c:pt>
                <c:pt idx="162">
                  <c:v>44270</c:v>
                </c:pt>
                <c:pt idx="163">
                  <c:v>44263</c:v>
                </c:pt>
                <c:pt idx="164">
                  <c:v>44256</c:v>
                </c:pt>
                <c:pt idx="165">
                  <c:v>44249</c:v>
                </c:pt>
                <c:pt idx="166">
                  <c:v>44242</c:v>
                </c:pt>
                <c:pt idx="167">
                  <c:v>44235</c:v>
                </c:pt>
                <c:pt idx="168">
                  <c:v>44228</c:v>
                </c:pt>
                <c:pt idx="169">
                  <c:v>44221</c:v>
                </c:pt>
                <c:pt idx="170">
                  <c:v>44214</c:v>
                </c:pt>
                <c:pt idx="171">
                  <c:v>44207</c:v>
                </c:pt>
                <c:pt idx="172">
                  <c:v>44200</c:v>
                </c:pt>
                <c:pt idx="173">
                  <c:v>44193</c:v>
                </c:pt>
                <c:pt idx="174">
                  <c:v>44186</c:v>
                </c:pt>
                <c:pt idx="175">
                  <c:v>44179</c:v>
                </c:pt>
                <c:pt idx="176">
                  <c:v>44172</c:v>
                </c:pt>
                <c:pt idx="177">
                  <c:v>44165</c:v>
                </c:pt>
                <c:pt idx="178">
                  <c:v>44158</c:v>
                </c:pt>
                <c:pt idx="179">
                  <c:v>44151</c:v>
                </c:pt>
                <c:pt idx="180">
                  <c:v>44144</c:v>
                </c:pt>
                <c:pt idx="181">
                  <c:v>44137</c:v>
                </c:pt>
                <c:pt idx="182">
                  <c:v>44130</c:v>
                </c:pt>
                <c:pt idx="183">
                  <c:v>44123</c:v>
                </c:pt>
                <c:pt idx="184">
                  <c:v>44116</c:v>
                </c:pt>
                <c:pt idx="185">
                  <c:v>44109</c:v>
                </c:pt>
                <c:pt idx="186">
                  <c:v>44102</c:v>
                </c:pt>
                <c:pt idx="187">
                  <c:v>44095</c:v>
                </c:pt>
                <c:pt idx="188">
                  <c:v>44088</c:v>
                </c:pt>
                <c:pt idx="189">
                  <c:v>44081</c:v>
                </c:pt>
                <c:pt idx="190">
                  <c:v>44074</c:v>
                </c:pt>
                <c:pt idx="191">
                  <c:v>44067</c:v>
                </c:pt>
                <c:pt idx="192">
                  <c:v>44060</c:v>
                </c:pt>
                <c:pt idx="193">
                  <c:v>44053</c:v>
                </c:pt>
                <c:pt idx="194">
                  <c:v>44046</c:v>
                </c:pt>
                <c:pt idx="195">
                  <c:v>44039</c:v>
                </c:pt>
                <c:pt idx="196">
                  <c:v>44032</c:v>
                </c:pt>
                <c:pt idx="197">
                  <c:v>44025</c:v>
                </c:pt>
                <c:pt idx="198">
                  <c:v>44018</c:v>
                </c:pt>
                <c:pt idx="199">
                  <c:v>44011</c:v>
                </c:pt>
                <c:pt idx="200">
                  <c:v>44004</c:v>
                </c:pt>
                <c:pt idx="201">
                  <c:v>43997</c:v>
                </c:pt>
                <c:pt idx="202">
                  <c:v>43990</c:v>
                </c:pt>
                <c:pt idx="203">
                  <c:v>43983</c:v>
                </c:pt>
                <c:pt idx="204">
                  <c:v>43976</c:v>
                </c:pt>
                <c:pt idx="205">
                  <c:v>43969</c:v>
                </c:pt>
                <c:pt idx="206">
                  <c:v>43962</c:v>
                </c:pt>
                <c:pt idx="207">
                  <c:v>43955</c:v>
                </c:pt>
                <c:pt idx="208">
                  <c:v>43948</c:v>
                </c:pt>
                <c:pt idx="209">
                  <c:v>43941</c:v>
                </c:pt>
                <c:pt idx="210">
                  <c:v>43934</c:v>
                </c:pt>
                <c:pt idx="211">
                  <c:v>43927</c:v>
                </c:pt>
                <c:pt idx="212">
                  <c:v>43920</c:v>
                </c:pt>
                <c:pt idx="213">
                  <c:v>43913</c:v>
                </c:pt>
                <c:pt idx="214">
                  <c:v>43906</c:v>
                </c:pt>
                <c:pt idx="215">
                  <c:v>43899</c:v>
                </c:pt>
                <c:pt idx="216">
                  <c:v>43892</c:v>
                </c:pt>
                <c:pt idx="217">
                  <c:v>43885</c:v>
                </c:pt>
                <c:pt idx="218">
                  <c:v>43878</c:v>
                </c:pt>
                <c:pt idx="219">
                  <c:v>43871</c:v>
                </c:pt>
                <c:pt idx="220">
                  <c:v>43864</c:v>
                </c:pt>
                <c:pt idx="221">
                  <c:v>43857</c:v>
                </c:pt>
                <c:pt idx="222">
                  <c:v>43850</c:v>
                </c:pt>
                <c:pt idx="223">
                  <c:v>43843</c:v>
                </c:pt>
                <c:pt idx="224">
                  <c:v>43836</c:v>
                </c:pt>
                <c:pt idx="225">
                  <c:v>43829</c:v>
                </c:pt>
                <c:pt idx="226">
                  <c:v>43822</c:v>
                </c:pt>
                <c:pt idx="227">
                  <c:v>43815</c:v>
                </c:pt>
                <c:pt idx="228">
                  <c:v>43808</c:v>
                </c:pt>
                <c:pt idx="229">
                  <c:v>43801</c:v>
                </c:pt>
                <c:pt idx="230">
                  <c:v>43794</c:v>
                </c:pt>
                <c:pt idx="231">
                  <c:v>43787</c:v>
                </c:pt>
                <c:pt idx="232">
                  <c:v>43780</c:v>
                </c:pt>
                <c:pt idx="233">
                  <c:v>43773</c:v>
                </c:pt>
                <c:pt idx="234">
                  <c:v>43766</c:v>
                </c:pt>
                <c:pt idx="235">
                  <c:v>43759</c:v>
                </c:pt>
                <c:pt idx="236">
                  <c:v>43752</c:v>
                </c:pt>
                <c:pt idx="237">
                  <c:v>43745</c:v>
                </c:pt>
                <c:pt idx="238">
                  <c:v>43738</c:v>
                </c:pt>
                <c:pt idx="239">
                  <c:v>43731</c:v>
                </c:pt>
                <c:pt idx="240">
                  <c:v>43724</c:v>
                </c:pt>
                <c:pt idx="241">
                  <c:v>43717</c:v>
                </c:pt>
                <c:pt idx="242">
                  <c:v>43710</c:v>
                </c:pt>
                <c:pt idx="243">
                  <c:v>43703</c:v>
                </c:pt>
                <c:pt idx="244">
                  <c:v>43696</c:v>
                </c:pt>
                <c:pt idx="245">
                  <c:v>43689</c:v>
                </c:pt>
                <c:pt idx="246">
                  <c:v>43682</c:v>
                </c:pt>
                <c:pt idx="247">
                  <c:v>43675</c:v>
                </c:pt>
                <c:pt idx="248">
                  <c:v>43668</c:v>
                </c:pt>
                <c:pt idx="249">
                  <c:v>43661</c:v>
                </c:pt>
                <c:pt idx="250">
                  <c:v>43654</c:v>
                </c:pt>
                <c:pt idx="251">
                  <c:v>43647</c:v>
                </c:pt>
                <c:pt idx="252">
                  <c:v>43640</c:v>
                </c:pt>
                <c:pt idx="253">
                  <c:v>43633</c:v>
                </c:pt>
                <c:pt idx="254">
                  <c:v>43626</c:v>
                </c:pt>
                <c:pt idx="255">
                  <c:v>43619</c:v>
                </c:pt>
                <c:pt idx="256">
                  <c:v>43612</c:v>
                </c:pt>
                <c:pt idx="257">
                  <c:v>43605</c:v>
                </c:pt>
                <c:pt idx="258">
                  <c:v>43598</c:v>
                </c:pt>
                <c:pt idx="259">
                  <c:v>43591</c:v>
                </c:pt>
                <c:pt idx="260">
                  <c:v>43584</c:v>
                </c:pt>
                <c:pt idx="261">
                  <c:v>43577</c:v>
                </c:pt>
                <c:pt idx="262">
                  <c:v>43570</c:v>
                </c:pt>
                <c:pt idx="263">
                  <c:v>43563</c:v>
                </c:pt>
                <c:pt idx="264">
                  <c:v>43556</c:v>
                </c:pt>
                <c:pt idx="265">
                  <c:v>43549</c:v>
                </c:pt>
                <c:pt idx="266">
                  <c:v>43542</c:v>
                </c:pt>
                <c:pt idx="267">
                  <c:v>43535</c:v>
                </c:pt>
                <c:pt idx="268">
                  <c:v>43528</c:v>
                </c:pt>
                <c:pt idx="269">
                  <c:v>43521</c:v>
                </c:pt>
                <c:pt idx="270">
                  <c:v>43514</c:v>
                </c:pt>
                <c:pt idx="271">
                  <c:v>43507</c:v>
                </c:pt>
                <c:pt idx="272">
                  <c:v>43500</c:v>
                </c:pt>
                <c:pt idx="273">
                  <c:v>43493</c:v>
                </c:pt>
                <c:pt idx="274">
                  <c:v>43486</c:v>
                </c:pt>
                <c:pt idx="275">
                  <c:v>43479</c:v>
                </c:pt>
                <c:pt idx="276">
                  <c:v>43472</c:v>
                </c:pt>
                <c:pt idx="277">
                  <c:v>43465</c:v>
                </c:pt>
                <c:pt idx="278">
                  <c:v>43458</c:v>
                </c:pt>
                <c:pt idx="279">
                  <c:v>43451</c:v>
                </c:pt>
                <c:pt idx="280">
                  <c:v>43444</c:v>
                </c:pt>
                <c:pt idx="281">
                  <c:v>43437</c:v>
                </c:pt>
                <c:pt idx="282">
                  <c:v>43430</c:v>
                </c:pt>
                <c:pt idx="283">
                  <c:v>43423</c:v>
                </c:pt>
                <c:pt idx="284">
                  <c:v>43416</c:v>
                </c:pt>
                <c:pt idx="285">
                  <c:v>43409</c:v>
                </c:pt>
                <c:pt idx="286">
                  <c:v>43402</c:v>
                </c:pt>
                <c:pt idx="287">
                  <c:v>43395</c:v>
                </c:pt>
                <c:pt idx="288">
                  <c:v>43388</c:v>
                </c:pt>
                <c:pt idx="289">
                  <c:v>43381</c:v>
                </c:pt>
                <c:pt idx="290">
                  <c:v>43374</c:v>
                </c:pt>
                <c:pt idx="291">
                  <c:v>43367</c:v>
                </c:pt>
                <c:pt idx="292">
                  <c:v>43360</c:v>
                </c:pt>
                <c:pt idx="293">
                  <c:v>43353</c:v>
                </c:pt>
                <c:pt idx="294">
                  <c:v>43346</c:v>
                </c:pt>
                <c:pt idx="295">
                  <c:v>43339</c:v>
                </c:pt>
                <c:pt idx="296">
                  <c:v>43332</c:v>
                </c:pt>
                <c:pt idx="297">
                  <c:v>43325</c:v>
                </c:pt>
                <c:pt idx="298">
                  <c:v>43318</c:v>
                </c:pt>
                <c:pt idx="299">
                  <c:v>43311</c:v>
                </c:pt>
                <c:pt idx="300">
                  <c:v>43304</c:v>
                </c:pt>
                <c:pt idx="301">
                  <c:v>43297</c:v>
                </c:pt>
                <c:pt idx="302">
                  <c:v>43290</c:v>
                </c:pt>
                <c:pt idx="303">
                  <c:v>43283</c:v>
                </c:pt>
                <c:pt idx="304">
                  <c:v>43276</c:v>
                </c:pt>
                <c:pt idx="305">
                  <c:v>43269</c:v>
                </c:pt>
                <c:pt idx="306">
                  <c:v>43262</c:v>
                </c:pt>
                <c:pt idx="307">
                  <c:v>43255</c:v>
                </c:pt>
                <c:pt idx="308">
                  <c:v>43248</c:v>
                </c:pt>
                <c:pt idx="309">
                  <c:v>43241</c:v>
                </c:pt>
                <c:pt idx="310">
                  <c:v>43234</c:v>
                </c:pt>
                <c:pt idx="311">
                  <c:v>43227</c:v>
                </c:pt>
                <c:pt idx="312">
                  <c:v>43220</c:v>
                </c:pt>
                <c:pt idx="313">
                  <c:v>43213</c:v>
                </c:pt>
                <c:pt idx="314">
                  <c:v>43206</c:v>
                </c:pt>
                <c:pt idx="315">
                  <c:v>43199</c:v>
                </c:pt>
                <c:pt idx="316">
                  <c:v>43192</c:v>
                </c:pt>
                <c:pt idx="317">
                  <c:v>43185</c:v>
                </c:pt>
                <c:pt idx="318">
                  <c:v>43178</c:v>
                </c:pt>
                <c:pt idx="319">
                  <c:v>43171</c:v>
                </c:pt>
                <c:pt idx="320">
                  <c:v>43164</c:v>
                </c:pt>
                <c:pt idx="321">
                  <c:v>43157</c:v>
                </c:pt>
                <c:pt idx="322">
                  <c:v>43150</c:v>
                </c:pt>
                <c:pt idx="323">
                  <c:v>43143</c:v>
                </c:pt>
                <c:pt idx="324">
                  <c:v>43136</c:v>
                </c:pt>
                <c:pt idx="325">
                  <c:v>43129</c:v>
                </c:pt>
                <c:pt idx="326">
                  <c:v>43122</c:v>
                </c:pt>
                <c:pt idx="327">
                  <c:v>43115</c:v>
                </c:pt>
                <c:pt idx="328">
                  <c:v>43108</c:v>
                </c:pt>
                <c:pt idx="329">
                  <c:v>43101</c:v>
                </c:pt>
                <c:pt idx="330">
                  <c:v>43094</c:v>
                </c:pt>
                <c:pt idx="331">
                  <c:v>43087</c:v>
                </c:pt>
                <c:pt idx="332">
                  <c:v>43080</c:v>
                </c:pt>
                <c:pt idx="333">
                  <c:v>43073</c:v>
                </c:pt>
                <c:pt idx="334">
                  <c:v>43066</c:v>
                </c:pt>
                <c:pt idx="335">
                  <c:v>43059</c:v>
                </c:pt>
                <c:pt idx="336">
                  <c:v>43052</c:v>
                </c:pt>
                <c:pt idx="337">
                  <c:v>43045</c:v>
                </c:pt>
                <c:pt idx="338">
                  <c:v>43038</c:v>
                </c:pt>
                <c:pt idx="339">
                  <c:v>43031</c:v>
                </c:pt>
                <c:pt idx="340">
                  <c:v>43024</c:v>
                </c:pt>
                <c:pt idx="341">
                  <c:v>43017</c:v>
                </c:pt>
                <c:pt idx="342">
                  <c:v>43010</c:v>
                </c:pt>
                <c:pt idx="343">
                  <c:v>43003</c:v>
                </c:pt>
                <c:pt idx="344">
                  <c:v>42996</c:v>
                </c:pt>
                <c:pt idx="345">
                  <c:v>42989</c:v>
                </c:pt>
                <c:pt idx="346">
                  <c:v>42982</c:v>
                </c:pt>
                <c:pt idx="347">
                  <c:v>42975</c:v>
                </c:pt>
                <c:pt idx="348">
                  <c:v>42968</c:v>
                </c:pt>
                <c:pt idx="349">
                  <c:v>42961</c:v>
                </c:pt>
                <c:pt idx="350">
                  <c:v>42954</c:v>
                </c:pt>
                <c:pt idx="351">
                  <c:v>42947</c:v>
                </c:pt>
                <c:pt idx="352">
                  <c:v>42940</c:v>
                </c:pt>
                <c:pt idx="353">
                  <c:v>42933</c:v>
                </c:pt>
                <c:pt idx="354">
                  <c:v>42926</c:v>
                </c:pt>
                <c:pt idx="355">
                  <c:v>42919</c:v>
                </c:pt>
                <c:pt idx="356">
                  <c:v>42912</c:v>
                </c:pt>
                <c:pt idx="357">
                  <c:v>42905</c:v>
                </c:pt>
                <c:pt idx="358">
                  <c:v>42898</c:v>
                </c:pt>
                <c:pt idx="359">
                  <c:v>42891</c:v>
                </c:pt>
                <c:pt idx="360">
                  <c:v>42884</c:v>
                </c:pt>
                <c:pt idx="361">
                  <c:v>42877</c:v>
                </c:pt>
                <c:pt idx="362">
                  <c:v>42870</c:v>
                </c:pt>
                <c:pt idx="363">
                  <c:v>42863</c:v>
                </c:pt>
                <c:pt idx="364">
                  <c:v>42856</c:v>
                </c:pt>
                <c:pt idx="365">
                  <c:v>42849</c:v>
                </c:pt>
                <c:pt idx="366">
                  <c:v>42842</c:v>
                </c:pt>
                <c:pt idx="367">
                  <c:v>42835</c:v>
                </c:pt>
                <c:pt idx="368">
                  <c:v>42828</c:v>
                </c:pt>
                <c:pt idx="369">
                  <c:v>42821</c:v>
                </c:pt>
                <c:pt idx="370">
                  <c:v>42814</c:v>
                </c:pt>
                <c:pt idx="371">
                  <c:v>42807</c:v>
                </c:pt>
                <c:pt idx="372">
                  <c:v>42800</c:v>
                </c:pt>
                <c:pt idx="373">
                  <c:v>42793</c:v>
                </c:pt>
                <c:pt idx="374">
                  <c:v>42786</c:v>
                </c:pt>
                <c:pt idx="375">
                  <c:v>42779</c:v>
                </c:pt>
                <c:pt idx="376">
                  <c:v>42772</c:v>
                </c:pt>
                <c:pt idx="377">
                  <c:v>42765</c:v>
                </c:pt>
                <c:pt idx="378">
                  <c:v>42758</c:v>
                </c:pt>
                <c:pt idx="379">
                  <c:v>42751</c:v>
                </c:pt>
                <c:pt idx="380">
                  <c:v>42744</c:v>
                </c:pt>
                <c:pt idx="381">
                  <c:v>42737</c:v>
                </c:pt>
                <c:pt idx="382">
                  <c:v>42730</c:v>
                </c:pt>
                <c:pt idx="383">
                  <c:v>42723</c:v>
                </c:pt>
                <c:pt idx="384">
                  <c:v>42716</c:v>
                </c:pt>
                <c:pt idx="385">
                  <c:v>42709</c:v>
                </c:pt>
                <c:pt idx="386">
                  <c:v>42702</c:v>
                </c:pt>
                <c:pt idx="387">
                  <c:v>42695</c:v>
                </c:pt>
                <c:pt idx="388">
                  <c:v>42688</c:v>
                </c:pt>
                <c:pt idx="389">
                  <c:v>42681</c:v>
                </c:pt>
                <c:pt idx="390">
                  <c:v>42674</c:v>
                </c:pt>
                <c:pt idx="391">
                  <c:v>42667</c:v>
                </c:pt>
                <c:pt idx="392">
                  <c:v>42660</c:v>
                </c:pt>
                <c:pt idx="393">
                  <c:v>42653</c:v>
                </c:pt>
                <c:pt idx="394">
                  <c:v>42646</c:v>
                </c:pt>
                <c:pt idx="395">
                  <c:v>42639</c:v>
                </c:pt>
                <c:pt idx="396">
                  <c:v>42632</c:v>
                </c:pt>
                <c:pt idx="397">
                  <c:v>42625</c:v>
                </c:pt>
                <c:pt idx="398">
                  <c:v>42618</c:v>
                </c:pt>
                <c:pt idx="399">
                  <c:v>42611</c:v>
                </c:pt>
                <c:pt idx="400">
                  <c:v>42604</c:v>
                </c:pt>
                <c:pt idx="401">
                  <c:v>42597</c:v>
                </c:pt>
                <c:pt idx="402">
                  <c:v>42590</c:v>
                </c:pt>
                <c:pt idx="403">
                  <c:v>42583</c:v>
                </c:pt>
                <c:pt idx="404">
                  <c:v>42576</c:v>
                </c:pt>
                <c:pt idx="405">
                  <c:v>42569</c:v>
                </c:pt>
                <c:pt idx="406">
                  <c:v>42562</c:v>
                </c:pt>
                <c:pt idx="407">
                  <c:v>42555</c:v>
                </c:pt>
                <c:pt idx="408">
                  <c:v>42548</c:v>
                </c:pt>
                <c:pt idx="409">
                  <c:v>42541</c:v>
                </c:pt>
                <c:pt idx="410">
                  <c:v>42534</c:v>
                </c:pt>
                <c:pt idx="411">
                  <c:v>42527</c:v>
                </c:pt>
                <c:pt idx="412">
                  <c:v>42520</c:v>
                </c:pt>
                <c:pt idx="413">
                  <c:v>42513</c:v>
                </c:pt>
                <c:pt idx="414">
                  <c:v>42506</c:v>
                </c:pt>
                <c:pt idx="415">
                  <c:v>42499</c:v>
                </c:pt>
                <c:pt idx="416">
                  <c:v>42492</c:v>
                </c:pt>
                <c:pt idx="417">
                  <c:v>42485</c:v>
                </c:pt>
                <c:pt idx="418">
                  <c:v>42478</c:v>
                </c:pt>
                <c:pt idx="419">
                  <c:v>42471</c:v>
                </c:pt>
                <c:pt idx="420">
                  <c:v>42464</c:v>
                </c:pt>
                <c:pt idx="421">
                  <c:v>42457</c:v>
                </c:pt>
                <c:pt idx="422">
                  <c:v>42450</c:v>
                </c:pt>
                <c:pt idx="423">
                  <c:v>42443</c:v>
                </c:pt>
                <c:pt idx="424">
                  <c:v>42436</c:v>
                </c:pt>
                <c:pt idx="425">
                  <c:v>42429</c:v>
                </c:pt>
                <c:pt idx="426">
                  <c:v>42422</c:v>
                </c:pt>
                <c:pt idx="427">
                  <c:v>42415</c:v>
                </c:pt>
                <c:pt idx="428">
                  <c:v>42408</c:v>
                </c:pt>
                <c:pt idx="429">
                  <c:v>42401</c:v>
                </c:pt>
                <c:pt idx="430">
                  <c:v>42394</c:v>
                </c:pt>
                <c:pt idx="431">
                  <c:v>42387</c:v>
                </c:pt>
                <c:pt idx="432">
                  <c:v>42380</c:v>
                </c:pt>
                <c:pt idx="433">
                  <c:v>42373</c:v>
                </c:pt>
                <c:pt idx="434">
                  <c:v>42366</c:v>
                </c:pt>
                <c:pt idx="435">
                  <c:v>42359</c:v>
                </c:pt>
                <c:pt idx="436">
                  <c:v>42352</c:v>
                </c:pt>
                <c:pt idx="437">
                  <c:v>42345</c:v>
                </c:pt>
                <c:pt idx="438">
                  <c:v>42338</c:v>
                </c:pt>
                <c:pt idx="439">
                  <c:v>42331</c:v>
                </c:pt>
                <c:pt idx="440">
                  <c:v>42324</c:v>
                </c:pt>
                <c:pt idx="441">
                  <c:v>42317</c:v>
                </c:pt>
                <c:pt idx="442">
                  <c:v>42310</c:v>
                </c:pt>
                <c:pt idx="443">
                  <c:v>42303</c:v>
                </c:pt>
                <c:pt idx="444">
                  <c:v>42296</c:v>
                </c:pt>
                <c:pt idx="445">
                  <c:v>42289</c:v>
                </c:pt>
                <c:pt idx="446">
                  <c:v>42282</c:v>
                </c:pt>
                <c:pt idx="447">
                  <c:v>42275</c:v>
                </c:pt>
                <c:pt idx="448">
                  <c:v>42268</c:v>
                </c:pt>
                <c:pt idx="449">
                  <c:v>42261</c:v>
                </c:pt>
                <c:pt idx="450">
                  <c:v>42254</c:v>
                </c:pt>
                <c:pt idx="451">
                  <c:v>42247</c:v>
                </c:pt>
                <c:pt idx="452">
                  <c:v>42240</c:v>
                </c:pt>
                <c:pt idx="453">
                  <c:v>42233</c:v>
                </c:pt>
                <c:pt idx="454">
                  <c:v>42226</c:v>
                </c:pt>
                <c:pt idx="455">
                  <c:v>42219</c:v>
                </c:pt>
                <c:pt idx="456">
                  <c:v>42212</c:v>
                </c:pt>
                <c:pt idx="457">
                  <c:v>42205</c:v>
                </c:pt>
                <c:pt idx="458">
                  <c:v>42198</c:v>
                </c:pt>
                <c:pt idx="459">
                  <c:v>42191</c:v>
                </c:pt>
                <c:pt idx="460">
                  <c:v>42184</c:v>
                </c:pt>
                <c:pt idx="461">
                  <c:v>42177</c:v>
                </c:pt>
                <c:pt idx="462">
                  <c:v>42170</c:v>
                </c:pt>
                <c:pt idx="463">
                  <c:v>42163</c:v>
                </c:pt>
                <c:pt idx="464">
                  <c:v>42156</c:v>
                </c:pt>
                <c:pt idx="465">
                  <c:v>42149</c:v>
                </c:pt>
                <c:pt idx="466">
                  <c:v>42142</c:v>
                </c:pt>
                <c:pt idx="467">
                  <c:v>42135</c:v>
                </c:pt>
                <c:pt idx="468">
                  <c:v>42128</c:v>
                </c:pt>
                <c:pt idx="469">
                  <c:v>42121</c:v>
                </c:pt>
                <c:pt idx="470">
                  <c:v>42114</c:v>
                </c:pt>
                <c:pt idx="471">
                  <c:v>42107</c:v>
                </c:pt>
                <c:pt idx="472">
                  <c:v>42100</c:v>
                </c:pt>
                <c:pt idx="473">
                  <c:v>42093</c:v>
                </c:pt>
                <c:pt idx="474">
                  <c:v>42086</c:v>
                </c:pt>
                <c:pt idx="475">
                  <c:v>42079</c:v>
                </c:pt>
                <c:pt idx="476">
                  <c:v>42072</c:v>
                </c:pt>
                <c:pt idx="477">
                  <c:v>42065</c:v>
                </c:pt>
                <c:pt idx="478">
                  <c:v>42058</c:v>
                </c:pt>
                <c:pt idx="479">
                  <c:v>42051</c:v>
                </c:pt>
                <c:pt idx="480">
                  <c:v>42044</c:v>
                </c:pt>
                <c:pt idx="481">
                  <c:v>42037</c:v>
                </c:pt>
                <c:pt idx="482">
                  <c:v>42030</c:v>
                </c:pt>
                <c:pt idx="483">
                  <c:v>42023</c:v>
                </c:pt>
                <c:pt idx="484">
                  <c:v>42016</c:v>
                </c:pt>
                <c:pt idx="485">
                  <c:v>42009</c:v>
                </c:pt>
                <c:pt idx="486">
                  <c:v>42002</c:v>
                </c:pt>
                <c:pt idx="487">
                  <c:v>41995</c:v>
                </c:pt>
                <c:pt idx="488">
                  <c:v>41988</c:v>
                </c:pt>
                <c:pt idx="489">
                  <c:v>41981</c:v>
                </c:pt>
                <c:pt idx="490">
                  <c:v>41974</c:v>
                </c:pt>
                <c:pt idx="491">
                  <c:v>41967</c:v>
                </c:pt>
                <c:pt idx="492">
                  <c:v>41960</c:v>
                </c:pt>
                <c:pt idx="493">
                  <c:v>41953</c:v>
                </c:pt>
                <c:pt idx="494">
                  <c:v>41946</c:v>
                </c:pt>
                <c:pt idx="495">
                  <c:v>41939</c:v>
                </c:pt>
                <c:pt idx="496">
                  <c:v>41932</c:v>
                </c:pt>
                <c:pt idx="497">
                  <c:v>41925</c:v>
                </c:pt>
                <c:pt idx="498">
                  <c:v>41918</c:v>
                </c:pt>
                <c:pt idx="499">
                  <c:v>41911</c:v>
                </c:pt>
                <c:pt idx="500">
                  <c:v>41904</c:v>
                </c:pt>
                <c:pt idx="501">
                  <c:v>41897</c:v>
                </c:pt>
                <c:pt idx="502">
                  <c:v>41890</c:v>
                </c:pt>
                <c:pt idx="503">
                  <c:v>41883</c:v>
                </c:pt>
                <c:pt idx="504">
                  <c:v>41876</c:v>
                </c:pt>
                <c:pt idx="505">
                  <c:v>41869</c:v>
                </c:pt>
                <c:pt idx="506">
                  <c:v>41862</c:v>
                </c:pt>
                <c:pt idx="507">
                  <c:v>41855</c:v>
                </c:pt>
                <c:pt idx="508">
                  <c:v>41848</c:v>
                </c:pt>
                <c:pt idx="509">
                  <c:v>41841</c:v>
                </c:pt>
                <c:pt idx="510">
                  <c:v>41834</c:v>
                </c:pt>
                <c:pt idx="511">
                  <c:v>41827</c:v>
                </c:pt>
                <c:pt idx="512">
                  <c:v>41820</c:v>
                </c:pt>
                <c:pt idx="513">
                  <c:v>41813</c:v>
                </c:pt>
                <c:pt idx="514">
                  <c:v>41806</c:v>
                </c:pt>
                <c:pt idx="515">
                  <c:v>41799</c:v>
                </c:pt>
                <c:pt idx="516">
                  <c:v>41792</c:v>
                </c:pt>
                <c:pt idx="517">
                  <c:v>41785</c:v>
                </c:pt>
                <c:pt idx="518">
                  <c:v>41778</c:v>
                </c:pt>
                <c:pt idx="519">
                  <c:v>41771</c:v>
                </c:pt>
                <c:pt idx="520">
                  <c:v>41764</c:v>
                </c:pt>
                <c:pt idx="521">
                  <c:v>41757</c:v>
                </c:pt>
                <c:pt idx="522">
                  <c:v>41750</c:v>
                </c:pt>
                <c:pt idx="523">
                  <c:v>41743</c:v>
                </c:pt>
                <c:pt idx="524">
                  <c:v>41736</c:v>
                </c:pt>
                <c:pt idx="525">
                  <c:v>41729</c:v>
                </c:pt>
                <c:pt idx="526">
                  <c:v>41722</c:v>
                </c:pt>
                <c:pt idx="527">
                  <c:v>41715</c:v>
                </c:pt>
                <c:pt idx="528">
                  <c:v>41708</c:v>
                </c:pt>
                <c:pt idx="529">
                  <c:v>41701</c:v>
                </c:pt>
                <c:pt idx="530">
                  <c:v>41694</c:v>
                </c:pt>
                <c:pt idx="531">
                  <c:v>41687</c:v>
                </c:pt>
                <c:pt idx="532">
                  <c:v>41680</c:v>
                </c:pt>
                <c:pt idx="533">
                  <c:v>41673</c:v>
                </c:pt>
                <c:pt idx="534">
                  <c:v>41666</c:v>
                </c:pt>
                <c:pt idx="535">
                  <c:v>41659</c:v>
                </c:pt>
                <c:pt idx="536">
                  <c:v>41652</c:v>
                </c:pt>
                <c:pt idx="537">
                  <c:v>41645</c:v>
                </c:pt>
                <c:pt idx="538">
                  <c:v>41638</c:v>
                </c:pt>
                <c:pt idx="539">
                  <c:v>41631</c:v>
                </c:pt>
                <c:pt idx="540">
                  <c:v>41624</c:v>
                </c:pt>
                <c:pt idx="541">
                  <c:v>41617</c:v>
                </c:pt>
                <c:pt idx="542">
                  <c:v>41610</c:v>
                </c:pt>
                <c:pt idx="543">
                  <c:v>41603</c:v>
                </c:pt>
                <c:pt idx="544">
                  <c:v>41596</c:v>
                </c:pt>
                <c:pt idx="545">
                  <c:v>41589</c:v>
                </c:pt>
                <c:pt idx="546">
                  <c:v>41582</c:v>
                </c:pt>
                <c:pt idx="547">
                  <c:v>41575</c:v>
                </c:pt>
                <c:pt idx="548">
                  <c:v>41568</c:v>
                </c:pt>
                <c:pt idx="549">
                  <c:v>41561</c:v>
                </c:pt>
                <c:pt idx="550">
                  <c:v>41554</c:v>
                </c:pt>
                <c:pt idx="551">
                  <c:v>41547</c:v>
                </c:pt>
                <c:pt idx="552">
                  <c:v>41540</c:v>
                </c:pt>
                <c:pt idx="553">
                  <c:v>41533</c:v>
                </c:pt>
                <c:pt idx="554">
                  <c:v>41526</c:v>
                </c:pt>
                <c:pt idx="555">
                  <c:v>41519</c:v>
                </c:pt>
                <c:pt idx="556">
                  <c:v>41512</c:v>
                </c:pt>
                <c:pt idx="557">
                  <c:v>41505</c:v>
                </c:pt>
                <c:pt idx="558">
                  <c:v>41498</c:v>
                </c:pt>
                <c:pt idx="559">
                  <c:v>41491</c:v>
                </c:pt>
                <c:pt idx="560">
                  <c:v>41484</c:v>
                </c:pt>
                <c:pt idx="561">
                  <c:v>41477</c:v>
                </c:pt>
                <c:pt idx="562">
                  <c:v>41470</c:v>
                </c:pt>
                <c:pt idx="563">
                  <c:v>41463</c:v>
                </c:pt>
                <c:pt idx="564">
                  <c:v>41456</c:v>
                </c:pt>
                <c:pt idx="565">
                  <c:v>41449</c:v>
                </c:pt>
                <c:pt idx="566">
                  <c:v>41442</c:v>
                </c:pt>
                <c:pt idx="567">
                  <c:v>41435</c:v>
                </c:pt>
                <c:pt idx="568">
                  <c:v>41428</c:v>
                </c:pt>
                <c:pt idx="569">
                  <c:v>41421</c:v>
                </c:pt>
                <c:pt idx="570">
                  <c:v>41414</c:v>
                </c:pt>
                <c:pt idx="571">
                  <c:v>41407</c:v>
                </c:pt>
                <c:pt idx="572">
                  <c:v>41400</c:v>
                </c:pt>
                <c:pt idx="573">
                  <c:v>41393</c:v>
                </c:pt>
                <c:pt idx="574">
                  <c:v>41386</c:v>
                </c:pt>
                <c:pt idx="575">
                  <c:v>41379</c:v>
                </c:pt>
                <c:pt idx="576">
                  <c:v>41372</c:v>
                </c:pt>
                <c:pt idx="577">
                  <c:v>41365</c:v>
                </c:pt>
                <c:pt idx="578">
                  <c:v>41358</c:v>
                </c:pt>
                <c:pt idx="579">
                  <c:v>41351</c:v>
                </c:pt>
                <c:pt idx="580">
                  <c:v>41344</c:v>
                </c:pt>
                <c:pt idx="581">
                  <c:v>41337</c:v>
                </c:pt>
                <c:pt idx="582">
                  <c:v>41330</c:v>
                </c:pt>
                <c:pt idx="583">
                  <c:v>41323</c:v>
                </c:pt>
                <c:pt idx="584">
                  <c:v>41316</c:v>
                </c:pt>
                <c:pt idx="585">
                  <c:v>41309</c:v>
                </c:pt>
                <c:pt idx="586">
                  <c:v>41302</c:v>
                </c:pt>
                <c:pt idx="587">
                  <c:v>41295</c:v>
                </c:pt>
                <c:pt idx="588">
                  <c:v>41288</c:v>
                </c:pt>
                <c:pt idx="589">
                  <c:v>41281</c:v>
                </c:pt>
                <c:pt idx="590">
                  <c:v>41274</c:v>
                </c:pt>
                <c:pt idx="591">
                  <c:v>41267</c:v>
                </c:pt>
                <c:pt idx="592">
                  <c:v>41260</c:v>
                </c:pt>
                <c:pt idx="593">
                  <c:v>41253</c:v>
                </c:pt>
                <c:pt idx="594">
                  <c:v>41246</c:v>
                </c:pt>
                <c:pt idx="595">
                  <c:v>41239</c:v>
                </c:pt>
                <c:pt idx="596">
                  <c:v>41232</c:v>
                </c:pt>
                <c:pt idx="597">
                  <c:v>41225</c:v>
                </c:pt>
                <c:pt idx="598">
                  <c:v>41218</c:v>
                </c:pt>
                <c:pt idx="599">
                  <c:v>41211</c:v>
                </c:pt>
                <c:pt idx="600">
                  <c:v>41204</c:v>
                </c:pt>
                <c:pt idx="601">
                  <c:v>41197</c:v>
                </c:pt>
                <c:pt idx="602">
                  <c:v>41190</c:v>
                </c:pt>
                <c:pt idx="603">
                  <c:v>41183</c:v>
                </c:pt>
                <c:pt idx="604">
                  <c:v>41176</c:v>
                </c:pt>
                <c:pt idx="605">
                  <c:v>41169</c:v>
                </c:pt>
                <c:pt idx="606">
                  <c:v>41162</c:v>
                </c:pt>
                <c:pt idx="607">
                  <c:v>41155</c:v>
                </c:pt>
                <c:pt idx="608">
                  <c:v>41148</c:v>
                </c:pt>
                <c:pt idx="609">
                  <c:v>41141</c:v>
                </c:pt>
                <c:pt idx="610">
                  <c:v>41134</c:v>
                </c:pt>
                <c:pt idx="611">
                  <c:v>41127</c:v>
                </c:pt>
                <c:pt idx="612">
                  <c:v>41120</c:v>
                </c:pt>
                <c:pt idx="613">
                  <c:v>41113</c:v>
                </c:pt>
                <c:pt idx="614">
                  <c:v>41106</c:v>
                </c:pt>
                <c:pt idx="615">
                  <c:v>41099</c:v>
                </c:pt>
                <c:pt idx="616">
                  <c:v>41092</c:v>
                </c:pt>
                <c:pt idx="617">
                  <c:v>41085</c:v>
                </c:pt>
                <c:pt idx="618">
                  <c:v>41078</c:v>
                </c:pt>
                <c:pt idx="619">
                  <c:v>41071</c:v>
                </c:pt>
                <c:pt idx="620">
                  <c:v>41064</c:v>
                </c:pt>
                <c:pt idx="621">
                  <c:v>41057</c:v>
                </c:pt>
                <c:pt idx="622">
                  <c:v>41050</c:v>
                </c:pt>
                <c:pt idx="623">
                  <c:v>41043</c:v>
                </c:pt>
                <c:pt idx="624">
                  <c:v>41036</c:v>
                </c:pt>
                <c:pt idx="625">
                  <c:v>41029</c:v>
                </c:pt>
                <c:pt idx="626">
                  <c:v>41022</c:v>
                </c:pt>
                <c:pt idx="627">
                  <c:v>41015</c:v>
                </c:pt>
                <c:pt idx="628">
                  <c:v>41008</c:v>
                </c:pt>
                <c:pt idx="629">
                  <c:v>41001</c:v>
                </c:pt>
                <c:pt idx="630">
                  <c:v>40994</c:v>
                </c:pt>
                <c:pt idx="631">
                  <c:v>40987</c:v>
                </c:pt>
                <c:pt idx="632">
                  <c:v>40980</c:v>
                </c:pt>
                <c:pt idx="633">
                  <c:v>40973</c:v>
                </c:pt>
                <c:pt idx="634">
                  <c:v>40966</c:v>
                </c:pt>
                <c:pt idx="635">
                  <c:v>40959</c:v>
                </c:pt>
                <c:pt idx="636">
                  <c:v>40952</c:v>
                </c:pt>
                <c:pt idx="637">
                  <c:v>40945</c:v>
                </c:pt>
                <c:pt idx="638">
                  <c:v>40938</c:v>
                </c:pt>
                <c:pt idx="639">
                  <c:v>40931</c:v>
                </c:pt>
                <c:pt idx="640">
                  <c:v>40924</c:v>
                </c:pt>
                <c:pt idx="641">
                  <c:v>40917</c:v>
                </c:pt>
                <c:pt idx="642">
                  <c:v>40910</c:v>
                </c:pt>
                <c:pt idx="643">
                  <c:v>40903</c:v>
                </c:pt>
                <c:pt idx="644">
                  <c:v>40896</c:v>
                </c:pt>
                <c:pt idx="645">
                  <c:v>40889</c:v>
                </c:pt>
                <c:pt idx="646">
                  <c:v>40882</c:v>
                </c:pt>
                <c:pt idx="647">
                  <c:v>40875</c:v>
                </c:pt>
                <c:pt idx="648">
                  <c:v>40868</c:v>
                </c:pt>
                <c:pt idx="649">
                  <c:v>40861</c:v>
                </c:pt>
                <c:pt idx="650">
                  <c:v>40854</c:v>
                </c:pt>
                <c:pt idx="651">
                  <c:v>40847</c:v>
                </c:pt>
                <c:pt idx="652">
                  <c:v>40840</c:v>
                </c:pt>
                <c:pt idx="653">
                  <c:v>40833</c:v>
                </c:pt>
                <c:pt idx="654">
                  <c:v>40826</c:v>
                </c:pt>
                <c:pt idx="655">
                  <c:v>40819</c:v>
                </c:pt>
                <c:pt idx="656">
                  <c:v>40812</c:v>
                </c:pt>
                <c:pt idx="657">
                  <c:v>40805</c:v>
                </c:pt>
                <c:pt idx="658">
                  <c:v>40798</c:v>
                </c:pt>
                <c:pt idx="659">
                  <c:v>40791</c:v>
                </c:pt>
                <c:pt idx="660">
                  <c:v>40784</c:v>
                </c:pt>
                <c:pt idx="661">
                  <c:v>40777</c:v>
                </c:pt>
                <c:pt idx="662">
                  <c:v>40770</c:v>
                </c:pt>
                <c:pt idx="663">
                  <c:v>40763</c:v>
                </c:pt>
                <c:pt idx="664">
                  <c:v>40756</c:v>
                </c:pt>
                <c:pt idx="665">
                  <c:v>40749</c:v>
                </c:pt>
                <c:pt idx="666">
                  <c:v>40742</c:v>
                </c:pt>
                <c:pt idx="667">
                  <c:v>40735</c:v>
                </c:pt>
                <c:pt idx="668">
                  <c:v>40728</c:v>
                </c:pt>
                <c:pt idx="669">
                  <c:v>40721</c:v>
                </c:pt>
                <c:pt idx="670">
                  <c:v>40714</c:v>
                </c:pt>
                <c:pt idx="671">
                  <c:v>40707</c:v>
                </c:pt>
                <c:pt idx="672">
                  <c:v>40700</c:v>
                </c:pt>
                <c:pt idx="673">
                  <c:v>40693</c:v>
                </c:pt>
                <c:pt idx="674">
                  <c:v>40686</c:v>
                </c:pt>
                <c:pt idx="675">
                  <c:v>40679</c:v>
                </c:pt>
                <c:pt idx="676">
                  <c:v>40672</c:v>
                </c:pt>
                <c:pt idx="677">
                  <c:v>40665</c:v>
                </c:pt>
                <c:pt idx="678">
                  <c:v>40658</c:v>
                </c:pt>
                <c:pt idx="679">
                  <c:v>40651</c:v>
                </c:pt>
                <c:pt idx="680">
                  <c:v>40644</c:v>
                </c:pt>
                <c:pt idx="681">
                  <c:v>40637</c:v>
                </c:pt>
                <c:pt idx="682">
                  <c:v>40630</c:v>
                </c:pt>
                <c:pt idx="683">
                  <c:v>40623</c:v>
                </c:pt>
                <c:pt idx="684">
                  <c:v>40616</c:v>
                </c:pt>
                <c:pt idx="685">
                  <c:v>40609</c:v>
                </c:pt>
                <c:pt idx="686">
                  <c:v>40602</c:v>
                </c:pt>
                <c:pt idx="687">
                  <c:v>40595</c:v>
                </c:pt>
                <c:pt idx="688">
                  <c:v>40588</c:v>
                </c:pt>
                <c:pt idx="689">
                  <c:v>40581</c:v>
                </c:pt>
                <c:pt idx="690">
                  <c:v>40574</c:v>
                </c:pt>
                <c:pt idx="691">
                  <c:v>40567</c:v>
                </c:pt>
                <c:pt idx="692">
                  <c:v>40560</c:v>
                </c:pt>
                <c:pt idx="693">
                  <c:v>40553</c:v>
                </c:pt>
                <c:pt idx="694">
                  <c:v>40546</c:v>
                </c:pt>
                <c:pt idx="695">
                  <c:v>40539</c:v>
                </c:pt>
                <c:pt idx="696">
                  <c:v>40532</c:v>
                </c:pt>
                <c:pt idx="697">
                  <c:v>40525</c:v>
                </c:pt>
                <c:pt idx="698">
                  <c:v>40518</c:v>
                </c:pt>
                <c:pt idx="699">
                  <c:v>40511</c:v>
                </c:pt>
                <c:pt idx="700">
                  <c:v>40504</c:v>
                </c:pt>
                <c:pt idx="701">
                  <c:v>40497</c:v>
                </c:pt>
                <c:pt idx="702">
                  <c:v>40490</c:v>
                </c:pt>
                <c:pt idx="703">
                  <c:v>40483</c:v>
                </c:pt>
                <c:pt idx="704">
                  <c:v>40476</c:v>
                </c:pt>
                <c:pt idx="705">
                  <c:v>40469</c:v>
                </c:pt>
                <c:pt idx="706">
                  <c:v>40462</c:v>
                </c:pt>
                <c:pt idx="707">
                  <c:v>40455</c:v>
                </c:pt>
                <c:pt idx="708">
                  <c:v>40448</c:v>
                </c:pt>
                <c:pt idx="709">
                  <c:v>40441</c:v>
                </c:pt>
                <c:pt idx="710">
                  <c:v>40434</c:v>
                </c:pt>
                <c:pt idx="711">
                  <c:v>40427</c:v>
                </c:pt>
                <c:pt idx="712">
                  <c:v>40420</c:v>
                </c:pt>
                <c:pt idx="713">
                  <c:v>40413</c:v>
                </c:pt>
                <c:pt idx="714">
                  <c:v>40406</c:v>
                </c:pt>
                <c:pt idx="715">
                  <c:v>40399</c:v>
                </c:pt>
                <c:pt idx="716">
                  <c:v>40392</c:v>
                </c:pt>
                <c:pt idx="717">
                  <c:v>40385</c:v>
                </c:pt>
                <c:pt idx="718">
                  <c:v>40378</c:v>
                </c:pt>
                <c:pt idx="719">
                  <c:v>40371</c:v>
                </c:pt>
                <c:pt idx="720">
                  <c:v>40364</c:v>
                </c:pt>
                <c:pt idx="721">
                  <c:v>40357</c:v>
                </c:pt>
                <c:pt idx="722">
                  <c:v>40350</c:v>
                </c:pt>
                <c:pt idx="723">
                  <c:v>40343</c:v>
                </c:pt>
                <c:pt idx="724">
                  <c:v>40336</c:v>
                </c:pt>
                <c:pt idx="725">
                  <c:v>40329</c:v>
                </c:pt>
                <c:pt idx="726">
                  <c:v>40322</c:v>
                </c:pt>
                <c:pt idx="727">
                  <c:v>40315</c:v>
                </c:pt>
                <c:pt idx="728">
                  <c:v>40308</c:v>
                </c:pt>
                <c:pt idx="729">
                  <c:v>40301</c:v>
                </c:pt>
                <c:pt idx="730">
                  <c:v>40294</c:v>
                </c:pt>
                <c:pt idx="731">
                  <c:v>40287</c:v>
                </c:pt>
                <c:pt idx="732">
                  <c:v>40280</c:v>
                </c:pt>
                <c:pt idx="733">
                  <c:v>40273</c:v>
                </c:pt>
                <c:pt idx="734">
                  <c:v>40266</c:v>
                </c:pt>
                <c:pt idx="735">
                  <c:v>40259</c:v>
                </c:pt>
                <c:pt idx="736">
                  <c:v>40252</c:v>
                </c:pt>
                <c:pt idx="737">
                  <c:v>40245</c:v>
                </c:pt>
                <c:pt idx="738">
                  <c:v>40238</c:v>
                </c:pt>
                <c:pt idx="739">
                  <c:v>40231</c:v>
                </c:pt>
                <c:pt idx="740">
                  <c:v>40224</c:v>
                </c:pt>
                <c:pt idx="741">
                  <c:v>40217</c:v>
                </c:pt>
                <c:pt idx="742">
                  <c:v>40210</c:v>
                </c:pt>
                <c:pt idx="743">
                  <c:v>40203</c:v>
                </c:pt>
                <c:pt idx="744">
                  <c:v>40196</c:v>
                </c:pt>
                <c:pt idx="745">
                  <c:v>40189</c:v>
                </c:pt>
                <c:pt idx="746">
                  <c:v>40182</c:v>
                </c:pt>
                <c:pt idx="747">
                  <c:v>40175</c:v>
                </c:pt>
                <c:pt idx="748">
                  <c:v>40168</c:v>
                </c:pt>
                <c:pt idx="749">
                  <c:v>40161</c:v>
                </c:pt>
                <c:pt idx="750">
                  <c:v>40154</c:v>
                </c:pt>
                <c:pt idx="751">
                  <c:v>40147</c:v>
                </c:pt>
                <c:pt idx="752">
                  <c:v>40140</c:v>
                </c:pt>
                <c:pt idx="753">
                  <c:v>40133</c:v>
                </c:pt>
                <c:pt idx="754">
                  <c:v>40126</c:v>
                </c:pt>
                <c:pt idx="755">
                  <c:v>40119</c:v>
                </c:pt>
                <c:pt idx="756">
                  <c:v>40112</c:v>
                </c:pt>
                <c:pt idx="757">
                  <c:v>40105</c:v>
                </c:pt>
                <c:pt idx="758">
                  <c:v>40098</c:v>
                </c:pt>
                <c:pt idx="759">
                  <c:v>40091</c:v>
                </c:pt>
                <c:pt idx="760">
                  <c:v>40084</c:v>
                </c:pt>
                <c:pt idx="761">
                  <c:v>40077</c:v>
                </c:pt>
                <c:pt idx="762">
                  <c:v>40070</c:v>
                </c:pt>
                <c:pt idx="763">
                  <c:v>40063</c:v>
                </c:pt>
                <c:pt idx="764">
                  <c:v>40056</c:v>
                </c:pt>
                <c:pt idx="765">
                  <c:v>40049</c:v>
                </c:pt>
                <c:pt idx="766">
                  <c:v>40042</c:v>
                </c:pt>
                <c:pt idx="767">
                  <c:v>40035</c:v>
                </c:pt>
                <c:pt idx="768">
                  <c:v>40028</c:v>
                </c:pt>
                <c:pt idx="769">
                  <c:v>40021</c:v>
                </c:pt>
                <c:pt idx="770">
                  <c:v>40014</c:v>
                </c:pt>
                <c:pt idx="771">
                  <c:v>40007</c:v>
                </c:pt>
                <c:pt idx="772">
                  <c:v>40000</c:v>
                </c:pt>
                <c:pt idx="773">
                  <c:v>39993</c:v>
                </c:pt>
                <c:pt idx="774">
                  <c:v>39986</c:v>
                </c:pt>
                <c:pt idx="775">
                  <c:v>39979</c:v>
                </c:pt>
                <c:pt idx="776">
                  <c:v>39972</c:v>
                </c:pt>
                <c:pt idx="777">
                  <c:v>39965</c:v>
                </c:pt>
                <c:pt idx="778">
                  <c:v>39958</c:v>
                </c:pt>
                <c:pt idx="779">
                  <c:v>39951</c:v>
                </c:pt>
                <c:pt idx="780">
                  <c:v>39944</c:v>
                </c:pt>
                <c:pt idx="781">
                  <c:v>39937</c:v>
                </c:pt>
                <c:pt idx="782">
                  <c:v>39930</c:v>
                </c:pt>
                <c:pt idx="783">
                  <c:v>39923</c:v>
                </c:pt>
                <c:pt idx="784">
                  <c:v>39916</c:v>
                </c:pt>
                <c:pt idx="785">
                  <c:v>39909</c:v>
                </c:pt>
                <c:pt idx="786">
                  <c:v>39902</c:v>
                </c:pt>
                <c:pt idx="787">
                  <c:v>39895</c:v>
                </c:pt>
                <c:pt idx="788">
                  <c:v>39888</c:v>
                </c:pt>
                <c:pt idx="789">
                  <c:v>39881</c:v>
                </c:pt>
                <c:pt idx="790">
                  <c:v>39874</c:v>
                </c:pt>
                <c:pt idx="791">
                  <c:v>39867</c:v>
                </c:pt>
                <c:pt idx="792">
                  <c:v>39860</c:v>
                </c:pt>
                <c:pt idx="793">
                  <c:v>39853</c:v>
                </c:pt>
                <c:pt idx="794">
                  <c:v>39846</c:v>
                </c:pt>
                <c:pt idx="795">
                  <c:v>39839</c:v>
                </c:pt>
                <c:pt idx="796">
                  <c:v>39832</c:v>
                </c:pt>
                <c:pt idx="797">
                  <c:v>39825</c:v>
                </c:pt>
                <c:pt idx="798">
                  <c:v>39818</c:v>
                </c:pt>
                <c:pt idx="799">
                  <c:v>39811</c:v>
                </c:pt>
                <c:pt idx="800">
                  <c:v>39804</c:v>
                </c:pt>
                <c:pt idx="801">
                  <c:v>39797</c:v>
                </c:pt>
                <c:pt idx="802">
                  <c:v>39790</c:v>
                </c:pt>
                <c:pt idx="803">
                  <c:v>39783</c:v>
                </c:pt>
                <c:pt idx="804">
                  <c:v>39776</c:v>
                </c:pt>
                <c:pt idx="805">
                  <c:v>39769</c:v>
                </c:pt>
                <c:pt idx="806">
                  <c:v>39762</c:v>
                </c:pt>
                <c:pt idx="807">
                  <c:v>39755</c:v>
                </c:pt>
                <c:pt idx="808">
                  <c:v>39748</c:v>
                </c:pt>
                <c:pt idx="809">
                  <c:v>39741</c:v>
                </c:pt>
                <c:pt idx="810">
                  <c:v>39734</c:v>
                </c:pt>
                <c:pt idx="811">
                  <c:v>39727</c:v>
                </c:pt>
                <c:pt idx="812">
                  <c:v>39720</c:v>
                </c:pt>
                <c:pt idx="813">
                  <c:v>39713</c:v>
                </c:pt>
                <c:pt idx="814">
                  <c:v>39706</c:v>
                </c:pt>
                <c:pt idx="815">
                  <c:v>39699</c:v>
                </c:pt>
                <c:pt idx="816">
                  <c:v>39692</c:v>
                </c:pt>
                <c:pt idx="817">
                  <c:v>39685</c:v>
                </c:pt>
                <c:pt idx="818">
                  <c:v>39678</c:v>
                </c:pt>
                <c:pt idx="819">
                  <c:v>39671</c:v>
                </c:pt>
                <c:pt idx="820">
                  <c:v>39664</c:v>
                </c:pt>
                <c:pt idx="821">
                  <c:v>39657</c:v>
                </c:pt>
                <c:pt idx="822">
                  <c:v>39650</c:v>
                </c:pt>
                <c:pt idx="823">
                  <c:v>39643</c:v>
                </c:pt>
                <c:pt idx="824">
                  <c:v>39636</c:v>
                </c:pt>
                <c:pt idx="825">
                  <c:v>39629</c:v>
                </c:pt>
                <c:pt idx="826">
                  <c:v>39622</c:v>
                </c:pt>
                <c:pt idx="827">
                  <c:v>39615</c:v>
                </c:pt>
                <c:pt idx="828">
                  <c:v>39608</c:v>
                </c:pt>
                <c:pt idx="829">
                  <c:v>39601</c:v>
                </c:pt>
                <c:pt idx="830">
                  <c:v>39594</c:v>
                </c:pt>
                <c:pt idx="831">
                  <c:v>39587</c:v>
                </c:pt>
                <c:pt idx="832">
                  <c:v>39580</c:v>
                </c:pt>
                <c:pt idx="833">
                  <c:v>39573</c:v>
                </c:pt>
                <c:pt idx="834">
                  <c:v>39566</c:v>
                </c:pt>
                <c:pt idx="835">
                  <c:v>39559</c:v>
                </c:pt>
                <c:pt idx="836">
                  <c:v>39552</c:v>
                </c:pt>
                <c:pt idx="837">
                  <c:v>39545</c:v>
                </c:pt>
                <c:pt idx="838">
                  <c:v>39538</c:v>
                </c:pt>
                <c:pt idx="839">
                  <c:v>39531</c:v>
                </c:pt>
                <c:pt idx="840">
                  <c:v>39524</c:v>
                </c:pt>
                <c:pt idx="841">
                  <c:v>39517</c:v>
                </c:pt>
                <c:pt idx="842">
                  <c:v>39510</c:v>
                </c:pt>
                <c:pt idx="843">
                  <c:v>39503</c:v>
                </c:pt>
                <c:pt idx="844">
                  <c:v>39496</c:v>
                </c:pt>
                <c:pt idx="845">
                  <c:v>39489</c:v>
                </c:pt>
                <c:pt idx="846">
                  <c:v>39482</c:v>
                </c:pt>
                <c:pt idx="847">
                  <c:v>39475</c:v>
                </c:pt>
                <c:pt idx="848">
                  <c:v>39468</c:v>
                </c:pt>
                <c:pt idx="849">
                  <c:v>39461</c:v>
                </c:pt>
                <c:pt idx="850">
                  <c:v>39454</c:v>
                </c:pt>
                <c:pt idx="851">
                  <c:v>39447</c:v>
                </c:pt>
                <c:pt idx="852">
                  <c:v>39440</c:v>
                </c:pt>
                <c:pt idx="853">
                  <c:v>39433</c:v>
                </c:pt>
                <c:pt idx="854">
                  <c:v>39426</c:v>
                </c:pt>
                <c:pt idx="855">
                  <c:v>39419</c:v>
                </c:pt>
                <c:pt idx="856">
                  <c:v>39412</c:v>
                </c:pt>
                <c:pt idx="857">
                  <c:v>39405</c:v>
                </c:pt>
                <c:pt idx="858">
                  <c:v>39398</c:v>
                </c:pt>
                <c:pt idx="859">
                  <c:v>39391</c:v>
                </c:pt>
                <c:pt idx="860">
                  <c:v>39384</c:v>
                </c:pt>
                <c:pt idx="861">
                  <c:v>39377</c:v>
                </c:pt>
                <c:pt idx="862">
                  <c:v>39370</c:v>
                </c:pt>
                <c:pt idx="863">
                  <c:v>39363</c:v>
                </c:pt>
                <c:pt idx="864">
                  <c:v>39356</c:v>
                </c:pt>
                <c:pt idx="865">
                  <c:v>39349</c:v>
                </c:pt>
                <c:pt idx="866">
                  <c:v>39342</c:v>
                </c:pt>
                <c:pt idx="867">
                  <c:v>39335</c:v>
                </c:pt>
                <c:pt idx="868">
                  <c:v>39328</c:v>
                </c:pt>
                <c:pt idx="869">
                  <c:v>39321</c:v>
                </c:pt>
                <c:pt idx="870">
                  <c:v>39314</c:v>
                </c:pt>
                <c:pt idx="871">
                  <c:v>39307</c:v>
                </c:pt>
                <c:pt idx="872">
                  <c:v>39300</c:v>
                </c:pt>
                <c:pt idx="873">
                  <c:v>39293</c:v>
                </c:pt>
                <c:pt idx="874">
                  <c:v>39286</c:v>
                </c:pt>
                <c:pt idx="875">
                  <c:v>39279</c:v>
                </c:pt>
                <c:pt idx="876">
                  <c:v>39272</c:v>
                </c:pt>
                <c:pt idx="877">
                  <c:v>39265</c:v>
                </c:pt>
                <c:pt idx="878">
                  <c:v>39258</c:v>
                </c:pt>
                <c:pt idx="879">
                  <c:v>39251</c:v>
                </c:pt>
                <c:pt idx="880">
                  <c:v>39244</c:v>
                </c:pt>
                <c:pt idx="881">
                  <c:v>39237</c:v>
                </c:pt>
                <c:pt idx="882">
                  <c:v>39230</c:v>
                </c:pt>
                <c:pt idx="883">
                  <c:v>39223</c:v>
                </c:pt>
                <c:pt idx="884">
                  <c:v>39216</c:v>
                </c:pt>
                <c:pt idx="885">
                  <c:v>39209</c:v>
                </c:pt>
                <c:pt idx="886">
                  <c:v>39202</c:v>
                </c:pt>
                <c:pt idx="887">
                  <c:v>39195</c:v>
                </c:pt>
                <c:pt idx="888">
                  <c:v>39188</c:v>
                </c:pt>
                <c:pt idx="889">
                  <c:v>39181</c:v>
                </c:pt>
                <c:pt idx="890">
                  <c:v>39174</c:v>
                </c:pt>
                <c:pt idx="891">
                  <c:v>39167</c:v>
                </c:pt>
                <c:pt idx="892">
                  <c:v>39160</c:v>
                </c:pt>
                <c:pt idx="893">
                  <c:v>39153</c:v>
                </c:pt>
                <c:pt idx="894">
                  <c:v>39146</c:v>
                </c:pt>
                <c:pt idx="895">
                  <c:v>39139</c:v>
                </c:pt>
                <c:pt idx="896">
                  <c:v>39132</c:v>
                </c:pt>
                <c:pt idx="897">
                  <c:v>39125</c:v>
                </c:pt>
                <c:pt idx="898">
                  <c:v>39118</c:v>
                </c:pt>
                <c:pt idx="899">
                  <c:v>39111</c:v>
                </c:pt>
                <c:pt idx="900">
                  <c:v>39104</c:v>
                </c:pt>
                <c:pt idx="901">
                  <c:v>39097</c:v>
                </c:pt>
                <c:pt idx="902">
                  <c:v>39090</c:v>
                </c:pt>
                <c:pt idx="903">
                  <c:v>39083</c:v>
                </c:pt>
                <c:pt idx="904">
                  <c:v>39076</c:v>
                </c:pt>
                <c:pt idx="905">
                  <c:v>39069</c:v>
                </c:pt>
                <c:pt idx="906">
                  <c:v>39062</c:v>
                </c:pt>
                <c:pt idx="907">
                  <c:v>39055</c:v>
                </c:pt>
                <c:pt idx="908">
                  <c:v>39048</c:v>
                </c:pt>
                <c:pt idx="909">
                  <c:v>39041</c:v>
                </c:pt>
                <c:pt idx="910">
                  <c:v>39034</c:v>
                </c:pt>
                <c:pt idx="911">
                  <c:v>39027</c:v>
                </c:pt>
                <c:pt idx="912">
                  <c:v>39020</c:v>
                </c:pt>
                <c:pt idx="913">
                  <c:v>39013</c:v>
                </c:pt>
                <c:pt idx="914">
                  <c:v>39006</c:v>
                </c:pt>
                <c:pt idx="915">
                  <c:v>38999</c:v>
                </c:pt>
                <c:pt idx="916">
                  <c:v>38992</c:v>
                </c:pt>
                <c:pt idx="917">
                  <c:v>38985</c:v>
                </c:pt>
                <c:pt idx="918">
                  <c:v>38978</c:v>
                </c:pt>
                <c:pt idx="919">
                  <c:v>38971</c:v>
                </c:pt>
                <c:pt idx="920">
                  <c:v>38964</c:v>
                </c:pt>
                <c:pt idx="921">
                  <c:v>38957</c:v>
                </c:pt>
                <c:pt idx="922">
                  <c:v>38950</c:v>
                </c:pt>
                <c:pt idx="923">
                  <c:v>38943</c:v>
                </c:pt>
                <c:pt idx="924">
                  <c:v>38936</c:v>
                </c:pt>
                <c:pt idx="925">
                  <c:v>38929</c:v>
                </c:pt>
                <c:pt idx="926">
                  <c:v>38922</c:v>
                </c:pt>
                <c:pt idx="927">
                  <c:v>38915</c:v>
                </c:pt>
                <c:pt idx="928">
                  <c:v>38908</c:v>
                </c:pt>
                <c:pt idx="929">
                  <c:v>38901</c:v>
                </c:pt>
                <c:pt idx="930">
                  <c:v>38894</c:v>
                </c:pt>
                <c:pt idx="931">
                  <c:v>38887</c:v>
                </c:pt>
                <c:pt idx="932">
                  <c:v>38880</c:v>
                </c:pt>
                <c:pt idx="933">
                  <c:v>38873</c:v>
                </c:pt>
                <c:pt idx="934">
                  <c:v>38866</c:v>
                </c:pt>
                <c:pt idx="935">
                  <c:v>38859</c:v>
                </c:pt>
                <c:pt idx="936">
                  <c:v>38852</c:v>
                </c:pt>
                <c:pt idx="937">
                  <c:v>38845</c:v>
                </c:pt>
                <c:pt idx="938">
                  <c:v>38838</c:v>
                </c:pt>
                <c:pt idx="939">
                  <c:v>38831</c:v>
                </c:pt>
                <c:pt idx="940">
                  <c:v>38824</c:v>
                </c:pt>
                <c:pt idx="941">
                  <c:v>38817</c:v>
                </c:pt>
                <c:pt idx="942">
                  <c:v>38810</c:v>
                </c:pt>
                <c:pt idx="943">
                  <c:v>38803</c:v>
                </c:pt>
                <c:pt idx="944">
                  <c:v>38796</c:v>
                </c:pt>
                <c:pt idx="945">
                  <c:v>38789</c:v>
                </c:pt>
                <c:pt idx="946">
                  <c:v>38782</c:v>
                </c:pt>
                <c:pt idx="947">
                  <c:v>38775</c:v>
                </c:pt>
                <c:pt idx="948">
                  <c:v>38768</c:v>
                </c:pt>
                <c:pt idx="949">
                  <c:v>38761</c:v>
                </c:pt>
                <c:pt idx="950">
                  <c:v>38754</c:v>
                </c:pt>
                <c:pt idx="951">
                  <c:v>38747</c:v>
                </c:pt>
                <c:pt idx="952">
                  <c:v>38740</c:v>
                </c:pt>
                <c:pt idx="953">
                  <c:v>38733</c:v>
                </c:pt>
                <c:pt idx="954">
                  <c:v>38726</c:v>
                </c:pt>
                <c:pt idx="955">
                  <c:v>38719</c:v>
                </c:pt>
                <c:pt idx="956">
                  <c:v>38712</c:v>
                </c:pt>
                <c:pt idx="957">
                  <c:v>38705</c:v>
                </c:pt>
                <c:pt idx="958">
                  <c:v>38698</c:v>
                </c:pt>
                <c:pt idx="959">
                  <c:v>38691</c:v>
                </c:pt>
                <c:pt idx="960">
                  <c:v>38684</c:v>
                </c:pt>
                <c:pt idx="961">
                  <c:v>38677</c:v>
                </c:pt>
                <c:pt idx="962">
                  <c:v>38670</c:v>
                </c:pt>
                <c:pt idx="963">
                  <c:v>38663</c:v>
                </c:pt>
                <c:pt idx="964">
                  <c:v>38656</c:v>
                </c:pt>
                <c:pt idx="965">
                  <c:v>38649</c:v>
                </c:pt>
                <c:pt idx="966">
                  <c:v>38642</c:v>
                </c:pt>
                <c:pt idx="967">
                  <c:v>38635</c:v>
                </c:pt>
                <c:pt idx="968">
                  <c:v>38628</c:v>
                </c:pt>
                <c:pt idx="969">
                  <c:v>38621</c:v>
                </c:pt>
                <c:pt idx="970">
                  <c:v>38614</c:v>
                </c:pt>
                <c:pt idx="971">
                  <c:v>38607</c:v>
                </c:pt>
                <c:pt idx="972">
                  <c:v>38600</c:v>
                </c:pt>
                <c:pt idx="973">
                  <c:v>38593</c:v>
                </c:pt>
                <c:pt idx="974">
                  <c:v>38586</c:v>
                </c:pt>
                <c:pt idx="975">
                  <c:v>38579</c:v>
                </c:pt>
                <c:pt idx="976">
                  <c:v>38572</c:v>
                </c:pt>
                <c:pt idx="977">
                  <c:v>38565</c:v>
                </c:pt>
                <c:pt idx="978">
                  <c:v>38558</c:v>
                </c:pt>
                <c:pt idx="979">
                  <c:v>38551</c:v>
                </c:pt>
                <c:pt idx="980">
                  <c:v>38544</c:v>
                </c:pt>
                <c:pt idx="981">
                  <c:v>38537</c:v>
                </c:pt>
                <c:pt idx="982">
                  <c:v>38530</c:v>
                </c:pt>
                <c:pt idx="983">
                  <c:v>38523</c:v>
                </c:pt>
                <c:pt idx="984">
                  <c:v>38516</c:v>
                </c:pt>
                <c:pt idx="985">
                  <c:v>38509</c:v>
                </c:pt>
                <c:pt idx="986">
                  <c:v>38502</c:v>
                </c:pt>
                <c:pt idx="987">
                  <c:v>38495</c:v>
                </c:pt>
                <c:pt idx="988">
                  <c:v>38488</c:v>
                </c:pt>
                <c:pt idx="989">
                  <c:v>38481</c:v>
                </c:pt>
                <c:pt idx="990">
                  <c:v>38474</c:v>
                </c:pt>
                <c:pt idx="991">
                  <c:v>38467</c:v>
                </c:pt>
                <c:pt idx="992">
                  <c:v>38460</c:v>
                </c:pt>
                <c:pt idx="993">
                  <c:v>38453</c:v>
                </c:pt>
                <c:pt idx="994">
                  <c:v>38446</c:v>
                </c:pt>
                <c:pt idx="995">
                  <c:v>38439</c:v>
                </c:pt>
                <c:pt idx="996">
                  <c:v>38432</c:v>
                </c:pt>
                <c:pt idx="997">
                  <c:v>38425</c:v>
                </c:pt>
                <c:pt idx="998">
                  <c:v>38418</c:v>
                </c:pt>
                <c:pt idx="999">
                  <c:v>38411</c:v>
                </c:pt>
                <c:pt idx="1000">
                  <c:v>38404</c:v>
                </c:pt>
                <c:pt idx="1001">
                  <c:v>38397</c:v>
                </c:pt>
                <c:pt idx="1002">
                  <c:v>38390</c:v>
                </c:pt>
                <c:pt idx="1003">
                  <c:v>38383</c:v>
                </c:pt>
                <c:pt idx="1004">
                  <c:v>38376</c:v>
                </c:pt>
                <c:pt idx="1005">
                  <c:v>38369</c:v>
                </c:pt>
                <c:pt idx="1006">
                  <c:v>38362</c:v>
                </c:pt>
                <c:pt idx="1007">
                  <c:v>38355</c:v>
                </c:pt>
                <c:pt idx="1008">
                  <c:v>38348</c:v>
                </c:pt>
                <c:pt idx="1009">
                  <c:v>38341</c:v>
                </c:pt>
                <c:pt idx="1010">
                  <c:v>38334</c:v>
                </c:pt>
                <c:pt idx="1011">
                  <c:v>38327</c:v>
                </c:pt>
                <c:pt idx="1012">
                  <c:v>38320</c:v>
                </c:pt>
                <c:pt idx="1013">
                  <c:v>38313</c:v>
                </c:pt>
                <c:pt idx="1014">
                  <c:v>38306</c:v>
                </c:pt>
                <c:pt idx="1015">
                  <c:v>38299</c:v>
                </c:pt>
                <c:pt idx="1016">
                  <c:v>38292</c:v>
                </c:pt>
                <c:pt idx="1017">
                  <c:v>38285</c:v>
                </c:pt>
                <c:pt idx="1018">
                  <c:v>38278</c:v>
                </c:pt>
                <c:pt idx="1019">
                  <c:v>38271</c:v>
                </c:pt>
                <c:pt idx="1020">
                  <c:v>38264</c:v>
                </c:pt>
                <c:pt idx="1021">
                  <c:v>38257</c:v>
                </c:pt>
                <c:pt idx="1022">
                  <c:v>38250</c:v>
                </c:pt>
                <c:pt idx="1023">
                  <c:v>38243</c:v>
                </c:pt>
                <c:pt idx="1024">
                  <c:v>38236</c:v>
                </c:pt>
                <c:pt idx="1025">
                  <c:v>38229</c:v>
                </c:pt>
                <c:pt idx="1026">
                  <c:v>38222</c:v>
                </c:pt>
                <c:pt idx="1027">
                  <c:v>38215</c:v>
                </c:pt>
                <c:pt idx="1028">
                  <c:v>38208</c:v>
                </c:pt>
                <c:pt idx="1029">
                  <c:v>38201</c:v>
                </c:pt>
                <c:pt idx="1030">
                  <c:v>38194</c:v>
                </c:pt>
                <c:pt idx="1031">
                  <c:v>38187</c:v>
                </c:pt>
                <c:pt idx="1032">
                  <c:v>38180</c:v>
                </c:pt>
                <c:pt idx="1033">
                  <c:v>38173</c:v>
                </c:pt>
                <c:pt idx="1034">
                  <c:v>38166</c:v>
                </c:pt>
                <c:pt idx="1035">
                  <c:v>38159</c:v>
                </c:pt>
                <c:pt idx="1036">
                  <c:v>38152</c:v>
                </c:pt>
                <c:pt idx="1037">
                  <c:v>38145</c:v>
                </c:pt>
                <c:pt idx="1038">
                  <c:v>38138</c:v>
                </c:pt>
                <c:pt idx="1039">
                  <c:v>38131</c:v>
                </c:pt>
                <c:pt idx="1040">
                  <c:v>38124</c:v>
                </c:pt>
                <c:pt idx="1041">
                  <c:v>38117</c:v>
                </c:pt>
                <c:pt idx="1042">
                  <c:v>38110</c:v>
                </c:pt>
                <c:pt idx="1043">
                  <c:v>38103</c:v>
                </c:pt>
                <c:pt idx="1044">
                  <c:v>38096</c:v>
                </c:pt>
                <c:pt idx="1045">
                  <c:v>38089</c:v>
                </c:pt>
                <c:pt idx="1046">
                  <c:v>38082</c:v>
                </c:pt>
                <c:pt idx="1047">
                  <c:v>38075</c:v>
                </c:pt>
                <c:pt idx="1048">
                  <c:v>38068</c:v>
                </c:pt>
                <c:pt idx="1049">
                  <c:v>38061</c:v>
                </c:pt>
                <c:pt idx="1050">
                  <c:v>38054</c:v>
                </c:pt>
                <c:pt idx="1051">
                  <c:v>38047</c:v>
                </c:pt>
                <c:pt idx="1052">
                  <c:v>38040</c:v>
                </c:pt>
                <c:pt idx="1053">
                  <c:v>38033</c:v>
                </c:pt>
                <c:pt idx="1054">
                  <c:v>38026</c:v>
                </c:pt>
                <c:pt idx="1055">
                  <c:v>38019</c:v>
                </c:pt>
                <c:pt idx="1056">
                  <c:v>38012</c:v>
                </c:pt>
                <c:pt idx="1057">
                  <c:v>38005</c:v>
                </c:pt>
                <c:pt idx="1058">
                  <c:v>37998</c:v>
                </c:pt>
                <c:pt idx="1059">
                  <c:v>37991</c:v>
                </c:pt>
                <c:pt idx="1060">
                  <c:v>37984</c:v>
                </c:pt>
                <c:pt idx="1061">
                  <c:v>37977</c:v>
                </c:pt>
                <c:pt idx="1062">
                  <c:v>37970</c:v>
                </c:pt>
                <c:pt idx="1063">
                  <c:v>37963</c:v>
                </c:pt>
                <c:pt idx="1064">
                  <c:v>37956</c:v>
                </c:pt>
                <c:pt idx="1065">
                  <c:v>37949</c:v>
                </c:pt>
                <c:pt idx="1066">
                  <c:v>37942</c:v>
                </c:pt>
                <c:pt idx="1067">
                  <c:v>37935</c:v>
                </c:pt>
                <c:pt idx="1068">
                  <c:v>37928</c:v>
                </c:pt>
                <c:pt idx="1069">
                  <c:v>37921</c:v>
                </c:pt>
                <c:pt idx="1070">
                  <c:v>37914</c:v>
                </c:pt>
                <c:pt idx="1071">
                  <c:v>37907</c:v>
                </c:pt>
                <c:pt idx="1072">
                  <c:v>37900</c:v>
                </c:pt>
                <c:pt idx="1073">
                  <c:v>37893</c:v>
                </c:pt>
                <c:pt idx="1074">
                  <c:v>37886</c:v>
                </c:pt>
                <c:pt idx="1075">
                  <c:v>37879</c:v>
                </c:pt>
                <c:pt idx="1076">
                  <c:v>37872</c:v>
                </c:pt>
                <c:pt idx="1077">
                  <c:v>37865</c:v>
                </c:pt>
                <c:pt idx="1078">
                  <c:v>37858</c:v>
                </c:pt>
                <c:pt idx="1079">
                  <c:v>37851</c:v>
                </c:pt>
                <c:pt idx="1080">
                  <c:v>37844</c:v>
                </c:pt>
                <c:pt idx="1081">
                  <c:v>37837</c:v>
                </c:pt>
                <c:pt idx="1082">
                  <c:v>37830</c:v>
                </c:pt>
                <c:pt idx="1083">
                  <c:v>37823</c:v>
                </c:pt>
                <c:pt idx="1084">
                  <c:v>37816</c:v>
                </c:pt>
                <c:pt idx="1085">
                  <c:v>37809</c:v>
                </c:pt>
                <c:pt idx="1086">
                  <c:v>37802</c:v>
                </c:pt>
                <c:pt idx="1087">
                  <c:v>37795</c:v>
                </c:pt>
                <c:pt idx="1088">
                  <c:v>37788</c:v>
                </c:pt>
                <c:pt idx="1089">
                  <c:v>37781</c:v>
                </c:pt>
                <c:pt idx="1090">
                  <c:v>37774</c:v>
                </c:pt>
                <c:pt idx="1091">
                  <c:v>37767</c:v>
                </c:pt>
                <c:pt idx="1092">
                  <c:v>37760</c:v>
                </c:pt>
                <c:pt idx="1093">
                  <c:v>37753</c:v>
                </c:pt>
                <c:pt idx="1094">
                  <c:v>37746</c:v>
                </c:pt>
                <c:pt idx="1095">
                  <c:v>37739</c:v>
                </c:pt>
                <c:pt idx="1096">
                  <c:v>37732</c:v>
                </c:pt>
                <c:pt idx="1097">
                  <c:v>37725</c:v>
                </c:pt>
                <c:pt idx="1098">
                  <c:v>37718</c:v>
                </c:pt>
                <c:pt idx="1099">
                  <c:v>37711</c:v>
                </c:pt>
                <c:pt idx="1100">
                  <c:v>37704</c:v>
                </c:pt>
                <c:pt idx="1101">
                  <c:v>37697</c:v>
                </c:pt>
                <c:pt idx="1102">
                  <c:v>37690</c:v>
                </c:pt>
                <c:pt idx="1103">
                  <c:v>37683</c:v>
                </c:pt>
                <c:pt idx="1104">
                  <c:v>37676</c:v>
                </c:pt>
                <c:pt idx="1105">
                  <c:v>37669</c:v>
                </c:pt>
                <c:pt idx="1106">
                  <c:v>37662</c:v>
                </c:pt>
                <c:pt idx="1107">
                  <c:v>37655</c:v>
                </c:pt>
                <c:pt idx="1108">
                  <c:v>37648</c:v>
                </c:pt>
                <c:pt idx="1109">
                  <c:v>37641</c:v>
                </c:pt>
                <c:pt idx="1110">
                  <c:v>37634</c:v>
                </c:pt>
                <c:pt idx="1111">
                  <c:v>37627</c:v>
                </c:pt>
                <c:pt idx="1112">
                  <c:v>37620</c:v>
                </c:pt>
                <c:pt idx="1113">
                  <c:v>37613</c:v>
                </c:pt>
                <c:pt idx="1114">
                  <c:v>37606</c:v>
                </c:pt>
                <c:pt idx="1115">
                  <c:v>37599</c:v>
                </c:pt>
                <c:pt idx="1116">
                  <c:v>37592</c:v>
                </c:pt>
                <c:pt idx="1117">
                  <c:v>37585</c:v>
                </c:pt>
                <c:pt idx="1118">
                  <c:v>37578</c:v>
                </c:pt>
                <c:pt idx="1119">
                  <c:v>37571</c:v>
                </c:pt>
                <c:pt idx="1120">
                  <c:v>37564</c:v>
                </c:pt>
                <c:pt idx="1121">
                  <c:v>37557</c:v>
                </c:pt>
                <c:pt idx="1122">
                  <c:v>37550</c:v>
                </c:pt>
                <c:pt idx="1123">
                  <c:v>37543</c:v>
                </c:pt>
                <c:pt idx="1124">
                  <c:v>37536</c:v>
                </c:pt>
                <c:pt idx="1125">
                  <c:v>37529</c:v>
                </c:pt>
                <c:pt idx="1126">
                  <c:v>37522</c:v>
                </c:pt>
                <c:pt idx="1127">
                  <c:v>37515</c:v>
                </c:pt>
                <c:pt idx="1128">
                  <c:v>37508</c:v>
                </c:pt>
                <c:pt idx="1129">
                  <c:v>37501</c:v>
                </c:pt>
                <c:pt idx="1130">
                  <c:v>37494</c:v>
                </c:pt>
                <c:pt idx="1131">
                  <c:v>37487</c:v>
                </c:pt>
                <c:pt idx="1132">
                  <c:v>37480</c:v>
                </c:pt>
                <c:pt idx="1133">
                  <c:v>37473</c:v>
                </c:pt>
                <c:pt idx="1134">
                  <c:v>37466</c:v>
                </c:pt>
                <c:pt idx="1135">
                  <c:v>37459</c:v>
                </c:pt>
                <c:pt idx="1136">
                  <c:v>37452</c:v>
                </c:pt>
                <c:pt idx="1137">
                  <c:v>37445</c:v>
                </c:pt>
                <c:pt idx="1138">
                  <c:v>37438</c:v>
                </c:pt>
                <c:pt idx="1139">
                  <c:v>37431</c:v>
                </c:pt>
                <c:pt idx="1140">
                  <c:v>37424</c:v>
                </c:pt>
                <c:pt idx="1141">
                  <c:v>37417</c:v>
                </c:pt>
                <c:pt idx="1142">
                  <c:v>37410</c:v>
                </c:pt>
                <c:pt idx="1143">
                  <c:v>37403</c:v>
                </c:pt>
                <c:pt idx="1144">
                  <c:v>37396</c:v>
                </c:pt>
                <c:pt idx="1145">
                  <c:v>37389</c:v>
                </c:pt>
                <c:pt idx="1146">
                  <c:v>37382</c:v>
                </c:pt>
                <c:pt idx="1147">
                  <c:v>37375</c:v>
                </c:pt>
                <c:pt idx="1148">
                  <c:v>37368</c:v>
                </c:pt>
                <c:pt idx="1149">
                  <c:v>37361</c:v>
                </c:pt>
                <c:pt idx="1150">
                  <c:v>37354</c:v>
                </c:pt>
                <c:pt idx="1151">
                  <c:v>37347</c:v>
                </c:pt>
                <c:pt idx="1152">
                  <c:v>37340</c:v>
                </c:pt>
                <c:pt idx="1153">
                  <c:v>37333</c:v>
                </c:pt>
                <c:pt idx="1154">
                  <c:v>37326</c:v>
                </c:pt>
                <c:pt idx="1155">
                  <c:v>37319</c:v>
                </c:pt>
                <c:pt idx="1156">
                  <c:v>37312</c:v>
                </c:pt>
                <c:pt idx="1157">
                  <c:v>37305</c:v>
                </c:pt>
                <c:pt idx="1158">
                  <c:v>37298</c:v>
                </c:pt>
                <c:pt idx="1159">
                  <c:v>37291</c:v>
                </c:pt>
                <c:pt idx="1160">
                  <c:v>37284</c:v>
                </c:pt>
                <c:pt idx="1161">
                  <c:v>37277</c:v>
                </c:pt>
                <c:pt idx="1162">
                  <c:v>37270</c:v>
                </c:pt>
                <c:pt idx="1163">
                  <c:v>37263</c:v>
                </c:pt>
                <c:pt idx="1164">
                  <c:v>37256</c:v>
                </c:pt>
                <c:pt idx="1165">
                  <c:v>37249</c:v>
                </c:pt>
                <c:pt idx="1166">
                  <c:v>37242</c:v>
                </c:pt>
                <c:pt idx="1167">
                  <c:v>37235</c:v>
                </c:pt>
                <c:pt idx="1168">
                  <c:v>37228</c:v>
                </c:pt>
                <c:pt idx="1169">
                  <c:v>37221</c:v>
                </c:pt>
                <c:pt idx="1170">
                  <c:v>37214</c:v>
                </c:pt>
                <c:pt idx="1171">
                  <c:v>37207</c:v>
                </c:pt>
                <c:pt idx="1172">
                  <c:v>37200</c:v>
                </c:pt>
                <c:pt idx="1173">
                  <c:v>37193</c:v>
                </c:pt>
                <c:pt idx="1174">
                  <c:v>37186</c:v>
                </c:pt>
                <c:pt idx="1175">
                  <c:v>37179</c:v>
                </c:pt>
                <c:pt idx="1176">
                  <c:v>37172</c:v>
                </c:pt>
                <c:pt idx="1177">
                  <c:v>37165</c:v>
                </c:pt>
                <c:pt idx="1178">
                  <c:v>37158</c:v>
                </c:pt>
                <c:pt idx="1179">
                  <c:v>37151</c:v>
                </c:pt>
                <c:pt idx="1180">
                  <c:v>37144</c:v>
                </c:pt>
                <c:pt idx="1181">
                  <c:v>37137</c:v>
                </c:pt>
                <c:pt idx="1182">
                  <c:v>37130</c:v>
                </c:pt>
                <c:pt idx="1183">
                  <c:v>37123</c:v>
                </c:pt>
                <c:pt idx="1184">
                  <c:v>37116</c:v>
                </c:pt>
                <c:pt idx="1185">
                  <c:v>37109</c:v>
                </c:pt>
                <c:pt idx="1186">
                  <c:v>37102</c:v>
                </c:pt>
                <c:pt idx="1187">
                  <c:v>37095</c:v>
                </c:pt>
                <c:pt idx="1188">
                  <c:v>37088</c:v>
                </c:pt>
                <c:pt idx="1189">
                  <c:v>37081</c:v>
                </c:pt>
                <c:pt idx="1190">
                  <c:v>37074</c:v>
                </c:pt>
                <c:pt idx="1191">
                  <c:v>37067</c:v>
                </c:pt>
                <c:pt idx="1192">
                  <c:v>37060</c:v>
                </c:pt>
                <c:pt idx="1193">
                  <c:v>37053</c:v>
                </c:pt>
                <c:pt idx="1194">
                  <c:v>37046</c:v>
                </c:pt>
                <c:pt idx="1195">
                  <c:v>37039</c:v>
                </c:pt>
                <c:pt idx="1196">
                  <c:v>37032</c:v>
                </c:pt>
                <c:pt idx="1197">
                  <c:v>37025</c:v>
                </c:pt>
                <c:pt idx="1198">
                  <c:v>37018</c:v>
                </c:pt>
                <c:pt idx="1199">
                  <c:v>37011</c:v>
                </c:pt>
                <c:pt idx="1200">
                  <c:v>37004</c:v>
                </c:pt>
                <c:pt idx="1201">
                  <c:v>36997</c:v>
                </c:pt>
                <c:pt idx="1202">
                  <c:v>36990</c:v>
                </c:pt>
                <c:pt idx="1203">
                  <c:v>36983</c:v>
                </c:pt>
                <c:pt idx="1204">
                  <c:v>36976</c:v>
                </c:pt>
                <c:pt idx="1205">
                  <c:v>36969</c:v>
                </c:pt>
                <c:pt idx="1206">
                  <c:v>36962</c:v>
                </c:pt>
                <c:pt idx="1207">
                  <c:v>36955</c:v>
                </c:pt>
                <c:pt idx="1208">
                  <c:v>36948</c:v>
                </c:pt>
                <c:pt idx="1209">
                  <c:v>36941</c:v>
                </c:pt>
                <c:pt idx="1210">
                  <c:v>36934</c:v>
                </c:pt>
                <c:pt idx="1211">
                  <c:v>36927</c:v>
                </c:pt>
                <c:pt idx="1212">
                  <c:v>36920</c:v>
                </c:pt>
                <c:pt idx="1213">
                  <c:v>36913</c:v>
                </c:pt>
                <c:pt idx="1214">
                  <c:v>36906</c:v>
                </c:pt>
                <c:pt idx="1215">
                  <c:v>36899</c:v>
                </c:pt>
                <c:pt idx="1216">
                  <c:v>36892</c:v>
                </c:pt>
                <c:pt idx="1217">
                  <c:v>36885</c:v>
                </c:pt>
                <c:pt idx="1218">
                  <c:v>36878</c:v>
                </c:pt>
                <c:pt idx="1219">
                  <c:v>36871</c:v>
                </c:pt>
                <c:pt idx="1220">
                  <c:v>36864</c:v>
                </c:pt>
                <c:pt idx="1221">
                  <c:v>36857</c:v>
                </c:pt>
                <c:pt idx="1222">
                  <c:v>36850</c:v>
                </c:pt>
                <c:pt idx="1223">
                  <c:v>36843</c:v>
                </c:pt>
                <c:pt idx="1224">
                  <c:v>36836</c:v>
                </c:pt>
                <c:pt idx="1225">
                  <c:v>36829</c:v>
                </c:pt>
                <c:pt idx="1226">
                  <c:v>36822</c:v>
                </c:pt>
                <c:pt idx="1227">
                  <c:v>36815</c:v>
                </c:pt>
                <c:pt idx="1228">
                  <c:v>36808</c:v>
                </c:pt>
                <c:pt idx="1229">
                  <c:v>36801</c:v>
                </c:pt>
                <c:pt idx="1230">
                  <c:v>36794</c:v>
                </c:pt>
                <c:pt idx="1231">
                  <c:v>36787</c:v>
                </c:pt>
                <c:pt idx="1232">
                  <c:v>36780</c:v>
                </c:pt>
                <c:pt idx="1233">
                  <c:v>36773</c:v>
                </c:pt>
                <c:pt idx="1234">
                  <c:v>36766</c:v>
                </c:pt>
                <c:pt idx="1235">
                  <c:v>36759</c:v>
                </c:pt>
                <c:pt idx="1236">
                  <c:v>36752</c:v>
                </c:pt>
                <c:pt idx="1237">
                  <c:v>36745</c:v>
                </c:pt>
                <c:pt idx="1238">
                  <c:v>36738</c:v>
                </c:pt>
                <c:pt idx="1239">
                  <c:v>36731</c:v>
                </c:pt>
                <c:pt idx="1240">
                  <c:v>36724</c:v>
                </c:pt>
                <c:pt idx="1241">
                  <c:v>36717</c:v>
                </c:pt>
                <c:pt idx="1242">
                  <c:v>36710</c:v>
                </c:pt>
                <c:pt idx="1243">
                  <c:v>36703</c:v>
                </c:pt>
                <c:pt idx="1244">
                  <c:v>36696</c:v>
                </c:pt>
                <c:pt idx="1245">
                  <c:v>36689</c:v>
                </c:pt>
                <c:pt idx="1246">
                  <c:v>36682</c:v>
                </c:pt>
                <c:pt idx="1247">
                  <c:v>36675</c:v>
                </c:pt>
                <c:pt idx="1248">
                  <c:v>36668</c:v>
                </c:pt>
                <c:pt idx="1249">
                  <c:v>36661</c:v>
                </c:pt>
                <c:pt idx="1250">
                  <c:v>36654</c:v>
                </c:pt>
                <c:pt idx="1251">
                  <c:v>36647</c:v>
                </c:pt>
                <c:pt idx="1252">
                  <c:v>36640</c:v>
                </c:pt>
                <c:pt idx="1253">
                  <c:v>36633</c:v>
                </c:pt>
                <c:pt idx="1254">
                  <c:v>36626</c:v>
                </c:pt>
                <c:pt idx="1255">
                  <c:v>36619</c:v>
                </c:pt>
                <c:pt idx="1256">
                  <c:v>36612</c:v>
                </c:pt>
                <c:pt idx="1257">
                  <c:v>36605</c:v>
                </c:pt>
                <c:pt idx="1258">
                  <c:v>36598</c:v>
                </c:pt>
                <c:pt idx="1259">
                  <c:v>36591</c:v>
                </c:pt>
                <c:pt idx="1260">
                  <c:v>36584</c:v>
                </c:pt>
                <c:pt idx="1261">
                  <c:v>36577</c:v>
                </c:pt>
                <c:pt idx="1262">
                  <c:v>36570</c:v>
                </c:pt>
                <c:pt idx="1263">
                  <c:v>36563</c:v>
                </c:pt>
                <c:pt idx="1264">
                  <c:v>36556</c:v>
                </c:pt>
                <c:pt idx="1265">
                  <c:v>36549</c:v>
                </c:pt>
                <c:pt idx="1266">
                  <c:v>36542</c:v>
                </c:pt>
                <c:pt idx="1267">
                  <c:v>36535</c:v>
                </c:pt>
                <c:pt idx="1268">
                  <c:v>36528</c:v>
                </c:pt>
                <c:pt idx="1269">
                  <c:v>36521</c:v>
                </c:pt>
                <c:pt idx="1270">
                  <c:v>36514</c:v>
                </c:pt>
                <c:pt idx="1271">
                  <c:v>36507</c:v>
                </c:pt>
                <c:pt idx="1272">
                  <c:v>36500</c:v>
                </c:pt>
                <c:pt idx="1273">
                  <c:v>36493</c:v>
                </c:pt>
                <c:pt idx="1274">
                  <c:v>36486</c:v>
                </c:pt>
                <c:pt idx="1275">
                  <c:v>36479</c:v>
                </c:pt>
                <c:pt idx="1276">
                  <c:v>36472</c:v>
                </c:pt>
                <c:pt idx="1277">
                  <c:v>36465</c:v>
                </c:pt>
                <c:pt idx="1278">
                  <c:v>36458</c:v>
                </c:pt>
                <c:pt idx="1279">
                  <c:v>36451</c:v>
                </c:pt>
                <c:pt idx="1280">
                  <c:v>36444</c:v>
                </c:pt>
                <c:pt idx="1281">
                  <c:v>36437</c:v>
                </c:pt>
                <c:pt idx="1282">
                  <c:v>36430</c:v>
                </c:pt>
                <c:pt idx="1283">
                  <c:v>36423</c:v>
                </c:pt>
                <c:pt idx="1284">
                  <c:v>36416</c:v>
                </c:pt>
                <c:pt idx="1285">
                  <c:v>36409</c:v>
                </c:pt>
                <c:pt idx="1286">
                  <c:v>36402</c:v>
                </c:pt>
                <c:pt idx="1287">
                  <c:v>36395</c:v>
                </c:pt>
                <c:pt idx="1288">
                  <c:v>36388</c:v>
                </c:pt>
                <c:pt idx="1289">
                  <c:v>36381</c:v>
                </c:pt>
                <c:pt idx="1290">
                  <c:v>36374</c:v>
                </c:pt>
                <c:pt idx="1291">
                  <c:v>36367</c:v>
                </c:pt>
                <c:pt idx="1292">
                  <c:v>36360</c:v>
                </c:pt>
                <c:pt idx="1293">
                  <c:v>36353</c:v>
                </c:pt>
                <c:pt idx="1294">
                  <c:v>36346</c:v>
                </c:pt>
                <c:pt idx="1295">
                  <c:v>36339</c:v>
                </c:pt>
                <c:pt idx="1296">
                  <c:v>36332</c:v>
                </c:pt>
                <c:pt idx="1297">
                  <c:v>36325</c:v>
                </c:pt>
                <c:pt idx="1298">
                  <c:v>36318</c:v>
                </c:pt>
                <c:pt idx="1299">
                  <c:v>36311</c:v>
                </c:pt>
                <c:pt idx="1300">
                  <c:v>36304</c:v>
                </c:pt>
                <c:pt idx="1301">
                  <c:v>36297</c:v>
                </c:pt>
                <c:pt idx="1302">
                  <c:v>36290</c:v>
                </c:pt>
                <c:pt idx="1303">
                  <c:v>36283</c:v>
                </c:pt>
                <c:pt idx="1304">
                  <c:v>36276</c:v>
                </c:pt>
                <c:pt idx="1305">
                  <c:v>36269</c:v>
                </c:pt>
                <c:pt idx="1306">
                  <c:v>36262</c:v>
                </c:pt>
                <c:pt idx="1307">
                  <c:v>36255</c:v>
                </c:pt>
                <c:pt idx="1308">
                  <c:v>36248</c:v>
                </c:pt>
                <c:pt idx="1309">
                  <c:v>36241</c:v>
                </c:pt>
                <c:pt idx="1310">
                  <c:v>36234</c:v>
                </c:pt>
                <c:pt idx="1311">
                  <c:v>36227</c:v>
                </c:pt>
                <c:pt idx="1312">
                  <c:v>36220</c:v>
                </c:pt>
                <c:pt idx="1313">
                  <c:v>36213</c:v>
                </c:pt>
                <c:pt idx="1314">
                  <c:v>36206</c:v>
                </c:pt>
                <c:pt idx="1315">
                  <c:v>36199</c:v>
                </c:pt>
                <c:pt idx="1316">
                  <c:v>36192</c:v>
                </c:pt>
                <c:pt idx="1317">
                  <c:v>36185</c:v>
                </c:pt>
                <c:pt idx="1318">
                  <c:v>36178</c:v>
                </c:pt>
                <c:pt idx="1319">
                  <c:v>36171</c:v>
                </c:pt>
                <c:pt idx="1320">
                  <c:v>36164</c:v>
                </c:pt>
                <c:pt idx="1321">
                  <c:v>36157</c:v>
                </c:pt>
                <c:pt idx="1322">
                  <c:v>36150</c:v>
                </c:pt>
                <c:pt idx="1323">
                  <c:v>36143</c:v>
                </c:pt>
                <c:pt idx="1324">
                  <c:v>36136</c:v>
                </c:pt>
                <c:pt idx="1325">
                  <c:v>36129</c:v>
                </c:pt>
                <c:pt idx="1326">
                  <c:v>36122</c:v>
                </c:pt>
                <c:pt idx="1327">
                  <c:v>36115</c:v>
                </c:pt>
                <c:pt idx="1328">
                  <c:v>36108</c:v>
                </c:pt>
                <c:pt idx="1329">
                  <c:v>36101</c:v>
                </c:pt>
                <c:pt idx="1330">
                  <c:v>36094</c:v>
                </c:pt>
                <c:pt idx="1331">
                  <c:v>36087</c:v>
                </c:pt>
                <c:pt idx="1332">
                  <c:v>36080</c:v>
                </c:pt>
                <c:pt idx="1333">
                  <c:v>36073</c:v>
                </c:pt>
                <c:pt idx="1334">
                  <c:v>36066</c:v>
                </c:pt>
                <c:pt idx="1335">
                  <c:v>36059</c:v>
                </c:pt>
                <c:pt idx="1336">
                  <c:v>36052</c:v>
                </c:pt>
                <c:pt idx="1337">
                  <c:v>36045</c:v>
                </c:pt>
                <c:pt idx="1338">
                  <c:v>36038</c:v>
                </c:pt>
                <c:pt idx="1339">
                  <c:v>36031</c:v>
                </c:pt>
                <c:pt idx="1340">
                  <c:v>36024</c:v>
                </c:pt>
                <c:pt idx="1341">
                  <c:v>36017</c:v>
                </c:pt>
                <c:pt idx="1342">
                  <c:v>36010</c:v>
                </c:pt>
                <c:pt idx="1343">
                  <c:v>36003</c:v>
                </c:pt>
                <c:pt idx="1344">
                  <c:v>35996</c:v>
                </c:pt>
                <c:pt idx="1345">
                  <c:v>35989</c:v>
                </c:pt>
                <c:pt idx="1346">
                  <c:v>35982</c:v>
                </c:pt>
                <c:pt idx="1347">
                  <c:v>35975</c:v>
                </c:pt>
                <c:pt idx="1348">
                  <c:v>35968</c:v>
                </c:pt>
                <c:pt idx="1349">
                  <c:v>35961</c:v>
                </c:pt>
                <c:pt idx="1350">
                  <c:v>35954</c:v>
                </c:pt>
                <c:pt idx="1351">
                  <c:v>35947</c:v>
                </c:pt>
                <c:pt idx="1352">
                  <c:v>35940</c:v>
                </c:pt>
                <c:pt idx="1353">
                  <c:v>35933</c:v>
                </c:pt>
                <c:pt idx="1354">
                  <c:v>35926</c:v>
                </c:pt>
                <c:pt idx="1355">
                  <c:v>35919</c:v>
                </c:pt>
                <c:pt idx="1356">
                  <c:v>35912</c:v>
                </c:pt>
                <c:pt idx="1357">
                  <c:v>35905</c:v>
                </c:pt>
                <c:pt idx="1358">
                  <c:v>35898</c:v>
                </c:pt>
                <c:pt idx="1359">
                  <c:v>35891</c:v>
                </c:pt>
                <c:pt idx="1360">
                  <c:v>35884</c:v>
                </c:pt>
                <c:pt idx="1361">
                  <c:v>35877</c:v>
                </c:pt>
                <c:pt idx="1362">
                  <c:v>35870</c:v>
                </c:pt>
                <c:pt idx="1363">
                  <c:v>35863</c:v>
                </c:pt>
                <c:pt idx="1364">
                  <c:v>35856</c:v>
                </c:pt>
                <c:pt idx="1365">
                  <c:v>35849</c:v>
                </c:pt>
                <c:pt idx="1366">
                  <c:v>35842</c:v>
                </c:pt>
                <c:pt idx="1367">
                  <c:v>35835</c:v>
                </c:pt>
                <c:pt idx="1368">
                  <c:v>35828</c:v>
                </c:pt>
                <c:pt idx="1369">
                  <c:v>35821</c:v>
                </c:pt>
                <c:pt idx="1370">
                  <c:v>35814</c:v>
                </c:pt>
                <c:pt idx="1371">
                  <c:v>35807</c:v>
                </c:pt>
                <c:pt idx="1372">
                  <c:v>35800</c:v>
                </c:pt>
                <c:pt idx="1373">
                  <c:v>35793</c:v>
                </c:pt>
                <c:pt idx="1374">
                  <c:v>35786</c:v>
                </c:pt>
                <c:pt idx="1375">
                  <c:v>35779</c:v>
                </c:pt>
                <c:pt idx="1376">
                  <c:v>35772</c:v>
                </c:pt>
                <c:pt idx="1377">
                  <c:v>35765</c:v>
                </c:pt>
                <c:pt idx="1378">
                  <c:v>35758</c:v>
                </c:pt>
                <c:pt idx="1379">
                  <c:v>35751</c:v>
                </c:pt>
                <c:pt idx="1380">
                  <c:v>35744</c:v>
                </c:pt>
                <c:pt idx="1381">
                  <c:v>35737</c:v>
                </c:pt>
                <c:pt idx="1382">
                  <c:v>35730</c:v>
                </c:pt>
                <c:pt idx="1383">
                  <c:v>35723</c:v>
                </c:pt>
                <c:pt idx="1384">
                  <c:v>35716</c:v>
                </c:pt>
                <c:pt idx="1385">
                  <c:v>35709</c:v>
                </c:pt>
                <c:pt idx="1386">
                  <c:v>35702</c:v>
                </c:pt>
                <c:pt idx="1387">
                  <c:v>35695</c:v>
                </c:pt>
                <c:pt idx="1388">
                  <c:v>35688</c:v>
                </c:pt>
                <c:pt idx="1389">
                  <c:v>35681</c:v>
                </c:pt>
                <c:pt idx="1390">
                  <c:v>35674</c:v>
                </c:pt>
                <c:pt idx="1391">
                  <c:v>35667</c:v>
                </c:pt>
                <c:pt idx="1392">
                  <c:v>35660</c:v>
                </c:pt>
                <c:pt idx="1393">
                  <c:v>35653</c:v>
                </c:pt>
                <c:pt idx="1394">
                  <c:v>35646</c:v>
                </c:pt>
                <c:pt idx="1395">
                  <c:v>35639</c:v>
                </c:pt>
                <c:pt idx="1396">
                  <c:v>35632</c:v>
                </c:pt>
                <c:pt idx="1397">
                  <c:v>35625</c:v>
                </c:pt>
                <c:pt idx="1398">
                  <c:v>35618</c:v>
                </c:pt>
                <c:pt idx="1399">
                  <c:v>35611</c:v>
                </c:pt>
                <c:pt idx="1400">
                  <c:v>35604</c:v>
                </c:pt>
                <c:pt idx="1401">
                  <c:v>35597</c:v>
                </c:pt>
                <c:pt idx="1402">
                  <c:v>35590</c:v>
                </c:pt>
                <c:pt idx="1403">
                  <c:v>35583</c:v>
                </c:pt>
                <c:pt idx="1404">
                  <c:v>35576</c:v>
                </c:pt>
                <c:pt idx="1405">
                  <c:v>35569</c:v>
                </c:pt>
                <c:pt idx="1406">
                  <c:v>35562</c:v>
                </c:pt>
                <c:pt idx="1407">
                  <c:v>35555</c:v>
                </c:pt>
                <c:pt idx="1408">
                  <c:v>35548</c:v>
                </c:pt>
                <c:pt idx="1409">
                  <c:v>35541</c:v>
                </c:pt>
                <c:pt idx="1410">
                  <c:v>35534</c:v>
                </c:pt>
                <c:pt idx="1411">
                  <c:v>35527</c:v>
                </c:pt>
                <c:pt idx="1412">
                  <c:v>35520</c:v>
                </c:pt>
                <c:pt idx="1413">
                  <c:v>35513</c:v>
                </c:pt>
                <c:pt idx="1414">
                  <c:v>35506</c:v>
                </c:pt>
                <c:pt idx="1415">
                  <c:v>35499</c:v>
                </c:pt>
                <c:pt idx="1416">
                  <c:v>35492</c:v>
                </c:pt>
                <c:pt idx="1417">
                  <c:v>35485</c:v>
                </c:pt>
                <c:pt idx="1418">
                  <c:v>35478</c:v>
                </c:pt>
                <c:pt idx="1419">
                  <c:v>35471</c:v>
                </c:pt>
                <c:pt idx="1420">
                  <c:v>35464</c:v>
                </c:pt>
                <c:pt idx="1421">
                  <c:v>35457</c:v>
                </c:pt>
                <c:pt idx="1422">
                  <c:v>35450</c:v>
                </c:pt>
                <c:pt idx="1423">
                  <c:v>35443</c:v>
                </c:pt>
                <c:pt idx="1424">
                  <c:v>35436</c:v>
                </c:pt>
                <c:pt idx="1425">
                  <c:v>35429</c:v>
                </c:pt>
                <c:pt idx="1426">
                  <c:v>35422</c:v>
                </c:pt>
                <c:pt idx="1427">
                  <c:v>35415</c:v>
                </c:pt>
                <c:pt idx="1428">
                  <c:v>35408</c:v>
                </c:pt>
                <c:pt idx="1429">
                  <c:v>35401</c:v>
                </c:pt>
                <c:pt idx="1430">
                  <c:v>35394</c:v>
                </c:pt>
                <c:pt idx="1431">
                  <c:v>35387</c:v>
                </c:pt>
                <c:pt idx="1432">
                  <c:v>35380</c:v>
                </c:pt>
                <c:pt idx="1433">
                  <c:v>35373</c:v>
                </c:pt>
                <c:pt idx="1434">
                  <c:v>35366</c:v>
                </c:pt>
                <c:pt idx="1435">
                  <c:v>35359</c:v>
                </c:pt>
                <c:pt idx="1436">
                  <c:v>35352</c:v>
                </c:pt>
                <c:pt idx="1437">
                  <c:v>35345</c:v>
                </c:pt>
                <c:pt idx="1438">
                  <c:v>35338</c:v>
                </c:pt>
                <c:pt idx="1439">
                  <c:v>35331</c:v>
                </c:pt>
                <c:pt idx="1440">
                  <c:v>35324</c:v>
                </c:pt>
                <c:pt idx="1441">
                  <c:v>35317</c:v>
                </c:pt>
                <c:pt idx="1442">
                  <c:v>35310</c:v>
                </c:pt>
                <c:pt idx="1443">
                  <c:v>35303</c:v>
                </c:pt>
                <c:pt idx="1444">
                  <c:v>35296</c:v>
                </c:pt>
                <c:pt idx="1445">
                  <c:v>35289</c:v>
                </c:pt>
                <c:pt idx="1446">
                  <c:v>35282</c:v>
                </c:pt>
                <c:pt idx="1447">
                  <c:v>35275</c:v>
                </c:pt>
                <c:pt idx="1448">
                  <c:v>35268</c:v>
                </c:pt>
                <c:pt idx="1449">
                  <c:v>35261</c:v>
                </c:pt>
                <c:pt idx="1450">
                  <c:v>35254</c:v>
                </c:pt>
                <c:pt idx="1451">
                  <c:v>35247</c:v>
                </c:pt>
                <c:pt idx="1452">
                  <c:v>35240</c:v>
                </c:pt>
                <c:pt idx="1453">
                  <c:v>35233</c:v>
                </c:pt>
                <c:pt idx="1454">
                  <c:v>35226</c:v>
                </c:pt>
                <c:pt idx="1455">
                  <c:v>35219</c:v>
                </c:pt>
                <c:pt idx="1456">
                  <c:v>35212</c:v>
                </c:pt>
                <c:pt idx="1457">
                  <c:v>35205</c:v>
                </c:pt>
                <c:pt idx="1458">
                  <c:v>35198</c:v>
                </c:pt>
                <c:pt idx="1459">
                  <c:v>35191</c:v>
                </c:pt>
                <c:pt idx="1460">
                  <c:v>35184</c:v>
                </c:pt>
                <c:pt idx="1461">
                  <c:v>35177</c:v>
                </c:pt>
                <c:pt idx="1462">
                  <c:v>35170</c:v>
                </c:pt>
                <c:pt idx="1463">
                  <c:v>35163</c:v>
                </c:pt>
                <c:pt idx="1464">
                  <c:v>35156</c:v>
                </c:pt>
                <c:pt idx="1465">
                  <c:v>35149</c:v>
                </c:pt>
                <c:pt idx="1466">
                  <c:v>35142</c:v>
                </c:pt>
                <c:pt idx="1467">
                  <c:v>35135</c:v>
                </c:pt>
                <c:pt idx="1468">
                  <c:v>35128</c:v>
                </c:pt>
                <c:pt idx="1469">
                  <c:v>35121</c:v>
                </c:pt>
                <c:pt idx="1470">
                  <c:v>35114</c:v>
                </c:pt>
                <c:pt idx="1471">
                  <c:v>35107</c:v>
                </c:pt>
                <c:pt idx="1472">
                  <c:v>35100</c:v>
                </c:pt>
                <c:pt idx="1473">
                  <c:v>35093</c:v>
                </c:pt>
                <c:pt idx="1474">
                  <c:v>35086</c:v>
                </c:pt>
                <c:pt idx="1475">
                  <c:v>35079</c:v>
                </c:pt>
                <c:pt idx="1476">
                  <c:v>35072</c:v>
                </c:pt>
                <c:pt idx="1477">
                  <c:v>35065</c:v>
                </c:pt>
                <c:pt idx="1478">
                  <c:v>35058</c:v>
                </c:pt>
                <c:pt idx="1479">
                  <c:v>35051</c:v>
                </c:pt>
                <c:pt idx="1480">
                  <c:v>35044</c:v>
                </c:pt>
                <c:pt idx="1481">
                  <c:v>35037</c:v>
                </c:pt>
                <c:pt idx="1482">
                  <c:v>35030</c:v>
                </c:pt>
                <c:pt idx="1483">
                  <c:v>35023</c:v>
                </c:pt>
                <c:pt idx="1484">
                  <c:v>35016</c:v>
                </c:pt>
                <c:pt idx="1485">
                  <c:v>35009</c:v>
                </c:pt>
                <c:pt idx="1486">
                  <c:v>35002</c:v>
                </c:pt>
                <c:pt idx="1487">
                  <c:v>34995</c:v>
                </c:pt>
                <c:pt idx="1488">
                  <c:v>34988</c:v>
                </c:pt>
                <c:pt idx="1489">
                  <c:v>34981</c:v>
                </c:pt>
                <c:pt idx="1490">
                  <c:v>34974</c:v>
                </c:pt>
                <c:pt idx="1491">
                  <c:v>34967</c:v>
                </c:pt>
                <c:pt idx="1492">
                  <c:v>34960</c:v>
                </c:pt>
                <c:pt idx="1493">
                  <c:v>34953</c:v>
                </c:pt>
                <c:pt idx="1494">
                  <c:v>34946</c:v>
                </c:pt>
                <c:pt idx="1495">
                  <c:v>34939</c:v>
                </c:pt>
                <c:pt idx="1496">
                  <c:v>34932</c:v>
                </c:pt>
                <c:pt idx="1497">
                  <c:v>34925</c:v>
                </c:pt>
                <c:pt idx="1498">
                  <c:v>34918</c:v>
                </c:pt>
                <c:pt idx="1499">
                  <c:v>34911</c:v>
                </c:pt>
                <c:pt idx="1500">
                  <c:v>34904</c:v>
                </c:pt>
                <c:pt idx="1501">
                  <c:v>34897</c:v>
                </c:pt>
                <c:pt idx="1502">
                  <c:v>34890</c:v>
                </c:pt>
                <c:pt idx="1503">
                  <c:v>34883</c:v>
                </c:pt>
                <c:pt idx="1504">
                  <c:v>34876</c:v>
                </c:pt>
                <c:pt idx="1505">
                  <c:v>34869</c:v>
                </c:pt>
                <c:pt idx="1506">
                  <c:v>34862</c:v>
                </c:pt>
                <c:pt idx="1507">
                  <c:v>34855</c:v>
                </c:pt>
                <c:pt idx="1508">
                  <c:v>34848</c:v>
                </c:pt>
                <c:pt idx="1509">
                  <c:v>34841</c:v>
                </c:pt>
                <c:pt idx="1510">
                  <c:v>34834</c:v>
                </c:pt>
                <c:pt idx="1511">
                  <c:v>34827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154.550003</c:v>
                </c:pt>
                <c:pt idx="1">
                  <c:v>152.5</c:v>
                </c:pt>
                <c:pt idx="2">
                  <c:v>151.780563</c:v>
                </c:pt>
                <c:pt idx="3">
                  <c:v>155.053192</c:v>
                </c:pt>
                <c:pt idx="4">
                  <c:v>165.763611</c:v>
                </c:pt>
                <c:pt idx="5">
                  <c:v>163.74052399999999</c:v>
                </c:pt>
                <c:pt idx="6">
                  <c:v>170.53372200000001</c:v>
                </c:pt>
                <c:pt idx="7">
                  <c:v>170.14695699999999</c:v>
                </c:pt>
                <c:pt idx="8">
                  <c:v>169.86926299999999</c:v>
                </c:pt>
                <c:pt idx="9">
                  <c:v>168.10403400000001</c:v>
                </c:pt>
                <c:pt idx="10">
                  <c:v>161.11251799999999</c:v>
                </c:pt>
                <c:pt idx="11">
                  <c:v>166.26937899999999</c:v>
                </c:pt>
                <c:pt idx="12">
                  <c:v>165.13883999999999</c:v>
                </c:pt>
                <c:pt idx="13">
                  <c:v>159.654709</c:v>
                </c:pt>
                <c:pt idx="14">
                  <c:v>157.91922</c:v>
                </c:pt>
                <c:pt idx="15">
                  <c:v>154.58163500000001</c:v>
                </c:pt>
                <c:pt idx="16">
                  <c:v>159.45133999999999</c:v>
                </c:pt>
                <c:pt idx="17">
                  <c:v>161.635345</c:v>
                </c:pt>
                <c:pt idx="18">
                  <c:v>159.21523999999999</c:v>
                </c:pt>
                <c:pt idx="19">
                  <c:v>159.85470599999999</c:v>
                </c:pt>
                <c:pt idx="20">
                  <c:v>156.37210099999999</c:v>
                </c:pt>
                <c:pt idx="21">
                  <c:v>157.31654399999999</c:v>
                </c:pt>
                <c:pt idx="22">
                  <c:v>153.479782</c:v>
                </c:pt>
                <c:pt idx="23">
                  <c:v>153.33223000000001</c:v>
                </c:pt>
                <c:pt idx="24">
                  <c:v>147.665649</c:v>
                </c:pt>
                <c:pt idx="25">
                  <c:v>148.265762</c:v>
                </c:pt>
                <c:pt idx="26">
                  <c:v>140.17906199999999</c:v>
                </c:pt>
                <c:pt idx="27">
                  <c:v>138.388565</c:v>
                </c:pt>
                <c:pt idx="28">
                  <c:v>131.826752</c:v>
                </c:pt>
                <c:pt idx="29">
                  <c:v>133.46839900000001</c:v>
                </c:pt>
                <c:pt idx="30">
                  <c:v>139.58918800000001</c:v>
                </c:pt>
                <c:pt idx="31">
                  <c:v>139.86210600000001</c:v>
                </c:pt>
                <c:pt idx="32">
                  <c:v>146.25578300000001</c:v>
                </c:pt>
                <c:pt idx="33">
                  <c:v>145.65150499999999</c:v>
                </c:pt>
                <c:pt idx="34">
                  <c:v>151.616364</c:v>
                </c:pt>
                <c:pt idx="35">
                  <c:v>152.03547699999999</c:v>
                </c:pt>
                <c:pt idx="36">
                  <c:v>154.452606</c:v>
                </c:pt>
                <c:pt idx="37">
                  <c:v>156.42138700000001</c:v>
                </c:pt>
                <c:pt idx="38">
                  <c:v>158.33168000000001</c:v>
                </c:pt>
                <c:pt idx="39">
                  <c:v>163.27316300000001</c:v>
                </c:pt>
                <c:pt idx="40">
                  <c:v>166.05090300000001</c:v>
                </c:pt>
                <c:pt idx="41">
                  <c:v>163.19520600000001</c:v>
                </c:pt>
                <c:pt idx="42">
                  <c:v>158.03469799999999</c:v>
                </c:pt>
                <c:pt idx="43">
                  <c:v>161.54441800000001</c:v>
                </c:pt>
                <c:pt idx="44">
                  <c:v>155.955917</c:v>
                </c:pt>
                <c:pt idx="45">
                  <c:v>160.50985700000001</c:v>
                </c:pt>
                <c:pt idx="46">
                  <c:v>156.54570000000001</c:v>
                </c:pt>
                <c:pt idx="47">
                  <c:v>158.605118</c:v>
                </c:pt>
                <c:pt idx="48">
                  <c:v>155.93656899999999</c:v>
                </c:pt>
                <c:pt idx="49">
                  <c:v>156.062286</c:v>
                </c:pt>
                <c:pt idx="50">
                  <c:v>143.62835699999999</c:v>
                </c:pt>
                <c:pt idx="51">
                  <c:v>148.01791399999999</c:v>
                </c:pt>
                <c:pt idx="52">
                  <c:v>146.89636200000001</c:v>
                </c:pt>
                <c:pt idx="53">
                  <c:v>146.819016</c:v>
                </c:pt>
                <c:pt idx="54">
                  <c:v>147.37011699999999</c:v>
                </c:pt>
                <c:pt idx="55">
                  <c:v>143.59600800000001</c:v>
                </c:pt>
                <c:pt idx="56">
                  <c:v>148.83338900000001</c:v>
                </c:pt>
                <c:pt idx="57">
                  <c:v>146.35858200000001</c:v>
                </c:pt>
                <c:pt idx="58">
                  <c:v>142.444962</c:v>
                </c:pt>
                <c:pt idx="59">
                  <c:v>138.09965500000001</c:v>
                </c:pt>
                <c:pt idx="60">
                  <c:v>141.332245</c:v>
                </c:pt>
                <c:pt idx="61">
                  <c:v>138.63682600000001</c:v>
                </c:pt>
                <c:pt idx="62">
                  <c:v>140.133194</c:v>
                </c:pt>
                <c:pt idx="63">
                  <c:v>141.025284</c:v>
                </c:pt>
                <c:pt idx="64">
                  <c:v>141.40898100000001</c:v>
                </c:pt>
                <c:pt idx="65">
                  <c:v>142.32023599999999</c:v>
                </c:pt>
                <c:pt idx="66">
                  <c:v>141.37060500000001</c:v>
                </c:pt>
                <c:pt idx="67">
                  <c:v>142.50900300000001</c:v>
                </c:pt>
                <c:pt idx="68">
                  <c:v>139.82626300000001</c:v>
                </c:pt>
                <c:pt idx="69">
                  <c:v>131.59726000000001</c:v>
                </c:pt>
                <c:pt idx="70">
                  <c:v>132.08244300000001</c:v>
                </c:pt>
                <c:pt idx="71">
                  <c:v>133.09085099999999</c:v>
                </c:pt>
                <c:pt idx="72">
                  <c:v>135.63092</c:v>
                </c:pt>
                <c:pt idx="73">
                  <c:v>138.39924600000001</c:v>
                </c:pt>
                <c:pt idx="74">
                  <c:v>141.167618</c:v>
                </c:pt>
                <c:pt idx="75">
                  <c:v>139.97846999999999</c:v>
                </c:pt>
                <c:pt idx="76">
                  <c:v>134.28952000000001</c:v>
                </c:pt>
                <c:pt idx="77">
                  <c:v>134.46078499999999</c:v>
                </c:pt>
                <c:pt idx="78">
                  <c:v>135.55481</c:v>
                </c:pt>
                <c:pt idx="79">
                  <c:v>126.831131</c:v>
                </c:pt>
                <c:pt idx="80">
                  <c:v>123.69171900000001</c:v>
                </c:pt>
                <c:pt idx="81">
                  <c:v>118.485451</c:v>
                </c:pt>
                <c:pt idx="82">
                  <c:v>119.07933</c:v>
                </c:pt>
                <c:pt idx="83">
                  <c:v>115.374611</c:v>
                </c:pt>
                <c:pt idx="84">
                  <c:v>122.246735</c:v>
                </c:pt>
                <c:pt idx="85">
                  <c:v>123.528786</c:v>
                </c:pt>
                <c:pt idx="86">
                  <c:v>117.995255</c:v>
                </c:pt>
                <c:pt idx="87">
                  <c:v>117.806725</c:v>
                </c:pt>
                <c:pt idx="88">
                  <c:v>121.671722</c:v>
                </c:pt>
                <c:pt idx="89">
                  <c:v>124.348923</c:v>
                </c:pt>
                <c:pt idx="90">
                  <c:v>116.496399</c:v>
                </c:pt>
                <c:pt idx="91">
                  <c:v>117.35424</c:v>
                </c:pt>
                <c:pt idx="92">
                  <c:v>114.394218</c:v>
                </c:pt>
                <c:pt idx="93">
                  <c:v>110.37840300000001</c:v>
                </c:pt>
                <c:pt idx="94">
                  <c:v>108.944855</c:v>
                </c:pt>
                <c:pt idx="95">
                  <c:v>106.677887</c:v>
                </c:pt>
                <c:pt idx="96">
                  <c:v>111.771553</c:v>
                </c:pt>
                <c:pt idx="97">
                  <c:v>106.537949</c:v>
                </c:pt>
                <c:pt idx="98">
                  <c:v>111.89283</c:v>
                </c:pt>
                <c:pt idx="99">
                  <c:v>117.340996</c:v>
                </c:pt>
                <c:pt idx="100">
                  <c:v>117.58356499999999</c:v>
                </c:pt>
                <c:pt idx="101">
                  <c:v>108.450401</c:v>
                </c:pt>
                <c:pt idx="102">
                  <c:v>119.47737100000001</c:v>
                </c:pt>
                <c:pt idx="103">
                  <c:v>121.371178</c:v>
                </c:pt>
                <c:pt idx="104">
                  <c:v>122.891792</c:v>
                </c:pt>
                <c:pt idx="105">
                  <c:v>125.056145</c:v>
                </c:pt>
                <c:pt idx="106">
                  <c:v>122.630577</c:v>
                </c:pt>
                <c:pt idx="107">
                  <c:v>116.937653</c:v>
                </c:pt>
                <c:pt idx="108">
                  <c:v>120.30437499999999</c:v>
                </c:pt>
                <c:pt idx="109">
                  <c:v>120.05463399999999</c:v>
                </c:pt>
                <c:pt idx="110">
                  <c:v>123.597076</c:v>
                </c:pt>
                <c:pt idx="111">
                  <c:v>119.31469</c:v>
                </c:pt>
                <c:pt idx="112">
                  <c:v>122.126434</c:v>
                </c:pt>
                <c:pt idx="113">
                  <c:v>134.187408</c:v>
                </c:pt>
                <c:pt idx="114">
                  <c:v>133.87297100000001</c:v>
                </c:pt>
                <c:pt idx="115">
                  <c:v>133.55845600000001</c:v>
                </c:pt>
                <c:pt idx="116">
                  <c:v>127.50949900000001</c:v>
                </c:pt>
                <c:pt idx="117">
                  <c:v>128.119934</c:v>
                </c:pt>
                <c:pt idx="118">
                  <c:v>124.66072800000001</c:v>
                </c:pt>
                <c:pt idx="119">
                  <c:v>132.26357999999999</c:v>
                </c:pt>
                <c:pt idx="120">
                  <c:v>133.71859699999999</c:v>
                </c:pt>
                <c:pt idx="121">
                  <c:v>138.29032900000001</c:v>
                </c:pt>
                <c:pt idx="122">
                  <c:v>136.63789399999999</c:v>
                </c:pt>
                <c:pt idx="123">
                  <c:v>128.36656199999999</c:v>
                </c:pt>
                <c:pt idx="124">
                  <c:v>139.364395</c:v>
                </c:pt>
                <c:pt idx="125">
                  <c:v>130.67997700000001</c:v>
                </c:pt>
                <c:pt idx="126">
                  <c:v>129.02752699999999</c:v>
                </c:pt>
                <c:pt idx="127">
                  <c:v>131.42356899999999</c:v>
                </c:pt>
                <c:pt idx="128">
                  <c:v>137.93232699999999</c:v>
                </c:pt>
                <c:pt idx="129">
                  <c:v>141.81553600000001</c:v>
                </c:pt>
                <c:pt idx="130">
                  <c:v>132.32321200000001</c:v>
                </c:pt>
                <c:pt idx="131">
                  <c:v>133.47988900000001</c:v>
                </c:pt>
                <c:pt idx="132">
                  <c:v>136.92247</c:v>
                </c:pt>
                <c:pt idx="133">
                  <c:v>140.91520700000001</c:v>
                </c:pt>
                <c:pt idx="134">
                  <c:v>142.173248</c:v>
                </c:pt>
                <c:pt idx="135">
                  <c:v>144.67100500000001</c:v>
                </c:pt>
                <c:pt idx="136">
                  <c:v>136.22045900000001</c:v>
                </c:pt>
                <c:pt idx="137">
                  <c:v>135.51855499999999</c:v>
                </c:pt>
                <c:pt idx="138">
                  <c:v>134.96249399999999</c:v>
                </c:pt>
                <c:pt idx="139">
                  <c:v>139.54783599999999</c:v>
                </c:pt>
                <c:pt idx="140">
                  <c:v>126.99509399999999</c:v>
                </c:pt>
                <c:pt idx="141">
                  <c:v>129.438187</c:v>
                </c:pt>
                <c:pt idx="142">
                  <c:v>131.90860000000001</c:v>
                </c:pt>
                <c:pt idx="143">
                  <c:v>132.984283</c:v>
                </c:pt>
                <c:pt idx="144">
                  <c:v>131.744553</c:v>
                </c:pt>
                <c:pt idx="145">
                  <c:v>129.21028100000001</c:v>
                </c:pt>
                <c:pt idx="146">
                  <c:v>134.44426000000001</c:v>
                </c:pt>
                <c:pt idx="147">
                  <c:v>134.03710899999999</c:v>
                </c:pt>
                <c:pt idx="148">
                  <c:v>130.399551</c:v>
                </c:pt>
                <c:pt idx="149">
                  <c:v>117.72244999999999</c:v>
                </c:pt>
                <c:pt idx="150">
                  <c:v>125.875229</c:v>
                </c:pt>
                <c:pt idx="151">
                  <c:v>121.387154</c:v>
                </c:pt>
                <c:pt idx="152">
                  <c:v>129.603317</c:v>
                </c:pt>
                <c:pt idx="153">
                  <c:v>127.368256</c:v>
                </c:pt>
                <c:pt idx="154">
                  <c:v>126.246246</c:v>
                </c:pt>
                <c:pt idx="155">
                  <c:v>128.834137</c:v>
                </c:pt>
                <c:pt idx="156">
                  <c:v>132.761246</c:v>
                </c:pt>
                <c:pt idx="157">
                  <c:v>130.27285800000001</c:v>
                </c:pt>
                <c:pt idx="158">
                  <c:v>132.40834000000001</c:v>
                </c:pt>
                <c:pt idx="159">
                  <c:v>128.70384200000001</c:v>
                </c:pt>
                <c:pt idx="160">
                  <c:v>129.765152</c:v>
                </c:pt>
                <c:pt idx="161">
                  <c:v>133.99232499999999</c:v>
                </c:pt>
                <c:pt idx="162">
                  <c:v>125.72686</c:v>
                </c:pt>
                <c:pt idx="163">
                  <c:v>130.78144800000001</c:v>
                </c:pt>
                <c:pt idx="164">
                  <c:v>126.509338</c:v>
                </c:pt>
                <c:pt idx="165">
                  <c:v>123.51432</c:v>
                </c:pt>
                <c:pt idx="166">
                  <c:v>120.52831999999999</c:v>
                </c:pt>
                <c:pt idx="167">
                  <c:v>115.527657</c:v>
                </c:pt>
                <c:pt idx="168">
                  <c:v>118.70251500000001</c:v>
                </c:pt>
                <c:pt idx="169">
                  <c:v>105.130646</c:v>
                </c:pt>
                <c:pt idx="170">
                  <c:v>109.70856499999999</c:v>
                </c:pt>
                <c:pt idx="171">
                  <c:v>108.899101</c:v>
                </c:pt>
                <c:pt idx="172">
                  <c:v>111.497849</c:v>
                </c:pt>
                <c:pt idx="173">
                  <c:v>106.808403</c:v>
                </c:pt>
                <c:pt idx="174">
                  <c:v>105.705528</c:v>
                </c:pt>
                <c:pt idx="175">
                  <c:v>104.15432699999999</c:v>
                </c:pt>
                <c:pt idx="176">
                  <c:v>101.069878</c:v>
                </c:pt>
                <c:pt idx="177">
                  <c:v>102.952827</c:v>
                </c:pt>
                <c:pt idx="178">
                  <c:v>98.586158999999995</c:v>
                </c:pt>
                <c:pt idx="179">
                  <c:v>97.24118</c:v>
                </c:pt>
                <c:pt idx="180">
                  <c:v>96.470070000000007</c:v>
                </c:pt>
                <c:pt idx="181">
                  <c:v>91.565437000000003</c:v>
                </c:pt>
                <c:pt idx="182">
                  <c:v>82.419655000000006</c:v>
                </c:pt>
                <c:pt idx="183">
                  <c:v>89.243117999999996</c:v>
                </c:pt>
                <c:pt idx="184">
                  <c:v>88.714104000000006</c:v>
                </c:pt>
                <c:pt idx="185">
                  <c:v>91.178466999999998</c:v>
                </c:pt>
                <c:pt idx="186">
                  <c:v>93.163123999999996</c:v>
                </c:pt>
                <c:pt idx="187">
                  <c:v>86.869415000000004</c:v>
                </c:pt>
                <c:pt idx="188">
                  <c:v>80.432648</c:v>
                </c:pt>
                <c:pt idx="189">
                  <c:v>77.598701000000005</c:v>
                </c:pt>
                <c:pt idx="190">
                  <c:v>79.815810999999997</c:v>
                </c:pt>
                <c:pt idx="191">
                  <c:v>80.334320000000005</c:v>
                </c:pt>
                <c:pt idx="192">
                  <c:v>73.942252999999994</c:v>
                </c:pt>
                <c:pt idx="193">
                  <c:v>75.158080999999996</c:v>
                </c:pt>
                <c:pt idx="194">
                  <c:v>70.679184000000006</c:v>
                </c:pt>
                <c:pt idx="195">
                  <c:v>67.854179000000002</c:v>
                </c:pt>
                <c:pt idx="196">
                  <c:v>70.303711000000007</c:v>
                </c:pt>
                <c:pt idx="197">
                  <c:v>69.293494999999993</c:v>
                </c:pt>
                <c:pt idx="198">
                  <c:v>64.448036000000002</c:v>
                </c:pt>
                <c:pt idx="199">
                  <c:v>66.852897999999996</c:v>
                </c:pt>
                <c:pt idx="200">
                  <c:v>65.216865999999996</c:v>
                </c:pt>
                <c:pt idx="201">
                  <c:v>62.820968999999998</c:v>
                </c:pt>
                <c:pt idx="202">
                  <c:v>67.889915000000002</c:v>
                </c:pt>
                <c:pt idx="203">
                  <c:v>76.516959999999997</c:v>
                </c:pt>
                <c:pt idx="204">
                  <c:v>68.712395000000001</c:v>
                </c:pt>
                <c:pt idx="205">
                  <c:v>67.612778000000006</c:v>
                </c:pt>
                <c:pt idx="206">
                  <c:v>62.230941999999999</c:v>
                </c:pt>
                <c:pt idx="207">
                  <c:v>66.799248000000006</c:v>
                </c:pt>
                <c:pt idx="208">
                  <c:v>62.445495999999999</c:v>
                </c:pt>
                <c:pt idx="209">
                  <c:v>61.524673</c:v>
                </c:pt>
                <c:pt idx="210">
                  <c:v>56.634529000000001</c:v>
                </c:pt>
                <c:pt idx="211">
                  <c:v>57.519587999999999</c:v>
                </c:pt>
                <c:pt idx="212">
                  <c:v>40.658847999999999</c:v>
                </c:pt>
                <c:pt idx="213">
                  <c:v>48.865729999999999</c:v>
                </c:pt>
                <c:pt idx="214">
                  <c:v>34.865780000000001</c:v>
                </c:pt>
                <c:pt idx="215">
                  <c:v>58.395705999999997</c:v>
                </c:pt>
                <c:pt idx="216">
                  <c:v>78.805588</c:v>
                </c:pt>
                <c:pt idx="217">
                  <c:v>87.164435999999995</c:v>
                </c:pt>
                <c:pt idx="218">
                  <c:v>108.26269499999999</c:v>
                </c:pt>
                <c:pt idx="219">
                  <c:v>108.808044</c:v>
                </c:pt>
                <c:pt idx="220">
                  <c:v>107.914047</c:v>
                </c:pt>
                <c:pt idx="221">
                  <c:v>104.087761</c:v>
                </c:pt>
                <c:pt idx="222">
                  <c:v>104.677757</c:v>
                </c:pt>
                <c:pt idx="223">
                  <c:v>101.486221</c:v>
                </c:pt>
                <c:pt idx="224">
                  <c:v>101.615486</c:v>
                </c:pt>
                <c:pt idx="225">
                  <c:v>99.690513999999993</c:v>
                </c:pt>
                <c:pt idx="226">
                  <c:v>95.813964999999996</c:v>
                </c:pt>
                <c:pt idx="227">
                  <c:v>97.792152000000002</c:v>
                </c:pt>
                <c:pt idx="228">
                  <c:v>102.529175</c:v>
                </c:pt>
                <c:pt idx="229">
                  <c:v>106.299278</c:v>
                </c:pt>
                <c:pt idx="230">
                  <c:v>105.06624600000001</c:v>
                </c:pt>
                <c:pt idx="231">
                  <c:v>101.72193900000001</c:v>
                </c:pt>
                <c:pt idx="232">
                  <c:v>99.885666000000001</c:v>
                </c:pt>
                <c:pt idx="233">
                  <c:v>101.934837</c:v>
                </c:pt>
                <c:pt idx="234">
                  <c:v>99.504233999999997</c:v>
                </c:pt>
                <c:pt idx="235">
                  <c:v>99.681640999999999</c:v>
                </c:pt>
                <c:pt idx="236">
                  <c:v>97.978431999999998</c:v>
                </c:pt>
                <c:pt idx="237">
                  <c:v>99.501510999999994</c:v>
                </c:pt>
                <c:pt idx="238">
                  <c:v>102.476692</c:v>
                </c:pt>
                <c:pt idx="239">
                  <c:v>102.423889</c:v>
                </c:pt>
                <c:pt idx="240">
                  <c:v>105.451897</c:v>
                </c:pt>
                <c:pt idx="241">
                  <c:v>112.08884399999999</c:v>
                </c:pt>
                <c:pt idx="242">
                  <c:v>110.45161400000001</c:v>
                </c:pt>
                <c:pt idx="243">
                  <c:v>106.490578</c:v>
                </c:pt>
                <c:pt idx="244">
                  <c:v>106.09446</c:v>
                </c:pt>
                <c:pt idx="245">
                  <c:v>103.075249</c:v>
                </c:pt>
                <c:pt idx="246">
                  <c:v>107.766891</c:v>
                </c:pt>
                <c:pt idx="247">
                  <c:v>105.707161</c:v>
                </c:pt>
                <c:pt idx="248">
                  <c:v>110.87412999999999</c:v>
                </c:pt>
                <c:pt idx="249">
                  <c:v>109.509766</c:v>
                </c:pt>
                <c:pt idx="250">
                  <c:v>109.044601</c:v>
                </c:pt>
                <c:pt idx="251">
                  <c:v>108.06568900000001</c:v>
                </c:pt>
                <c:pt idx="252">
                  <c:v>106.396286</c:v>
                </c:pt>
                <c:pt idx="253">
                  <c:v>105.959259</c:v>
                </c:pt>
                <c:pt idx="254">
                  <c:v>104.60451500000001</c:v>
                </c:pt>
                <c:pt idx="255">
                  <c:v>106.037933</c:v>
                </c:pt>
                <c:pt idx="256">
                  <c:v>101.66773999999999</c:v>
                </c:pt>
                <c:pt idx="257">
                  <c:v>104.997826</c:v>
                </c:pt>
                <c:pt idx="258">
                  <c:v>104.761833</c:v>
                </c:pt>
                <c:pt idx="259">
                  <c:v>106.413757</c:v>
                </c:pt>
                <c:pt idx="260">
                  <c:v>102.85644499999999</c:v>
                </c:pt>
                <c:pt idx="261">
                  <c:v>106.300156</c:v>
                </c:pt>
                <c:pt idx="262">
                  <c:v>102.14846</c:v>
                </c:pt>
                <c:pt idx="263">
                  <c:v>101.185104</c:v>
                </c:pt>
                <c:pt idx="264">
                  <c:v>103.339073</c:v>
                </c:pt>
                <c:pt idx="265">
                  <c:v>105.50174699999999</c:v>
                </c:pt>
                <c:pt idx="266">
                  <c:v>102.001541</c:v>
                </c:pt>
                <c:pt idx="267">
                  <c:v>96.112823000000006</c:v>
                </c:pt>
                <c:pt idx="268">
                  <c:v>93.489829999999998</c:v>
                </c:pt>
                <c:pt idx="269">
                  <c:v>96.972672000000003</c:v>
                </c:pt>
                <c:pt idx="270">
                  <c:v>97.068207000000001</c:v>
                </c:pt>
                <c:pt idx="271">
                  <c:v>97.380898000000002</c:v>
                </c:pt>
                <c:pt idx="272">
                  <c:v>95.02713</c:v>
                </c:pt>
                <c:pt idx="273">
                  <c:v>91.179512000000003</c:v>
                </c:pt>
                <c:pt idx="274">
                  <c:v>92.438880999999995</c:v>
                </c:pt>
                <c:pt idx="275">
                  <c:v>94.688423</c:v>
                </c:pt>
                <c:pt idx="276">
                  <c:v>93.127769000000001</c:v>
                </c:pt>
                <c:pt idx="277">
                  <c:v>87.444748000000004</c:v>
                </c:pt>
                <c:pt idx="278">
                  <c:v>84.805869999999999</c:v>
                </c:pt>
                <c:pt idx="279">
                  <c:v>85.530258000000003</c:v>
                </c:pt>
                <c:pt idx="280">
                  <c:v>88.997009000000006</c:v>
                </c:pt>
                <c:pt idx="281">
                  <c:v>90.402687</c:v>
                </c:pt>
                <c:pt idx="282">
                  <c:v>95.326842999999997</c:v>
                </c:pt>
                <c:pt idx="283">
                  <c:v>96.215096000000003</c:v>
                </c:pt>
                <c:pt idx="284">
                  <c:v>96.465164000000001</c:v>
                </c:pt>
                <c:pt idx="285">
                  <c:v>96.965369999999993</c:v>
                </c:pt>
                <c:pt idx="286">
                  <c:v>90.808014</c:v>
                </c:pt>
                <c:pt idx="287">
                  <c:v>89.609306000000004</c:v>
                </c:pt>
                <c:pt idx="288">
                  <c:v>91.696235999999999</c:v>
                </c:pt>
                <c:pt idx="289">
                  <c:v>91.429726000000002</c:v>
                </c:pt>
                <c:pt idx="290">
                  <c:v>92.825676000000001</c:v>
                </c:pt>
                <c:pt idx="291">
                  <c:v>95.223595000000003</c:v>
                </c:pt>
                <c:pt idx="292">
                  <c:v>96.679489000000004</c:v>
                </c:pt>
                <c:pt idx="293">
                  <c:v>101.954933</c:v>
                </c:pt>
                <c:pt idx="294">
                  <c:v>102.04911800000001</c:v>
                </c:pt>
                <c:pt idx="295">
                  <c:v>99.377144000000001</c:v>
                </c:pt>
                <c:pt idx="296">
                  <c:v>97.912711999999999</c:v>
                </c:pt>
                <c:pt idx="297">
                  <c:v>97.501625000000004</c:v>
                </c:pt>
                <c:pt idx="298">
                  <c:v>93.750549000000007</c:v>
                </c:pt>
                <c:pt idx="299">
                  <c:v>93.245293000000004</c:v>
                </c:pt>
                <c:pt idx="300">
                  <c:v>91.446831000000003</c:v>
                </c:pt>
                <c:pt idx="301">
                  <c:v>94.598419000000007</c:v>
                </c:pt>
                <c:pt idx="302">
                  <c:v>95.346207000000007</c:v>
                </c:pt>
                <c:pt idx="303">
                  <c:v>94.487091000000007</c:v>
                </c:pt>
                <c:pt idx="304">
                  <c:v>91.067595999999995</c:v>
                </c:pt>
                <c:pt idx="305">
                  <c:v>92.607224000000002</c:v>
                </c:pt>
                <c:pt idx="306">
                  <c:v>80.043509999999998</c:v>
                </c:pt>
                <c:pt idx="307">
                  <c:v>77.789360000000002</c:v>
                </c:pt>
                <c:pt idx="308">
                  <c:v>75.280006</c:v>
                </c:pt>
                <c:pt idx="309">
                  <c:v>74.752655000000004</c:v>
                </c:pt>
                <c:pt idx="310">
                  <c:v>72.353904999999997</c:v>
                </c:pt>
                <c:pt idx="311">
                  <c:v>76.836678000000006</c:v>
                </c:pt>
                <c:pt idx="312">
                  <c:v>78.963234</c:v>
                </c:pt>
                <c:pt idx="313">
                  <c:v>80.332725999999994</c:v>
                </c:pt>
                <c:pt idx="314">
                  <c:v>77.449119999999994</c:v>
                </c:pt>
                <c:pt idx="315">
                  <c:v>74.075355999999999</c:v>
                </c:pt>
                <c:pt idx="316">
                  <c:v>73.349143999999995</c:v>
                </c:pt>
                <c:pt idx="317">
                  <c:v>71.989563000000004</c:v>
                </c:pt>
                <c:pt idx="318">
                  <c:v>71.145118999999994</c:v>
                </c:pt>
                <c:pt idx="319">
                  <c:v>79.842963999999995</c:v>
                </c:pt>
                <c:pt idx="320">
                  <c:v>80.062538000000004</c:v>
                </c:pt>
                <c:pt idx="321">
                  <c:v>80.619865000000004</c:v>
                </c:pt>
                <c:pt idx="322">
                  <c:v>80.518517000000003</c:v>
                </c:pt>
                <c:pt idx="323">
                  <c:v>81.506530999999995</c:v>
                </c:pt>
                <c:pt idx="324">
                  <c:v>78.272270000000006</c:v>
                </c:pt>
                <c:pt idx="325">
                  <c:v>81.101203999999996</c:v>
                </c:pt>
                <c:pt idx="326">
                  <c:v>83.170119999999997</c:v>
                </c:pt>
                <c:pt idx="327">
                  <c:v>83.634559999999993</c:v>
                </c:pt>
                <c:pt idx="328">
                  <c:v>82.2453</c:v>
                </c:pt>
                <c:pt idx="329">
                  <c:v>83.327704999999995</c:v>
                </c:pt>
                <c:pt idx="330">
                  <c:v>80.567145999999994</c:v>
                </c:pt>
                <c:pt idx="331">
                  <c:v>80.886009000000001</c:v>
                </c:pt>
                <c:pt idx="332">
                  <c:v>74.181877</c:v>
                </c:pt>
                <c:pt idx="333">
                  <c:v>72.503737999999998</c:v>
                </c:pt>
                <c:pt idx="334">
                  <c:v>71.354218000000003</c:v>
                </c:pt>
                <c:pt idx="335">
                  <c:v>67.326706000000001</c:v>
                </c:pt>
                <c:pt idx="336">
                  <c:v>69.483108999999999</c:v>
                </c:pt>
                <c:pt idx="337">
                  <c:v>69.340446</c:v>
                </c:pt>
                <c:pt idx="338">
                  <c:v>69.038398999999998</c:v>
                </c:pt>
                <c:pt idx="339">
                  <c:v>69.919403000000003</c:v>
                </c:pt>
                <c:pt idx="340">
                  <c:v>69.449532000000005</c:v>
                </c:pt>
                <c:pt idx="341">
                  <c:v>66.638656999999995</c:v>
                </c:pt>
                <c:pt idx="342">
                  <c:v>67.285804999999996</c:v>
                </c:pt>
                <c:pt idx="343">
                  <c:v>65.579284999999999</c:v>
                </c:pt>
                <c:pt idx="344">
                  <c:v>68.992264000000006</c:v>
                </c:pt>
                <c:pt idx="345">
                  <c:v>69.808052000000004</c:v>
                </c:pt>
                <c:pt idx="346">
                  <c:v>65.387816999999998</c:v>
                </c:pt>
                <c:pt idx="347">
                  <c:v>68.193123</c:v>
                </c:pt>
                <c:pt idx="348">
                  <c:v>69.658225999999999</c:v>
                </c:pt>
                <c:pt idx="349">
                  <c:v>69.916259999999994</c:v>
                </c:pt>
                <c:pt idx="350">
                  <c:v>69.375174999999999</c:v>
                </c:pt>
                <c:pt idx="351">
                  <c:v>69.217026000000004</c:v>
                </c:pt>
                <c:pt idx="352">
                  <c:v>69.799721000000005</c:v>
                </c:pt>
                <c:pt idx="353">
                  <c:v>73.820380999999998</c:v>
                </c:pt>
                <c:pt idx="354">
                  <c:v>74.045135000000002</c:v>
                </c:pt>
                <c:pt idx="355">
                  <c:v>74.536072000000004</c:v>
                </c:pt>
                <c:pt idx="356">
                  <c:v>74.759247000000002</c:v>
                </c:pt>
                <c:pt idx="357">
                  <c:v>73.345725999999999</c:v>
                </c:pt>
                <c:pt idx="358">
                  <c:v>73.816886999999994</c:v>
                </c:pt>
                <c:pt idx="359">
                  <c:v>76.147971999999996</c:v>
                </c:pt>
                <c:pt idx="360">
                  <c:v>75.470153999999994</c:v>
                </c:pt>
                <c:pt idx="361">
                  <c:v>72.700965999999994</c:v>
                </c:pt>
                <c:pt idx="362">
                  <c:v>71.882598999999999</c:v>
                </c:pt>
                <c:pt idx="363">
                  <c:v>72.998549999999994</c:v>
                </c:pt>
                <c:pt idx="364">
                  <c:v>72.188484000000003</c:v>
                </c:pt>
                <c:pt idx="365">
                  <c:v>70.419510000000002</c:v>
                </c:pt>
                <c:pt idx="366">
                  <c:v>69.568077000000002</c:v>
                </c:pt>
                <c:pt idx="367">
                  <c:v>67.757796999999997</c:v>
                </c:pt>
                <c:pt idx="368">
                  <c:v>68.014258999999996</c:v>
                </c:pt>
                <c:pt idx="369">
                  <c:v>68.695732000000007</c:v>
                </c:pt>
                <c:pt idx="370">
                  <c:v>62.981361</c:v>
                </c:pt>
                <c:pt idx="371">
                  <c:v>62.940303999999998</c:v>
                </c:pt>
                <c:pt idx="372">
                  <c:v>60.887737000000001</c:v>
                </c:pt>
                <c:pt idx="373">
                  <c:v>61.667698000000001</c:v>
                </c:pt>
                <c:pt idx="374">
                  <c:v>61.955044000000001</c:v>
                </c:pt>
                <c:pt idx="375">
                  <c:v>62.997765000000001</c:v>
                </c:pt>
                <c:pt idx="376">
                  <c:v>62.628323000000002</c:v>
                </c:pt>
                <c:pt idx="377">
                  <c:v>58.966492000000002</c:v>
                </c:pt>
                <c:pt idx="378">
                  <c:v>60.395096000000002</c:v>
                </c:pt>
                <c:pt idx="379">
                  <c:v>60.296581000000003</c:v>
                </c:pt>
                <c:pt idx="380">
                  <c:v>60.239100999999998</c:v>
                </c:pt>
                <c:pt idx="381">
                  <c:v>58.290008999999998</c:v>
                </c:pt>
                <c:pt idx="382">
                  <c:v>59.243155999999999</c:v>
                </c:pt>
                <c:pt idx="383">
                  <c:v>60.676997999999998</c:v>
                </c:pt>
                <c:pt idx="384">
                  <c:v>61.532383000000003</c:v>
                </c:pt>
                <c:pt idx="385">
                  <c:v>64.033446999999995</c:v>
                </c:pt>
                <c:pt idx="386">
                  <c:v>61.133254999999998</c:v>
                </c:pt>
                <c:pt idx="387">
                  <c:v>61.059894999999997</c:v>
                </c:pt>
                <c:pt idx="388">
                  <c:v>59.340930999999998</c:v>
                </c:pt>
                <c:pt idx="389">
                  <c:v>57.125022999999999</c:v>
                </c:pt>
                <c:pt idx="390">
                  <c:v>52.025149999999996</c:v>
                </c:pt>
                <c:pt idx="391">
                  <c:v>51.006813000000001</c:v>
                </c:pt>
                <c:pt idx="392">
                  <c:v>51.381554000000001</c:v>
                </c:pt>
                <c:pt idx="393">
                  <c:v>50.697223999999999</c:v>
                </c:pt>
                <c:pt idx="394">
                  <c:v>49.752868999999997</c:v>
                </c:pt>
                <c:pt idx="395">
                  <c:v>49.502612999999997</c:v>
                </c:pt>
                <c:pt idx="396">
                  <c:v>50.899211999999999</c:v>
                </c:pt>
                <c:pt idx="397">
                  <c:v>50.011195999999998</c:v>
                </c:pt>
                <c:pt idx="398">
                  <c:v>49.607559000000002</c:v>
                </c:pt>
                <c:pt idx="399">
                  <c:v>50.317962999999999</c:v>
                </c:pt>
                <c:pt idx="400">
                  <c:v>49.397671000000003</c:v>
                </c:pt>
                <c:pt idx="401">
                  <c:v>49.752868999999997</c:v>
                </c:pt>
                <c:pt idx="402">
                  <c:v>50.657032000000001</c:v>
                </c:pt>
                <c:pt idx="403">
                  <c:v>50.390625</c:v>
                </c:pt>
                <c:pt idx="404">
                  <c:v>49.696362000000001</c:v>
                </c:pt>
                <c:pt idx="405">
                  <c:v>50.503642999999997</c:v>
                </c:pt>
                <c:pt idx="406">
                  <c:v>50.439056000000001</c:v>
                </c:pt>
                <c:pt idx="407">
                  <c:v>49.625092000000002</c:v>
                </c:pt>
                <c:pt idx="408">
                  <c:v>50.4011</c:v>
                </c:pt>
                <c:pt idx="409">
                  <c:v>53.473166999999997</c:v>
                </c:pt>
                <c:pt idx="410">
                  <c:v>53.977187999999998</c:v>
                </c:pt>
                <c:pt idx="411">
                  <c:v>54.249186999999999</c:v>
                </c:pt>
                <c:pt idx="412">
                  <c:v>54.201199000000003</c:v>
                </c:pt>
                <c:pt idx="413">
                  <c:v>53.985188000000001</c:v>
                </c:pt>
                <c:pt idx="414">
                  <c:v>52.921146</c:v>
                </c:pt>
                <c:pt idx="415">
                  <c:v>50.649116999999997</c:v>
                </c:pt>
                <c:pt idx="416">
                  <c:v>49.993102999999998</c:v>
                </c:pt>
                <c:pt idx="417">
                  <c:v>49.801102</c:v>
                </c:pt>
                <c:pt idx="418">
                  <c:v>50.641117000000001</c:v>
                </c:pt>
                <c:pt idx="419">
                  <c:v>51.361117999999998</c:v>
                </c:pt>
                <c:pt idx="420">
                  <c:v>51.434361000000003</c:v>
                </c:pt>
                <c:pt idx="421">
                  <c:v>53.220562000000001</c:v>
                </c:pt>
                <c:pt idx="422">
                  <c:v>52.212341000000002</c:v>
                </c:pt>
                <c:pt idx="423">
                  <c:v>53.419018000000001</c:v>
                </c:pt>
                <c:pt idx="424">
                  <c:v>53.641300000000001</c:v>
                </c:pt>
                <c:pt idx="425">
                  <c:v>51.545490000000001</c:v>
                </c:pt>
                <c:pt idx="426">
                  <c:v>50.6008</c:v>
                </c:pt>
                <c:pt idx="427">
                  <c:v>48.576450000000001</c:v>
                </c:pt>
                <c:pt idx="428">
                  <c:v>46.575920000000004</c:v>
                </c:pt>
                <c:pt idx="429">
                  <c:v>46.82996</c:v>
                </c:pt>
                <c:pt idx="430">
                  <c:v>50.060977999999999</c:v>
                </c:pt>
                <c:pt idx="431">
                  <c:v>49.163918000000002</c:v>
                </c:pt>
                <c:pt idx="432">
                  <c:v>47.814354000000002</c:v>
                </c:pt>
                <c:pt idx="433">
                  <c:v>48.842162999999999</c:v>
                </c:pt>
                <c:pt idx="434">
                  <c:v>50.12603</c:v>
                </c:pt>
                <c:pt idx="435">
                  <c:v>50.850670000000001</c:v>
                </c:pt>
                <c:pt idx="436">
                  <c:v>49.228110999999998</c:v>
                </c:pt>
                <c:pt idx="437">
                  <c:v>45.502529000000003</c:v>
                </c:pt>
                <c:pt idx="438">
                  <c:v>45.234726000000002</c:v>
                </c:pt>
                <c:pt idx="439">
                  <c:v>44.935428999999999</c:v>
                </c:pt>
                <c:pt idx="440">
                  <c:v>43.423141000000001</c:v>
                </c:pt>
                <c:pt idx="441">
                  <c:v>42.800888</c:v>
                </c:pt>
                <c:pt idx="442">
                  <c:v>43.448791999999997</c:v>
                </c:pt>
                <c:pt idx="443">
                  <c:v>43.575522999999997</c:v>
                </c:pt>
                <c:pt idx="444">
                  <c:v>44.997779999999999</c:v>
                </c:pt>
                <c:pt idx="445">
                  <c:v>45.863785</c:v>
                </c:pt>
                <c:pt idx="446">
                  <c:v>46.568007999999999</c:v>
                </c:pt>
                <c:pt idx="447">
                  <c:v>47.853031000000001</c:v>
                </c:pt>
                <c:pt idx="448">
                  <c:v>49.417385000000003</c:v>
                </c:pt>
                <c:pt idx="449">
                  <c:v>48.509506000000002</c:v>
                </c:pt>
                <c:pt idx="450">
                  <c:v>49.054240999999998</c:v>
                </c:pt>
                <c:pt idx="451">
                  <c:v>48.034602999999997</c:v>
                </c:pt>
                <c:pt idx="452">
                  <c:v>48.223166999999997</c:v>
                </c:pt>
                <c:pt idx="453">
                  <c:v>49.012337000000002</c:v>
                </c:pt>
                <c:pt idx="454">
                  <c:v>50.541786000000002</c:v>
                </c:pt>
                <c:pt idx="455">
                  <c:v>50.122779999999999</c:v>
                </c:pt>
                <c:pt idx="456">
                  <c:v>51.512543000000001</c:v>
                </c:pt>
                <c:pt idx="457">
                  <c:v>51.030665999999997</c:v>
                </c:pt>
                <c:pt idx="458">
                  <c:v>50.695427000000002</c:v>
                </c:pt>
                <c:pt idx="459">
                  <c:v>50.0107</c:v>
                </c:pt>
                <c:pt idx="460">
                  <c:v>48.728541999999997</c:v>
                </c:pt>
                <c:pt idx="461">
                  <c:v>50.565143999999997</c:v>
                </c:pt>
                <c:pt idx="462">
                  <c:v>47.730559999999997</c:v>
                </c:pt>
                <c:pt idx="463">
                  <c:v>47.203837999999998</c:v>
                </c:pt>
                <c:pt idx="464">
                  <c:v>44.937550000000002</c:v>
                </c:pt>
                <c:pt idx="465">
                  <c:v>45.422683999999997</c:v>
                </c:pt>
                <c:pt idx="466">
                  <c:v>44.875171999999999</c:v>
                </c:pt>
                <c:pt idx="467">
                  <c:v>44.306880999999997</c:v>
                </c:pt>
                <c:pt idx="468">
                  <c:v>44.327663000000001</c:v>
                </c:pt>
                <c:pt idx="469">
                  <c:v>44.348464999999997</c:v>
                </c:pt>
                <c:pt idx="470">
                  <c:v>46.441467000000003</c:v>
                </c:pt>
                <c:pt idx="471">
                  <c:v>45.006855000000002</c:v>
                </c:pt>
                <c:pt idx="472">
                  <c:v>47.272499000000003</c:v>
                </c:pt>
                <c:pt idx="473">
                  <c:v>46.358383000000003</c:v>
                </c:pt>
                <c:pt idx="474">
                  <c:v>47.458083999999999</c:v>
                </c:pt>
                <c:pt idx="475">
                  <c:v>45.877274</c:v>
                </c:pt>
                <c:pt idx="476">
                  <c:v>43.368637</c:v>
                </c:pt>
                <c:pt idx="477">
                  <c:v>43.100594000000001</c:v>
                </c:pt>
                <c:pt idx="478">
                  <c:v>43.987206</c:v>
                </c:pt>
                <c:pt idx="479">
                  <c:v>42.756934999999999</c:v>
                </c:pt>
                <c:pt idx="480">
                  <c:v>42.420161999999998</c:v>
                </c:pt>
                <c:pt idx="481">
                  <c:v>41.684764999999999</c:v>
                </c:pt>
                <c:pt idx="482">
                  <c:v>42.186484999999998</c:v>
                </c:pt>
                <c:pt idx="483">
                  <c:v>42.076507999999997</c:v>
                </c:pt>
                <c:pt idx="484">
                  <c:v>40.619441999999999</c:v>
                </c:pt>
                <c:pt idx="485">
                  <c:v>40.773350000000001</c:v>
                </c:pt>
                <c:pt idx="486">
                  <c:v>39.772564000000003</c:v>
                </c:pt>
                <c:pt idx="487">
                  <c:v>39.758949000000001</c:v>
                </c:pt>
                <c:pt idx="488">
                  <c:v>39.057735000000001</c:v>
                </c:pt>
                <c:pt idx="489">
                  <c:v>39.064518</c:v>
                </c:pt>
                <c:pt idx="490">
                  <c:v>39.840640999999998</c:v>
                </c:pt>
                <c:pt idx="491">
                  <c:v>38.799022999999998</c:v>
                </c:pt>
                <c:pt idx="492">
                  <c:v>38.0229</c:v>
                </c:pt>
                <c:pt idx="493">
                  <c:v>38.056950000000001</c:v>
                </c:pt>
                <c:pt idx="494">
                  <c:v>36.423008000000003</c:v>
                </c:pt>
                <c:pt idx="495">
                  <c:v>35.252032999999997</c:v>
                </c:pt>
                <c:pt idx="496">
                  <c:v>34.755043000000001</c:v>
                </c:pt>
                <c:pt idx="497">
                  <c:v>33.141540999999997</c:v>
                </c:pt>
                <c:pt idx="498">
                  <c:v>32.568747999999999</c:v>
                </c:pt>
                <c:pt idx="499">
                  <c:v>34.736857999999998</c:v>
                </c:pt>
                <c:pt idx="500">
                  <c:v>34.945594999999997</c:v>
                </c:pt>
                <c:pt idx="501">
                  <c:v>34.467537</c:v>
                </c:pt>
                <c:pt idx="502">
                  <c:v>32.036827000000002</c:v>
                </c:pt>
                <c:pt idx="503">
                  <c:v>32.366764000000003</c:v>
                </c:pt>
                <c:pt idx="504">
                  <c:v>31.861763</c:v>
                </c:pt>
                <c:pt idx="505">
                  <c:v>32.030109000000003</c:v>
                </c:pt>
                <c:pt idx="506">
                  <c:v>31.222117999999998</c:v>
                </c:pt>
                <c:pt idx="507">
                  <c:v>31.787703</c:v>
                </c:pt>
                <c:pt idx="508">
                  <c:v>31.417366000000001</c:v>
                </c:pt>
                <c:pt idx="509">
                  <c:v>30.070716999999998</c:v>
                </c:pt>
                <c:pt idx="510">
                  <c:v>29.882190999999999</c:v>
                </c:pt>
                <c:pt idx="511">
                  <c:v>29.565667999999999</c:v>
                </c:pt>
                <c:pt idx="512">
                  <c:v>30.816424999999999</c:v>
                </c:pt>
                <c:pt idx="513">
                  <c:v>31.042618000000001</c:v>
                </c:pt>
                <c:pt idx="514">
                  <c:v>31.654692000000001</c:v>
                </c:pt>
                <c:pt idx="515">
                  <c:v>33.051811000000001</c:v>
                </c:pt>
                <c:pt idx="516">
                  <c:v>33.989876000000002</c:v>
                </c:pt>
                <c:pt idx="517">
                  <c:v>33.344546999999999</c:v>
                </c:pt>
                <c:pt idx="518">
                  <c:v>32.965316999999999</c:v>
                </c:pt>
                <c:pt idx="519">
                  <c:v>32.260120000000001</c:v>
                </c:pt>
                <c:pt idx="520">
                  <c:v>33.085082999999997</c:v>
                </c:pt>
                <c:pt idx="521">
                  <c:v>33.045161999999998</c:v>
                </c:pt>
                <c:pt idx="522">
                  <c:v>33.211483000000001</c:v>
                </c:pt>
                <c:pt idx="523">
                  <c:v>32.246799000000003</c:v>
                </c:pt>
                <c:pt idx="524">
                  <c:v>31.888824</c:v>
                </c:pt>
                <c:pt idx="525">
                  <c:v>33.718184999999998</c:v>
                </c:pt>
                <c:pt idx="526">
                  <c:v>33.310187999999997</c:v>
                </c:pt>
                <c:pt idx="527">
                  <c:v>33.336520999999998</c:v>
                </c:pt>
                <c:pt idx="528">
                  <c:v>32.388924000000003</c:v>
                </c:pt>
                <c:pt idx="529">
                  <c:v>32.869307999999997</c:v>
                </c:pt>
                <c:pt idx="530">
                  <c:v>33.599727999999999</c:v>
                </c:pt>
                <c:pt idx="531">
                  <c:v>33.566833000000003</c:v>
                </c:pt>
                <c:pt idx="532">
                  <c:v>31.836174</c:v>
                </c:pt>
                <c:pt idx="533">
                  <c:v>31.757211999999999</c:v>
                </c:pt>
                <c:pt idx="534">
                  <c:v>32.533687999999998</c:v>
                </c:pt>
                <c:pt idx="535">
                  <c:v>32.968013999999997</c:v>
                </c:pt>
                <c:pt idx="536">
                  <c:v>33.533915999999998</c:v>
                </c:pt>
                <c:pt idx="537">
                  <c:v>33.938491999999997</c:v>
                </c:pt>
                <c:pt idx="538">
                  <c:v>34.518036000000002</c:v>
                </c:pt>
                <c:pt idx="539">
                  <c:v>35.377566999999999</c:v>
                </c:pt>
                <c:pt idx="540">
                  <c:v>33.267795999999997</c:v>
                </c:pt>
                <c:pt idx="541">
                  <c:v>33.619433999999998</c:v>
                </c:pt>
                <c:pt idx="542">
                  <c:v>34.172901000000003</c:v>
                </c:pt>
                <c:pt idx="543">
                  <c:v>34.726398000000003</c:v>
                </c:pt>
                <c:pt idx="544">
                  <c:v>35.078026000000001</c:v>
                </c:pt>
                <c:pt idx="545">
                  <c:v>34.837108999999998</c:v>
                </c:pt>
                <c:pt idx="546">
                  <c:v>33.964539000000002</c:v>
                </c:pt>
                <c:pt idx="547">
                  <c:v>33.521754999999999</c:v>
                </c:pt>
                <c:pt idx="548">
                  <c:v>33.665016000000001</c:v>
                </c:pt>
                <c:pt idx="549">
                  <c:v>33.905932999999997</c:v>
                </c:pt>
                <c:pt idx="550">
                  <c:v>32.489486999999997</c:v>
                </c:pt>
                <c:pt idx="551">
                  <c:v>30.057613</c:v>
                </c:pt>
                <c:pt idx="552">
                  <c:v>30.044747999999998</c:v>
                </c:pt>
                <c:pt idx="553">
                  <c:v>29.452860000000001</c:v>
                </c:pt>
                <c:pt idx="554">
                  <c:v>31.119140999999999</c:v>
                </c:pt>
                <c:pt idx="555">
                  <c:v>30.527256000000001</c:v>
                </c:pt>
                <c:pt idx="556">
                  <c:v>29.729506000000001</c:v>
                </c:pt>
                <c:pt idx="557">
                  <c:v>30.244195999999999</c:v>
                </c:pt>
                <c:pt idx="558">
                  <c:v>30.8232</c:v>
                </c:pt>
                <c:pt idx="559">
                  <c:v>31.884747999999998</c:v>
                </c:pt>
                <c:pt idx="560">
                  <c:v>32.090629999999997</c:v>
                </c:pt>
                <c:pt idx="561">
                  <c:v>31.479433</c:v>
                </c:pt>
                <c:pt idx="562">
                  <c:v>31.839714000000001</c:v>
                </c:pt>
                <c:pt idx="563">
                  <c:v>32.096825000000003</c:v>
                </c:pt>
                <c:pt idx="564">
                  <c:v>32.669635999999997</c:v>
                </c:pt>
                <c:pt idx="565">
                  <c:v>32.128650999999998</c:v>
                </c:pt>
                <c:pt idx="566">
                  <c:v>31.899522999999999</c:v>
                </c:pt>
                <c:pt idx="567">
                  <c:v>33.439762000000002</c:v>
                </c:pt>
                <c:pt idx="568">
                  <c:v>34.515385000000002</c:v>
                </c:pt>
                <c:pt idx="569">
                  <c:v>32.968777000000003</c:v>
                </c:pt>
                <c:pt idx="570">
                  <c:v>33.624329000000003</c:v>
                </c:pt>
                <c:pt idx="571">
                  <c:v>34.006210000000003</c:v>
                </c:pt>
                <c:pt idx="572">
                  <c:v>34.088954999999999</c:v>
                </c:pt>
                <c:pt idx="573">
                  <c:v>33.617972999999999</c:v>
                </c:pt>
                <c:pt idx="574">
                  <c:v>32.453235999999997</c:v>
                </c:pt>
                <c:pt idx="575">
                  <c:v>31.116669000000002</c:v>
                </c:pt>
                <c:pt idx="576">
                  <c:v>31.672152000000001</c:v>
                </c:pt>
                <c:pt idx="577">
                  <c:v>31.848590999999999</c:v>
                </c:pt>
                <c:pt idx="578">
                  <c:v>32.566989999999997</c:v>
                </c:pt>
                <c:pt idx="579">
                  <c:v>31.268837000000001</c:v>
                </c:pt>
                <c:pt idx="580">
                  <c:v>31.111301000000001</c:v>
                </c:pt>
                <c:pt idx="581">
                  <c:v>29.825762000000001</c:v>
                </c:pt>
                <c:pt idx="582">
                  <c:v>29.101078000000001</c:v>
                </c:pt>
                <c:pt idx="583">
                  <c:v>29.132580000000001</c:v>
                </c:pt>
                <c:pt idx="584">
                  <c:v>28.451998</c:v>
                </c:pt>
                <c:pt idx="585">
                  <c:v>29.844674999999999</c:v>
                </c:pt>
                <c:pt idx="586">
                  <c:v>29.516978999999999</c:v>
                </c:pt>
                <c:pt idx="587">
                  <c:v>28.905729000000001</c:v>
                </c:pt>
                <c:pt idx="588">
                  <c:v>28.596943</c:v>
                </c:pt>
                <c:pt idx="589">
                  <c:v>27.999642999999999</c:v>
                </c:pt>
                <c:pt idx="590">
                  <c:v>28.95956</c:v>
                </c:pt>
                <c:pt idx="591">
                  <c:v>27.70046</c:v>
                </c:pt>
                <c:pt idx="592">
                  <c:v>28.130554</c:v>
                </c:pt>
                <c:pt idx="593">
                  <c:v>28.95956</c:v>
                </c:pt>
                <c:pt idx="594">
                  <c:v>29.084226999999998</c:v>
                </c:pt>
                <c:pt idx="595">
                  <c:v>32.961292</c:v>
                </c:pt>
                <c:pt idx="596">
                  <c:v>33.366450999999998</c:v>
                </c:pt>
                <c:pt idx="597">
                  <c:v>31.739584000000001</c:v>
                </c:pt>
                <c:pt idx="598">
                  <c:v>32.169685000000001</c:v>
                </c:pt>
                <c:pt idx="599">
                  <c:v>32.805472999999999</c:v>
                </c:pt>
                <c:pt idx="600">
                  <c:v>32.749370999999996</c:v>
                </c:pt>
                <c:pt idx="601">
                  <c:v>33.553458999999997</c:v>
                </c:pt>
                <c:pt idx="602">
                  <c:v>33.877586000000001</c:v>
                </c:pt>
                <c:pt idx="603">
                  <c:v>34.032454999999999</c:v>
                </c:pt>
                <c:pt idx="604">
                  <c:v>34.440185999999997</c:v>
                </c:pt>
                <c:pt idx="605">
                  <c:v>35.342112999999998</c:v>
                </c:pt>
                <c:pt idx="606">
                  <c:v>33.383811999999999</c:v>
                </c:pt>
                <c:pt idx="607">
                  <c:v>33.044032999999999</c:v>
                </c:pt>
                <c:pt idx="608">
                  <c:v>32.092689999999997</c:v>
                </c:pt>
                <c:pt idx="609">
                  <c:v>32.339798000000002</c:v>
                </c:pt>
                <c:pt idx="610">
                  <c:v>33.278785999999997</c:v>
                </c:pt>
                <c:pt idx="611">
                  <c:v>32.648682000000001</c:v>
                </c:pt>
                <c:pt idx="612">
                  <c:v>32.401572999999999</c:v>
                </c:pt>
                <c:pt idx="613">
                  <c:v>32.117401000000001</c:v>
                </c:pt>
                <c:pt idx="614">
                  <c:v>31.567602000000001</c:v>
                </c:pt>
                <c:pt idx="615">
                  <c:v>31.023968</c:v>
                </c:pt>
                <c:pt idx="616">
                  <c:v>31.073692000000001</c:v>
                </c:pt>
                <c:pt idx="617">
                  <c:v>30.975805000000001</c:v>
                </c:pt>
                <c:pt idx="618">
                  <c:v>30.614840999999998</c:v>
                </c:pt>
                <c:pt idx="619">
                  <c:v>31.483608</c:v>
                </c:pt>
                <c:pt idx="620">
                  <c:v>30.602603999999999</c:v>
                </c:pt>
                <c:pt idx="621">
                  <c:v>30.510819999999999</c:v>
                </c:pt>
                <c:pt idx="622">
                  <c:v>32.462490000000003</c:v>
                </c:pt>
                <c:pt idx="623">
                  <c:v>31.281718999999999</c:v>
                </c:pt>
                <c:pt idx="624">
                  <c:v>30.975805000000001</c:v>
                </c:pt>
                <c:pt idx="625">
                  <c:v>30.9697</c:v>
                </c:pt>
                <c:pt idx="626">
                  <c:v>30.859579</c:v>
                </c:pt>
                <c:pt idx="627">
                  <c:v>30.547540999999999</c:v>
                </c:pt>
                <c:pt idx="628">
                  <c:v>30.761662999999999</c:v>
                </c:pt>
                <c:pt idx="629">
                  <c:v>30.327869</c:v>
                </c:pt>
                <c:pt idx="630">
                  <c:v>31.031479000000001</c:v>
                </c:pt>
                <c:pt idx="631">
                  <c:v>30.885898999999998</c:v>
                </c:pt>
                <c:pt idx="632">
                  <c:v>31.850325000000002</c:v>
                </c:pt>
                <c:pt idx="633">
                  <c:v>31.213448</c:v>
                </c:pt>
                <c:pt idx="634">
                  <c:v>30.182293000000001</c:v>
                </c:pt>
                <c:pt idx="635">
                  <c:v>29.836554</c:v>
                </c:pt>
                <c:pt idx="636">
                  <c:v>30.873774000000001</c:v>
                </c:pt>
                <c:pt idx="637">
                  <c:v>29.994267000000001</c:v>
                </c:pt>
                <c:pt idx="638">
                  <c:v>29.430159</c:v>
                </c:pt>
                <c:pt idx="639">
                  <c:v>27.980492000000002</c:v>
                </c:pt>
                <c:pt idx="640">
                  <c:v>28.356549999999999</c:v>
                </c:pt>
                <c:pt idx="641">
                  <c:v>27.028193000000002</c:v>
                </c:pt>
                <c:pt idx="642">
                  <c:v>26.640245</c:v>
                </c:pt>
                <c:pt idx="643">
                  <c:v>27.385258</c:v>
                </c:pt>
                <c:pt idx="644">
                  <c:v>27.457356999999998</c:v>
                </c:pt>
                <c:pt idx="645">
                  <c:v>26.243711000000001</c:v>
                </c:pt>
                <c:pt idx="646">
                  <c:v>25.961319</c:v>
                </c:pt>
                <c:pt idx="647">
                  <c:v>28.556850000000001</c:v>
                </c:pt>
                <c:pt idx="648">
                  <c:v>26.796461000000001</c:v>
                </c:pt>
                <c:pt idx="649">
                  <c:v>27.919986999999999</c:v>
                </c:pt>
                <c:pt idx="650">
                  <c:v>28.484766</c:v>
                </c:pt>
                <c:pt idx="651">
                  <c:v>28.454712000000001</c:v>
                </c:pt>
                <c:pt idx="652">
                  <c:v>29.139662000000001</c:v>
                </c:pt>
                <c:pt idx="653">
                  <c:v>28.340565000000002</c:v>
                </c:pt>
                <c:pt idx="654">
                  <c:v>28.034140000000001</c:v>
                </c:pt>
                <c:pt idx="655">
                  <c:v>26.244648000000002</c:v>
                </c:pt>
                <c:pt idx="656">
                  <c:v>25.429704999999998</c:v>
                </c:pt>
                <c:pt idx="657">
                  <c:v>27.398631999999999</c:v>
                </c:pt>
                <c:pt idx="658">
                  <c:v>27.130963999999999</c:v>
                </c:pt>
                <c:pt idx="659">
                  <c:v>25.798504000000001</c:v>
                </c:pt>
                <c:pt idx="660">
                  <c:v>27.618739999999999</c:v>
                </c:pt>
                <c:pt idx="661">
                  <c:v>27.267778</c:v>
                </c:pt>
                <c:pt idx="662">
                  <c:v>26.738365000000002</c:v>
                </c:pt>
                <c:pt idx="663">
                  <c:v>28.969051</c:v>
                </c:pt>
                <c:pt idx="664">
                  <c:v>28.528853999999999</c:v>
                </c:pt>
                <c:pt idx="665">
                  <c:v>30.218208000000001</c:v>
                </c:pt>
                <c:pt idx="666">
                  <c:v>31.693439000000001</c:v>
                </c:pt>
                <c:pt idx="667">
                  <c:v>31.288945999999999</c:v>
                </c:pt>
                <c:pt idx="668">
                  <c:v>31.402104999999999</c:v>
                </c:pt>
                <c:pt idx="669">
                  <c:v>31.148396000000002</c:v>
                </c:pt>
                <c:pt idx="670">
                  <c:v>28.622997000000002</c:v>
                </c:pt>
                <c:pt idx="671">
                  <c:v>27.802847</c:v>
                </c:pt>
                <c:pt idx="672">
                  <c:v>27.708427</c:v>
                </c:pt>
                <c:pt idx="673">
                  <c:v>28.369292999999999</c:v>
                </c:pt>
                <c:pt idx="674">
                  <c:v>30.045007999999999</c:v>
                </c:pt>
                <c:pt idx="675">
                  <c:v>30.399039999999999</c:v>
                </c:pt>
                <c:pt idx="676">
                  <c:v>29.685086999999999</c:v>
                </c:pt>
                <c:pt idx="677">
                  <c:v>28.575801999999999</c:v>
                </c:pt>
                <c:pt idx="678">
                  <c:v>27.714335999999999</c:v>
                </c:pt>
                <c:pt idx="679">
                  <c:v>28.333887000000001</c:v>
                </c:pt>
                <c:pt idx="680">
                  <c:v>28.139171999999999</c:v>
                </c:pt>
                <c:pt idx="681">
                  <c:v>27.484324000000001</c:v>
                </c:pt>
                <c:pt idx="682">
                  <c:v>28.515937999999998</c:v>
                </c:pt>
                <c:pt idx="683">
                  <c:v>26.745782999999999</c:v>
                </c:pt>
                <c:pt idx="684">
                  <c:v>27.074017999999999</c:v>
                </c:pt>
                <c:pt idx="685">
                  <c:v>27.542937999999999</c:v>
                </c:pt>
                <c:pt idx="686">
                  <c:v>27.150224999999999</c:v>
                </c:pt>
                <c:pt idx="687">
                  <c:v>27.712918999999999</c:v>
                </c:pt>
                <c:pt idx="688">
                  <c:v>29.365845</c:v>
                </c:pt>
                <c:pt idx="689">
                  <c:v>29.008306999999999</c:v>
                </c:pt>
                <c:pt idx="690">
                  <c:v>28.715229000000001</c:v>
                </c:pt>
                <c:pt idx="691">
                  <c:v>26.482013999999999</c:v>
                </c:pt>
                <c:pt idx="692">
                  <c:v>27.197109000000001</c:v>
                </c:pt>
                <c:pt idx="693">
                  <c:v>27.050585000000002</c:v>
                </c:pt>
                <c:pt idx="694">
                  <c:v>27.072600999999999</c:v>
                </c:pt>
                <c:pt idx="695">
                  <c:v>27.031853000000002</c:v>
                </c:pt>
                <c:pt idx="696">
                  <c:v>27.212294</c:v>
                </c:pt>
                <c:pt idx="697">
                  <c:v>29.040030999999999</c:v>
                </c:pt>
                <c:pt idx="698">
                  <c:v>28.801373000000002</c:v>
                </c:pt>
                <c:pt idx="699">
                  <c:v>29.290333</c:v>
                </c:pt>
                <c:pt idx="700">
                  <c:v>28.807206999999998</c:v>
                </c:pt>
                <c:pt idx="701">
                  <c:v>28.545259000000001</c:v>
                </c:pt>
                <c:pt idx="702">
                  <c:v>28.318247</c:v>
                </c:pt>
                <c:pt idx="703">
                  <c:v>28.050492999999999</c:v>
                </c:pt>
                <c:pt idx="704">
                  <c:v>26.606928</c:v>
                </c:pt>
                <c:pt idx="705">
                  <c:v>27.282150000000001</c:v>
                </c:pt>
                <c:pt idx="706">
                  <c:v>26.042318000000002</c:v>
                </c:pt>
                <c:pt idx="707">
                  <c:v>25.494689999999999</c:v>
                </c:pt>
                <c:pt idx="708">
                  <c:v>24.841722000000001</c:v>
                </c:pt>
                <c:pt idx="709">
                  <c:v>25.199991000000001</c:v>
                </c:pt>
                <c:pt idx="710">
                  <c:v>25.847183000000001</c:v>
                </c:pt>
                <c:pt idx="711">
                  <c:v>25.858737999999999</c:v>
                </c:pt>
                <c:pt idx="712">
                  <c:v>25.748944999999999</c:v>
                </c:pt>
                <c:pt idx="713">
                  <c:v>24.552799</c:v>
                </c:pt>
                <c:pt idx="714">
                  <c:v>23.847822000000001</c:v>
                </c:pt>
                <c:pt idx="715">
                  <c:v>22.911715000000001</c:v>
                </c:pt>
                <c:pt idx="716">
                  <c:v>24.16564</c:v>
                </c:pt>
                <c:pt idx="717">
                  <c:v>24.206098999999998</c:v>
                </c:pt>
                <c:pt idx="718">
                  <c:v>24.599025999999999</c:v>
                </c:pt>
                <c:pt idx="719">
                  <c:v>22.975279</c:v>
                </c:pt>
                <c:pt idx="720">
                  <c:v>22.590713999999998</c:v>
                </c:pt>
                <c:pt idx="721">
                  <c:v>22.04644</c:v>
                </c:pt>
                <c:pt idx="722">
                  <c:v>22.344356999999999</c:v>
                </c:pt>
                <c:pt idx="723">
                  <c:v>25.484034999999999</c:v>
                </c:pt>
                <c:pt idx="724">
                  <c:v>24.802242</c:v>
                </c:pt>
                <c:pt idx="725">
                  <c:v>24.217846000000002</c:v>
                </c:pt>
                <c:pt idx="726">
                  <c:v>24.578789</c:v>
                </c:pt>
                <c:pt idx="727">
                  <c:v>23.833988000000002</c:v>
                </c:pt>
                <c:pt idx="728">
                  <c:v>24.905363000000001</c:v>
                </c:pt>
                <c:pt idx="729">
                  <c:v>24.412656999999999</c:v>
                </c:pt>
                <c:pt idx="730">
                  <c:v>25.638718000000001</c:v>
                </c:pt>
                <c:pt idx="731">
                  <c:v>27.890350000000002</c:v>
                </c:pt>
                <c:pt idx="732">
                  <c:v>26.84761</c:v>
                </c:pt>
                <c:pt idx="733">
                  <c:v>26.665133000000001</c:v>
                </c:pt>
                <c:pt idx="734">
                  <c:v>25.354655999999999</c:v>
                </c:pt>
                <c:pt idx="735">
                  <c:v>25.235009999999999</c:v>
                </c:pt>
                <c:pt idx="736">
                  <c:v>24.870353999999999</c:v>
                </c:pt>
                <c:pt idx="737">
                  <c:v>23.941631000000001</c:v>
                </c:pt>
                <c:pt idx="738">
                  <c:v>23.349083</c:v>
                </c:pt>
                <c:pt idx="739">
                  <c:v>23.104075999999999</c:v>
                </c:pt>
                <c:pt idx="740">
                  <c:v>23.388973</c:v>
                </c:pt>
                <c:pt idx="741">
                  <c:v>22.215246</c:v>
                </c:pt>
                <c:pt idx="742">
                  <c:v>21.417567999999999</c:v>
                </c:pt>
                <c:pt idx="743">
                  <c:v>21.058613000000001</c:v>
                </c:pt>
                <c:pt idx="744">
                  <c:v>20.602796999999999</c:v>
                </c:pt>
                <c:pt idx="745">
                  <c:v>20.112797</c:v>
                </c:pt>
                <c:pt idx="746">
                  <c:v>19.306678999999999</c:v>
                </c:pt>
                <c:pt idx="747">
                  <c:v>19.838415000000001</c:v>
                </c:pt>
                <c:pt idx="748">
                  <c:v>20.324894</c:v>
                </c:pt>
                <c:pt idx="749">
                  <c:v>19.872350999999998</c:v>
                </c:pt>
                <c:pt idx="750">
                  <c:v>18.356331000000001</c:v>
                </c:pt>
                <c:pt idx="751">
                  <c:v>18.220569999999999</c:v>
                </c:pt>
                <c:pt idx="752">
                  <c:v>17.620949</c:v>
                </c:pt>
                <c:pt idx="753">
                  <c:v>17.784990000000001</c:v>
                </c:pt>
                <c:pt idx="754">
                  <c:v>18.158349999999999</c:v>
                </c:pt>
                <c:pt idx="755">
                  <c:v>18.469467000000002</c:v>
                </c:pt>
                <c:pt idx="756">
                  <c:v>17.145771</c:v>
                </c:pt>
                <c:pt idx="757">
                  <c:v>17.700142</c:v>
                </c:pt>
                <c:pt idx="758">
                  <c:v>18.786242999999999</c:v>
                </c:pt>
                <c:pt idx="759">
                  <c:v>18.522324000000001</c:v>
                </c:pt>
                <c:pt idx="760">
                  <c:v>18.640222999999999</c:v>
                </c:pt>
                <c:pt idx="761">
                  <c:v>19.987711000000001</c:v>
                </c:pt>
                <c:pt idx="762">
                  <c:v>20.84112</c:v>
                </c:pt>
                <c:pt idx="763">
                  <c:v>19.398192999999999</c:v>
                </c:pt>
                <c:pt idx="764">
                  <c:v>19.319586000000001</c:v>
                </c:pt>
                <c:pt idx="765">
                  <c:v>18.819883000000001</c:v>
                </c:pt>
                <c:pt idx="766">
                  <c:v>18.679531000000001</c:v>
                </c:pt>
                <c:pt idx="767">
                  <c:v>17.803667000000001</c:v>
                </c:pt>
                <c:pt idx="768">
                  <c:v>17.921558000000001</c:v>
                </c:pt>
                <c:pt idx="769">
                  <c:v>18.185455000000001</c:v>
                </c:pt>
                <c:pt idx="770">
                  <c:v>18.819883000000001</c:v>
                </c:pt>
                <c:pt idx="771">
                  <c:v>18.926569000000001</c:v>
                </c:pt>
                <c:pt idx="772">
                  <c:v>18.027322999999999</c:v>
                </c:pt>
                <c:pt idx="773">
                  <c:v>18.417290000000001</c:v>
                </c:pt>
                <c:pt idx="774">
                  <c:v>17.943767999999999</c:v>
                </c:pt>
                <c:pt idx="775">
                  <c:v>19.330905999999999</c:v>
                </c:pt>
                <c:pt idx="776">
                  <c:v>18.829526999999999</c:v>
                </c:pt>
                <c:pt idx="777">
                  <c:v>19.459040000000002</c:v>
                </c:pt>
                <c:pt idx="778">
                  <c:v>20.149830000000001</c:v>
                </c:pt>
                <c:pt idx="779">
                  <c:v>18.406147000000001</c:v>
                </c:pt>
                <c:pt idx="780">
                  <c:v>18.996656000000002</c:v>
                </c:pt>
                <c:pt idx="781">
                  <c:v>20.066261000000001</c:v>
                </c:pt>
                <c:pt idx="782">
                  <c:v>20.121969</c:v>
                </c:pt>
                <c:pt idx="783">
                  <c:v>22.127485</c:v>
                </c:pt>
                <c:pt idx="784">
                  <c:v>22.021636999999998</c:v>
                </c:pt>
                <c:pt idx="785">
                  <c:v>20.519311999999999</c:v>
                </c:pt>
                <c:pt idx="786">
                  <c:v>20.214624000000001</c:v>
                </c:pt>
                <c:pt idx="787">
                  <c:v>19.616330999999999</c:v>
                </c:pt>
                <c:pt idx="788">
                  <c:v>18.768744999999999</c:v>
                </c:pt>
                <c:pt idx="789">
                  <c:v>15.843747</c:v>
                </c:pt>
                <c:pt idx="790">
                  <c:v>13.771871000000001</c:v>
                </c:pt>
                <c:pt idx="791">
                  <c:v>15.034943999999999</c:v>
                </c:pt>
                <c:pt idx="792">
                  <c:v>15.638778</c:v>
                </c:pt>
                <c:pt idx="793">
                  <c:v>16.242611</c:v>
                </c:pt>
                <c:pt idx="794">
                  <c:v>15.893605000000001</c:v>
                </c:pt>
                <c:pt idx="795">
                  <c:v>14.525282000000001</c:v>
                </c:pt>
                <c:pt idx="796">
                  <c:v>14.752414999999999</c:v>
                </c:pt>
                <c:pt idx="797">
                  <c:v>14.386789</c:v>
                </c:pt>
                <c:pt idx="798">
                  <c:v>14.677968</c:v>
                </c:pt>
                <c:pt idx="799">
                  <c:v>16.251396</c:v>
                </c:pt>
                <c:pt idx="800">
                  <c:v>15.679239000000001</c:v>
                </c:pt>
                <c:pt idx="801">
                  <c:v>15.706747</c:v>
                </c:pt>
                <c:pt idx="802">
                  <c:v>12.103270999999999</c:v>
                </c:pt>
                <c:pt idx="803">
                  <c:v>11.278046</c:v>
                </c:pt>
                <c:pt idx="804">
                  <c:v>10.062222</c:v>
                </c:pt>
                <c:pt idx="805">
                  <c:v>7.867127</c:v>
                </c:pt>
                <c:pt idx="806">
                  <c:v>9.5505809999999993</c:v>
                </c:pt>
                <c:pt idx="807">
                  <c:v>10.777412999999999</c:v>
                </c:pt>
                <c:pt idx="808">
                  <c:v>12.196796000000001</c:v>
                </c:pt>
                <c:pt idx="809">
                  <c:v>10.293284</c:v>
                </c:pt>
                <c:pt idx="810">
                  <c:v>11.668654</c:v>
                </c:pt>
                <c:pt idx="811">
                  <c:v>11.696749000000001</c:v>
                </c:pt>
                <c:pt idx="812">
                  <c:v>14.982533</c:v>
                </c:pt>
                <c:pt idx="813">
                  <c:v>15.588386</c:v>
                </c:pt>
                <c:pt idx="814">
                  <c:v>17.313143</c:v>
                </c:pt>
                <c:pt idx="815">
                  <c:v>16.609055999999999</c:v>
                </c:pt>
                <c:pt idx="816">
                  <c:v>16.237901999999998</c:v>
                </c:pt>
                <c:pt idx="817">
                  <c:v>15.986821000000001</c:v>
                </c:pt>
                <c:pt idx="818">
                  <c:v>18.322901000000002</c:v>
                </c:pt>
                <c:pt idx="819">
                  <c:v>19.671053000000001</c:v>
                </c:pt>
                <c:pt idx="820">
                  <c:v>19.458190999999999</c:v>
                </c:pt>
                <c:pt idx="821">
                  <c:v>17.504187000000002</c:v>
                </c:pt>
                <c:pt idx="822">
                  <c:v>16.974743</c:v>
                </c:pt>
                <c:pt idx="823">
                  <c:v>17.203987000000001</c:v>
                </c:pt>
                <c:pt idx="824">
                  <c:v>15.841443</c:v>
                </c:pt>
                <c:pt idx="825">
                  <c:v>17.056273000000001</c:v>
                </c:pt>
                <c:pt idx="826">
                  <c:v>17.495553999999998</c:v>
                </c:pt>
                <c:pt idx="827">
                  <c:v>17.159303999999999</c:v>
                </c:pt>
                <c:pt idx="828">
                  <c:v>17.609444</c:v>
                </c:pt>
                <c:pt idx="829">
                  <c:v>17.441319</c:v>
                </c:pt>
                <c:pt idx="830">
                  <c:v>18.574793</c:v>
                </c:pt>
                <c:pt idx="831">
                  <c:v>17.213539000000001</c:v>
                </c:pt>
                <c:pt idx="832">
                  <c:v>19.534706</c:v>
                </c:pt>
                <c:pt idx="833">
                  <c:v>19.399121999999998</c:v>
                </c:pt>
                <c:pt idx="834">
                  <c:v>19.811302000000001</c:v>
                </c:pt>
                <c:pt idx="835">
                  <c:v>19.382866</c:v>
                </c:pt>
                <c:pt idx="836">
                  <c:v>19.372012999999999</c:v>
                </c:pt>
                <c:pt idx="837">
                  <c:v>18.317125000000001</c:v>
                </c:pt>
                <c:pt idx="838">
                  <c:v>18.56531</c:v>
                </c:pt>
                <c:pt idx="839">
                  <c:v>17.097788000000001</c:v>
                </c:pt>
                <c:pt idx="840">
                  <c:v>18.532948000000001</c:v>
                </c:pt>
                <c:pt idx="841">
                  <c:v>15.797506</c:v>
                </c:pt>
                <c:pt idx="842">
                  <c:v>15.241787</c:v>
                </c:pt>
                <c:pt idx="843">
                  <c:v>16.633790999999999</c:v>
                </c:pt>
                <c:pt idx="844">
                  <c:v>16.930531999999999</c:v>
                </c:pt>
                <c:pt idx="845">
                  <c:v>16.477322000000001</c:v>
                </c:pt>
                <c:pt idx="846">
                  <c:v>14.491849</c:v>
                </c:pt>
                <c:pt idx="847">
                  <c:v>15.560119</c:v>
                </c:pt>
                <c:pt idx="848">
                  <c:v>14.141147</c:v>
                </c:pt>
                <c:pt idx="849">
                  <c:v>11.972223</c:v>
                </c:pt>
                <c:pt idx="850">
                  <c:v>11.884086</c:v>
                </c:pt>
                <c:pt idx="851">
                  <c:v>13.704997000000001</c:v>
                </c:pt>
                <c:pt idx="852">
                  <c:v>14.79218</c:v>
                </c:pt>
                <c:pt idx="853">
                  <c:v>14.733271999999999</c:v>
                </c:pt>
                <c:pt idx="854">
                  <c:v>19.167711000000001</c:v>
                </c:pt>
                <c:pt idx="855">
                  <c:v>21.026109999999999</c:v>
                </c:pt>
                <c:pt idx="856">
                  <c:v>21.309947999999999</c:v>
                </c:pt>
                <c:pt idx="857">
                  <c:v>21.101078000000001</c:v>
                </c:pt>
                <c:pt idx="858">
                  <c:v>21.309947999999999</c:v>
                </c:pt>
                <c:pt idx="859">
                  <c:v>21.492042999999999</c:v>
                </c:pt>
                <c:pt idx="860">
                  <c:v>21.963342999999998</c:v>
                </c:pt>
                <c:pt idx="861">
                  <c:v>22.980903999999999</c:v>
                </c:pt>
                <c:pt idx="862">
                  <c:v>23.082657000000001</c:v>
                </c:pt>
                <c:pt idx="863">
                  <c:v>23.173704000000001</c:v>
                </c:pt>
                <c:pt idx="864">
                  <c:v>23.499034999999999</c:v>
                </c:pt>
                <c:pt idx="865">
                  <c:v>22.325695</c:v>
                </c:pt>
                <c:pt idx="866">
                  <c:v>23.371037000000001</c:v>
                </c:pt>
                <c:pt idx="867">
                  <c:v>22.635019</c:v>
                </c:pt>
                <c:pt idx="868">
                  <c:v>21.797678000000001</c:v>
                </c:pt>
                <c:pt idx="869">
                  <c:v>22.187021000000001</c:v>
                </c:pt>
                <c:pt idx="870">
                  <c:v>22.576355</c:v>
                </c:pt>
                <c:pt idx="871">
                  <c:v>20.762993000000002</c:v>
                </c:pt>
                <c:pt idx="872">
                  <c:v>22.901703000000001</c:v>
                </c:pt>
                <c:pt idx="873">
                  <c:v>23.765709000000001</c:v>
                </c:pt>
                <c:pt idx="874">
                  <c:v>22.405692999999999</c:v>
                </c:pt>
                <c:pt idx="875">
                  <c:v>23.216374999999999</c:v>
                </c:pt>
                <c:pt idx="876">
                  <c:v>23.915050999999998</c:v>
                </c:pt>
                <c:pt idx="877">
                  <c:v>23.590059</c:v>
                </c:pt>
                <c:pt idx="878">
                  <c:v>23.366961</c:v>
                </c:pt>
                <c:pt idx="879">
                  <c:v>22.803888000000001</c:v>
                </c:pt>
                <c:pt idx="880">
                  <c:v>24.891468</c:v>
                </c:pt>
                <c:pt idx="881">
                  <c:v>24.020311</c:v>
                </c:pt>
                <c:pt idx="882">
                  <c:v>24.328405</c:v>
                </c:pt>
                <c:pt idx="883">
                  <c:v>24.073440999999999</c:v>
                </c:pt>
                <c:pt idx="884">
                  <c:v>24.084064000000001</c:v>
                </c:pt>
                <c:pt idx="885">
                  <c:v>24.328405</c:v>
                </c:pt>
                <c:pt idx="886">
                  <c:v>22.957933000000001</c:v>
                </c:pt>
                <c:pt idx="887">
                  <c:v>22.479876000000001</c:v>
                </c:pt>
                <c:pt idx="888">
                  <c:v>21.911494999999999</c:v>
                </c:pt>
                <c:pt idx="889">
                  <c:v>21.667154</c:v>
                </c:pt>
                <c:pt idx="890">
                  <c:v>22.234831</c:v>
                </c:pt>
                <c:pt idx="891">
                  <c:v>21.759377000000001</c:v>
                </c:pt>
                <c:pt idx="892">
                  <c:v>21.828057999999999</c:v>
                </c:pt>
                <c:pt idx="893">
                  <c:v>20.829633999999999</c:v>
                </c:pt>
                <c:pt idx="894">
                  <c:v>21.025092999999998</c:v>
                </c:pt>
                <c:pt idx="895">
                  <c:v>21.019805999999999</c:v>
                </c:pt>
                <c:pt idx="896">
                  <c:v>22.535938000000002</c:v>
                </c:pt>
                <c:pt idx="897">
                  <c:v>22.562346000000002</c:v>
                </c:pt>
                <c:pt idx="898">
                  <c:v>21.859750999999999</c:v>
                </c:pt>
                <c:pt idx="899">
                  <c:v>21.278656000000002</c:v>
                </c:pt>
                <c:pt idx="900">
                  <c:v>20.243255999999999</c:v>
                </c:pt>
                <c:pt idx="901">
                  <c:v>21.083200000000001</c:v>
                </c:pt>
                <c:pt idx="902">
                  <c:v>20.829633999999999</c:v>
                </c:pt>
                <c:pt idx="903">
                  <c:v>20.671147999999999</c:v>
                </c:pt>
                <c:pt idx="904">
                  <c:v>21.220548999999998</c:v>
                </c:pt>
                <c:pt idx="905">
                  <c:v>21.352608</c:v>
                </c:pt>
                <c:pt idx="906">
                  <c:v>21.363181999999998</c:v>
                </c:pt>
                <c:pt idx="907">
                  <c:v>21.236398999999999</c:v>
                </c:pt>
                <c:pt idx="908">
                  <c:v>21.162447</c:v>
                </c:pt>
                <c:pt idx="909">
                  <c:v>21.262810000000002</c:v>
                </c:pt>
                <c:pt idx="910">
                  <c:v>21.542793</c:v>
                </c:pt>
                <c:pt idx="911">
                  <c:v>21.616752999999999</c:v>
                </c:pt>
                <c:pt idx="912">
                  <c:v>21.083200000000001</c:v>
                </c:pt>
                <c:pt idx="913">
                  <c:v>21.659016000000001</c:v>
                </c:pt>
                <c:pt idx="914">
                  <c:v>21.960117</c:v>
                </c:pt>
                <c:pt idx="915">
                  <c:v>23.000805</c:v>
                </c:pt>
                <c:pt idx="916">
                  <c:v>23.143442</c:v>
                </c:pt>
                <c:pt idx="917">
                  <c:v>22.435568</c:v>
                </c:pt>
                <c:pt idx="918">
                  <c:v>22.388023</c:v>
                </c:pt>
                <c:pt idx="919">
                  <c:v>20.486259</c:v>
                </c:pt>
                <c:pt idx="920">
                  <c:v>19.265961000000001</c:v>
                </c:pt>
                <c:pt idx="921">
                  <c:v>18.996535999999999</c:v>
                </c:pt>
                <c:pt idx="922">
                  <c:v>18.304506</c:v>
                </c:pt>
                <c:pt idx="923">
                  <c:v>19.545929000000001</c:v>
                </c:pt>
                <c:pt idx="924">
                  <c:v>18.161877</c:v>
                </c:pt>
                <c:pt idx="925">
                  <c:v>18.60033</c:v>
                </c:pt>
                <c:pt idx="926">
                  <c:v>17.881886999999999</c:v>
                </c:pt>
                <c:pt idx="927">
                  <c:v>17.58606</c:v>
                </c:pt>
                <c:pt idx="928">
                  <c:v>18.320349</c:v>
                </c:pt>
                <c:pt idx="929">
                  <c:v>20.042511000000001</c:v>
                </c:pt>
                <c:pt idx="930">
                  <c:v>20.813786</c:v>
                </c:pt>
                <c:pt idx="931">
                  <c:v>19.625177000000001</c:v>
                </c:pt>
                <c:pt idx="932">
                  <c:v>19.044080999999998</c:v>
                </c:pt>
                <c:pt idx="933">
                  <c:v>18.822213999999999</c:v>
                </c:pt>
                <c:pt idx="934">
                  <c:v>18.758815999999999</c:v>
                </c:pt>
                <c:pt idx="935">
                  <c:v>19.287085000000001</c:v>
                </c:pt>
                <c:pt idx="936">
                  <c:v>19.149733999999999</c:v>
                </c:pt>
                <c:pt idx="937">
                  <c:v>19.445561999999999</c:v>
                </c:pt>
                <c:pt idx="938">
                  <c:v>20.650020999999999</c:v>
                </c:pt>
                <c:pt idx="939">
                  <c:v>20.919429999999998</c:v>
                </c:pt>
                <c:pt idx="940">
                  <c:v>21.489972999999999</c:v>
                </c:pt>
                <c:pt idx="941">
                  <c:v>20.924726</c:v>
                </c:pt>
                <c:pt idx="942">
                  <c:v>21.189405000000001</c:v>
                </c:pt>
                <c:pt idx="943">
                  <c:v>21.567881</c:v>
                </c:pt>
                <c:pt idx="944">
                  <c:v>21.856981000000001</c:v>
                </c:pt>
                <c:pt idx="945">
                  <c:v>21.662500000000001</c:v>
                </c:pt>
                <c:pt idx="946">
                  <c:v>21.462745999999999</c:v>
                </c:pt>
                <c:pt idx="947">
                  <c:v>21.888532999999999</c:v>
                </c:pt>
                <c:pt idx="948">
                  <c:v>22.472014999999999</c:v>
                </c:pt>
                <c:pt idx="949">
                  <c:v>21.783401000000001</c:v>
                </c:pt>
                <c:pt idx="950">
                  <c:v>22.067254999999999</c:v>
                </c:pt>
                <c:pt idx="951">
                  <c:v>21.730833000000001</c:v>
                </c:pt>
                <c:pt idx="952">
                  <c:v>21.567881</c:v>
                </c:pt>
                <c:pt idx="953">
                  <c:v>20.432447</c:v>
                </c:pt>
                <c:pt idx="954">
                  <c:v>21.268242000000001</c:v>
                </c:pt>
                <c:pt idx="955">
                  <c:v>21.236713000000002</c:v>
                </c:pt>
                <c:pt idx="956">
                  <c:v>20.437705999999999</c:v>
                </c:pt>
                <c:pt idx="957">
                  <c:v>20.264234999999999</c:v>
                </c:pt>
                <c:pt idx="958">
                  <c:v>20.400908999999999</c:v>
                </c:pt>
                <c:pt idx="959">
                  <c:v>18.387625</c:v>
                </c:pt>
                <c:pt idx="960">
                  <c:v>19.218171999999999</c:v>
                </c:pt>
                <c:pt idx="961">
                  <c:v>18.971108999999998</c:v>
                </c:pt>
                <c:pt idx="962">
                  <c:v>18.582117</c:v>
                </c:pt>
                <c:pt idx="963">
                  <c:v>17.914529999999999</c:v>
                </c:pt>
                <c:pt idx="964">
                  <c:v>18.119537000000001</c:v>
                </c:pt>
                <c:pt idx="965">
                  <c:v>16.758075999999999</c:v>
                </c:pt>
                <c:pt idx="966">
                  <c:v>16.395371999999998</c:v>
                </c:pt>
                <c:pt idx="967">
                  <c:v>16.300751000000002</c:v>
                </c:pt>
                <c:pt idx="968">
                  <c:v>15.580914</c:v>
                </c:pt>
                <c:pt idx="969">
                  <c:v>15.85765</c:v>
                </c:pt>
                <c:pt idx="970">
                  <c:v>15.518255999999999</c:v>
                </c:pt>
                <c:pt idx="971">
                  <c:v>16.003852999999999</c:v>
                </c:pt>
                <c:pt idx="972">
                  <c:v>16.510331999999998</c:v>
                </c:pt>
                <c:pt idx="973">
                  <c:v>15.601804</c:v>
                </c:pt>
                <c:pt idx="974">
                  <c:v>16.494671</c:v>
                </c:pt>
                <c:pt idx="975">
                  <c:v>16.928055000000001</c:v>
                </c:pt>
                <c:pt idx="976">
                  <c:v>17.497191999999998</c:v>
                </c:pt>
                <c:pt idx="977">
                  <c:v>17.277891</c:v>
                </c:pt>
                <c:pt idx="978">
                  <c:v>18.118549000000002</c:v>
                </c:pt>
                <c:pt idx="979">
                  <c:v>17.998463000000001</c:v>
                </c:pt>
                <c:pt idx="980">
                  <c:v>17.805271000000001</c:v>
                </c:pt>
                <c:pt idx="981">
                  <c:v>16.750526000000001</c:v>
                </c:pt>
                <c:pt idx="982">
                  <c:v>17.246565</c:v>
                </c:pt>
                <c:pt idx="983">
                  <c:v>17.074256999999999</c:v>
                </c:pt>
                <c:pt idx="984">
                  <c:v>17.230898</c:v>
                </c:pt>
                <c:pt idx="985">
                  <c:v>17.460646000000001</c:v>
                </c:pt>
                <c:pt idx="986">
                  <c:v>17.183910000000001</c:v>
                </c:pt>
                <c:pt idx="987">
                  <c:v>17.126474000000002</c:v>
                </c:pt>
                <c:pt idx="988">
                  <c:v>16.687861999999999</c:v>
                </c:pt>
                <c:pt idx="989">
                  <c:v>15.680120000000001</c:v>
                </c:pt>
                <c:pt idx="990">
                  <c:v>16.082170000000001</c:v>
                </c:pt>
                <c:pt idx="991">
                  <c:v>15.664457000000001</c:v>
                </c:pt>
                <c:pt idx="992">
                  <c:v>15.894196000000001</c:v>
                </c:pt>
                <c:pt idx="993">
                  <c:v>15.935971</c:v>
                </c:pt>
                <c:pt idx="994">
                  <c:v>16.066654</c:v>
                </c:pt>
                <c:pt idx="995">
                  <c:v>16.191807000000001</c:v>
                </c:pt>
                <c:pt idx="996">
                  <c:v>15.644256</c:v>
                </c:pt>
                <c:pt idx="997">
                  <c:v>14.100688999999999</c:v>
                </c:pt>
                <c:pt idx="998">
                  <c:v>14.366644000000001</c:v>
                </c:pt>
                <c:pt idx="999">
                  <c:v>14.935048999999999</c:v>
                </c:pt>
                <c:pt idx="1000">
                  <c:v>14.335354000000001</c:v>
                </c:pt>
                <c:pt idx="1001">
                  <c:v>14.152839</c:v>
                </c:pt>
                <c:pt idx="1002">
                  <c:v>15.002839</c:v>
                </c:pt>
                <c:pt idx="1003">
                  <c:v>14.700395</c:v>
                </c:pt>
                <c:pt idx="1004">
                  <c:v>15.164495000000001</c:v>
                </c:pt>
                <c:pt idx="1005">
                  <c:v>14.455289</c:v>
                </c:pt>
                <c:pt idx="1006">
                  <c:v>14.987202</c:v>
                </c:pt>
                <c:pt idx="1007">
                  <c:v>14.794249000000001</c:v>
                </c:pt>
                <c:pt idx="1008">
                  <c:v>14.465726</c:v>
                </c:pt>
                <c:pt idx="1009">
                  <c:v>14.324922000000001</c:v>
                </c:pt>
                <c:pt idx="1010">
                  <c:v>13.881672999999999</c:v>
                </c:pt>
                <c:pt idx="1011">
                  <c:v>14.658666999999999</c:v>
                </c:pt>
                <c:pt idx="1012">
                  <c:v>14.293639000000001</c:v>
                </c:pt>
                <c:pt idx="1013">
                  <c:v>14.293639000000001</c:v>
                </c:pt>
                <c:pt idx="1014">
                  <c:v>13.547924</c:v>
                </c:pt>
                <c:pt idx="1015">
                  <c:v>14.121544</c:v>
                </c:pt>
                <c:pt idx="1016">
                  <c:v>14.038114999999999</c:v>
                </c:pt>
                <c:pt idx="1017">
                  <c:v>12.776138</c:v>
                </c:pt>
                <c:pt idx="1018">
                  <c:v>12.249453000000001</c:v>
                </c:pt>
                <c:pt idx="1019">
                  <c:v>12.797002000000001</c:v>
                </c:pt>
                <c:pt idx="1020">
                  <c:v>12.729248</c:v>
                </c:pt>
                <c:pt idx="1021">
                  <c:v>12.234652000000001</c:v>
                </c:pt>
                <c:pt idx="1022">
                  <c:v>12.042019</c:v>
                </c:pt>
                <c:pt idx="1023">
                  <c:v>10.953918</c:v>
                </c:pt>
                <c:pt idx="1024">
                  <c:v>10.933090999999999</c:v>
                </c:pt>
                <c:pt idx="1025">
                  <c:v>11.042427999999999</c:v>
                </c:pt>
                <c:pt idx="1026">
                  <c:v>11.078865</c:v>
                </c:pt>
                <c:pt idx="1027">
                  <c:v>10.532211</c:v>
                </c:pt>
                <c:pt idx="1028">
                  <c:v>10.110504000000001</c:v>
                </c:pt>
                <c:pt idx="1029">
                  <c:v>10.469737</c:v>
                </c:pt>
                <c:pt idx="1030">
                  <c:v>11.104898</c:v>
                </c:pt>
                <c:pt idx="1031">
                  <c:v>11.19861</c:v>
                </c:pt>
                <c:pt idx="1032">
                  <c:v>11.120512</c:v>
                </c:pt>
                <c:pt idx="1033">
                  <c:v>10.698812</c:v>
                </c:pt>
                <c:pt idx="1034">
                  <c:v>10.584272</c:v>
                </c:pt>
                <c:pt idx="1035">
                  <c:v>10.730048</c:v>
                </c:pt>
                <c:pt idx="1036">
                  <c:v>11.120512</c:v>
                </c:pt>
                <c:pt idx="1037">
                  <c:v>11.06325</c:v>
                </c:pt>
                <c:pt idx="1038">
                  <c:v>11.25067</c:v>
                </c:pt>
                <c:pt idx="1039">
                  <c:v>11.714026</c:v>
                </c:pt>
                <c:pt idx="1040">
                  <c:v>11.339179</c:v>
                </c:pt>
                <c:pt idx="1041">
                  <c:v>11.453715000000001</c:v>
                </c:pt>
                <c:pt idx="1042">
                  <c:v>11.432892000000001</c:v>
                </c:pt>
                <c:pt idx="1043">
                  <c:v>11.797328</c:v>
                </c:pt>
                <c:pt idx="1044">
                  <c:v>12.448108</c:v>
                </c:pt>
                <c:pt idx="1045">
                  <c:v>12.427281000000001</c:v>
                </c:pt>
                <c:pt idx="1046">
                  <c:v>12.432558999999999</c:v>
                </c:pt>
                <c:pt idx="1047">
                  <c:v>12.44815</c:v>
                </c:pt>
                <c:pt idx="1048">
                  <c:v>12.749606999999999</c:v>
                </c:pt>
                <c:pt idx="1049">
                  <c:v>12.630062000000001</c:v>
                </c:pt>
                <c:pt idx="1050">
                  <c:v>12.760005</c:v>
                </c:pt>
                <c:pt idx="1051">
                  <c:v>13.186199</c:v>
                </c:pt>
                <c:pt idx="1052">
                  <c:v>12.682041999999999</c:v>
                </c:pt>
                <c:pt idx="1053">
                  <c:v>11.445019</c:v>
                </c:pt>
                <c:pt idx="1054">
                  <c:v>11.533382</c:v>
                </c:pt>
                <c:pt idx="1055">
                  <c:v>11.408640999999999</c:v>
                </c:pt>
                <c:pt idx="1056">
                  <c:v>10.395113</c:v>
                </c:pt>
                <c:pt idx="1057">
                  <c:v>10.644591999999999</c:v>
                </c:pt>
                <c:pt idx="1058">
                  <c:v>10.629004999999999</c:v>
                </c:pt>
                <c:pt idx="1059">
                  <c:v>9.9897019999999994</c:v>
                </c:pt>
                <c:pt idx="1060">
                  <c:v>10.8629</c:v>
                </c:pt>
                <c:pt idx="1061">
                  <c:v>10.654992</c:v>
                </c:pt>
                <c:pt idx="1062">
                  <c:v>10.525050999999999</c:v>
                </c:pt>
                <c:pt idx="1063">
                  <c:v>10.176816000000001</c:v>
                </c:pt>
                <c:pt idx="1064">
                  <c:v>10.421103</c:v>
                </c:pt>
                <c:pt idx="1065">
                  <c:v>10.764139</c:v>
                </c:pt>
                <c:pt idx="1066">
                  <c:v>10.31195</c:v>
                </c:pt>
                <c:pt idx="1067">
                  <c:v>10.654992</c:v>
                </c:pt>
                <c:pt idx="1068">
                  <c:v>10.577030000000001</c:v>
                </c:pt>
                <c:pt idx="1069">
                  <c:v>10.888882000000001</c:v>
                </c:pt>
                <c:pt idx="1070">
                  <c:v>10.400311</c:v>
                </c:pt>
                <c:pt idx="1071">
                  <c:v>10.769341000000001</c:v>
                </c:pt>
                <c:pt idx="1072">
                  <c:v>10.025729</c:v>
                </c:pt>
                <c:pt idx="1073">
                  <c:v>9.9375560000000007</c:v>
                </c:pt>
                <c:pt idx="1074">
                  <c:v>9.5381900000000002</c:v>
                </c:pt>
                <c:pt idx="1075">
                  <c:v>11.618016000000001</c:v>
                </c:pt>
                <c:pt idx="1076">
                  <c:v>11.244581</c:v>
                </c:pt>
                <c:pt idx="1077">
                  <c:v>11.535034</c:v>
                </c:pt>
                <c:pt idx="1078">
                  <c:v>11.306823</c:v>
                </c:pt>
                <c:pt idx="1079">
                  <c:v>10.762228</c:v>
                </c:pt>
                <c:pt idx="1080">
                  <c:v>11.083797000000001</c:v>
                </c:pt>
                <c:pt idx="1081">
                  <c:v>10.264310999999999</c:v>
                </c:pt>
                <c:pt idx="1082">
                  <c:v>9.771585</c:v>
                </c:pt>
                <c:pt idx="1083">
                  <c:v>9.9064329999999998</c:v>
                </c:pt>
                <c:pt idx="1084">
                  <c:v>9.8908760000000004</c:v>
                </c:pt>
                <c:pt idx="1085">
                  <c:v>10.295432999999999</c:v>
                </c:pt>
                <c:pt idx="1086">
                  <c:v>9.844201</c:v>
                </c:pt>
                <c:pt idx="1087">
                  <c:v>9.8338199999999993</c:v>
                </c:pt>
                <c:pt idx="1088">
                  <c:v>9.9116219999999995</c:v>
                </c:pt>
                <c:pt idx="1089">
                  <c:v>9.802702</c:v>
                </c:pt>
                <c:pt idx="1090">
                  <c:v>10.041285</c:v>
                </c:pt>
                <c:pt idx="1091">
                  <c:v>10.274682</c:v>
                </c:pt>
                <c:pt idx="1092">
                  <c:v>9.5174380000000003</c:v>
                </c:pt>
                <c:pt idx="1093">
                  <c:v>9.8286370000000005</c:v>
                </c:pt>
                <c:pt idx="1094">
                  <c:v>9.6937850000000001</c:v>
                </c:pt>
                <c:pt idx="1095">
                  <c:v>9.1906809999999997</c:v>
                </c:pt>
                <c:pt idx="1096">
                  <c:v>9.9894219999999994</c:v>
                </c:pt>
                <c:pt idx="1097">
                  <c:v>10.05166</c:v>
                </c:pt>
                <c:pt idx="1098">
                  <c:v>9.5484589999999994</c:v>
                </c:pt>
                <c:pt idx="1099">
                  <c:v>9.2948660000000007</c:v>
                </c:pt>
                <c:pt idx="1100">
                  <c:v>9.4708269999999999</c:v>
                </c:pt>
                <c:pt idx="1101">
                  <c:v>9.9624819999999996</c:v>
                </c:pt>
                <c:pt idx="1102">
                  <c:v>10.024584000000001</c:v>
                </c:pt>
                <c:pt idx="1103">
                  <c:v>9.2172370000000008</c:v>
                </c:pt>
                <c:pt idx="1104">
                  <c:v>9.2172370000000008</c:v>
                </c:pt>
                <c:pt idx="1105">
                  <c:v>8.8239140000000003</c:v>
                </c:pt>
                <c:pt idx="1106">
                  <c:v>10.671502</c:v>
                </c:pt>
                <c:pt idx="1107">
                  <c:v>10.780179</c:v>
                </c:pt>
                <c:pt idx="1108">
                  <c:v>11.230433</c:v>
                </c:pt>
                <c:pt idx="1109">
                  <c:v>11.157980999999999</c:v>
                </c:pt>
                <c:pt idx="1110">
                  <c:v>11.458152</c:v>
                </c:pt>
                <c:pt idx="1111">
                  <c:v>11.851478</c:v>
                </c:pt>
                <c:pt idx="1112">
                  <c:v>11.354644</c:v>
                </c:pt>
                <c:pt idx="1113">
                  <c:v>10.588696000000001</c:v>
                </c:pt>
                <c:pt idx="1114">
                  <c:v>10.769826</c:v>
                </c:pt>
                <c:pt idx="1115">
                  <c:v>10.552466000000001</c:v>
                </c:pt>
                <c:pt idx="1116">
                  <c:v>10.754308999999999</c:v>
                </c:pt>
                <c:pt idx="1117">
                  <c:v>11.194205999999999</c:v>
                </c:pt>
                <c:pt idx="1118">
                  <c:v>11.038945999999999</c:v>
                </c:pt>
                <c:pt idx="1119">
                  <c:v>10.350631</c:v>
                </c:pt>
                <c:pt idx="1120">
                  <c:v>9.8589739999999999</c:v>
                </c:pt>
                <c:pt idx="1121">
                  <c:v>9.6260860000000008</c:v>
                </c:pt>
                <c:pt idx="1122">
                  <c:v>12.239623</c:v>
                </c:pt>
                <c:pt idx="1123">
                  <c:v>11.866994999999999</c:v>
                </c:pt>
                <c:pt idx="1124">
                  <c:v>12.052135</c:v>
                </c:pt>
                <c:pt idx="1125">
                  <c:v>11.607863999999999</c:v>
                </c:pt>
                <c:pt idx="1126">
                  <c:v>12.708211</c:v>
                </c:pt>
                <c:pt idx="1127">
                  <c:v>12.083131</c:v>
                </c:pt>
                <c:pt idx="1128">
                  <c:v>12.119291</c:v>
                </c:pt>
                <c:pt idx="1129">
                  <c:v>12.858022</c:v>
                </c:pt>
                <c:pt idx="1130">
                  <c:v>13.240307</c:v>
                </c:pt>
                <c:pt idx="1131">
                  <c:v>12.811529</c:v>
                </c:pt>
                <c:pt idx="1132">
                  <c:v>12.046969000000001</c:v>
                </c:pt>
                <c:pt idx="1133">
                  <c:v>11.592364</c:v>
                </c:pt>
                <c:pt idx="1134">
                  <c:v>11.106771</c:v>
                </c:pt>
                <c:pt idx="1135">
                  <c:v>11.437386999999999</c:v>
                </c:pt>
                <c:pt idx="1136">
                  <c:v>10.719324</c:v>
                </c:pt>
                <c:pt idx="1137">
                  <c:v>10.848473</c:v>
                </c:pt>
                <c:pt idx="1138">
                  <c:v>11.969483</c:v>
                </c:pt>
                <c:pt idx="1139">
                  <c:v>12.759874</c:v>
                </c:pt>
                <c:pt idx="1140">
                  <c:v>12.982011</c:v>
                </c:pt>
                <c:pt idx="1141">
                  <c:v>13.229976000000001</c:v>
                </c:pt>
                <c:pt idx="1142">
                  <c:v>13.188643000000001</c:v>
                </c:pt>
                <c:pt idx="1143">
                  <c:v>12.982011</c:v>
                </c:pt>
                <c:pt idx="1144">
                  <c:v>12.930349</c:v>
                </c:pt>
                <c:pt idx="1145">
                  <c:v>13.023334999999999</c:v>
                </c:pt>
                <c:pt idx="1146">
                  <c:v>12.744374000000001</c:v>
                </c:pt>
                <c:pt idx="1147">
                  <c:v>13.157648</c:v>
                </c:pt>
                <c:pt idx="1148">
                  <c:v>13.682848999999999</c:v>
                </c:pt>
                <c:pt idx="1149">
                  <c:v>13.362565</c:v>
                </c:pt>
                <c:pt idx="1150">
                  <c:v>13.761805000000001</c:v>
                </c:pt>
                <c:pt idx="1151">
                  <c:v>13.500321</c:v>
                </c:pt>
                <c:pt idx="1152">
                  <c:v>13.964782</c:v>
                </c:pt>
                <c:pt idx="1153">
                  <c:v>13.011773</c:v>
                </c:pt>
                <c:pt idx="1154">
                  <c:v>13.414313999999999</c:v>
                </c:pt>
                <c:pt idx="1155">
                  <c:v>14.03703</c:v>
                </c:pt>
                <c:pt idx="1156">
                  <c:v>14.704478</c:v>
                </c:pt>
                <c:pt idx="1157">
                  <c:v>14.635673000000001</c:v>
                </c:pt>
                <c:pt idx="1158">
                  <c:v>14.112723000000001</c:v>
                </c:pt>
                <c:pt idx="1159">
                  <c:v>13.820290999999999</c:v>
                </c:pt>
                <c:pt idx="1160">
                  <c:v>13.748035</c:v>
                </c:pt>
                <c:pt idx="1161">
                  <c:v>12.918885</c:v>
                </c:pt>
                <c:pt idx="1162">
                  <c:v>13.084028</c:v>
                </c:pt>
                <c:pt idx="1163">
                  <c:v>12.905120999999999</c:v>
                </c:pt>
                <c:pt idx="1164">
                  <c:v>13.125313</c:v>
                </c:pt>
                <c:pt idx="1165">
                  <c:v>12.433782000000001</c:v>
                </c:pt>
                <c:pt idx="1166">
                  <c:v>12.2652</c:v>
                </c:pt>
                <c:pt idx="1167">
                  <c:v>12.509474000000001</c:v>
                </c:pt>
                <c:pt idx="1168">
                  <c:v>11.573675</c:v>
                </c:pt>
                <c:pt idx="1169">
                  <c:v>10.575941</c:v>
                </c:pt>
                <c:pt idx="1170">
                  <c:v>10.582826000000001</c:v>
                </c:pt>
                <c:pt idx="1171">
                  <c:v>10.579375000000001</c:v>
                </c:pt>
                <c:pt idx="1172">
                  <c:v>10.768608</c:v>
                </c:pt>
                <c:pt idx="1173">
                  <c:v>10.889022000000001</c:v>
                </c:pt>
                <c:pt idx="1174">
                  <c:v>10.727320000000001</c:v>
                </c:pt>
                <c:pt idx="1175">
                  <c:v>10.386714</c:v>
                </c:pt>
                <c:pt idx="1176">
                  <c:v>10.355752000000001</c:v>
                </c:pt>
                <c:pt idx="1177">
                  <c:v>10.252297</c:v>
                </c:pt>
                <c:pt idx="1178">
                  <c:v>9.0188570000000006</c:v>
                </c:pt>
                <c:pt idx="1179">
                  <c:v>8.6958959999999994</c:v>
                </c:pt>
                <c:pt idx="1180">
                  <c:v>9.2250049999999995</c:v>
                </c:pt>
                <c:pt idx="1181">
                  <c:v>9.2387440000000005</c:v>
                </c:pt>
                <c:pt idx="1182">
                  <c:v>9.8331339999999994</c:v>
                </c:pt>
                <c:pt idx="1183">
                  <c:v>9.8125149999999994</c:v>
                </c:pt>
                <c:pt idx="1184">
                  <c:v>9.5170429999999993</c:v>
                </c:pt>
                <c:pt idx="1185">
                  <c:v>9.5514019999999995</c:v>
                </c:pt>
                <c:pt idx="1186">
                  <c:v>10.379417</c:v>
                </c:pt>
                <c:pt idx="1187">
                  <c:v>9.9739979999999999</c:v>
                </c:pt>
                <c:pt idx="1188">
                  <c:v>10.867295</c:v>
                </c:pt>
                <c:pt idx="1189">
                  <c:v>10.152658000000001</c:v>
                </c:pt>
                <c:pt idx="1190">
                  <c:v>9.6441660000000002</c:v>
                </c:pt>
                <c:pt idx="1191">
                  <c:v>9.5857550000000007</c:v>
                </c:pt>
                <c:pt idx="1192">
                  <c:v>8.7268170000000005</c:v>
                </c:pt>
                <c:pt idx="1193">
                  <c:v>8.5309799999999996</c:v>
                </c:pt>
                <c:pt idx="1194">
                  <c:v>8.7439979999999995</c:v>
                </c:pt>
                <c:pt idx="1195">
                  <c:v>9.4483270000000008</c:v>
                </c:pt>
                <c:pt idx="1196">
                  <c:v>9.9293329999999997</c:v>
                </c:pt>
                <c:pt idx="1197">
                  <c:v>9.8777989999999996</c:v>
                </c:pt>
                <c:pt idx="1198">
                  <c:v>9.5445320000000002</c:v>
                </c:pt>
                <c:pt idx="1199">
                  <c:v>9.393357</c:v>
                </c:pt>
                <c:pt idx="1200">
                  <c:v>9.3108970000000006</c:v>
                </c:pt>
                <c:pt idx="1201">
                  <c:v>8.9948069999999998</c:v>
                </c:pt>
                <c:pt idx="1202">
                  <c:v>8.5756449999999997</c:v>
                </c:pt>
                <c:pt idx="1203">
                  <c:v>8.1909670000000006</c:v>
                </c:pt>
                <c:pt idx="1204">
                  <c:v>8.1463769999999993</c:v>
                </c:pt>
                <c:pt idx="1205">
                  <c:v>7.9885950000000001</c:v>
                </c:pt>
                <c:pt idx="1206">
                  <c:v>7.9920229999999997</c:v>
                </c:pt>
                <c:pt idx="1207">
                  <c:v>7.9954530000000004</c:v>
                </c:pt>
                <c:pt idx="1208">
                  <c:v>7.4706549999999998</c:v>
                </c:pt>
                <c:pt idx="1209">
                  <c:v>7.2031099999999997</c:v>
                </c:pt>
                <c:pt idx="1210">
                  <c:v>7.5564049999999998</c:v>
                </c:pt>
                <c:pt idx="1211">
                  <c:v>7.5872760000000001</c:v>
                </c:pt>
                <c:pt idx="1212">
                  <c:v>6.8566760000000002</c:v>
                </c:pt>
                <c:pt idx="1213">
                  <c:v>7.1173609999999998</c:v>
                </c:pt>
                <c:pt idx="1214">
                  <c:v>6.9887350000000001</c:v>
                </c:pt>
                <c:pt idx="1215">
                  <c:v>6.9458599999999997</c:v>
                </c:pt>
                <c:pt idx="1216">
                  <c:v>7.7176200000000001</c:v>
                </c:pt>
                <c:pt idx="1217">
                  <c:v>7.846247</c:v>
                </c:pt>
                <c:pt idx="1218">
                  <c:v>7.674741</c:v>
                </c:pt>
                <c:pt idx="1219">
                  <c:v>8.4893820000000009</c:v>
                </c:pt>
                <c:pt idx="1220">
                  <c:v>8.7251999999999992</c:v>
                </c:pt>
                <c:pt idx="1221">
                  <c:v>9.1110769999999999</c:v>
                </c:pt>
                <c:pt idx="1222">
                  <c:v>8.8752619999999993</c:v>
                </c:pt>
                <c:pt idx="1223">
                  <c:v>8.4250690000000006</c:v>
                </c:pt>
                <c:pt idx="1224">
                  <c:v>7.8891210000000003</c:v>
                </c:pt>
                <c:pt idx="1225">
                  <c:v>8.2106910000000006</c:v>
                </c:pt>
                <c:pt idx="1226">
                  <c:v>7.6961820000000003</c:v>
                </c:pt>
                <c:pt idx="1227">
                  <c:v>7.3746130000000001</c:v>
                </c:pt>
                <c:pt idx="1228">
                  <c:v>7.1816740000000001</c:v>
                </c:pt>
                <c:pt idx="1229">
                  <c:v>7.2750209999999997</c:v>
                </c:pt>
                <c:pt idx="1230">
                  <c:v>7.1252409999999999</c:v>
                </c:pt>
                <c:pt idx="1231">
                  <c:v>6.9540680000000004</c:v>
                </c:pt>
                <c:pt idx="1232">
                  <c:v>6.1195779999999997</c:v>
                </c:pt>
                <c:pt idx="1233">
                  <c:v>5.9270019999999999</c:v>
                </c:pt>
                <c:pt idx="1234">
                  <c:v>6.1409729999999998</c:v>
                </c:pt>
                <c:pt idx="1235">
                  <c:v>6.1837689999999998</c:v>
                </c:pt>
                <c:pt idx="1236">
                  <c:v>5.8414149999999996</c:v>
                </c:pt>
                <c:pt idx="1237">
                  <c:v>5.7558239999999996</c:v>
                </c:pt>
                <c:pt idx="1238">
                  <c:v>5.9911940000000001</c:v>
                </c:pt>
                <c:pt idx="1239">
                  <c:v>5.9056069999999998</c:v>
                </c:pt>
                <c:pt idx="1240">
                  <c:v>5.8414149999999996</c:v>
                </c:pt>
                <c:pt idx="1241">
                  <c:v>5.9056069999999998</c:v>
                </c:pt>
                <c:pt idx="1242">
                  <c:v>5.9697979999999999</c:v>
                </c:pt>
                <c:pt idx="1243">
                  <c:v>5.5632510000000002</c:v>
                </c:pt>
                <c:pt idx="1244">
                  <c:v>5.6916330000000004</c:v>
                </c:pt>
                <c:pt idx="1245">
                  <c:v>5.7986199999999997</c:v>
                </c:pt>
                <c:pt idx="1246">
                  <c:v>5.6702380000000003</c:v>
                </c:pt>
                <c:pt idx="1247">
                  <c:v>5.7986199999999997</c:v>
                </c:pt>
                <c:pt idx="1248">
                  <c:v>6.4619280000000003</c:v>
                </c:pt>
                <c:pt idx="1249">
                  <c:v>6.2693570000000003</c:v>
                </c:pt>
                <c:pt idx="1250">
                  <c:v>6.3549470000000001</c:v>
                </c:pt>
                <c:pt idx="1251">
                  <c:v>6.2051660000000002</c:v>
                </c:pt>
                <c:pt idx="1252">
                  <c:v>6.3335480000000004</c:v>
                </c:pt>
                <c:pt idx="1253">
                  <c:v>6.5047240000000004</c:v>
                </c:pt>
                <c:pt idx="1254">
                  <c:v>5.9270019999999999</c:v>
                </c:pt>
                <c:pt idx="1255">
                  <c:v>6.1491809999999996</c:v>
                </c:pt>
                <c:pt idx="1256">
                  <c:v>6.0851259999999998</c:v>
                </c:pt>
                <c:pt idx="1257">
                  <c:v>5.1670189999999998</c:v>
                </c:pt>
                <c:pt idx="1258">
                  <c:v>4.7613450000000004</c:v>
                </c:pt>
                <c:pt idx="1259">
                  <c:v>4.4197220000000002</c:v>
                </c:pt>
                <c:pt idx="1260">
                  <c:v>4.6332380000000004</c:v>
                </c:pt>
                <c:pt idx="1261">
                  <c:v>4.6332380000000004</c:v>
                </c:pt>
                <c:pt idx="1262">
                  <c:v>4.932156</c:v>
                </c:pt>
                <c:pt idx="1263">
                  <c:v>5.3164790000000002</c:v>
                </c:pt>
                <c:pt idx="1264">
                  <c:v>5.7221539999999997</c:v>
                </c:pt>
                <c:pt idx="1265">
                  <c:v>5.3805339999999999</c:v>
                </c:pt>
                <c:pt idx="1266">
                  <c:v>5.9997210000000001</c:v>
                </c:pt>
                <c:pt idx="1267">
                  <c:v>6.4480979999999999</c:v>
                </c:pt>
                <c:pt idx="1268">
                  <c:v>5.9356669999999996</c:v>
                </c:pt>
                <c:pt idx="1269">
                  <c:v>6.1918829999999998</c:v>
                </c:pt>
                <c:pt idx="1270">
                  <c:v>5.9997210000000001</c:v>
                </c:pt>
                <c:pt idx="1271">
                  <c:v>5.850263</c:v>
                </c:pt>
                <c:pt idx="1272">
                  <c:v>5.6367459999999996</c:v>
                </c:pt>
                <c:pt idx="1273">
                  <c:v>6.1278300000000003</c:v>
                </c:pt>
                <c:pt idx="1274">
                  <c:v>5.850263</c:v>
                </c:pt>
                <c:pt idx="1275">
                  <c:v>6.1491809999999996</c:v>
                </c:pt>
                <c:pt idx="1276">
                  <c:v>6.7256689999999999</c:v>
                </c:pt>
                <c:pt idx="1277">
                  <c:v>6.7256689999999999</c:v>
                </c:pt>
                <c:pt idx="1278">
                  <c:v>6.5121510000000002</c:v>
                </c:pt>
                <c:pt idx="1279">
                  <c:v>6.5548549999999999</c:v>
                </c:pt>
                <c:pt idx="1280">
                  <c:v>6.4480979999999999</c:v>
                </c:pt>
                <c:pt idx="1281">
                  <c:v>6.797275</c:v>
                </c:pt>
                <c:pt idx="1282">
                  <c:v>6.5628880000000001</c:v>
                </c:pt>
                <c:pt idx="1283">
                  <c:v>6.4137329999999997</c:v>
                </c:pt>
                <c:pt idx="1284">
                  <c:v>6.3071929999999998</c:v>
                </c:pt>
                <c:pt idx="1285">
                  <c:v>6.0941109999999998</c:v>
                </c:pt>
                <c:pt idx="1286">
                  <c:v>5.7957960000000002</c:v>
                </c:pt>
                <c:pt idx="1287">
                  <c:v>6.0514960000000002</c:v>
                </c:pt>
                <c:pt idx="1288">
                  <c:v>6.3711159999999998</c:v>
                </c:pt>
                <c:pt idx="1289">
                  <c:v>6.4989619999999997</c:v>
                </c:pt>
                <c:pt idx="1290">
                  <c:v>6.7759679999999998</c:v>
                </c:pt>
                <c:pt idx="1291">
                  <c:v>7.4365189999999997</c:v>
                </c:pt>
                <c:pt idx="1292">
                  <c:v>7.2021290000000002</c:v>
                </c:pt>
                <c:pt idx="1293">
                  <c:v>7.6709059999999996</c:v>
                </c:pt>
                <c:pt idx="1294">
                  <c:v>7.5643640000000003</c:v>
                </c:pt>
                <c:pt idx="1295">
                  <c:v>7.4578259999999998</c:v>
                </c:pt>
                <c:pt idx="1296">
                  <c:v>7.3299810000000001</c:v>
                </c:pt>
                <c:pt idx="1297">
                  <c:v>7.5856779999999997</c:v>
                </c:pt>
                <c:pt idx="1298">
                  <c:v>7.7774460000000003</c:v>
                </c:pt>
                <c:pt idx="1299">
                  <c:v>7.5856779999999997</c:v>
                </c:pt>
                <c:pt idx="1300">
                  <c:v>7.2660530000000003</c:v>
                </c:pt>
                <c:pt idx="1301">
                  <c:v>7.5856779999999997</c:v>
                </c:pt>
                <c:pt idx="1302">
                  <c:v>7.7135280000000002</c:v>
                </c:pt>
                <c:pt idx="1303">
                  <c:v>7.6495959999999998</c:v>
                </c:pt>
                <c:pt idx="1304">
                  <c:v>7.6069829999999996</c:v>
                </c:pt>
                <c:pt idx="1305">
                  <c:v>7.5004439999999999</c:v>
                </c:pt>
                <c:pt idx="1306">
                  <c:v>7.074281</c:v>
                </c:pt>
                <c:pt idx="1307">
                  <c:v>6.9611270000000003</c:v>
                </c:pt>
                <c:pt idx="1308">
                  <c:v>7.2378679999999997</c:v>
                </c:pt>
                <c:pt idx="1309">
                  <c:v>7.0037019999999997</c:v>
                </c:pt>
                <c:pt idx="1310">
                  <c:v>7.3443079999999998</c:v>
                </c:pt>
                <c:pt idx="1311">
                  <c:v>7.4933230000000002</c:v>
                </c:pt>
                <c:pt idx="1312">
                  <c:v>7.2165759999999999</c:v>
                </c:pt>
                <c:pt idx="1313">
                  <c:v>7.4933230000000002</c:v>
                </c:pt>
                <c:pt idx="1314">
                  <c:v>7.174004</c:v>
                </c:pt>
                <c:pt idx="1315">
                  <c:v>6.705673</c:v>
                </c:pt>
                <c:pt idx="1316">
                  <c:v>6.3012030000000001</c:v>
                </c:pt>
                <c:pt idx="1317">
                  <c:v>6.3863529999999997</c:v>
                </c:pt>
                <c:pt idx="1318">
                  <c:v>6.3012030000000001</c:v>
                </c:pt>
                <c:pt idx="1319">
                  <c:v>6.3863529999999997</c:v>
                </c:pt>
                <c:pt idx="1320">
                  <c:v>6.0883250000000002</c:v>
                </c:pt>
                <c:pt idx="1321">
                  <c:v>6.1308980000000002</c:v>
                </c:pt>
                <c:pt idx="1322">
                  <c:v>6.0457489999999998</c:v>
                </c:pt>
                <c:pt idx="1323">
                  <c:v>6.15219</c:v>
                </c:pt>
                <c:pt idx="1324">
                  <c:v>6.3437780000000004</c:v>
                </c:pt>
                <c:pt idx="1325">
                  <c:v>5.790292</c:v>
                </c:pt>
                <c:pt idx="1326">
                  <c:v>5.4922639999999996</c:v>
                </c:pt>
                <c:pt idx="1327">
                  <c:v>5.5135509999999996</c:v>
                </c:pt>
                <c:pt idx="1328">
                  <c:v>5.5987020000000003</c:v>
                </c:pt>
                <c:pt idx="1329">
                  <c:v>5.7477179999999999</c:v>
                </c:pt>
                <c:pt idx="1330">
                  <c:v>5.6199870000000001</c:v>
                </c:pt>
                <c:pt idx="1331">
                  <c:v>5.4496880000000001</c:v>
                </c:pt>
                <c:pt idx="1332">
                  <c:v>5.1942349999999999</c:v>
                </c:pt>
                <c:pt idx="1333">
                  <c:v>4.8624859999999996</c:v>
                </c:pt>
                <c:pt idx="1334">
                  <c:v>5.3720929999999996</c:v>
                </c:pt>
                <c:pt idx="1335">
                  <c:v>5.6693629999999997</c:v>
                </c:pt>
                <c:pt idx="1336">
                  <c:v>5.6268969999999996</c:v>
                </c:pt>
                <c:pt idx="1337">
                  <c:v>5.3083900000000002</c:v>
                </c:pt>
                <c:pt idx="1338">
                  <c:v>5.3720929999999996</c:v>
                </c:pt>
                <c:pt idx="1339">
                  <c:v>5.265924</c:v>
                </c:pt>
                <c:pt idx="1340">
                  <c:v>5.5844259999999997</c:v>
                </c:pt>
                <c:pt idx="1341">
                  <c:v>5.5844259999999997</c:v>
                </c:pt>
                <c:pt idx="1342">
                  <c:v>5.9029299999999996</c:v>
                </c:pt>
                <c:pt idx="1343">
                  <c:v>5.8817000000000004</c:v>
                </c:pt>
                <c:pt idx="1344">
                  <c:v>5.8392299999999997</c:v>
                </c:pt>
                <c:pt idx="1345">
                  <c:v>5.9029299999999996</c:v>
                </c:pt>
                <c:pt idx="1346">
                  <c:v>6.0940329999999996</c:v>
                </c:pt>
                <c:pt idx="1347">
                  <c:v>5.648129</c:v>
                </c:pt>
                <c:pt idx="1348">
                  <c:v>5.4145589999999997</c:v>
                </c:pt>
                <c:pt idx="1349">
                  <c:v>5.541957</c:v>
                </c:pt>
                <c:pt idx="1350">
                  <c:v>5.2446910000000004</c:v>
                </c:pt>
                <c:pt idx="1351">
                  <c:v>5.4994930000000002</c:v>
                </c:pt>
                <c:pt idx="1352">
                  <c:v>5.2446910000000004</c:v>
                </c:pt>
                <c:pt idx="1353">
                  <c:v>5.0960549999999998</c:v>
                </c:pt>
                <c:pt idx="1354">
                  <c:v>5.138522</c:v>
                </c:pt>
                <c:pt idx="1355">
                  <c:v>5.3508579999999997</c:v>
                </c:pt>
                <c:pt idx="1356">
                  <c:v>5.4145589999999997</c:v>
                </c:pt>
                <c:pt idx="1357">
                  <c:v>5.2234569999999998</c:v>
                </c:pt>
                <c:pt idx="1358">
                  <c:v>5.7755289999999997</c:v>
                </c:pt>
                <c:pt idx="1359">
                  <c:v>5.6762589999999999</c:v>
                </c:pt>
                <c:pt idx="1360">
                  <c:v>5.4220980000000001</c:v>
                </c:pt>
                <c:pt idx="1361">
                  <c:v>5.252656</c:v>
                </c:pt>
                <c:pt idx="1362">
                  <c:v>4.9773160000000001</c:v>
                </c:pt>
                <c:pt idx="1363">
                  <c:v>4.7019729999999997</c:v>
                </c:pt>
                <c:pt idx="1364">
                  <c:v>4.5960739999999998</c:v>
                </c:pt>
                <c:pt idx="1365">
                  <c:v>4.5748939999999996</c:v>
                </c:pt>
                <c:pt idx="1366">
                  <c:v>4.5537140000000003</c:v>
                </c:pt>
                <c:pt idx="1367">
                  <c:v>4.4901730000000004</c:v>
                </c:pt>
                <c:pt idx="1368">
                  <c:v>4.4478119999999999</c:v>
                </c:pt>
                <c:pt idx="1369">
                  <c:v>4.3207319999999996</c:v>
                </c:pt>
                <c:pt idx="1370">
                  <c:v>4.2783720000000001</c:v>
                </c:pt>
                <c:pt idx="1371">
                  <c:v>4.3630930000000001</c:v>
                </c:pt>
                <c:pt idx="1372">
                  <c:v>4.1089320000000003</c:v>
                </c:pt>
                <c:pt idx="1373">
                  <c:v>4.0030349999999997</c:v>
                </c:pt>
                <c:pt idx="1374">
                  <c:v>3.7276919999999998</c:v>
                </c:pt>
                <c:pt idx="1375">
                  <c:v>3.7276919999999998</c:v>
                </c:pt>
                <c:pt idx="1376">
                  <c:v>3.9818519999999999</c:v>
                </c:pt>
                <c:pt idx="1377">
                  <c:v>4.0030349999999997</c:v>
                </c:pt>
                <c:pt idx="1378">
                  <c:v>4.0242120000000003</c:v>
                </c:pt>
                <c:pt idx="1379">
                  <c:v>3.7912319999999999</c:v>
                </c:pt>
                <c:pt idx="1380">
                  <c:v>3.68533</c:v>
                </c:pt>
                <c:pt idx="1381">
                  <c:v>3.7276919999999998</c:v>
                </c:pt>
                <c:pt idx="1382">
                  <c:v>3.8547720000000001</c:v>
                </c:pt>
                <c:pt idx="1383">
                  <c:v>3.8335919999999999</c:v>
                </c:pt>
                <c:pt idx="1384">
                  <c:v>3.748872</c:v>
                </c:pt>
                <c:pt idx="1385">
                  <c:v>3.9474019999999999</c:v>
                </c:pt>
                <c:pt idx="1386">
                  <c:v>3.9474019999999999</c:v>
                </c:pt>
                <c:pt idx="1387">
                  <c:v>3.588546</c:v>
                </c:pt>
                <c:pt idx="1388">
                  <c:v>3.5674380000000001</c:v>
                </c:pt>
                <c:pt idx="1389">
                  <c:v>3.7363080000000002</c:v>
                </c:pt>
                <c:pt idx="1390">
                  <c:v>3.4196740000000001</c:v>
                </c:pt>
                <c:pt idx="1391">
                  <c:v>3.3985629999999998</c:v>
                </c:pt>
                <c:pt idx="1392">
                  <c:v>3.3774549999999999</c:v>
                </c:pt>
                <c:pt idx="1393">
                  <c:v>3.3352369999999998</c:v>
                </c:pt>
                <c:pt idx="1394">
                  <c:v>3.4618929999999999</c:v>
                </c:pt>
                <c:pt idx="1395">
                  <c:v>3.229692</c:v>
                </c:pt>
                <c:pt idx="1396">
                  <c:v>3.0608200000000001</c:v>
                </c:pt>
                <c:pt idx="1397">
                  <c:v>3.0608200000000001</c:v>
                </c:pt>
                <c:pt idx="1398">
                  <c:v>3.081928</c:v>
                </c:pt>
                <c:pt idx="1399">
                  <c:v>3.1874729999999998</c:v>
                </c:pt>
                <c:pt idx="1400">
                  <c:v>3.081928</c:v>
                </c:pt>
                <c:pt idx="1401">
                  <c:v>3.0397099999999999</c:v>
                </c:pt>
                <c:pt idx="1402">
                  <c:v>3.1663640000000002</c:v>
                </c:pt>
                <c:pt idx="1403">
                  <c:v>3.1241449999999999</c:v>
                </c:pt>
                <c:pt idx="1404">
                  <c:v>2.8286180000000001</c:v>
                </c:pt>
                <c:pt idx="1405">
                  <c:v>2.7863989999999998</c:v>
                </c:pt>
                <c:pt idx="1406">
                  <c:v>2.7441810000000002</c:v>
                </c:pt>
                <c:pt idx="1407">
                  <c:v>2.7019639999999998</c:v>
                </c:pt>
                <c:pt idx="1408">
                  <c:v>2.6175280000000001</c:v>
                </c:pt>
                <c:pt idx="1409">
                  <c:v>2.57531</c:v>
                </c:pt>
                <c:pt idx="1410">
                  <c:v>2.57531</c:v>
                </c:pt>
                <c:pt idx="1411">
                  <c:v>2.3936030000000001</c:v>
                </c:pt>
                <c:pt idx="1412">
                  <c:v>2.5615739999999998</c:v>
                </c:pt>
                <c:pt idx="1413">
                  <c:v>2.6455609999999998</c:v>
                </c:pt>
                <c:pt idx="1414">
                  <c:v>2.6875529999999999</c:v>
                </c:pt>
                <c:pt idx="1415">
                  <c:v>2.477589</c:v>
                </c:pt>
                <c:pt idx="1416">
                  <c:v>2.3936030000000001</c:v>
                </c:pt>
                <c:pt idx="1417">
                  <c:v>2.4355959999999999</c:v>
                </c:pt>
                <c:pt idx="1418">
                  <c:v>2.3516089999999998</c:v>
                </c:pt>
                <c:pt idx="1419">
                  <c:v>2.3936030000000001</c:v>
                </c:pt>
                <c:pt idx="1420">
                  <c:v>2.4355959999999999</c:v>
                </c:pt>
                <c:pt idx="1421">
                  <c:v>2.4355959999999999</c:v>
                </c:pt>
                <c:pt idx="1422">
                  <c:v>2.5615739999999998</c:v>
                </c:pt>
                <c:pt idx="1423">
                  <c:v>2.6035680000000001</c:v>
                </c:pt>
                <c:pt idx="1424">
                  <c:v>2.6455609999999998</c:v>
                </c:pt>
                <c:pt idx="1425">
                  <c:v>2.8555250000000001</c:v>
                </c:pt>
                <c:pt idx="1426">
                  <c:v>3.023498</c:v>
                </c:pt>
                <c:pt idx="1427">
                  <c:v>3.023498</c:v>
                </c:pt>
                <c:pt idx="1428">
                  <c:v>2.9815040000000002</c:v>
                </c:pt>
                <c:pt idx="1429">
                  <c:v>2.9815040000000002</c:v>
                </c:pt>
                <c:pt idx="1430">
                  <c:v>2.897519</c:v>
                </c:pt>
                <c:pt idx="1431">
                  <c:v>2.8555250000000001</c:v>
                </c:pt>
                <c:pt idx="1432">
                  <c:v>2.8555250000000001</c:v>
                </c:pt>
                <c:pt idx="1433">
                  <c:v>2.897519</c:v>
                </c:pt>
                <c:pt idx="1434">
                  <c:v>2.7715390000000002</c:v>
                </c:pt>
                <c:pt idx="1435">
                  <c:v>2.9815040000000002</c:v>
                </c:pt>
                <c:pt idx="1436">
                  <c:v>2.9815040000000002</c:v>
                </c:pt>
                <c:pt idx="1437">
                  <c:v>2.8418869999999998</c:v>
                </c:pt>
                <c:pt idx="1438">
                  <c:v>2.8000959999999999</c:v>
                </c:pt>
                <c:pt idx="1439">
                  <c:v>2.9254730000000002</c:v>
                </c:pt>
                <c:pt idx="1440">
                  <c:v>2.758302</c:v>
                </c:pt>
                <c:pt idx="1441">
                  <c:v>2.8000959999999999</c:v>
                </c:pt>
                <c:pt idx="1442">
                  <c:v>2.591132</c:v>
                </c:pt>
                <c:pt idx="1443">
                  <c:v>2.6747179999999999</c:v>
                </c:pt>
                <c:pt idx="1444">
                  <c:v>2.6747179999999999</c:v>
                </c:pt>
                <c:pt idx="1445">
                  <c:v>2.758302</c:v>
                </c:pt>
                <c:pt idx="1446">
                  <c:v>2.8000959999999999</c:v>
                </c:pt>
                <c:pt idx="1447">
                  <c:v>2.758302</c:v>
                </c:pt>
                <c:pt idx="1448">
                  <c:v>2.8418869999999998</c:v>
                </c:pt>
                <c:pt idx="1449">
                  <c:v>3.009058</c:v>
                </c:pt>
                <c:pt idx="1450">
                  <c:v>3.1344349999999999</c:v>
                </c:pt>
                <c:pt idx="1451">
                  <c:v>3.4269850000000002</c:v>
                </c:pt>
                <c:pt idx="1452">
                  <c:v>3.5941529999999999</c:v>
                </c:pt>
                <c:pt idx="1453">
                  <c:v>3.6777380000000002</c:v>
                </c:pt>
                <c:pt idx="1454">
                  <c:v>3.7613219999999998</c:v>
                </c:pt>
                <c:pt idx="1455">
                  <c:v>3.9702839999999999</c:v>
                </c:pt>
                <c:pt idx="1456">
                  <c:v>3.9702839999999999</c:v>
                </c:pt>
                <c:pt idx="1457">
                  <c:v>3.928493</c:v>
                </c:pt>
                <c:pt idx="1458">
                  <c:v>3.9702839999999999</c:v>
                </c:pt>
                <c:pt idx="1459">
                  <c:v>3.928493</c:v>
                </c:pt>
                <c:pt idx="1460">
                  <c:v>4.471794</c:v>
                </c:pt>
                <c:pt idx="1461">
                  <c:v>4.4300009999999999</c:v>
                </c:pt>
                <c:pt idx="1462">
                  <c:v>4.6389620000000003</c:v>
                </c:pt>
                <c:pt idx="1463">
                  <c:v>4.4234999999999998</c:v>
                </c:pt>
                <c:pt idx="1464">
                  <c:v>4.5486909999999998</c:v>
                </c:pt>
                <c:pt idx="1465">
                  <c:v>4.5069600000000003</c:v>
                </c:pt>
                <c:pt idx="1466">
                  <c:v>4.4234999999999998</c:v>
                </c:pt>
                <c:pt idx="1467">
                  <c:v>4.4234999999999998</c:v>
                </c:pt>
                <c:pt idx="1468">
                  <c:v>4.214842</c:v>
                </c:pt>
                <c:pt idx="1469">
                  <c:v>4.1731100000000003</c:v>
                </c:pt>
                <c:pt idx="1470">
                  <c:v>4.1313820000000003</c:v>
                </c:pt>
                <c:pt idx="1471">
                  <c:v>4.1731100000000003</c:v>
                </c:pt>
                <c:pt idx="1472">
                  <c:v>4.2565749999999998</c:v>
                </c:pt>
                <c:pt idx="1473">
                  <c:v>3.9227249999999998</c:v>
                </c:pt>
                <c:pt idx="1474">
                  <c:v>3.8809930000000001</c:v>
                </c:pt>
                <c:pt idx="1475">
                  <c:v>3.8809930000000001</c:v>
                </c:pt>
                <c:pt idx="1476">
                  <c:v>3.9227249999999998</c:v>
                </c:pt>
                <c:pt idx="1477">
                  <c:v>3.7558009999999999</c:v>
                </c:pt>
                <c:pt idx="1478">
                  <c:v>3.9644560000000002</c:v>
                </c:pt>
                <c:pt idx="1479">
                  <c:v>3.8392620000000002</c:v>
                </c:pt>
                <c:pt idx="1480">
                  <c:v>3.9227249999999998</c:v>
                </c:pt>
                <c:pt idx="1481">
                  <c:v>3.8392620000000002</c:v>
                </c:pt>
                <c:pt idx="1482">
                  <c:v>3.9227249999999998</c:v>
                </c:pt>
                <c:pt idx="1483">
                  <c:v>3.7558009999999999</c:v>
                </c:pt>
                <c:pt idx="1484">
                  <c:v>3.8392620000000002</c:v>
                </c:pt>
                <c:pt idx="1485">
                  <c:v>3.8809930000000001</c:v>
                </c:pt>
                <c:pt idx="1486">
                  <c:v>3.9227249999999998</c:v>
                </c:pt>
                <c:pt idx="1487">
                  <c:v>3.7558009999999999</c:v>
                </c:pt>
                <c:pt idx="1488">
                  <c:v>3.9227249999999998</c:v>
                </c:pt>
                <c:pt idx="1489">
                  <c:v>3.8809930000000001</c:v>
                </c:pt>
                <c:pt idx="1490">
                  <c:v>3.7838769999999999</c:v>
                </c:pt>
                <c:pt idx="1491">
                  <c:v>3.8254570000000001</c:v>
                </c:pt>
                <c:pt idx="1492">
                  <c:v>3.659135</c:v>
                </c:pt>
                <c:pt idx="1493">
                  <c:v>3.659135</c:v>
                </c:pt>
                <c:pt idx="1494">
                  <c:v>3.7422970000000002</c:v>
                </c:pt>
                <c:pt idx="1495">
                  <c:v>3.3264849999999999</c:v>
                </c:pt>
                <c:pt idx="1496">
                  <c:v>3.4512299999999998</c:v>
                </c:pt>
                <c:pt idx="1497">
                  <c:v>3.534392</c:v>
                </c:pt>
                <c:pt idx="1498">
                  <c:v>3.284904</c:v>
                </c:pt>
                <c:pt idx="1499">
                  <c:v>3.4096479999999998</c:v>
                </c:pt>
                <c:pt idx="1500">
                  <c:v>3.534392</c:v>
                </c:pt>
                <c:pt idx="1501">
                  <c:v>3.4512299999999998</c:v>
                </c:pt>
                <c:pt idx="1502">
                  <c:v>3.4928110000000001</c:v>
                </c:pt>
                <c:pt idx="1503">
                  <c:v>3.7007159999999999</c:v>
                </c:pt>
                <c:pt idx="1504">
                  <c:v>3.6175549999999999</c:v>
                </c:pt>
                <c:pt idx="1505">
                  <c:v>3.6175549999999999</c:v>
                </c:pt>
                <c:pt idx="1506">
                  <c:v>3.7007159999999999</c:v>
                </c:pt>
                <c:pt idx="1507">
                  <c:v>3.659135</c:v>
                </c:pt>
                <c:pt idx="1508">
                  <c:v>3.5759720000000002</c:v>
                </c:pt>
                <c:pt idx="1509">
                  <c:v>3.6175549999999999</c:v>
                </c:pt>
                <c:pt idx="1510">
                  <c:v>3.4512299999999998</c:v>
                </c:pt>
                <c:pt idx="1511">
                  <c:v>3.4928110000000001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-14,20%</c:v>
                </c:pt>
                <c:pt idx="1">
                  <c:v>-14,20% to -11,29%</c:v>
                </c:pt>
                <c:pt idx="2">
                  <c:v>-11,29% to -8,37%</c:v>
                </c:pt>
                <c:pt idx="3">
                  <c:v>-8,37% to -5,46%</c:v>
                </c:pt>
                <c:pt idx="4">
                  <c:v>-5,46% to -2,55%</c:v>
                </c:pt>
                <c:pt idx="5">
                  <c:v>-2,55% to 0,37%</c:v>
                </c:pt>
                <c:pt idx="6">
                  <c:v>0,37% to 3,28%</c:v>
                </c:pt>
                <c:pt idx="7">
                  <c:v>3,28% to 6,20%</c:v>
                </c:pt>
                <c:pt idx="8">
                  <c:v>6,20% to 9,11%</c:v>
                </c:pt>
                <c:pt idx="9">
                  <c:v>9,11% to 12,03%</c:v>
                </c:pt>
                <c:pt idx="10">
                  <c:v>12,03% to 14,94%</c:v>
                </c:pt>
                <c:pt idx="11">
                  <c:v>Greater than 14,94%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25</c:v>
                </c:pt>
                <c:pt idx="3">
                  <c:v>61</c:v>
                </c:pt>
                <c:pt idx="4">
                  <c:v>207</c:v>
                </c:pt>
                <c:pt idx="5">
                  <c:v>450</c:v>
                </c:pt>
                <c:pt idx="6">
                  <c:v>436</c:v>
                </c:pt>
                <c:pt idx="7">
                  <c:v>192</c:v>
                </c:pt>
                <c:pt idx="8">
                  <c:v>80</c:v>
                </c:pt>
                <c:pt idx="9">
                  <c:v>24</c:v>
                </c:pt>
                <c:pt idx="10">
                  <c:v>6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screener/insider/MARTIN%20MELVIN%20JOHN" TargetMode="External"/><Relationship Id="rId3" Type="http://schemas.openxmlformats.org/officeDocument/2006/relationships/hyperlink" Target="https://finance.yahoo.com/screener/insider/CARDENAS%20RICARDO" TargetMode="External"/><Relationship Id="rId7" Type="http://schemas.openxmlformats.org/officeDocument/2006/relationships/hyperlink" Target="https://finance.yahoo.com/screener/insider/MADONNA%20JOHN%20W.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finance.yahoo.com/screener/insider/BROAD%20MATTHEW%20R" TargetMode="External"/><Relationship Id="rId1" Type="http://schemas.openxmlformats.org/officeDocument/2006/relationships/hyperlink" Target="https://finance.yahoo.com/screener/insider/ATKINS%20MARGARET%20SHAN" TargetMode="External"/><Relationship Id="rId6" Type="http://schemas.openxmlformats.org/officeDocument/2006/relationships/hyperlink" Target="https://finance.yahoo.com/screener/insider/KING%20SARAH%20H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finance.yahoo.com/screener/insider/FOGARTY%20JAMES%20PATRICK" TargetMode="External"/><Relationship Id="rId10" Type="http://schemas.openxmlformats.org/officeDocument/2006/relationships/hyperlink" Target="https://finance.yahoo.com/screener/insider/SIMON%20WILLIAM%20S.%20JR." TargetMode="External"/><Relationship Id="rId4" Type="http://schemas.openxmlformats.org/officeDocument/2006/relationships/hyperlink" Target="https://finance.yahoo.com/screener/insider/CONNELLY%20SUSAN%20M." TargetMode="External"/><Relationship Id="rId9" Type="http://schemas.openxmlformats.org/officeDocument/2006/relationships/hyperlink" Target="https://finance.yahoo.com/screener/insider/MILANES%20DOUGLAS%20J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1"/>
  <sheetViews>
    <sheetView workbookViewId="0">
      <selection activeCell="E25" sqref="E25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140</v>
      </c>
      <c r="C2" s="19"/>
      <c r="E2" s="24" t="s">
        <v>51</v>
      </c>
      <c r="F2" s="62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45405</v>
      </c>
      <c r="E3" s="5" t="s">
        <v>159</v>
      </c>
      <c r="F3" s="28" t="s">
        <v>160</v>
      </c>
      <c r="H3" t="s">
        <v>200</v>
      </c>
      <c r="I3" s="10">
        <v>2114</v>
      </c>
      <c r="J3" s="39"/>
      <c r="L3" s="5" t="s">
        <v>141</v>
      </c>
      <c r="M3" t="s">
        <v>142</v>
      </c>
      <c r="N3" s="38"/>
    </row>
    <row r="4" spans="2:14" x14ac:dyDescent="0.25">
      <c r="B4" s="5"/>
      <c r="C4" s="21">
        <v>0.78888888888888886</v>
      </c>
      <c r="E4" s="5" t="s">
        <v>161</v>
      </c>
      <c r="F4" s="28" t="s">
        <v>162</v>
      </c>
      <c r="H4" t="s">
        <v>201</v>
      </c>
      <c r="I4" s="10">
        <v>19141</v>
      </c>
      <c r="J4" s="39"/>
      <c r="L4" s="5" t="s">
        <v>143</v>
      </c>
      <c r="M4" t="s">
        <v>144</v>
      </c>
      <c r="N4" s="13"/>
    </row>
    <row r="5" spans="2:14" x14ac:dyDescent="0.25">
      <c r="B5" s="5"/>
      <c r="C5" s="13"/>
      <c r="E5" s="5" t="s">
        <v>163</v>
      </c>
      <c r="F5" s="28" t="s">
        <v>164</v>
      </c>
      <c r="H5" t="s">
        <v>202</v>
      </c>
      <c r="I5" s="10">
        <v>51454</v>
      </c>
      <c r="J5" s="39"/>
      <c r="L5" s="5" t="s">
        <v>145</v>
      </c>
      <c r="M5" t="s">
        <v>146</v>
      </c>
      <c r="N5" s="13"/>
    </row>
    <row r="6" spans="2:14" x14ac:dyDescent="0.25">
      <c r="B6" s="5" t="s">
        <v>0</v>
      </c>
      <c r="C6" s="13">
        <v>155.72999999999999</v>
      </c>
      <c r="E6" s="5" t="s">
        <v>165</v>
      </c>
      <c r="F6" s="28" t="s">
        <v>166</v>
      </c>
      <c r="H6" t="s">
        <v>203</v>
      </c>
      <c r="I6" s="10">
        <v>6453</v>
      </c>
      <c r="J6" s="39"/>
      <c r="L6" s="5" t="s">
        <v>147</v>
      </c>
      <c r="M6" t="s">
        <v>148</v>
      </c>
      <c r="N6" s="13"/>
    </row>
    <row r="7" spans="2:14" x14ac:dyDescent="0.25">
      <c r="B7" s="5" t="s">
        <v>1</v>
      </c>
      <c r="C7" s="15"/>
      <c r="E7" s="5" t="s">
        <v>167</v>
      </c>
      <c r="F7" s="28" t="s">
        <v>168</v>
      </c>
      <c r="H7" t="s">
        <v>204</v>
      </c>
      <c r="I7" s="10">
        <v>24215</v>
      </c>
      <c r="J7" s="39"/>
      <c r="L7" s="5" t="s">
        <v>149</v>
      </c>
      <c r="M7" t="s">
        <v>150</v>
      </c>
      <c r="N7" s="13"/>
    </row>
    <row r="8" spans="2:14" x14ac:dyDescent="0.25">
      <c r="B8" s="5" t="s">
        <v>2</v>
      </c>
      <c r="C8" s="15">
        <f>C6*C7</f>
        <v>0</v>
      </c>
      <c r="E8" s="5" t="s">
        <v>169</v>
      </c>
      <c r="F8" s="28" t="s">
        <v>170</v>
      </c>
      <c r="H8" t="s">
        <v>205</v>
      </c>
      <c r="I8" s="10">
        <v>325</v>
      </c>
      <c r="J8" s="39"/>
      <c r="L8" s="5" t="s">
        <v>151</v>
      </c>
      <c r="M8" t="s">
        <v>152</v>
      </c>
      <c r="N8" s="13"/>
    </row>
    <row r="9" spans="2:14" x14ac:dyDescent="0.25">
      <c r="B9" s="5" t="s">
        <v>3</v>
      </c>
      <c r="C9" s="15">
        <f>Model!F24</f>
        <v>9.8940809968847424E-2</v>
      </c>
      <c r="E9" s="5" t="s">
        <v>171</v>
      </c>
      <c r="F9" s="28" t="s">
        <v>172</v>
      </c>
      <c r="H9" t="s">
        <v>206</v>
      </c>
      <c r="I9" s="10">
        <v>6884</v>
      </c>
      <c r="J9" s="39"/>
      <c r="L9" s="5" t="s">
        <v>153</v>
      </c>
      <c r="M9" t="s">
        <v>152</v>
      </c>
      <c r="N9" s="13"/>
    </row>
    <row r="10" spans="2:14" x14ac:dyDescent="0.25">
      <c r="B10" s="5" t="s">
        <v>4</v>
      </c>
      <c r="C10" s="15">
        <f>Model!F35+Model!F39</f>
        <v>562</v>
      </c>
      <c r="E10" s="5" t="s">
        <v>173</v>
      </c>
      <c r="F10" s="28" t="s">
        <v>174</v>
      </c>
      <c r="H10" t="s">
        <v>207</v>
      </c>
      <c r="I10" s="10">
        <v>14108</v>
      </c>
      <c r="J10" s="39"/>
      <c r="L10" s="5" t="s">
        <v>154</v>
      </c>
      <c r="M10" t="s">
        <v>152</v>
      </c>
      <c r="N10" s="13"/>
    </row>
    <row r="11" spans="2:14" x14ac:dyDescent="0.25">
      <c r="B11" s="5" t="s">
        <v>39</v>
      </c>
      <c r="C11" s="15">
        <f>C9-C10</f>
        <v>-561.90105919003111</v>
      </c>
      <c r="E11" s="5" t="s">
        <v>175</v>
      </c>
      <c r="F11" s="28" t="s">
        <v>176</v>
      </c>
      <c r="H11" t="s">
        <v>208</v>
      </c>
      <c r="I11" s="10">
        <v>5458</v>
      </c>
      <c r="J11" s="39"/>
      <c r="L11" s="5" t="s">
        <v>155</v>
      </c>
      <c r="M11" t="s">
        <v>156</v>
      </c>
      <c r="N11" s="13"/>
    </row>
    <row r="12" spans="2:14" x14ac:dyDescent="0.25">
      <c r="B12" s="5" t="s">
        <v>5</v>
      </c>
      <c r="C12" s="15">
        <f>C8-C9+C10</f>
        <v>561.90105919003111</v>
      </c>
      <c r="E12" s="5" t="s">
        <v>177</v>
      </c>
      <c r="F12" s="28" t="s">
        <v>178</v>
      </c>
      <c r="H12" t="s">
        <v>209</v>
      </c>
      <c r="I12">
        <v>6281</v>
      </c>
      <c r="J12" s="13"/>
      <c r="L12" s="5" t="s">
        <v>157</v>
      </c>
      <c r="M12" t="s">
        <v>158</v>
      </c>
      <c r="N12" s="13"/>
    </row>
    <row r="13" spans="2:14" x14ac:dyDescent="0.25">
      <c r="B13" s="5" t="s">
        <v>50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48</v>
      </c>
      <c r="C14" s="36">
        <f>C6/Model!G13</f>
        <v>0.12958062905641546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 t="e">
        <f>C6/Model!H13</f>
        <v>#DIV/0!</v>
      </c>
    </row>
    <row r="16" spans="2:14" x14ac:dyDescent="0.25">
      <c r="B16" s="5" t="s">
        <v>46</v>
      </c>
      <c r="C16" s="6" t="e">
        <f>Model!G13/Model!#REF!-1</f>
        <v>#REF!</v>
      </c>
    </row>
    <row r="17" spans="2:14" x14ac:dyDescent="0.25">
      <c r="B17" s="5" t="s">
        <v>47</v>
      </c>
      <c r="C17" s="6">
        <f>Model!H13/Model!G13-1</f>
        <v>-1</v>
      </c>
      <c r="E17" s="33" t="s">
        <v>57</v>
      </c>
      <c r="L17" s="126"/>
      <c r="M17" s="127"/>
      <c r="N17" s="128"/>
    </row>
    <row r="18" spans="2:14" x14ac:dyDescent="0.25">
      <c r="B18" s="5" t="s">
        <v>72</v>
      </c>
      <c r="C18" s="52" t="e">
        <f>C14/(C16*100)</f>
        <v>#REF!</v>
      </c>
      <c r="L18" s="129"/>
      <c r="M18" s="130"/>
      <c r="N18" s="131"/>
    </row>
    <row r="19" spans="2:14" x14ac:dyDescent="0.25">
      <c r="B19" s="5" t="s">
        <v>73</v>
      </c>
      <c r="C19" s="52" t="e">
        <f>C15/(C17*100)</f>
        <v>#DIV/0!</v>
      </c>
      <c r="L19" s="129"/>
      <c r="M19" s="130"/>
      <c r="N19" s="131"/>
    </row>
    <row r="20" spans="2:14" x14ac:dyDescent="0.25">
      <c r="B20" s="5" t="s">
        <v>85</v>
      </c>
      <c r="C20" s="6" t="e">
        <f>Model!#REF!/Model!#REF!-1</f>
        <v>#REF!</v>
      </c>
      <c r="L20" s="129"/>
      <c r="M20" s="130"/>
      <c r="N20" s="131"/>
    </row>
    <row r="21" spans="2:14" x14ac:dyDescent="0.25">
      <c r="B21" s="5" t="s">
        <v>86</v>
      </c>
      <c r="C21" s="6" t="e">
        <f>Model!#REF!/Model!#REF!-1</f>
        <v>#REF!</v>
      </c>
      <c r="L21" s="129"/>
      <c r="M21" s="130"/>
      <c r="N21" s="131"/>
    </row>
    <row r="22" spans="2:14" x14ac:dyDescent="0.25">
      <c r="B22" s="5" t="s">
        <v>74</v>
      </c>
      <c r="C22" s="15" t="e">
        <f>Model!F9+Model!#REF!</f>
        <v>#REF!</v>
      </c>
      <c r="L22" s="129"/>
      <c r="M22" s="130"/>
      <c r="N22" s="131"/>
    </row>
    <row r="23" spans="2:14" x14ac:dyDescent="0.25">
      <c r="B23" s="5" t="s">
        <v>19</v>
      </c>
      <c r="C23" s="15">
        <f>Model!F9</f>
        <v>93.2</v>
      </c>
      <c r="L23" s="129"/>
      <c r="M23" s="130"/>
      <c r="N23" s="131"/>
    </row>
    <row r="24" spans="2:14" x14ac:dyDescent="0.25">
      <c r="B24" s="5" t="s">
        <v>31</v>
      </c>
      <c r="C24" s="7">
        <f>Model!F14</f>
        <v>68.7</v>
      </c>
      <c r="L24" s="129"/>
      <c r="M24" s="130"/>
      <c r="N24" s="131"/>
    </row>
    <row r="25" spans="2:14" x14ac:dyDescent="0.25">
      <c r="B25" s="5" t="s">
        <v>32</v>
      </c>
      <c r="C25" s="7">
        <f>Model!F15</f>
        <v>0</v>
      </c>
      <c r="L25" s="129"/>
      <c r="M25" s="130"/>
      <c r="N25" s="131"/>
    </row>
    <row r="26" spans="2:14" x14ac:dyDescent="0.25">
      <c r="B26" s="5" t="s">
        <v>75</v>
      </c>
      <c r="C26" s="36">
        <f>C12/C23</f>
        <v>6.0289813217814494</v>
      </c>
      <c r="L26" s="129"/>
      <c r="M26" s="130"/>
      <c r="N26" s="131"/>
    </row>
    <row r="27" spans="2:14" x14ac:dyDescent="0.25">
      <c r="B27" s="5" t="s">
        <v>87</v>
      </c>
      <c r="C27" s="122" t="e">
        <f>Model!Q39/Model!Q43</f>
        <v>#DIV/0!</v>
      </c>
      <c r="E27" t="s">
        <v>76</v>
      </c>
      <c r="L27" s="129"/>
      <c r="M27" s="130"/>
      <c r="N27" s="131"/>
    </row>
    <row r="28" spans="2:14" x14ac:dyDescent="0.25">
      <c r="B28" s="5" t="s">
        <v>88</v>
      </c>
      <c r="C28" s="36" t="e">
        <f>C22/-Model!#REF!</f>
        <v>#REF!</v>
      </c>
      <c r="L28" s="132"/>
      <c r="M28" s="133"/>
      <c r="N28" s="134"/>
    </row>
    <row r="29" spans="2:14" x14ac:dyDescent="0.25">
      <c r="B29" s="5" t="s">
        <v>89</v>
      </c>
      <c r="C29" s="36" t="e">
        <f>Model!#REF!/Model!Q38</f>
        <v>#REF!</v>
      </c>
    </row>
    <row r="30" spans="2:14" x14ac:dyDescent="0.25">
      <c r="B30" s="5" t="s">
        <v>90</v>
      </c>
      <c r="C30" s="36" t="e">
        <f>(Model!Q24+Model!Q25)/Model!Q38</f>
        <v>#DIV/0!</v>
      </c>
    </row>
    <row r="31" spans="2:14" x14ac:dyDescent="0.25">
      <c r="B31" s="5" t="s">
        <v>91</v>
      </c>
      <c r="C31" s="6" t="e">
        <f>(Model!#REF!-Model!Q38)/Model!Q34</f>
        <v>#REF!</v>
      </c>
    </row>
    <row r="32" spans="2:14" x14ac:dyDescent="0.25">
      <c r="B32" s="5" t="s">
        <v>92</v>
      </c>
      <c r="C32" s="36" t="e">
        <f>(Model!Q34-Model!Q42)/Main!C7</f>
        <v>#DIV/0!</v>
      </c>
    </row>
    <row r="33" spans="2:8" x14ac:dyDescent="0.25">
      <c r="B33" s="5" t="s">
        <v>93</v>
      </c>
      <c r="C33" s="36" t="e">
        <f>Model!#REF!/Model!Q34</f>
        <v>#REF!</v>
      </c>
    </row>
    <row r="34" spans="2:8" x14ac:dyDescent="0.25">
      <c r="B34" s="5" t="s">
        <v>94</v>
      </c>
      <c r="C34" s="39" t="e">
        <f>Model!Q11/Model!Q34</f>
        <v>#DIV/0!</v>
      </c>
    </row>
    <row r="35" spans="2:8" x14ac:dyDescent="0.25">
      <c r="B35" s="5" t="s">
        <v>95</v>
      </c>
      <c r="C35" s="39" t="e">
        <f>Model!Q11/Model!Q43</f>
        <v>#DIV/0!</v>
      </c>
    </row>
    <row r="36" spans="2:8" x14ac:dyDescent="0.25">
      <c r="B36" s="22" t="s">
        <v>96</v>
      </c>
      <c r="C36" s="23"/>
    </row>
    <row r="41" spans="2:8" x14ac:dyDescent="0.25">
      <c r="E41" s="145" t="s">
        <v>179</v>
      </c>
      <c r="F41" s="146" t="s">
        <v>180</v>
      </c>
      <c r="G41" s="146" t="s">
        <v>53</v>
      </c>
      <c r="H41" s="146" t="s">
        <v>181</v>
      </c>
    </row>
    <row r="42" spans="2:8" x14ac:dyDescent="0.25">
      <c r="E42" s="148" t="s">
        <v>182</v>
      </c>
      <c r="F42" s="147">
        <v>2114</v>
      </c>
      <c r="G42" s="147" t="s">
        <v>183</v>
      </c>
      <c r="H42" s="147">
        <v>2.1139999999999999</v>
      </c>
    </row>
    <row r="43" spans="2:8" x14ac:dyDescent="0.25">
      <c r="E43" s="148" t="s">
        <v>184</v>
      </c>
      <c r="F43" s="147">
        <v>19141</v>
      </c>
      <c r="G43" s="147" t="s">
        <v>185</v>
      </c>
      <c r="H43" s="147">
        <v>19.140999999999998</v>
      </c>
    </row>
    <row r="44" spans="2:8" x14ac:dyDescent="0.25">
      <c r="E44" s="148" t="s">
        <v>186</v>
      </c>
      <c r="F44" s="147">
        <v>51454</v>
      </c>
      <c r="G44" s="147" t="s">
        <v>187</v>
      </c>
      <c r="H44" s="147">
        <v>51.454000000000001</v>
      </c>
    </row>
    <row r="45" spans="2:8" x14ac:dyDescent="0.25">
      <c r="E45" s="148" t="s">
        <v>188</v>
      </c>
      <c r="F45" s="147">
        <v>6453</v>
      </c>
      <c r="G45" s="147" t="s">
        <v>189</v>
      </c>
      <c r="H45" s="147">
        <v>6.4530000000000003</v>
      </c>
    </row>
    <row r="46" spans="2:8" x14ac:dyDescent="0.25">
      <c r="E46" s="148" t="s">
        <v>190</v>
      </c>
      <c r="F46" s="147">
        <v>24215</v>
      </c>
      <c r="G46" s="147" t="s">
        <v>191</v>
      </c>
      <c r="H46" s="147">
        <v>24.215</v>
      </c>
    </row>
    <row r="47" spans="2:8" x14ac:dyDescent="0.25">
      <c r="E47" s="148" t="s">
        <v>192</v>
      </c>
      <c r="F47" s="147">
        <v>325</v>
      </c>
      <c r="G47" s="147" t="s">
        <v>193</v>
      </c>
      <c r="H47" s="147">
        <v>325</v>
      </c>
    </row>
    <row r="48" spans="2:8" x14ac:dyDescent="0.25">
      <c r="E48" s="148" t="s">
        <v>194</v>
      </c>
      <c r="F48" s="147">
        <v>6884</v>
      </c>
      <c r="G48" s="147" t="s">
        <v>195</v>
      </c>
      <c r="H48" s="147">
        <v>6.8840000000000003</v>
      </c>
    </row>
    <row r="49" spans="5:8" x14ac:dyDescent="0.25">
      <c r="E49" s="148" t="s">
        <v>196</v>
      </c>
      <c r="F49" s="147">
        <v>14108</v>
      </c>
      <c r="G49" s="147" t="s">
        <v>195</v>
      </c>
      <c r="H49" s="147">
        <v>14.108000000000001</v>
      </c>
    </row>
    <row r="50" spans="5:8" x14ac:dyDescent="0.25">
      <c r="E50" s="148" t="s">
        <v>197</v>
      </c>
      <c r="F50" s="147">
        <v>5458</v>
      </c>
      <c r="G50" s="147" t="s">
        <v>193</v>
      </c>
      <c r="H50" s="147">
        <v>5.4580000000000002</v>
      </c>
    </row>
    <row r="51" spans="5:8" x14ac:dyDescent="0.25">
      <c r="E51" s="148" t="s">
        <v>198</v>
      </c>
      <c r="F51" s="147">
        <v>6281</v>
      </c>
      <c r="G51" s="147" t="s">
        <v>199</v>
      </c>
      <c r="H51" s="147">
        <v>6.2809999999999997</v>
      </c>
    </row>
  </sheetData>
  <mergeCells count="1">
    <mergeCell ref="L17:N28"/>
  </mergeCells>
  <hyperlinks>
    <hyperlink ref="E42" r:id="rId1" display="https://finance.yahoo.com/screener/insider/ATKINS MARGARET SHAN" xr:uid="{2C92C764-135F-4B76-9F9E-104D92386AF0}"/>
    <hyperlink ref="E43" r:id="rId2" display="https://finance.yahoo.com/screener/insider/BROAD MATTHEW R" xr:uid="{F9805F98-01A6-4586-AE01-D08F6A341ED4}"/>
    <hyperlink ref="E44" r:id="rId3" display="https://finance.yahoo.com/screener/insider/CARDENAS RICARDO" xr:uid="{C9EE3F7E-117F-4749-8C60-5EFFC48FF0FA}"/>
    <hyperlink ref="E45" r:id="rId4" display="https://finance.yahoo.com/screener/insider/CONNELLY SUSAN M." xr:uid="{BA288FE7-DF54-432F-ACA8-83FC1DF24E92}"/>
    <hyperlink ref="E46" r:id="rId5" display="https://finance.yahoo.com/screener/insider/FOGARTY JAMES PATRICK" xr:uid="{71CD062D-0771-48B0-A76C-E042C329ACC0}"/>
    <hyperlink ref="E47" r:id="rId6" display="https://finance.yahoo.com/screener/insider/KING SARAH H" xr:uid="{67DB64AF-2B91-42F7-9049-8CF9A95767E0}"/>
    <hyperlink ref="E48" r:id="rId7" display="https://finance.yahoo.com/screener/insider/MADONNA JOHN W." xr:uid="{23EDB4B3-F6F6-4749-B2D7-98533A32659B}"/>
    <hyperlink ref="E49" r:id="rId8" display="https://finance.yahoo.com/screener/insider/MARTIN MELVIN JOHN" xr:uid="{31A54737-C325-4E05-84E6-E9618D2EEE8A}"/>
    <hyperlink ref="E50" r:id="rId9" display="https://finance.yahoo.com/screener/insider/MILANES DOUGLAS J" xr:uid="{825F36B6-803C-4807-80D3-20287A161FF7}"/>
    <hyperlink ref="E51" r:id="rId10" display="https://finance.yahoo.com/screener/insider/SIMON WILLIAM S. JR." xr:uid="{146B774D-FBAA-4498-B4FA-6DCB91E36BCA}"/>
  </hyperlinks>
  <pageMargins left="0.7" right="0.7" top="0.75" bottom="0.75" header="0.3" footer="0.3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0"/>
  <sheetViews>
    <sheetView tabSelected="1"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H22" sqref="H22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40</v>
      </c>
      <c r="E1" s="12">
        <v>44347</v>
      </c>
      <c r="F1" s="12">
        <v>44712</v>
      </c>
      <c r="G1" s="20">
        <v>45077</v>
      </c>
    </row>
    <row r="2" spans="1:25" x14ac:dyDescent="0.25">
      <c r="C2" t="s">
        <v>36</v>
      </c>
      <c r="D2" t="s">
        <v>18</v>
      </c>
      <c r="E2" t="s">
        <v>14</v>
      </c>
      <c r="F2" t="s">
        <v>15</v>
      </c>
      <c r="G2" s="13" t="s">
        <v>16</v>
      </c>
      <c r="H2" t="s">
        <v>34</v>
      </c>
      <c r="I2" t="s">
        <v>71</v>
      </c>
      <c r="L2" t="s">
        <v>35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38</v>
      </c>
      <c r="V2" t="s">
        <v>42</v>
      </c>
      <c r="W2" s="13" t="s">
        <v>43</v>
      </c>
      <c r="X2" t="s">
        <v>66</v>
      </c>
      <c r="Y2" t="s">
        <v>70</v>
      </c>
    </row>
    <row r="3" spans="1:25" s="149" customFormat="1" x14ac:dyDescent="0.25">
      <c r="B3" s="149" t="s">
        <v>17</v>
      </c>
      <c r="C3" s="150">
        <v>8510.4</v>
      </c>
      <c r="D3" s="150">
        <v>7806.9</v>
      </c>
      <c r="E3" s="150">
        <v>7196.1</v>
      </c>
      <c r="F3" s="150">
        <v>9630</v>
      </c>
      <c r="G3" s="151">
        <v>10487.8</v>
      </c>
      <c r="H3" s="41"/>
      <c r="I3" s="41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1"/>
      <c r="X3" s="150"/>
    </row>
    <row r="4" spans="1:25" x14ac:dyDescent="0.25">
      <c r="B4" s="9" t="s">
        <v>68</v>
      </c>
      <c r="C4" s="10"/>
      <c r="D4" s="10"/>
      <c r="E4" s="10"/>
      <c r="F4" s="10"/>
      <c r="G4" s="15"/>
      <c r="H4" s="43"/>
      <c r="I4" s="43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15"/>
      <c r="X4" s="10"/>
      <c r="Y4" s="41"/>
    </row>
    <row r="5" spans="1:25" x14ac:dyDescent="0.25">
      <c r="B5" s="9" t="s">
        <v>210</v>
      </c>
      <c r="C5" s="10">
        <v>2412.5</v>
      </c>
      <c r="D5" s="10">
        <v>2240.8000000000002</v>
      </c>
      <c r="E5" s="10">
        <v>2072.1</v>
      </c>
      <c r="F5" s="10">
        <v>2943.6</v>
      </c>
      <c r="G5" s="15">
        <v>3355.9</v>
      </c>
      <c r="H5" s="152"/>
      <c r="I5" s="152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5"/>
      <c r="X5" s="10"/>
      <c r="Y5" s="41"/>
    </row>
    <row r="6" spans="1:25" x14ac:dyDescent="0.25">
      <c r="B6" s="9" t="s">
        <v>211</v>
      </c>
      <c r="C6" s="10">
        <v>2771.1</v>
      </c>
      <c r="D6" s="10">
        <v>2682.6</v>
      </c>
      <c r="E6" s="10">
        <v>2286.3000000000002</v>
      </c>
      <c r="F6" s="10">
        <v>3108.8</v>
      </c>
      <c r="G6" s="15">
        <v>3346.3</v>
      </c>
      <c r="H6" s="152"/>
      <c r="I6" s="152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15"/>
      <c r="X6" s="10"/>
      <c r="Y6" s="41"/>
    </row>
    <row r="7" spans="1:25" x14ac:dyDescent="0.25">
      <c r="B7" s="9" t="s">
        <v>212</v>
      </c>
      <c r="C7" s="10">
        <v>1477.8</v>
      </c>
      <c r="D7" s="10">
        <v>1475.1</v>
      </c>
      <c r="E7" s="10">
        <v>1344.2</v>
      </c>
      <c r="F7" s="10">
        <v>1582.6</v>
      </c>
      <c r="G7" s="15">
        <v>1702.2</v>
      </c>
      <c r="H7" s="152"/>
      <c r="I7" s="152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s="1" customFormat="1" x14ac:dyDescent="0.25">
      <c r="B8" s="1" t="s">
        <v>62</v>
      </c>
      <c r="C8" s="11">
        <f>SUM(C5:C7)</f>
        <v>6661.4000000000005</v>
      </c>
      <c r="D8" s="11">
        <f>SUM(D5:D7)</f>
        <v>6398.5</v>
      </c>
      <c r="E8" s="11">
        <f>SUM(E5:E7)</f>
        <v>5702.5999999999995</v>
      </c>
      <c r="F8" s="11">
        <f>SUM(F5:F7)</f>
        <v>7635</v>
      </c>
      <c r="G8" s="14">
        <f>SUM(G5:G7)</f>
        <v>8404.4000000000015</v>
      </c>
      <c r="H8" s="11">
        <f>SUM(H5:H7)</f>
        <v>0</v>
      </c>
      <c r="I8" s="11">
        <f>SUM(I5:I7)</f>
        <v>0</v>
      </c>
      <c r="L8" s="11">
        <f>SUM(L5:L7)</f>
        <v>0</v>
      </c>
      <c r="M8" s="11">
        <f>SUM(M5:M7)</f>
        <v>0</v>
      </c>
      <c r="N8" s="11">
        <f>SUM(N5:N7)</f>
        <v>0</v>
      </c>
      <c r="O8" s="11">
        <f>SUM(O5:O7)</f>
        <v>0</v>
      </c>
      <c r="P8" s="11">
        <f>SUM(P5:P7)</f>
        <v>0</v>
      </c>
      <c r="Q8" s="11">
        <f>SUM(Q5:Q7)</f>
        <v>0</v>
      </c>
      <c r="R8" s="11">
        <f>SUM(R5:R7)</f>
        <v>0</v>
      </c>
      <c r="S8" s="11">
        <f>SUM(S5:S7)</f>
        <v>0</v>
      </c>
      <c r="T8" s="11">
        <f>SUM(T5:T7)</f>
        <v>0</v>
      </c>
      <c r="U8" s="11">
        <f>SUM(U5:U7)</f>
        <v>0</v>
      </c>
      <c r="V8" s="11">
        <f>SUM(V5:V7)</f>
        <v>0</v>
      </c>
      <c r="W8" s="14">
        <f>SUM(W5:W7)</f>
        <v>0</v>
      </c>
      <c r="X8" s="11">
        <f>SUM(X5:X7)</f>
        <v>0</v>
      </c>
      <c r="Y8" s="11">
        <f>SUM(Y5:Y7)</f>
        <v>0</v>
      </c>
    </row>
    <row r="9" spans="1:25" x14ac:dyDescent="0.25">
      <c r="B9" t="s">
        <v>213</v>
      </c>
      <c r="C9" s="10">
        <v>255.3</v>
      </c>
      <c r="D9" s="10">
        <v>238</v>
      </c>
      <c r="E9" s="10">
        <v>91.1</v>
      </c>
      <c r="F9" s="10">
        <v>93.2</v>
      </c>
      <c r="G9" s="15">
        <v>118.3</v>
      </c>
      <c r="H9" s="41"/>
      <c r="I9" s="41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5"/>
    </row>
    <row r="10" spans="1:25" x14ac:dyDescent="0.25">
      <c r="B10" t="s">
        <v>139</v>
      </c>
      <c r="C10" s="10">
        <v>405.5</v>
      </c>
      <c r="D10" s="10">
        <v>376.4</v>
      </c>
      <c r="E10" s="10">
        <v>396.2</v>
      </c>
      <c r="F10" s="10">
        <v>373.2</v>
      </c>
      <c r="G10" s="15">
        <v>386.1</v>
      </c>
      <c r="H10" s="41"/>
      <c r="I10" s="41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5"/>
    </row>
    <row r="11" spans="1:25" x14ac:dyDescent="0.25">
      <c r="B11" t="s">
        <v>24</v>
      </c>
      <c r="C11" s="10">
        <v>336.7</v>
      </c>
      <c r="D11" s="10">
        <v>355.9</v>
      </c>
      <c r="E11" s="10">
        <v>350.9</v>
      </c>
      <c r="F11" s="10">
        <v>368.4</v>
      </c>
      <c r="G11" s="15">
        <v>387.8</v>
      </c>
      <c r="H11" s="10"/>
      <c r="I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5"/>
    </row>
    <row r="12" spans="1:25" x14ac:dyDescent="0.25">
      <c r="B12" t="s">
        <v>214</v>
      </c>
      <c r="C12" s="10">
        <v>19</v>
      </c>
      <c r="D12" s="10">
        <f>221+169.2</f>
        <v>390.2</v>
      </c>
      <c r="E12" s="10">
        <v>6.6</v>
      </c>
      <c r="F12" s="10">
        <v>-2</v>
      </c>
      <c r="G12" s="15">
        <v>-10.6</v>
      </c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s="1" customFormat="1" x14ac:dyDescent="0.25">
      <c r="B13" s="1" t="s">
        <v>23</v>
      </c>
      <c r="C13" s="11">
        <f>C3-SUM(C8:C12)</f>
        <v>832.49999999999909</v>
      </c>
      <c r="D13" s="11">
        <f>D3-SUM(D8:D12)</f>
        <v>47.900000000000546</v>
      </c>
      <c r="E13" s="11">
        <f>E3-SUM(E8:E12)</f>
        <v>648.70000000000073</v>
      </c>
      <c r="F13" s="11">
        <f>F3-SUM(F8:F12)</f>
        <v>1162.2000000000007</v>
      </c>
      <c r="G13" s="14">
        <f>G3-SUM(G8:G12)</f>
        <v>1201.7999999999993</v>
      </c>
      <c r="H13" s="11">
        <f>H3-SUM(H8:H12)</f>
        <v>0</v>
      </c>
      <c r="I13" s="11">
        <f>I3-SUM(I8:I12)</f>
        <v>0</v>
      </c>
      <c r="J13" s="11"/>
      <c r="K13" s="11"/>
      <c r="L13" s="11">
        <f>L3-SUM(L8:L12)</f>
        <v>0</v>
      </c>
      <c r="M13" s="11">
        <f>M3-SUM(M8:M12)</f>
        <v>0</v>
      </c>
      <c r="N13" s="11">
        <f>N3-SUM(N8:N12)</f>
        <v>0</v>
      </c>
      <c r="O13" s="11">
        <f>O3-SUM(O8:O12)</f>
        <v>0</v>
      </c>
      <c r="P13" s="11">
        <f>P3-SUM(P8:P12)</f>
        <v>0</v>
      </c>
      <c r="Q13" s="11">
        <f>Q3-SUM(Q8:Q12)</f>
        <v>0</v>
      </c>
      <c r="R13" s="11">
        <f>R3-SUM(R8:R12)</f>
        <v>0</v>
      </c>
      <c r="S13" s="11">
        <f>S3-SUM(S8:S12)</f>
        <v>0</v>
      </c>
      <c r="T13" s="11">
        <f>T3-SUM(T8:T12)</f>
        <v>0</v>
      </c>
      <c r="U13" s="11">
        <f>U3-SUM(U8:U12)</f>
        <v>0</v>
      </c>
      <c r="V13" s="11">
        <f>V3-SUM(V8:V12)</f>
        <v>0</v>
      </c>
      <c r="W13" s="14">
        <f>W3-SUM(W8:W12)</f>
        <v>0</v>
      </c>
      <c r="X13" s="11">
        <f>X3-SUM(X8:X12)</f>
        <v>0</v>
      </c>
      <c r="Y13" s="11">
        <f>Y3-SUM(Y8:Y12)</f>
        <v>0</v>
      </c>
    </row>
    <row r="14" spans="1:25" x14ac:dyDescent="0.25">
      <c r="B14" t="s">
        <v>215</v>
      </c>
      <c r="C14" s="10">
        <v>50.2</v>
      </c>
      <c r="D14" s="10">
        <v>57.3</v>
      </c>
      <c r="E14" s="10">
        <v>63.5</v>
      </c>
      <c r="F14" s="10">
        <v>68.7</v>
      </c>
      <c r="G14" s="15">
        <v>81.3</v>
      </c>
      <c r="H14" s="41"/>
      <c r="I14" s="41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26</v>
      </c>
      <c r="C15" s="10">
        <v>0</v>
      </c>
      <c r="D15" s="10">
        <v>151.6</v>
      </c>
      <c r="E15" s="10">
        <v>8.6999999999999993</v>
      </c>
      <c r="F15" s="10">
        <v>0</v>
      </c>
      <c r="G15" s="15">
        <v>0</v>
      </c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19</v>
      </c>
      <c r="C16" s="11">
        <f>C13-SUM(C14:C15)</f>
        <v>782.29999999999905</v>
      </c>
      <c r="D16" s="11">
        <f>D13-SUM(D14:D15)</f>
        <v>-160.99999999999943</v>
      </c>
      <c r="E16" s="11">
        <f>E13-SUM(E14:E15)</f>
        <v>576.50000000000068</v>
      </c>
      <c r="F16" s="11">
        <f>F13-SUM(F14:F15)</f>
        <v>1093.5000000000007</v>
      </c>
      <c r="G16" s="11">
        <f>G13-SUM(G14:G15)</f>
        <v>1120.4999999999993</v>
      </c>
      <c r="H16" s="11">
        <f>H13+SUM(H14:H15)</f>
        <v>0</v>
      </c>
      <c r="I16" s="11">
        <f>I13+SUM(I14:I15)</f>
        <v>0</v>
      </c>
      <c r="L16" s="11">
        <f>L13+SUM(L14:L15)</f>
        <v>0</v>
      </c>
      <c r="M16" s="11">
        <f>M13+SUM(M14:M15)</f>
        <v>0</v>
      </c>
      <c r="N16" s="11">
        <f>N13+SUM(N14:N15)</f>
        <v>0</v>
      </c>
      <c r="O16" s="11">
        <f>O13+SUM(O14:O15)</f>
        <v>0</v>
      </c>
      <c r="P16" s="11">
        <f>P13+SUM(P14:P15)</f>
        <v>0</v>
      </c>
      <c r="Q16" s="11">
        <f>Q13+SUM(Q14:Q15)</f>
        <v>0</v>
      </c>
      <c r="R16" s="11">
        <f>R13+SUM(R14:R15)</f>
        <v>0</v>
      </c>
      <c r="S16" s="11">
        <f>S13+SUM(S14:S15)</f>
        <v>0</v>
      </c>
      <c r="T16" s="11">
        <f>T13+SUM(T14:T15)</f>
        <v>0</v>
      </c>
      <c r="U16" s="11">
        <f>U13+SUM(U14:U15)</f>
        <v>0</v>
      </c>
      <c r="V16" s="11">
        <f>V13+SUM(V14:V15)</f>
        <v>0</v>
      </c>
      <c r="W16" s="14">
        <f>W13+SUM(W14:W15)</f>
        <v>0</v>
      </c>
      <c r="X16" s="11">
        <f>X13+SUM(X14:X15)</f>
        <v>0</v>
      </c>
      <c r="Y16" s="11">
        <f>Y13+SUM(Y14:Y15)</f>
        <v>0</v>
      </c>
    </row>
    <row r="17" spans="2:25" x14ac:dyDescent="0.25">
      <c r="B17" t="s">
        <v>20</v>
      </c>
      <c r="C17" s="10">
        <v>63.7</v>
      </c>
      <c r="D17" s="10">
        <v>-111.8</v>
      </c>
      <c r="E17" s="10">
        <v>-55.9</v>
      </c>
      <c r="F17" s="10">
        <v>138.80000000000001</v>
      </c>
      <c r="G17" s="15">
        <v>137</v>
      </c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216</v>
      </c>
      <c r="C18" s="10">
        <v>5.2</v>
      </c>
      <c r="D18" s="10">
        <v>3.2</v>
      </c>
      <c r="E18" s="10">
        <v>3.1</v>
      </c>
      <c r="F18" s="10">
        <v>1.9</v>
      </c>
      <c r="G18" s="15">
        <v>1.6</v>
      </c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s="1" customFormat="1" x14ac:dyDescent="0.25">
      <c r="B19" s="1" t="s">
        <v>21</v>
      </c>
      <c r="C19" s="11">
        <f>C16-SUM(C17:C18)</f>
        <v>713.39999999999907</v>
      </c>
      <c r="D19" s="11">
        <f t="shared" ref="D19:G19" si="0">D16-SUM(D17:D18)</f>
        <v>-52.399999999999437</v>
      </c>
      <c r="E19" s="11">
        <f t="shared" si="0"/>
        <v>629.30000000000064</v>
      </c>
      <c r="F19" s="11">
        <f t="shared" si="0"/>
        <v>952.80000000000064</v>
      </c>
      <c r="G19" s="14">
        <f t="shared" si="0"/>
        <v>981.8999999999993</v>
      </c>
      <c r="H19" s="61"/>
      <c r="I19" s="61"/>
      <c r="L19" s="11">
        <f t="shared" ref="L19" si="1">L16-SUM(L17:L18)</f>
        <v>0</v>
      </c>
      <c r="M19" s="11">
        <f t="shared" ref="M19" si="2">M16-SUM(M17:M18)</f>
        <v>0</v>
      </c>
      <c r="N19" s="11">
        <f t="shared" ref="N19" si="3">N16-SUM(N17:N18)</f>
        <v>0</v>
      </c>
      <c r="O19" s="11">
        <f t="shared" ref="O19" si="4">O16-SUM(O17:O18)</f>
        <v>0</v>
      </c>
      <c r="P19" s="11">
        <f t="shared" ref="P19" si="5">P16-SUM(P17:P18)</f>
        <v>0</v>
      </c>
      <c r="Q19" s="11">
        <f t="shared" ref="Q19" si="6">Q16-SUM(Q17:Q18)</f>
        <v>0</v>
      </c>
      <c r="R19" s="11">
        <f t="shared" ref="R19" si="7">R16-SUM(R17:R18)</f>
        <v>0</v>
      </c>
      <c r="S19" s="11">
        <f t="shared" ref="S19" si="8">S16-SUM(S17:S18)</f>
        <v>0</v>
      </c>
      <c r="T19" s="11">
        <f t="shared" ref="T19" si="9">T16-SUM(T17:T18)</f>
        <v>0</v>
      </c>
      <c r="U19" s="11">
        <f t="shared" ref="U19" si="10">U16-SUM(U17:U18)</f>
        <v>0</v>
      </c>
      <c r="V19" s="11">
        <f t="shared" ref="V19" si="11">V16-SUM(V17:V18)</f>
        <v>0</v>
      </c>
      <c r="W19" s="14">
        <f t="shared" ref="W19" si="12">W16-SUM(W17:W18)</f>
        <v>0</v>
      </c>
      <c r="X19" s="11">
        <f t="shared" ref="X19" si="13">X16-SUM(X17:X18)</f>
        <v>0</v>
      </c>
      <c r="Y19" s="11">
        <f t="shared" ref="Y19" si="14">Y16-SUM(Y17:Y18)</f>
        <v>0</v>
      </c>
    </row>
    <row r="20" spans="2:25" x14ac:dyDescent="0.25">
      <c r="B20" t="s">
        <v>1</v>
      </c>
      <c r="C20" s="10">
        <v>125.4</v>
      </c>
      <c r="D20" s="10">
        <v>122.7</v>
      </c>
      <c r="E20" s="10">
        <v>131.80000000000001</v>
      </c>
      <c r="F20" s="10">
        <v>129</v>
      </c>
      <c r="G20" s="15">
        <v>122.9</v>
      </c>
      <c r="H20" s="41"/>
      <c r="I20" s="41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5"/>
      <c r="X20" s="10"/>
      <c r="Y20" s="10"/>
    </row>
    <row r="21" spans="2:25" s="1" customFormat="1" x14ac:dyDescent="0.25">
      <c r="B21" s="1" t="s">
        <v>22</v>
      </c>
      <c r="C21" s="2">
        <f>C19/C20</f>
        <v>5.6889952153109968</v>
      </c>
      <c r="D21" s="2">
        <f>D19/D20</f>
        <v>-0.42705786471067186</v>
      </c>
      <c r="E21" s="2">
        <f>E19/E20</f>
        <v>4.7746585735963629</v>
      </c>
      <c r="F21" s="2">
        <f>F19/F20</f>
        <v>7.3860465116279119</v>
      </c>
      <c r="G21" s="57">
        <f>G19/G20</f>
        <v>7.9894222945484072</v>
      </c>
      <c r="H21" s="58"/>
      <c r="I21" s="59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49"/>
      <c r="X21" s="50"/>
      <c r="Y21" s="50"/>
    </row>
    <row r="22" spans="2:25" s="1" customFormat="1" x14ac:dyDescent="0.25">
      <c r="B22" s="9" t="s">
        <v>67</v>
      </c>
      <c r="C22" s="2"/>
      <c r="D22" s="2"/>
      <c r="E22" s="2"/>
      <c r="F22" s="2"/>
      <c r="G22" s="35"/>
      <c r="H22" s="44"/>
      <c r="I22" s="45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49"/>
      <c r="X22" s="50"/>
      <c r="Y22" s="50"/>
    </row>
    <row r="23" spans="2:25" s="1" customFormat="1" x14ac:dyDescent="0.25">
      <c r="B23" t="s">
        <v>31</v>
      </c>
      <c r="C23" s="3">
        <f>1-C8/C3</f>
        <v>0.21726358338033458</v>
      </c>
      <c r="D23" s="3">
        <f>1-D8/D3</f>
        <v>0.18040451395560331</v>
      </c>
      <c r="E23" s="3">
        <f>1-E8/E3</f>
        <v>0.20754297466683358</v>
      </c>
      <c r="F23" s="3">
        <f>1-F8/F3</f>
        <v>0.20716510903426788</v>
      </c>
      <c r="G23" s="6">
        <f>1-G8/G3</f>
        <v>0.19864985983714389</v>
      </c>
      <c r="H23" s="46"/>
      <c r="I23" s="46"/>
      <c r="L23" s="3" t="e">
        <f>1-L8/L3</f>
        <v>#DIV/0!</v>
      </c>
      <c r="M23" s="3" t="e">
        <f>1-M8/M3</f>
        <v>#DIV/0!</v>
      </c>
      <c r="N23" s="3" t="e">
        <f>1-N8/N3</f>
        <v>#DIV/0!</v>
      </c>
      <c r="O23" s="3" t="e">
        <f>1-O8/O3</f>
        <v>#DIV/0!</v>
      </c>
      <c r="P23" s="3" t="e">
        <f>1-P8/P3</f>
        <v>#DIV/0!</v>
      </c>
      <c r="Q23" s="3" t="e">
        <f>1-Q8/Q3</f>
        <v>#DIV/0!</v>
      </c>
      <c r="R23" s="3" t="e">
        <f>1-R8/R3</f>
        <v>#DIV/0!</v>
      </c>
      <c r="S23" s="3" t="e">
        <f>1-S8/S3</f>
        <v>#DIV/0!</v>
      </c>
      <c r="T23" s="3" t="e">
        <f>1-T8/T3</f>
        <v>#DIV/0!</v>
      </c>
      <c r="U23" s="3" t="e">
        <f>1-U8/U3</f>
        <v>#DIV/0!</v>
      </c>
      <c r="V23" s="3" t="e">
        <f>1-V8/V3</f>
        <v>#DIV/0!</v>
      </c>
      <c r="W23" s="6" t="e">
        <f>1-W8/W3</f>
        <v>#DIV/0!</v>
      </c>
    </row>
    <row r="24" spans="2:25" x14ac:dyDescent="0.25">
      <c r="B24" t="s">
        <v>32</v>
      </c>
      <c r="C24" s="4">
        <f>C19/C3</f>
        <v>8.3826847151720146E-2</v>
      </c>
      <c r="D24" s="4">
        <f>D19/D3</f>
        <v>-6.7120111696063025E-3</v>
      </c>
      <c r="E24" s="4">
        <f>E19/E3</f>
        <v>8.7450146607190096E-2</v>
      </c>
      <c r="F24" s="4">
        <f>F19/F3</f>
        <v>9.8940809968847424E-2</v>
      </c>
      <c r="G24" s="7">
        <f>G19/G3</f>
        <v>9.3623066801426361E-2</v>
      </c>
      <c r="H24" s="47" t="e">
        <f>H19/H4</f>
        <v>#DIV/0!</v>
      </c>
      <c r="I24" s="47" t="e">
        <f>I19/I4</f>
        <v>#DIV/0!</v>
      </c>
      <c r="L24" s="4" t="e">
        <f>L19/L3</f>
        <v>#DIV/0!</v>
      </c>
      <c r="M24" s="4" t="e">
        <f>M19/M3</f>
        <v>#DIV/0!</v>
      </c>
      <c r="N24" s="4" t="e">
        <f>N19/N3</f>
        <v>#DIV/0!</v>
      </c>
      <c r="O24" s="4" t="e">
        <f>O19/O3</f>
        <v>#DIV/0!</v>
      </c>
      <c r="P24" s="4" t="e">
        <f>P19/P3</f>
        <v>#DIV/0!</v>
      </c>
      <c r="Q24" s="4" t="e">
        <f>Q19/Q3</f>
        <v>#DIV/0!</v>
      </c>
      <c r="R24" s="4" t="e">
        <f>R19/R3</f>
        <v>#DIV/0!</v>
      </c>
      <c r="S24" s="4" t="e">
        <f>S19/S3</f>
        <v>#DIV/0!</v>
      </c>
      <c r="T24" s="4" t="e">
        <f>T19/T3</f>
        <v>#DIV/0!</v>
      </c>
      <c r="U24" s="4" t="e">
        <f>U19/U3</f>
        <v>#DIV/0!</v>
      </c>
      <c r="V24" s="4" t="e">
        <f>V19/V3</f>
        <v>#DIV/0!</v>
      </c>
      <c r="W24" s="7" t="e">
        <f>W19/W3</f>
        <v>#DIV/0!</v>
      </c>
    </row>
    <row r="25" spans="2:25" x14ac:dyDescent="0.25">
      <c r="B25" t="s">
        <v>33</v>
      </c>
      <c r="C25" s="3"/>
      <c r="D25" s="3">
        <f>D3/C3-1</f>
        <v>-8.266356457980828E-2</v>
      </c>
      <c r="E25" s="3">
        <f>E3/D3-1</f>
        <v>-7.8238481343426924E-2</v>
      </c>
      <c r="F25" s="40">
        <f>F3/E3-1</f>
        <v>0.33822487180556138</v>
      </c>
      <c r="G25" s="6">
        <f>G3/F3-1</f>
        <v>8.9075804776739265E-2</v>
      </c>
      <c r="H25" s="48">
        <f>H4/G3-1</f>
        <v>-1</v>
      </c>
      <c r="I25" s="48" t="e">
        <f>I4/H4-1</f>
        <v>#DIV/0!</v>
      </c>
      <c r="L25" s="4"/>
      <c r="M25" s="4"/>
      <c r="N25" s="4"/>
      <c r="O25" s="4"/>
      <c r="P25" s="4" t="e">
        <f>P3/L3-1</f>
        <v>#DIV/0!</v>
      </c>
      <c r="Q25" s="4" t="e">
        <f>Q3/M3-1</f>
        <v>#DIV/0!</v>
      </c>
      <c r="R25" s="4" t="e">
        <f>R3/N3-1</f>
        <v>#DIV/0!</v>
      </c>
      <c r="S25" s="4" t="e">
        <f>S3/O3-1</f>
        <v>#DIV/0!</v>
      </c>
      <c r="T25" s="4" t="e">
        <f>T3/P3-1</f>
        <v>#DIV/0!</v>
      </c>
      <c r="U25" s="4" t="e">
        <f>U3/Q3-1</f>
        <v>#DIV/0!</v>
      </c>
      <c r="V25" s="4" t="e">
        <f>V3/R3-1</f>
        <v>#DIV/0!</v>
      </c>
      <c r="W25" s="7" t="e">
        <f>W3/S3-1</f>
        <v>#DIV/0!</v>
      </c>
      <c r="X25" s="37" t="e">
        <f>X4/T3-1</f>
        <v>#DIV/0!</v>
      </c>
      <c r="Y25" s="37" t="e">
        <f>Y4/U3-1</f>
        <v>#DIV/0!</v>
      </c>
    </row>
    <row r="26" spans="2:25" x14ac:dyDescent="0.25">
      <c r="B26" t="s">
        <v>69</v>
      </c>
      <c r="C26" s="4">
        <f>C9/C3</f>
        <v>2.9998589960518896E-2</v>
      </c>
      <c r="D26" s="4">
        <f>D9/D3</f>
        <v>3.0485852258899181E-2</v>
      </c>
      <c r="E26" s="4">
        <f>E9/E3</f>
        <v>1.2659635080112837E-2</v>
      </c>
      <c r="F26" s="4">
        <f>F9/F3</f>
        <v>9.678089304257528E-3</v>
      </c>
      <c r="G26" s="7">
        <f>G9/G3</f>
        <v>1.1279772688266368E-2</v>
      </c>
      <c r="H26" s="123"/>
      <c r="I26" s="123"/>
      <c r="L26" s="4" t="e">
        <f>L9/L3</f>
        <v>#DIV/0!</v>
      </c>
      <c r="M26" s="4" t="e">
        <f>M9/M3</f>
        <v>#DIV/0!</v>
      </c>
      <c r="N26" s="4" t="e">
        <f>N9/N3</f>
        <v>#DIV/0!</v>
      </c>
      <c r="O26" s="4" t="e">
        <f>O9/O3</f>
        <v>#DIV/0!</v>
      </c>
      <c r="P26" s="4" t="e">
        <f>P9/P3</f>
        <v>#DIV/0!</v>
      </c>
      <c r="Q26" s="4" t="e">
        <f>Q9/Q3</f>
        <v>#DIV/0!</v>
      </c>
      <c r="R26" s="4" t="e">
        <f>R9/R3</f>
        <v>#DIV/0!</v>
      </c>
      <c r="S26" s="4" t="e">
        <f>S9/S3</f>
        <v>#DIV/0!</v>
      </c>
      <c r="T26" s="4" t="e">
        <f>T9/T3</f>
        <v>#DIV/0!</v>
      </c>
      <c r="U26" s="4" t="e">
        <f>U9/U3</f>
        <v>#DIV/0!</v>
      </c>
      <c r="V26" s="4" t="e">
        <f>V9/V3</f>
        <v>#DIV/0!</v>
      </c>
      <c r="W26" s="7" t="e">
        <f>W9/W3</f>
        <v>#DIV/0!</v>
      </c>
      <c r="X26" s="4"/>
    </row>
    <row r="27" spans="2:25" x14ac:dyDescent="0.25">
      <c r="B27" t="s">
        <v>137</v>
      </c>
      <c r="C27" s="4">
        <f>C10/C3</f>
        <v>4.7647584132355709E-2</v>
      </c>
      <c r="D27" s="4">
        <f>D10/D3</f>
        <v>4.8213759622897694E-2</v>
      </c>
      <c r="E27" s="4">
        <f>E10/E3</f>
        <v>5.5057600644793703E-2</v>
      </c>
      <c r="F27" s="4">
        <f>F10/F3</f>
        <v>3.8753894080996887E-2</v>
      </c>
      <c r="G27" s="7">
        <f>G10/G3</f>
        <v>3.6814203169396827E-2</v>
      </c>
      <c r="H27" s="123"/>
      <c r="I27" s="123"/>
      <c r="L27" s="4" t="e">
        <f>L10/L3</f>
        <v>#DIV/0!</v>
      </c>
      <c r="M27" s="4" t="e">
        <f>M10/M3</f>
        <v>#DIV/0!</v>
      </c>
      <c r="N27" s="4" t="e">
        <f>N10/N3</f>
        <v>#DIV/0!</v>
      </c>
      <c r="O27" s="4" t="e">
        <f>O10/O3</f>
        <v>#DIV/0!</v>
      </c>
      <c r="P27" s="4" t="e">
        <f>P10/P3</f>
        <v>#DIV/0!</v>
      </c>
      <c r="Q27" s="4" t="e">
        <f>Q10/Q3</f>
        <v>#DIV/0!</v>
      </c>
      <c r="R27" s="4" t="e">
        <f>R10/R3</f>
        <v>#DIV/0!</v>
      </c>
      <c r="S27" s="4" t="e">
        <f>S10/S3</f>
        <v>#DIV/0!</v>
      </c>
      <c r="T27" s="4" t="e">
        <f>T10/T3</f>
        <v>#DIV/0!</v>
      </c>
      <c r="U27" s="4" t="e">
        <f>U10/U3</f>
        <v>#DIV/0!</v>
      </c>
      <c r="V27" s="4" t="e">
        <f>V10/V3</f>
        <v>#DIV/0!</v>
      </c>
      <c r="W27" s="7" t="e">
        <f>W10/W3</f>
        <v>#DIV/0!</v>
      </c>
      <c r="X27" s="4"/>
    </row>
    <row r="28" spans="2:25" x14ac:dyDescent="0.25">
      <c r="B28" t="s">
        <v>138</v>
      </c>
      <c r="C28" s="4">
        <f>C12/C3</f>
        <v>2.2325625117503292E-3</v>
      </c>
      <c r="D28" s="4">
        <f>D12/D3</f>
        <v>4.998142668664899E-2</v>
      </c>
      <c r="E28" s="4">
        <f>E12/E3</f>
        <v>9.1716346354275228E-4</v>
      </c>
      <c r="F28" s="4">
        <f>F12/F3</f>
        <v>-2.0768431983385254E-4</v>
      </c>
      <c r="G28" s="7">
        <f>G12/G3</f>
        <v>-1.0106981445107649E-3</v>
      </c>
      <c r="H28" s="123"/>
      <c r="I28" s="123"/>
      <c r="L28" s="4" t="e">
        <f>L12/L3</f>
        <v>#DIV/0!</v>
      </c>
      <c r="M28" s="4" t="e">
        <f>M12/M3</f>
        <v>#DIV/0!</v>
      </c>
      <c r="N28" s="4" t="e">
        <f>N12/N3</f>
        <v>#DIV/0!</v>
      </c>
      <c r="O28" s="4" t="e">
        <f>O12/O3</f>
        <v>#DIV/0!</v>
      </c>
      <c r="P28" s="4" t="e">
        <f>P12/P3</f>
        <v>#DIV/0!</v>
      </c>
      <c r="Q28" s="4" t="e">
        <f>Q12/Q3</f>
        <v>#DIV/0!</v>
      </c>
      <c r="R28" s="4" t="e">
        <f>R12/R3</f>
        <v>#DIV/0!</v>
      </c>
      <c r="S28" s="4" t="e">
        <f>S12/S3</f>
        <v>#DIV/0!</v>
      </c>
      <c r="T28" s="4" t="e">
        <f>T12/T3</f>
        <v>#DIV/0!</v>
      </c>
      <c r="U28" s="4" t="e">
        <f>U12/U3</f>
        <v>#DIV/0!</v>
      </c>
      <c r="V28" s="4" t="e">
        <f>V12/V3</f>
        <v>#DIV/0!</v>
      </c>
      <c r="W28" s="7" t="e">
        <f>W12/W3</f>
        <v>#DIV/0!</v>
      </c>
      <c r="X28" s="4"/>
    </row>
    <row r="29" spans="2:25" x14ac:dyDescent="0.25">
      <c r="B29" t="s">
        <v>37</v>
      </c>
      <c r="C29" s="3"/>
      <c r="D29" s="3">
        <f>-(D19/C19-1)</f>
        <v>1.0734510793383789</v>
      </c>
      <c r="E29" s="3">
        <f>-(E19/D19-1)</f>
        <v>13.009541984732966</v>
      </c>
      <c r="F29" s="40">
        <f>F19/E19-1</f>
        <v>0.51406324487525779</v>
      </c>
      <c r="G29" s="6">
        <f>G19/F19-1</f>
        <v>3.0541561712844834E-2</v>
      </c>
      <c r="H29" s="60">
        <f>H21/G21-1</f>
        <v>-1</v>
      </c>
      <c r="I29" s="60" t="e">
        <f>I21/H21-1</f>
        <v>#DIV/0!</v>
      </c>
      <c r="L29" s="4"/>
      <c r="M29" s="4"/>
      <c r="N29" s="4"/>
      <c r="O29" s="4"/>
      <c r="P29" s="4" t="e">
        <f>P19/L19-1</f>
        <v>#DIV/0!</v>
      </c>
      <c r="Q29" s="4" t="e">
        <f>Q19/M19-1</f>
        <v>#DIV/0!</v>
      </c>
      <c r="R29" s="4" t="e">
        <f>R19/N19-1</f>
        <v>#DIV/0!</v>
      </c>
      <c r="S29" s="4" t="e">
        <f>S19/O19-1</f>
        <v>#DIV/0!</v>
      </c>
      <c r="T29" s="4" t="e">
        <f>T19/P19-1</f>
        <v>#DIV/0!</v>
      </c>
      <c r="U29" s="4" t="e">
        <f>U19/Q19-1</f>
        <v>#DIV/0!</v>
      </c>
      <c r="V29" s="4" t="e">
        <f>V19/R19-1</f>
        <v>#DIV/0!</v>
      </c>
      <c r="W29" s="7" t="e">
        <f>W19/S19-1</f>
        <v>#DIV/0!</v>
      </c>
      <c r="X29" s="4" t="e">
        <f>X19/T19-1</f>
        <v>#DIV/0!</v>
      </c>
    </row>
    <row r="30" spans="2:25" x14ac:dyDescent="0.25">
      <c r="B30" t="s">
        <v>81</v>
      </c>
      <c r="C30" s="53">
        <f>C14/C3</f>
        <v>5.8986651626245544E-3</v>
      </c>
      <c r="D30" s="53">
        <f>D14/D3</f>
        <v>7.3396610690542978E-3</v>
      </c>
      <c r="E30" s="53">
        <f>E14/E3</f>
        <v>8.8242242325704198E-3</v>
      </c>
      <c r="F30" s="53">
        <f>F14/F3</f>
        <v>7.1339563862928349E-3</v>
      </c>
      <c r="G30" s="54">
        <f>G14/G3</f>
        <v>7.7518640706344521E-3</v>
      </c>
      <c r="H30" s="53" t="e">
        <f>H14/H4</f>
        <v>#DIV/0!</v>
      </c>
      <c r="I30" s="53" t="e">
        <f>I14/I4</f>
        <v>#DIV/0!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7"/>
      <c r="X30" s="4"/>
    </row>
    <row r="31" spans="2:25" x14ac:dyDescent="0.25">
      <c r="B31" t="s">
        <v>82</v>
      </c>
      <c r="C31" s="55">
        <f>-C14/C13</f>
        <v>-6.0300300300300369E-2</v>
      </c>
      <c r="D31" s="55">
        <f>-D14/D13</f>
        <v>-1.1962421711899653</v>
      </c>
      <c r="E31" s="55">
        <f>E14/E13</f>
        <v>9.7888083860027633E-2</v>
      </c>
      <c r="F31" s="55">
        <f>F14/F13</f>
        <v>5.9112028910686593E-2</v>
      </c>
      <c r="G31" s="54">
        <f>G14/G13</f>
        <v>6.7648527209186265E-2</v>
      </c>
      <c r="H31" s="53" t="e">
        <f>-H14/H13</f>
        <v>#DIV/0!</v>
      </c>
      <c r="I31" s="53" t="e">
        <f>-I14/I13</f>
        <v>#DIV/0!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7"/>
      <c r="X31" s="4"/>
    </row>
    <row r="34" spans="2:23" s="1" customFormat="1" x14ac:dyDescent="0.25">
      <c r="B34" s="1" t="s">
        <v>41</v>
      </c>
      <c r="C34" s="154">
        <f t="shared" ref="C34:F34" si="15">C35-C54</f>
        <v>0</v>
      </c>
      <c r="D34" s="154">
        <f t="shared" si="15"/>
        <v>-435.5</v>
      </c>
      <c r="E34" s="154">
        <f t="shared" si="15"/>
        <v>284.90000000000009</v>
      </c>
      <c r="F34" s="154">
        <f t="shared" si="15"/>
        <v>-480.4</v>
      </c>
      <c r="G34" s="14">
        <f>G35-G54</f>
        <v>-517.09999999999991</v>
      </c>
      <c r="L34" s="11">
        <f>L35+L37-L47-L48-L56</f>
        <v>0</v>
      </c>
      <c r="M34" s="11">
        <f>M35+M37-M47-M48-M56</f>
        <v>0</v>
      </c>
      <c r="N34" s="11">
        <f>N35+N37-N47-N48-N56</f>
        <v>0</v>
      </c>
      <c r="O34" s="11">
        <f>O35+O37-O47-O48-O56</f>
        <v>0</v>
      </c>
      <c r="P34" s="11">
        <f>P35+P37-P47-P48-P56</f>
        <v>0</v>
      </c>
      <c r="Q34" s="11">
        <f>Q35+Q37-Q47-Q48-Q56</f>
        <v>0</v>
      </c>
      <c r="R34" s="11">
        <f>R35+R37-R47-R48-R56</f>
        <v>0</v>
      </c>
      <c r="S34" s="11">
        <f>S35+S37-S47-S48-S56</f>
        <v>0</v>
      </c>
      <c r="T34" s="11">
        <f>T35+T37-T47-T48-T56</f>
        <v>0</v>
      </c>
      <c r="U34" s="11">
        <f>U35+U37-U47-U48-U56</f>
        <v>0</v>
      </c>
      <c r="V34" s="11">
        <f>V35+V37-V47-V48-V56</f>
        <v>0</v>
      </c>
      <c r="W34" s="14">
        <f>W35+W37-W47-W48-W56</f>
        <v>0</v>
      </c>
    </row>
    <row r="35" spans="2:23" x14ac:dyDescent="0.25">
      <c r="B35" t="s">
        <v>25</v>
      </c>
      <c r="C35" s="10"/>
      <c r="D35" s="10">
        <v>763.3</v>
      </c>
      <c r="E35" s="10">
        <v>1214.7</v>
      </c>
      <c r="F35" s="10">
        <v>420.6</v>
      </c>
      <c r="G35" s="15">
        <v>367.8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5"/>
    </row>
    <row r="36" spans="2:23" x14ac:dyDescent="0.25">
      <c r="B36" t="s">
        <v>77</v>
      </c>
      <c r="C36" s="10"/>
      <c r="D36" s="10">
        <v>49.8</v>
      </c>
      <c r="E36" s="10">
        <v>68.2</v>
      </c>
      <c r="F36" s="10">
        <v>72</v>
      </c>
      <c r="G36" s="15">
        <v>80.2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5"/>
    </row>
    <row r="37" spans="2:23" x14ac:dyDescent="0.25">
      <c r="B37" t="s">
        <v>83</v>
      </c>
      <c r="C37" s="10"/>
      <c r="D37" s="10">
        <v>206.9</v>
      </c>
      <c r="E37" s="10">
        <v>190.8</v>
      </c>
      <c r="F37" s="10">
        <v>270.60000000000002</v>
      </c>
      <c r="G37" s="15">
        <v>287.89999999999998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5"/>
    </row>
    <row r="38" spans="2:23" x14ac:dyDescent="0.25">
      <c r="B38" t="s">
        <v>217</v>
      </c>
      <c r="C38" s="10"/>
      <c r="D38" s="10">
        <v>18.399999999999999</v>
      </c>
      <c r="E38" s="10">
        <v>337.2</v>
      </c>
      <c r="F38" s="10">
        <v>274.8</v>
      </c>
      <c r="G38" s="15">
        <v>107.3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5"/>
    </row>
    <row r="39" spans="2:23" x14ac:dyDescent="0.25">
      <c r="B39" t="s">
        <v>78</v>
      </c>
      <c r="C39" s="10"/>
      <c r="D39" s="10">
        <v>63</v>
      </c>
      <c r="E39" s="10">
        <v>60.2</v>
      </c>
      <c r="F39" s="10">
        <v>141.4</v>
      </c>
      <c r="G39" s="15">
        <v>154.5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5"/>
    </row>
    <row r="40" spans="2:23" s="1" customFormat="1" x14ac:dyDescent="0.25">
      <c r="B40" s="1" t="s">
        <v>63</v>
      </c>
      <c r="C40" s="11">
        <f>SUM(C35:C39)</f>
        <v>0</v>
      </c>
      <c r="D40" s="11">
        <f>SUM(D35:D39)</f>
        <v>1101.3999999999999</v>
      </c>
      <c r="E40" s="11">
        <f>SUM(E35:E39)</f>
        <v>1871.1000000000001</v>
      </c>
      <c r="F40" s="11">
        <f>SUM(F35:F39)</f>
        <v>1179.4000000000001</v>
      </c>
      <c r="G40" s="14">
        <f>SUM(G35:G39)</f>
        <v>997.69999999999993</v>
      </c>
      <c r="L40" s="11">
        <f>SUM(L35:L39)</f>
        <v>0</v>
      </c>
      <c r="M40" s="11">
        <f>SUM(M35:M39)</f>
        <v>0</v>
      </c>
      <c r="N40" s="11">
        <f>SUM(N35:N39)</f>
        <v>0</v>
      </c>
      <c r="O40" s="11">
        <f>SUM(O35:O39)</f>
        <v>0</v>
      </c>
      <c r="P40" s="11">
        <f>SUM(P35:P39)</f>
        <v>0</v>
      </c>
      <c r="Q40" s="11">
        <f>SUM(Q35:Q39)</f>
        <v>0</v>
      </c>
      <c r="R40" s="11">
        <f>SUM(R35:R39)</f>
        <v>0</v>
      </c>
      <c r="S40" s="11">
        <f>SUM(S35:S39)</f>
        <v>0</v>
      </c>
      <c r="T40" s="11">
        <f>SUM(T35:T39)</f>
        <v>0</v>
      </c>
      <c r="U40" s="11">
        <f>SUM(U35:U39)</f>
        <v>0</v>
      </c>
      <c r="V40" s="11">
        <f>SUM(V35:V39)</f>
        <v>0</v>
      </c>
      <c r="W40" s="14">
        <f>SUM(W35:W39)</f>
        <v>0</v>
      </c>
    </row>
    <row r="41" spans="2:23" x14ac:dyDescent="0.25">
      <c r="B41" t="s">
        <v>79</v>
      </c>
      <c r="C41" s="10"/>
      <c r="D41" s="10">
        <v>2756.9</v>
      </c>
      <c r="E41" s="10">
        <v>2869.2</v>
      </c>
      <c r="F41" s="10">
        <v>3356</v>
      </c>
      <c r="G41" s="15">
        <v>3725.1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3" x14ac:dyDescent="0.25">
      <c r="B42" t="s">
        <v>65</v>
      </c>
      <c r="C42" s="10"/>
      <c r="D42" s="10">
        <v>3969.2</v>
      </c>
      <c r="E42" s="10">
        <v>3776.4</v>
      </c>
      <c r="F42" s="10">
        <v>3465.1</v>
      </c>
      <c r="G42" s="15">
        <v>3373.9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3" x14ac:dyDescent="0.25">
      <c r="B43" t="s">
        <v>27</v>
      </c>
      <c r="C43" s="10"/>
      <c r="D43" s="10">
        <v>1037.4000000000001</v>
      </c>
      <c r="E43" s="10">
        <v>1037.4000000000001</v>
      </c>
      <c r="F43" s="10">
        <v>1037.4000000000001</v>
      </c>
      <c r="G43" s="15">
        <v>1037.4000000000001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3" x14ac:dyDescent="0.25">
      <c r="B44" t="s">
        <v>218</v>
      </c>
      <c r="C44" s="10"/>
      <c r="D44" s="10">
        <v>805.9</v>
      </c>
      <c r="E44" s="10">
        <v>806.3</v>
      </c>
      <c r="F44" s="10">
        <v>806.3</v>
      </c>
      <c r="G44" s="15">
        <v>806.3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3" s="1" customFormat="1" x14ac:dyDescent="0.25">
      <c r="B45" t="s">
        <v>26</v>
      </c>
      <c r="C45" s="10"/>
      <c r="D45" s="10">
        <v>275.3</v>
      </c>
      <c r="E45" s="10">
        <v>295.7</v>
      </c>
      <c r="F45" s="10">
        <v>291.60000000000002</v>
      </c>
      <c r="G45" s="15">
        <v>301.10000000000002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3" x14ac:dyDescent="0.25">
      <c r="B46" s="1" t="s">
        <v>28</v>
      </c>
      <c r="C46" s="11">
        <f>SUM(C40:C45)</f>
        <v>0</v>
      </c>
      <c r="D46" s="11">
        <f>SUM(D40:D45)</f>
        <v>9946.0999999999985</v>
      </c>
      <c r="E46" s="11">
        <f>SUM(E40:E45)</f>
        <v>10656.1</v>
      </c>
      <c r="F46" s="11">
        <f>SUM(F40:F45)</f>
        <v>10135.799999999999</v>
      </c>
      <c r="G46" s="14">
        <f>SUM(G40:G45)</f>
        <v>10241.5</v>
      </c>
      <c r="L46" s="11">
        <f>SUM(L40:L45)</f>
        <v>0</v>
      </c>
      <c r="M46" s="11">
        <f>SUM(M40:M45)</f>
        <v>0</v>
      </c>
      <c r="N46" s="11">
        <f>SUM(N40:N45)</f>
        <v>0</v>
      </c>
      <c r="O46" s="11">
        <f>SUM(O40:O45)</f>
        <v>0</v>
      </c>
      <c r="P46" s="11">
        <f>SUM(P40:P45)</f>
        <v>0</v>
      </c>
      <c r="Q46" s="11">
        <f>SUM(Q40:Q45)</f>
        <v>0</v>
      </c>
      <c r="R46" s="11">
        <f>SUM(R40:R45)</f>
        <v>0</v>
      </c>
      <c r="S46" s="11">
        <f>SUM(S40:S45)</f>
        <v>0</v>
      </c>
      <c r="T46" s="11">
        <f>SUM(T40:T45)</f>
        <v>0</v>
      </c>
      <c r="U46" s="11">
        <f>SUM(U40:U45)</f>
        <v>0</v>
      </c>
      <c r="V46" s="11">
        <f>SUM(V40:V45)</f>
        <v>0</v>
      </c>
      <c r="W46" s="14">
        <f>SUM(W40:W45)</f>
        <v>0</v>
      </c>
    </row>
    <row r="47" spans="2:23" x14ac:dyDescent="0.25">
      <c r="B47" t="s">
        <v>30</v>
      </c>
      <c r="C47" s="10"/>
      <c r="D47" s="10">
        <v>249.4</v>
      </c>
      <c r="E47" s="10">
        <v>304.5</v>
      </c>
      <c r="F47" s="10">
        <v>366.9</v>
      </c>
      <c r="G47" s="15">
        <v>426.2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5"/>
    </row>
    <row r="48" spans="2:23" x14ac:dyDescent="0.25">
      <c r="B48" t="s">
        <v>219</v>
      </c>
      <c r="C48" s="10"/>
      <c r="D48" s="10">
        <v>150</v>
      </c>
      <c r="E48" s="10">
        <v>177.4</v>
      </c>
      <c r="F48" s="10">
        <v>181.5</v>
      </c>
      <c r="G48" s="15">
        <v>173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220</v>
      </c>
      <c r="C49" s="10"/>
      <c r="D49" s="10">
        <v>6.2</v>
      </c>
      <c r="E49" s="10">
        <v>35.9</v>
      </c>
      <c r="F49" s="10">
        <v>32.1</v>
      </c>
      <c r="G49" s="15">
        <v>7.8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225</v>
      </c>
      <c r="C50" s="10"/>
      <c r="D50" s="10">
        <v>43.4</v>
      </c>
      <c r="E50" s="10">
        <v>60.5</v>
      </c>
      <c r="F50" s="10">
        <v>64.5</v>
      </c>
      <c r="G50" s="15">
        <v>65.900000000000006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221</v>
      </c>
      <c r="C51" s="10"/>
      <c r="D51" s="10">
        <v>467.9</v>
      </c>
      <c r="E51" s="10">
        <v>474.2</v>
      </c>
      <c r="F51" s="10">
        <v>498</v>
      </c>
      <c r="G51" s="15">
        <v>512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x14ac:dyDescent="0.25">
      <c r="B52" t="s">
        <v>26</v>
      </c>
      <c r="C52" s="10"/>
      <c r="D52" s="10">
        <v>605.9</v>
      </c>
      <c r="E52" s="10">
        <v>795.8</v>
      </c>
      <c r="F52" s="10">
        <v>704.5</v>
      </c>
      <c r="G52" s="15">
        <v>752.5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s="1" t="s">
        <v>64</v>
      </c>
      <c r="C53" s="11">
        <f>SUM(C47:C52)</f>
        <v>0</v>
      </c>
      <c r="D53" s="11">
        <f>SUM(D47:D52)</f>
        <v>1522.7999999999997</v>
      </c>
      <c r="E53" s="11">
        <f>SUM(E47:E52)</f>
        <v>1848.3</v>
      </c>
      <c r="F53" s="11">
        <f>SUM(F47:F52)</f>
        <v>1847.5</v>
      </c>
      <c r="G53" s="14">
        <f>SUM(G47:G52)</f>
        <v>1937.4</v>
      </c>
      <c r="L53" s="11">
        <f t="shared" ref="L53:W53" si="16">SUM(L47:L52)</f>
        <v>0</v>
      </c>
      <c r="M53" s="11">
        <f t="shared" si="16"/>
        <v>0</v>
      </c>
      <c r="N53" s="11">
        <f t="shared" si="16"/>
        <v>0</v>
      </c>
      <c r="O53" s="11">
        <f t="shared" si="16"/>
        <v>0</v>
      </c>
      <c r="P53" s="11">
        <f t="shared" si="16"/>
        <v>0</v>
      </c>
      <c r="Q53" s="11">
        <f t="shared" si="16"/>
        <v>0</v>
      </c>
      <c r="R53" s="11">
        <f t="shared" si="16"/>
        <v>0</v>
      </c>
      <c r="S53" s="11">
        <f t="shared" si="16"/>
        <v>0</v>
      </c>
      <c r="T53" s="11">
        <f t="shared" si="16"/>
        <v>0</v>
      </c>
      <c r="U53" s="11">
        <f t="shared" si="16"/>
        <v>0</v>
      </c>
      <c r="V53" s="11">
        <f t="shared" si="16"/>
        <v>0</v>
      </c>
      <c r="W53" s="14">
        <f t="shared" si="16"/>
        <v>0</v>
      </c>
      <c r="X53" s="11"/>
      <c r="Y53" s="11"/>
    </row>
    <row r="54" spans="2:25" x14ac:dyDescent="0.25">
      <c r="B54" t="s">
        <v>222</v>
      </c>
      <c r="C54" s="10"/>
      <c r="D54" s="10">
        <f>270+928.8</f>
        <v>1198.8</v>
      </c>
      <c r="E54" s="10">
        <v>929.8</v>
      </c>
      <c r="F54" s="10">
        <v>901</v>
      </c>
      <c r="G54" s="15">
        <v>884.9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5"/>
    </row>
    <row r="55" spans="2:25" x14ac:dyDescent="0.25">
      <c r="B55" t="s">
        <v>223</v>
      </c>
      <c r="C55" s="10"/>
      <c r="D55" s="10">
        <v>56.1</v>
      </c>
      <c r="E55" s="10">
        <v>221.6</v>
      </c>
      <c r="F55" s="10">
        <v>201.1</v>
      </c>
      <c r="G55" s="15">
        <v>142.19999999999999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224</v>
      </c>
      <c r="C56" s="10"/>
      <c r="D56" s="10">
        <v>4276.3</v>
      </c>
      <c r="E56" s="10">
        <v>4088.5</v>
      </c>
      <c r="F56" s="10">
        <v>3755.8</v>
      </c>
      <c r="G56" s="15">
        <v>3667.6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26</v>
      </c>
      <c r="C57" s="10"/>
      <c r="D57" s="10">
        <v>560.9</v>
      </c>
      <c r="E57" s="10">
        <v>754.8</v>
      </c>
      <c r="F57" s="10">
        <v>1232.2</v>
      </c>
      <c r="G57" s="15">
        <v>1407.9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s="1" t="s">
        <v>29</v>
      </c>
      <c r="C58" s="11">
        <f>SUM(C53:C57)</f>
        <v>0</v>
      </c>
      <c r="D58" s="11">
        <f>SUM(D53:D57)</f>
        <v>7614.9</v>
      </c>
      <c r="E58" s="11">
        <f>SUM(E53:E57)</f>
        <v>7843</v>
      </c>
      <c r="F58" s="11">
        <f>SUM(F53:F57)</f>
        <v>7937.5999999999995</v>
      </c>
      <c r="G58" s="14">
        <f>SUM(G53:G57)</f>
        <v>8040</v>
      </c>
      <c r="L58" s="11">
        <f t="shared" ref="L58:W58" si="17">SUM(L53:L57)</f>
        <v>0</v>
      </c>
      <c r="M58" s="11">
        <f t="shared" si="17"/>
        <v>0</v>
      </c>
      <c r="N58" s="11">
        <f t="shared" si="17"/>
        <v>0</v>
      </c>
      <c r="O58" s="11">
        <f t="shared" si="17"/>
        <v>0</v>
      </c>
      <c r="P58" s="11">
        <f t="shared" si="17"/>
        <v>0</v>
      </c>
      <c r="Q58" s="11">
        <f t="shared" si="17"/>
        <v>0</v>
      </c>
      <c r="R58" s="11">
        <f t="shared" si="17"/>
        <v>0</v>
      </c>
      <c r="S58" s="11">
        <f t="shared" si="17"/>
        <v>0</v>
      </c>
      <c r="T58" s="11">
        <f t="shared" si="17"/>
        <v>0</v>
      </c>
      <c r="U58" s="11">
        <f t="shared" si="17"/>
        <v>0</v>
      </c>
      <c r="V58" s="11">
        <f t="shared" si="17"/>
        <v>0</v>
      </c>
      <c r="W58" s="14">
        <f t="shared" si="17"/>
        <v>0</v>
      </c>
    </row>
    <row r="59" spans="2:25" x14ac:dyDescent="0.25">
      <c r="B59" t="s">
        <v>80</v>
      </c>
      <c r="C59" s="153">
        <f>C46-C58</f>
        <v>0</v>
      </c>
      <c r="D59" s="153">
        <f>D46-D58</f>
        <v>2331.1999999999989</v>
      </c>
      <c r="E59" s="153">
        <f>E46-E58</f>
        <v>2813.1000000000004</v>
      </c>
      <c r="F59" s="153">
        <f>F46-F58</f>
        <v>2198.1999999999998</v>
      </c>
      <c r="G59" s="15">
        <f>G46-G58</f>
        <v>2201.5</v>
      </c>
    </row>
    <row r="61" spans="2:25" s="1" customFormat="1" x14ac:dyDescent="0.25">
      <c r="B61" s="1" t="s">
        <v>84</v>
      </c>
      <c r="C61" s="155" t="e">
        <f>C14/C54</f>
        <v>#DIV/0!</v>
      </c>
      <c r="D61" s="155">
        <f>D14/D54</f>
        <v>4.7797797797797796E-2</v>
      </c>
      <c r="E61" s="155">
        <f>E14/E54</f>
        <v>6.8294256829425692E-2</v>
      </c>
      <c r="F61" s="155">
        <f>F14/F54</f>
        <v>7.6248612652608211E-2</v>
      </c>
      <c r="G61" s="56">
        <f>G14/G54</f>
        <v>9.1874788111651035E-2</v>
      </c>
      <c r="W61" s="16"/>
    </row>
    <row r="79" spans="7:23" s="9" customFormat="1" x14ac:dyDescent="0.25">
      <c r="G79" s="42"/>
      <c r="W79" s="42"/>
    </row>
    <row r="80" spans="7:23" s="1" customFormat="1" x14ac:dyDescent="0.25">
      <c r="G80" s="16"/>
      <c r="W8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F47" sqref="F47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>
        <v>45404</v>
      </c>
      <c r="C2" s="18">
        <v>154.550003</v>
      </c>
      <c r="E2" t="s">
        <v>53</v>
      </c>
      <c r="F2" t="s">
        <v>55</v>
      </c>
      <c r="M2" t="s">
        <v>56</v>
      </c>
    </row>
    <row r="3" spans="1:13" x14ac:dyDescent="0.25">
      <c r="B3" s="12">
        <v>45397</v>
      </c>
      <c r="C3" s="18">
        <v>152.5</v>
      </c>
      <c r="E3" s="12">
        <v>45328</v>
      </c>
      <c r="F3" t="s">
        <v>58</v>
      </c>
      <c r="M3" s="12"/>
    </row>
    <row r="4" spans="1:13" x14ac:dyDescent="0.25">
      <c r="B4" s="12">
        <v>45390</v>
      </c>
      <c r="C4" s="18">
        <v>151.780563</v>
      </c>
      <c r="E4" s="12">
        <v>45302</v>
      </c>
      <c r="F4" t="s">
        <v>58</v>
      </c>
      <c r="M4" s="12"/>
    </row>
    <row r="5" spans="1:13" x14ac:dyDescent="0.25">
      <c r="B5" s="12">
        <v>45383</v>
      </c>
      <c r="C5" s="18">
        <v>155.053192</v>
      </c>
      <c r="M5" s="12"/>
    </row>
    <row r="6" spans="1:13" x14ac:dyDescent="0.25">
      <c r="B6" s="12">
        <v>45376</v>
      </c>
      <c r="C6" s="18">
        <v>165.763611</v>
      </c>
      <c r="M6" s="12"/>
    </row>
    <row r="7" spans="1:13" x14ac:dyDescent="0.25">
      <c r="B7" s="12">
        <v>45369</v>
      </c>
      <c r="C7" s="18">
        <v>163.74052399999999</v>
      </c>
      <c r="M7" s="12"/>
    </row>
    <row r="8" spans="1:13" x14ac:dyDescent="0.25">
      <c r="B8" s="12">
        <v>45362</v>
      </c>
      <c r="C8" s="18">
        <v>170.53372200000001</v>
      </c>
      <c r="M8" s="12"/>
    </row>
    <row r="9" spans="1:13" x14ac:dyDescent="0.25">
      <c r="B9" s="12">
        <v>45355</v>
      </c>
      <c r="C9" s="18">
        <v>170.14695699999999</v>
      </c>
      <c r="M9" s="12"/>
    </row>
    <row r="10" spans="1:13" x14ac:dyDescent="0.25">
      <c r="B10" s="12">
        <v>45348</v>
      </c>
      <c r="C10" s="18">
        <v>169.86926299999999</v>
      </c>
      <c r="M10" s="12"/>
    </row>
    <row r="11" spans="1:13" x14ac:dyDescent="0.25">
      <c r="B11" s="12">
        <v>45341</v>
      </c>
      <c r="C11" s="18">
        <v>168.10403400000001</v>
      </c>
      <c r="M11" s="12"/>
    </row>
    <row r="12" spans="1:13" x14ac:dyDescent="0.25">
      <c r="B12" s="12">
        <v>45334</v>
      </c>
      <c r="C12" s="18">
        <v>161.11251799999999</v>
      </c>
      <c r="M12" s="12"/>
    </row>
    <row r="13" spans="1:13" x14ac:dyDescent="0.25">
      <c r="B13" s="12">
        <v>45327</v>
      </c>
      <c r="C13" s="18">
        <v>166.26937899999999</v>
      </c>
    </row>
    <row r="14" spans="1:13" x14ac:dyDescent="0.25">
      <c r="B14" s="12">
        <v>45320</v>
      </c>
      <c r="C14" s="18">
        <v>165.13883999999999</v>
      </c>
    </row>
    <row r="15" spans="1:13" x14ac:dyDescent="0.25">
      <c r="B15" s="12">
        <v>45313</v>
      </c>
      <c r="C15" s="18">
        <v>159.654709</v>
      </c>
    </row>
    <row r="16" spans="1:13" x14ac:dyDescent="0.25">
      <c r="B16" s="12">
        <v>45306</v>
      </c>
      <c r="C16" s="18">
        <v>157.91922</v>
      </c>
    </row>
    <row r="17" spans="2:3" x14ac:dyDescent="0.25">
      <c r="B17" s="12">
        <v>45299</v>
      </c>
      <c r="C17" s="18">
        <v>154.58163500000001</v>
      </c>
    </row>
    <row r="18" spans="2:3" x14ac:dyDescent="0.25">
      <c r="B18" s="12">
        <v>45292</v>
      </c>
      <c r="C18" s="18">
        <v>159.45133999999999</v>
      </c>
    </row>
    <row r="19" spans="2:3" x14ac:dyDescent="0.25">
      <c r="B19" s="12">
        <v>45285</v>
      </c>
      <c r="C19" s="18">
        <v>161.635345</v>
      </c>
    </row>
    <row r="20" spans="2:3" x14ac:dyDescent="0.25">
      <c r="B20" s="12">
        <v>45278</v>
      </c>
      <c r="C20" s="18">
        <v>159.21523999999999</v>
      </c>
    </row>
    <row r="21" spans="2:3" x14ac:dyDescent="0.25">
      <c r="B21" s="12">
        <v>45271</v>
      </c>
      <c r="C21" s="18">
        <v>159.85470599999999</v>
      </c>
    </row>
    <row r="22" spans="2:3" x14ac:dyDescent="0.25">
      <c r="B22" s="12">
        <v>45264</v>
      </c>
      <c r="C22" s="18">
        <v>156.37210099999999</v>
      </c>
    </row>
    <row r="23" spans="2:3" x14ac:dyDescent="0.25">
      <c r="B23" s="12">
        <v>45257</v>
      </c>
      <c r="C23" s="18">
        <v>157.31654399999999</v>
      </c>
    </row>
    <row r="24" spans="2:3" x14ac:dyDescent="0.25">
      <c r="B24" s="12">
        <v>45250</v>
      </c>
      <c r="C24" s="18">
        <v>153.479782</v>
      </c>
    </row>
    <row r="25" spans="2:3" x14ac:dyDescent="0.25">
      <c r="B25" s="12">
        <v>45243</v>
      </c>
      <c r="C25" s="18">
        <v>153.33223000000001</v>
      </c>
    </row>
    <row r="26" spans="2:3" x14ac:dyDescent="0.25">
      <c r="B26" s="12">
        <v>45236</v>
      </c>
      <c r="C26" s="18">
        <v>147.665649</v>
      </c>
    </row>
    <row r="27" spans="2:3" x14ac:dyDescent="0.25">
      <c r="B27" s="12">
        <v>45229</v>
      </c>
      <c r="C27" s="18">
        <v>148.265762</v>
      </c>
    </row>
    <row r="28" spans="2:3" x14ac:dyDescent="0.25">
      <c r="B28" s="12">
        <v>45222</v>
      </c>
      <c r="C28" s="18">
        <v>140.17906199999999</v>
      </c>
    </row>
    <row r="29" spans="2:3" x14ac:dyDescent="0.25">
      <c r="B29" s="12">
        <v>45215</v>
      </c>
      <c r="C29" s="18">
        <v>138.388565</v>
      </c>
    </row>
    <row r="30" spans="2:3" x14ac:dyDescent="0.25">
      <c r="B30" s="12">
        <v>45208</v>
      </c>
      <c r="C30" s="18">
        <v>131.826752</v>
      </c>
    </row>
    <row r="31" spans="2:3" x14ac:dyDescent="0.25">
      <c r="B31" s="12">
        <v>45201</v>
      </c>
      <c r="C31" s="18">
        <v>133.46839900000001</v>
      </c>
    </row>
    <row r="32" spans="2:3" x14ac:dyDescent="0.25">
      <c r="B32" s="12">
        <v>45194</v>
      </c>
      <c r="C32" s="18">
        <v>139.58918800000001</v>
      </c>
    </row>
    <row r="33" spans="2:3" x14ac:dyDescent="0.25">
      <c r="B33" s="12">
        <v>45187</v>
      </c>
      <c r="C33" s="18">
        <v>139.86210600000001</v>
      </c>
    </row>
    <row r="34" spans="2:3" x14ac:dyDescent="0.25">
      <c r="B34" s="12">
        <v>45180</v>
      </c>
      <c r="C34" s="18">
        <v>146.25578300000001</v>
      </c>
    </row>
    <row r="35" spans="2:3" x14ac:dyDescent="0.25">
      <c r="B35" s="12">
        <v>45173</v>
      </c>
      <c r="C35" s="18">
        <v>145.65150499999999</v>
      </c>
    </row>
    <row r="36" spans="2:3" x14ac:dyDescent="0.25">
      <c r="B36" s="12">
        <v>45166</v>
      </c>
      <c r="C36" s="18">
        <v>151.616364</v>
      </c>
    </row>
    <row r="37" spans="2:3" x14ac:dyDescent="0.25">
      <c r="B37" s="12">
        <v>45159</v>
      </c>
      <c r="C37" s="18">
        <v>152.03547699999999</v>
      </c>
    </row>
    <row r="38" spans="2:3" x14ac:dyDescent="0.25">
      <c r="B38" s="12">
        <v>45152</v>
      </c>
      <c r="C38" s="18">
        <v>154.452606</v>
      </c>
    </row>
    <row r="39" spans="2:3" x14ac:dyDescent="0.25">
      <c r="B39" s="12">
        <v>45145</v>
      </c>
      <c r="C39" s="18">
        <v>156.42138700000001</v>
      </c>
    </row>
    <row r="40" spans="2:3" x14ac:dyDescent="0.25">
      <c r="B40" s="12">
        <v>45138</v>
      </c>
      <c r="C40" s="18">
        <v>158.33168000000001</v>
      </c>
    </row>
    <row r="41" spans="2:3" x14ac:dyDescent="0.25">
      <c r="B41" s="12">
        <v>45131</v>
      </c>
      <c r="C41" s="18">
        <v>163.27316300000001</v>
      </c>
    </row>
    <row r="42" spans="2:3" x14ac:dyDescent="0.25">
      <c r="B42" s="12">
        <v>45124</v>
      </c>
      <c r="C42" s="18">
        <v>166.05090300000001</v>
      </c>
    </row>
    <row r="43" spans="2:3" x14ac:dyDescent="0.25">
      <c r="B43" s="12">
        <v>45117</v>
      </c>
      <c r="C43" s="18">
        <v>163.19520600000001</v>
      </c>
    </row>
    <row r="44" spans="2:3" x14ac:dyDescent="0.25">
      <c r="B44" s="12">
        <v>45110</v>
      </c>
      <c r="C44" s="18">
        <v>158.03469799999999</v>
      </c>
    </row>
    <row r="45" spans="2:3" x14ac:dyDescent="0.25">
      <c r="B45" s="12">
        <v>45103</v>
      </c>
      <c r="C45" s="18">
        <v>161.54441800000001</v>
      </c>
    </row>
    <row r="46" spans="2:3" x14ac:dyDescent="0.25">
      <c r="B46" s="12">
        <v>45096</v>
      </c>
      <c r="C46" s="18">
        <v>155.955917</v>
      </c>
    </row>
    <row r="47" spans="2:3" x14ac:dyDescent="0.25">
      <c r="B47" s="12">
        <v>45089</v>
      </c>
      <c r="C47" s="18">
        <v>160.50985700000001</v>
      </c>
    </row>
    <row r="48" spans="2:3" x14ac:dyDescent="0.25">
      <c r="B48" s="12">
        <v>45082</v>
      </c>
      <c r="C48" s="18">
        <v>156.54570000000001</v>
      </c>
    </row>
    <row r="49" spans="2:3" x14ac:dyDescent="0.25">
      <c r="B49" s="12">
        <v>45075</v>
      </c>
      <c r="C49" s="18">
        <v>158.605118</v>
      </c>
    </row>
    <row r="50" spans="2:3" x14ac:dyDescent="0.25">
      <c r="B50" s="12">
        <v>45068</v>
      </c>
      <c r="C50" s="18">
        <v>155.93656899999999</v>
      </c>
    </row>
    <row r="51" spans="2:3" x14ac:dyDescent="0.25">
      <c r="B51" s="12">
        <v>45061</v>
      </c>
      <c r="C51" s="18">
        <v>156.062286</v>
      </c>
    </row>
    <row r="52" spans="2:3" x14ac:dyDescent="0.25">
      <c r="B52" s="12">
        <v>45054</v>
      </c>
      <c r="C52" s="18">
        <v>143.62835699999999</v>
      </c>
    </row>
    <row r="53" spans="2:3" x14ac:dyDescent="0.25">
      <c r="B53" s="12">
        <v>45047</v>
      </c>
      <c r="C53" s="18">
        <v>148.01791399999999</v>
      </c>
    </row>
    <row r="54" spans="2:3" x14ac:dyDescent="0.25">
      <c r="B54" s="12">
        <v>45040</v>
      </c>
      <c r="C54" s="18">
        <v>146.89636200000001</v>
      </c>
    </row>
    <row r="55" spans="2:3" x14ac:dyDescent="0.25">
      <c r="B55" s="12">
        <v>45033</v>
      </c>
      <c r="C55" s="18">
        <v>146.819016</v>
      </c>
    </row>
    <row r="56" spans="2:3" x14ac:dyDescent="0.25">
      <c r="B56" s="12">
        <v>45026</v>
      </c>
      <c r="C56" s="18">
        <v>147.37011699999999</v>
      </c>
    </row>
    <row r="57" spans="2:3" x14ac:dyDescent="0.25">
      <c r="B57" s="12">
        <v>45019</v>
      </c>
      <c r="C57" s="18">
        <v>143.59600800000001</v>
      </c>
    </row>
    <row r="58" spans="2:3" x14ac:dyDescent="0.25">
      <c r="B58" s="12">
        <v>45012</v>
      </c>
      <c r="C58" s="18">
        <v>148.83338900000001</v>
      </c>
    </row>
    <row r="59" spans="2:3" x14ac:dyDescent="0.25">
      <c r="B59" s="12">
        <v>45005</v>
      </c>
      <c r="C59" s="18">
        <v>146.35858200000001</v>
      </c>
    </row>
    <row r="60" spans="2:3" x14ac:dyDescent="0.25">
      <c r="B60" s="12">
        <v>44998</v>
      </c>
      <c r="C60" s="18">
        <v>142.444962</v>
      </c>
    </row>
    <row r="61" spans="2:3" x14ac:dyDescent="0.25">
      <c r="B61" s="12">
        <v>44991</v>
      </c>
      <c r="C61" s="18">
        <v>138.09965500000001</v>
      </c>
    </row>
    <row r="62" spans="2:3" x14ac:dyDescent="0.25">
      <c r="B62" s="12">
        <v>44984</v>
      </c>
      <c r="C62" s="18">
        <v>141.332245</v>
      </c>
    </row>
    <row r="63" spans="2:3" x14ac:dyDescent="0.25">
      <c r="B63" s="12">
        <v>44977</v>
      </c>
      <c r="C63" s="18">
        <v>138.63682600000001</v>
      </c>
    </row>
    <row r="64" spans="2:3" x14ac:dyDescent="0.25">
      <c r="B64" s="12">
        <v>44970</v>
      </c>
      <c r="C64" s="18">
        <v>140.133194</v>
      </c>
    </row>
    <row r="65" spans="2:3" x14ac:dyDescent="0.25">
      <c r="B65" s="12">
        <v>44963</v>
      </c>
      <c r="C65" s="18">
        <v>141.025284</v>
      </c>
    </row>
    <row r="66" spans="2:3" x14ac:dyDescent="0.25">
      <c r="B66" s="12">
        <v>44956</v>
      </c>
      <c r="C66" s="18">
        <v>141.40898100000001</v>
      </c>
    </row>
    <row r="67" spans="2:3" x14ac:dyDescent="0.25">
      <c r="B67" s="12">
        <v>44949</v>
      </c>
      <c r="C67" s="18">
        <v>142.32023599999999</v>
      </c>
    </row>
    <row r="68" spans="2:3" x14ac:dyDescent="0.25">
      <c r="B68" s="12">
        <v>44942</v>
      </c>
      <c r="C68" s="18">
        <v>141.37060500000001</v>
      </c>
    </row>
    <row r="69" spans="2:3" x14ac:dyDescent="0.25">
      <c r="B69" s="12">
        <v>44935</v>
      </c>
      <c r="C69" s="18">
        <v>142.50900300000001</v>
      </c>
    </row>
    <row r="70" spans="2:3" x14ac:dyDescent="0.25">
      <c r="B70" s="12">
        <v>44928</v>
      </c>
      <c r="C70" s="18">
        <v>139.82626300000001</v>
      </c>
    </row>
    <row r="71" spans="2:3" x14ac:dyDescent="0.25">
      <c r="B71" s="12">
        <v>44921</v>
      </c>
      <c r="C71" s="18">
        <v>131.59726000000001</v>
      </c>
    </row>
    <row r="72" spans="2:3" x14ac:dyDescent="0.25">
      <c r="B72" s="12">
        <v>44914</v>
      </c>
      <c r="C72" s="18">
        <v>132.08244300000001</v>
      </c>
    </row>
    <row r="73" spans="2:3" x14ac:dyDescent="0.25">
      <c r="B73" s="12">
        <v>44907</v>
      </c>
      <c r="C73" s="18">
        <v>133.09085099999999</v>
      </c>
    </row>
    <row r="74" spans="2:3" x14ac:dyDescent="0.25">
      <c r="B74" s="12">
        <v>44900</v>
      </c>
      <c r="C74" s="18">
        <v>135.63092</v>
      </c>
    </row>
    <row r="75" spans="2:3" x14ac:dyDescent="0.25">
      <c r="B75" s="12">
        <v>44893</v>
      </c>
      <c r="C75" s="18">
        <v>138.39924600000001</v>
      </c>
    </row>
    <row r="76" spans="2:3" x14ac:dyDescent="0.25">
      <c r="B76" s="12">
        <v>44886</v>
      </c>
      <c r="C76" s="18">
        <v>141.167618</v>
      </c>
    </row>
    <row r="77" spans="2:3" x14ac:dyDescent="0.25">
      <c r="B77" s="12">
        <v>44879</v>
      </c>
      <c r="C77" s="18">
        <v>139.97846999999999</v>
      </c>
    </row>
    <row r="78" spans="2:3" x14ac:dyDescent="0.25">
      <c r="B78" s="12">
        <v>44872</v>
      </c>
      <c r="C78" s="18">
        <v>134.28952000000001</v>
      </c>
    </row>
    <row r="79" spans="2:3" x14ac:dyDescent="0.25">
      <c r="B79" s="12">
        <v>44865</v>
      </c>
      <c r="C79" s="18">
        <v>134.46078499999999</v>
      </c>
    </row>
    <row r="80" spans="2:3" x14ac:dyDescent="0.25">
      <c r="B80" s="12">
        <v>44858</v>
      </c>
      <c r="C80" s="18">
        <v>135.55481</v>
      </c>
    </row>
    <row r="81" spans="2:3" x14ac:dyDescent="0.25">
      <c r="B81" s="12">
        <v>44851</v>
      </c>
      <c r="C81" s="18">
        <v>126.831131</v>
      </c>
    </row>
    <row r="82" spans="2:3" x14ac:dyDescent="0.25">
      <c r="B82" s="12">
        <v>44844</v>
      </c>
      <c r="C82" s="18">
        <v>123.69171900000001</v>
      </c>
    </row>
    <row r="83" spans="2:3" x14ac:dyDescent="0.25">
      <c r="B83" s="12">
        <v>44837</v>
      </c>
      <c r="C83" s="18">
        <v>118.485451</v>
      </c>
    </row>
    <row r="84" spans="2:3" x14ac:dyDescent="0.25">
      <c r="B84" s="12">
        <v>44830</v>
      </c>
      <c r="C84" s="18">
        <v>119.07933</v>
      </c>
    </row>
    <row r="85" spans="2:3" x14ac:dyDescent="0.25">
      <c r="B85" s="12">
        <v>44823</v>
      </c>
      <c r="C85" s="18">
        <v>115.374611</v>
      </c>
    </row>
    <row r="86" spans="2:3" x14ac:dyDescent="0.25">
      <c r="B86" s="12">
        <v>44816</v>
      </c>
      <c r="C86" s="18">
        <v>122.246735</v>
      </c>
    </row>
    <row r="87" spans="2:3" x14ac:dyDescent="0.25">
      <c r="B87" s="12">
        <v>44809</v>
      </c>
      <c r="C87" s="18">
        <v>123.528786</v>
      </c>
    </row>
    <row r="88" spans="2:3" x14ac:dyDescent="0.25">
      <c r="B88" s="12">
        <v>44802</v>
      </c>
      <c r="C88" s="18">
        <v>117.995255</v>
      </c>
    </row>
    <row r="89" spans="2:3" x14ac:dyDescent="0.25">
      <c r="B89" s="12">
        <v>44795</v>
      </c>
      <c r="C89" s="18">
        <v>117.806725</v>
      </c>
    </row>
    <row r="90" spans="2:3" x14ac:dyDescent="0.25">
      <c r="B90" s="12">
        <v>44788</v>
      </c>
      <c r="C90" s="18">
        <v>121.671722</v>
      </c>
    </row>
    <row r="91" spans="2:3" x14ac:dyDescent="0.25">
      <c r="B91" s="12">
        <v>44781</v>
      </c>
      <c r="C91" s="18">
        <v>124.348923</v>
      </c>
    </row>
    <row r="92" spans="2:3" x14ac:dyDescent="0.25">
      <c r="B92" s="12">
        <v>44774</v>
      </c>
      <c r="C92" s="18">
        <v>116.496399</v>
      </c>
    </row>
    <row r="93" spans="2:3" x14ac:dyDescent="0.25">
      <c r="B93" s="12">
        <v>44767</v>
      </c>
      <c r="C93" s="18">
        <v>117.35424</v>
      </c>
    </row>
    <row r="94" spans="2:3" x14ac:dyDescent="0.25">
      <c r="B94" s="12">
        <v>44760</v>
      </c>
      <c r="C94" s="18">
        <v>114.394218</v>
      </c>
    </row>
    <row r="95" spans="2:3" x14ac:dyDescent="0.25">
      <c r="B95" s="12">
        <v>44753</v>
      </c>
      <c r="C95" s="18">
        <v>110.37840300000001</v>
      </c>
    </row>
    <row r="96" spans="2:3" x14ac:dyDescent="0.25">
      <c r="B96" s="12">
        <v>44746</v>
      </c>
      <c r="C96" s="18">
        <v>108.944855</v>
      </c>
    </row>
    <row r="97" spans="2:3" x14ac:dyDescent="0.25">
      <c r="B97" s="12">
        <v>44739</v>
      </c>
      <c r="C97" s="18">
        <v>106.677887</v>
      </c>
    </row>
    <row r="98" spans="2:3" x14ac:dyDescent="0.25">
      <c r="B98" s="12">
        <v>44732</v>
      </c>
      <c r="C98" s="18">
        <v>111.771553</v>
      </c>
    </row>
    <row r="99" spans="2:3" x14ac:dyDescent="0.25">
      <c r="B99" s="12">
        <v>44725</v>
      </c>
      <c r="C99" s="18">
        <v>106.537949</v>
      </c>
    </row>
    <row r="100" spans="2:3" x14ac:dyDescent="0.25">
      <c r="B100" s="12">
        <v>44718</v>
      </c>
      <c r="C100" s="18">
        <v>111.89283</v>
      </c>
    </row>
    <row r="101" spans="2:3" x14ac:dyDescent="0.25">
      <c r="B101" s="12">
        <v>44711</v>
      </c>
      <c r="C101" s="18">
        <v>117.340996</v>
      </c>
    </row>
    <row r="102" spans="2:3" x14ac:dyDescent="0.25">
      <c r="B102" s="12">
        <v>44704</v>
      </c>
      <c r="C102" s="18">
        <v>117.58356499999999</v>
      </c>
    </row>
    <row r="103" spans="2:3" x14ac:dyDescent="0.25">
      <c r="B103" s="12">
        <v>44697</v>
      </c>
      <c r="C103" s="18">
        <v>108.450401</v>
      </c>
    </row>
    <row r="104" spans="2:3" x14ac:dyDescent="0.25">
      <c r="B104" s="12">
        <v>44690</v>
      </c>
      <c r="C104" s="18">
        <v>119.47737100000001</v>
      </c>
    </row>
    <row r="105" spans="2:3" x14ac:dyDescent="0.25">
      <c r="B105" s="12">
        <v>44683</v>
      </c>
      <c r="C105" s="18">
        <v>121.371178</v>
      </c>
    </row>
    <row r="106" spans="2:3" x14ac:dyDescent="0.25">
      <c r="B106" s="12">
        <v>44676</v>
      </c>
      <c r="C106" s="18">
        <v>122.891792</v>
      </c>
    </row>
    <row r="107" spans="2:3" x14ac:dyDescent="0.25">
      <c r="B107" s="12">
        <v>44669</v>
      </c>
      <c r="C107" s="18">
        <v>125.056145</v>
      </c>
    </row>
    <row r="108" spans="2:3" x14ac:dyDescent="0.25">
      <c r="B108" s="12">
        <v>44662</v>
      </c>
      <c r="C108" s="18">
        <v>122.630577</v>
      </c>
    </row>
    <row r="109" spans="2:3" x14ac:dyDescent="0.25">
      <c r="B109" s="12">
        <v>44655</v>
      </c>
      <c r="C109" s="18">
        <v>116.937653</v>
      </c>
    </row>
    <row r="110" spans="2:3" x14ac:dyDescent="0.25">
      <c r="B110" s="12">
        <v>44648</v>
      </c>
      <c r="C110" s="18">
        <v>120.30437499999999</v>
      </c>
    </row>
    <row r="111" spans="2:3" x14ac:dyDescent="0.25">
      <c r="B111" s="12">
        <v>44641</v>
      </c>
      <c r="C111" s="18">
        <v>120.05463399999999</v>
      </c>
    </row>
    <row r="112" spans="2:3" x14ac:dyDescent="0.25">
      <c r="B112" s="12">
        <v>44634</v>
      </c>
      <c r="C112" s="18">
        <v>123.597076</v>
      </c>
    </row>
    <row r="113" spans="2:3" x14ac:dyDescent="0.25">
      <c r="B113" s="12">
        <v>44627</v>
      </c>
      <c r="C113" s="18">
        <v>119.31469</v>
      </c>
    </row>
    <row r="114" spans="2:3" x14ac:dyDescent="0.25">
      <c r="B114" s="12">
        <v>44620</v>
      </c>
      <c r="C114" s="18">
        <v>122.126434</v>
      </c>
    </row>
    <row r="115" spans="2:3" x14ac:dyDescent="0.25">
      <c r="B115" s="12">
        <v>44613</v>
      </c>
      <c r="C115" s="18">
        <v>134.187408</v>
      </c>
    </row>
    <row r="116" spans="2:3" x14ac:dyDescent="0.25">
      <c r="B116" s="12">
        <v>44606</v>
      </c>
      <c r="C116" s="18">
        <v>133.87297100000001</v>
      </c>
    </row>
    <row r="117" spans="2:3" x14ac:dyDescent="0.25">
      <c r="B117" s="12">
        <v>44599</v>
      </c>
      <c r="C117" s="18">
        <v>133.55845600000001</v>
      </c>
    </row>
    <row r="118" spans="2:3" x14ac:dyDescent="0.25">
      <c r="B118" s="12">
        <v>44592</v>
      </c>
      <c r="C118" s="18">
        <v>127.50949900000001</v>
      </c>
    </row>
    <row r="119" spans="2:3" x14ac:dyDescent="0.25">
      <c r="B119" s="12">
        <v>44585</v>
      </c>
      <c r="C119" s="18">
        <v>128.119934</v>
      </c>
    </row>
    <row r="120" spans="2:3" x14ac:dyDescent="0.25">
      <c r="B120" s="12">
        <v>44578</v>
      </c>
      <c r="C120" s="18">
        <v>124.66072800000001</v>
      </c>
    </row>
    <row r="121" spans="2:3" x14ac:dyDescent="0.25">
      <c r="B121" s="12">
        <v>44571</v>
      </c>
      <c r="C121" s="18">
        <v>132.26357999999999</v>
      </c>
    </row>
    <row r="122" spans="2:3" x14ac:dyDescent="0.25">
      <c r="B122" s="12">
        <v>44564</v>
      </c>
      <c r="C122" s="18">
        <v>133.71859699999999</v>
      </c>
    </row>
    <row r="123" spans="2:3" x14ac:dyDescent="0.25">
      <c r="B123" s="12">
        <v>44557</v>
      </c>
      <c r="C123" s="18">
        <v>138.29032900000001</v>
      </c>
    </row>
    <row r="124" spans="2:3" x14ac:dyDescent="0.25">
      <c r="B124" s="12">
        <v>44550</v>
      </c>
      <c r="C124" s="18">
        <v>136.63789399999999</v>
      </c>
    </row>
    <row r="125" spans="2:3" x14ac:dyDescent="0.25">
      <c r="B125" s="12">
        <v>44543</v>
      </c>
      <c r="C125" s="18">
        <v>128.36656199999999</v>
      </c>
    </row>
    <row r="126" spans="2:3" x14ac:dyDescent="0.25">
      <c r="B126" s="12">
        <v>44536</v>
      </c>
      <c r="C126" s="18">
        <v>139.364395</v>
      </c>
    </row>
    <row r="127" spans="2:3" x14ac:dyDescent="0.25">
      <c r="B127" s="12">
        <v>44529</v>
      </c>
      <c r="C127" s="18">
        <v>130.67997700000001</v>
      </c>
    </row>
    <row r="128" spans="2:3" x14ac:dyDescent="0.25">
      <c r="B128" s="12">
        <v>44522</v>
      </c>
      <c r="C128" s="18">
        <v>129.02752699999999</v>
      </c>
    </row>
    <row r="129" spans="2:3" x14ac:dyDescent="0.25">
      <c r="B129" s="12">
        <v>44515</v>
      </c>
      <c r="C129" s="18">
        <v>131.42356899999999</v>
      </c>
    </row>
    <row r="130" spans="2:3" x14ac:dyDescent="0.25">
      <c r="B130" s="12">
        <v>44508</v>
      </c>
      <c r="C130" s="18">
        <v>137.93232699999999</v>
      </c>
    </row>
    <row r="131" spans="2:3" x14ac:dyDescent="0.25">
      <c r="B131" s="12">
        <v>44501</v>
      </c>
      <c r="C131" s="18">
        <v>141.81553600000001</v>
      </c>
    </row>
    <row r="132" spans="2:3" x14ac:dyDescent="0.25">
      <c r="B132" s="12">
        <v>44494</v>
      </c>
      <c r="C132" s="18">
        <v>132.32321200000001</v>
      </c>
    </row>
    <row r="133" spans="2:3" x14ac:dyDescent="0.25">
      <c r="B133" s="12">
        <v>44487</v>
      </c>
      <c r="C133" s="18">
        <v>133.47988900000001</v>
      </c>
    </row>
    <row r="134" spans="2:3" x14ac:dyDescent="0.25">
      <c r="B134" s="12">
        <v>44480</v>
      </c>
      <c r="C134" s="18">
        <v>136.92247</v>
      </c>
    </row>
    <row r="135" spans="2:3" x14ac:dyDescent="0.25">
      <c r="B135" s="12">
        <v>44473</v>
      </c>
      <c r="C135" s="18">
        <v>140.91520700000001</v>
      </c>
    </row>
    <row r="136" spans="2:3" x14ac:dyDescent="0.25">
      <c r="B136" s="12">
        <v>44466</v>
      </c>
      <c r="C136" s="18">
        <v>142.173248</v>
      </c>
    </row>
    <row r="137" spans="2:3" x14ac:dyDescent="0.25">
      <c r="B137" s="12">
        <v>44459</v>
      </c>
      <c r="C137" s="18">
        <v>144.67100500000001</v>
      </c>
    </row>
    <row r="138" spans="2:3" x14ac:dyDescent="0.25">
      <c r="B138" s="12">
        <v>44452</v>
      </c>
      <c r="C138" s="18">
        <v>136.22045900000001</v>
      </c>
    </row>
    <row r="139" spans="2:3" x14ac:dyDescent="0.25">
      <c r="B139" s="12">
        <v>44445</v>
      </c>
      <c r="C139" s="18">
        <v>135.51855499999999</v>
      </c>
    </row>
    <row r="140" spans="2:3" x14ac:dyDescent="0.25">
      <c r="B140" s="12">
        <v>44438</v>
      </c>
      <c r="C140" s="18">
        <v>134.96249399999999</v>
      </c>
    </row>
    <row r="141" spans="2:3" x14ac:dyDescent="0.25">
      <c r="B141" s="12">
        <v>44431</v>
      </c>
      <c r="C141" s="18">
        <v>139.54783599999999</v>
      </c>
    </row>
    <row r="142" spans="2:3" x14ac:dyDescent="0.25">
      <c r="B142" s="12">
        <v>44424</v>
      </c>
      <c r="C142" s="18">
        <v>126.99509399999999</v>
      </c>
    </row>
    <row r="143" spans="2:3" x14ac:dyDescent="0.25">
      <c r="B143" s="12">
        <v>44417</v>
      </c>
      <c r="C143" s="18">
        <v>129.438187</v>
      </c>
    </row>
    <row r="144" spans="2:3" x14ac:dyDescent="0.25">
      <c r="B144" s="12">
        <v>44410</v>
      </c>
      <c r="C144" s="18">
        <v>131.90860000000001</v>
      </c>
    </row>
    <row r="145" spans="2:3" x14ac:dyDescent="0.25">
      <c r="B145" s="12">
        <v>44403</v>
      </c>
      <c r="C145" s="18">
        <v>132.984283</v>
      </c>
    </row>
    <row r="146" spans="2:3" x14ac:dyDescent="0.25">
      <c r="B146" s="12">
        <v>44396</v>
      </c>
      <c r="C146" s="18">
        <v>131.744553</v>
      </c>
    </row>
    <row r="147" spans="2:3" x14ac:dyDescent="0.25">
      <c r="B147" s="12">
        <v>44389</v>
      </c>
      <c r="C147" s="18">
        <v>129.21028100000001</v>
      </c>
    </row>
    <row r="148" spans="2:3" x14ac:dyDescent="0.25">
      <c r="B148" s="12">
        <v>44382</v>
      </c>
      <c r="C148" s="18">
        <v>134.44426000000001</v>
      </c>
    </row>
    <row r="149" spans="2:3" x14ac:dyDescent="0.25">
      <c r="B149" s="12">
        <v>44375</v>
      </c>
      <c r="C149" s="18">
        <v>134.03710899999999</v>
      </c>
    </row>
    <row r="150" spans="2:3" x14ac:dyDescent="0.25">
      <c r="B150" s="12">
        <v>44368</v>
      </c>
      <c r="C150" s="18">
        <v>130.399551</v>
      </c>
    </row>
    <row r="151" spans="2:3" x14ac:dyDescent="0.25">
      <c r="B151" s="12">
        <v>44361</v>
      </c>
      <c r="C151" s="18">
        <v>117.72244999999999</v>
      </c>
    </row>
    <row r="152" spans="2:3" x14ac:dyDescent="0.25">
      <c r="B152" s="12">
        <v>44354</v>
      </c>
      <c r="C152" s="18">
        <v>125.875229</v>
      </c>
    </row>
    <row r="153" spans="2:3" x14ac:dyDescent="0.25">
      <c r="B153" s="12">
        <v>44347</v>
      </c>
      <c r="C153" s="18">
        <v>121.387154</v>
      </c>
    </row>
    <row r="154" spans="2:3" x14ac:dyDescent="0.25">
      <c r="B154" s="12">
        <v>44340</v>
      </c>
      <c r="C154" s="18">
        <v>129.603317</v>
      </c>
    </row>
    <row r="155" spans="2:3" x14ac:dyDescent="0.25">
      <c r="B155" s="12">
        <v>44333</v>
      </c>
      <c r="C155" s="18">
        <v>127.368256</v>
      </c>
    </row>
    <row r="156" spans="2:3" x14ac:dyDescent="0.25">
      <c r="B156" s="12">
        <v>44326</v>
      </c>
      <c r="C156" s="18">
        <v>126.246246</v>
      </c>
    </row>
    <row r="157" spans="2:3" x14ac:dyDescent="0.25">
      <c r="B157" s="12">
        <v>44319</v>
      </c>
      <c r="C157" s="18">
        <v>128.834137</v>
      </c>
    </row>
    <row r="158" spans="2:3" x14ac:dyDescent="0.25">
      <c r="B158" s="12">
        <v>44312</v>
      </c>
      <c r="C158" s="18">
        <v>132.761246</v>
      </c>
    </row>
    <row r="159" spans="2:3" x14ac:dyDescent="0.25">
      <c r="B159" s="12">
        <v>44305</v>
      </c>
      <c r="C159" s="18">
        <v>130.27285800000001</v>
      </c>
    </row>
    <row r="160" spans="2:3" x14ac:dyDescent="0.25">
      <c r="B160" s="12">
        <v>44298</v>
      </c>
      <c r="C160" s="18">
        <v>132.40834000000001</v>
      </c>
    </row>
    <row r="161" spans="2:3" x14ac:dyDescent="0.25">
      <c r="B161" s="12">
        <v>44291</v>
      </c>
      <c r="C161" s="18">
        <v>128.70384200000001</v>
      </c>
    </row>
    <row r="162" spans="2:3" x14ac:dyDescent="0.25">
      <c r="B162" s="12">
        <v>44284</v>
      </c>
      <c r="C162" s="18">
        <v>129.765152</v>
      </c>
    </row>
    <row r="163" spans="2:3" x14ac:dyDescent="0.25">
      <c r="B163" s="12">
        <v>44277</v>
      </c>
      <c r="C163" s="18">
        <v>133.99232499999999</v>
      </c>
    </row>
    <row r="164" spans="2:3" x14ac:dyDescent="0.25">
      <c r="B164" s="12">
        <v>44270</v>
      </c>
      <c r="C164" s="18">
        <v>125.72686</v>
      </c>
    </row>
    <row r="165" spans="2:3" x14ac:dyDescent="0.25">
      <c r="B165" s="12">
        <v>44263</v>
      </c>
      <c r="C165" s="18">
        <v>130.78144800000001</v>
      </c>
    </row>
    <row r="166" spans="2:3" x14ac:dyDescent="0.25">
      <c r="B166" s="12">
        <v>44256</v>
      </c>
      <c r="C166" s="18">
        <v>126.509338</v>
      </c>
    </row>
    <row r="167" spans="2:3" x14ac:dyDescent="0.25">
      <c r="B167" s="12">
        <v>44249</v>
      </c>
      <c r="C167" s="18">
        <v>123.51432</v>
      </c>
    </row>
    <row r="168" spans="2:3" x14ac:dyDescent="0.25">
      <c r="B168" s="12">
        <v>44242</v>
      </c>
      <c r="C168" s="18">
        <v>120.52831999999999</v>
      </c>
    </row>
    <row r="169" spans="2:3" x14ac:dyDescent="0.25">
      <c r="B169" s="12">
        <v>44235</v>
      </c>
      <c r="C169" s="18">
        <v>115.527657</v>
      </c>
    </row>
    <row r="170" spans="2:3" x14ac:dyDescent="0.25">
      <c r="B170" s="12">
        <v>44228</v>
      </c>
      <c r="C170" s="18">
        <v>118.70251500000001</v>
      </c>
    </row>
    <row r="171" spans="2:3" x14ac:dyDescent="0.25">
      <c r="B171" s="12">
        <v>44221</v>
      </c>
      <c r="C171" s="18">
        <v>105.130646</v>
      </c>
    </row>
    <row r="172" spans="2:3" x14ac:dyDescent="0.25">
      <c r="B172" s="12">
        <v>44214</v>
      </c>
      <c r="C172" s="18">
        <v>109.70856499999999</v>
      </c>
    </row>
    <row r="173" spans="2:3" x14ac:dyDescent="0.25">
      <c r="B173" s="12">
        <v>44207</v>
      </c>
      <c r="C173" s="18">
        <v>108.899101</v>
      </c>
    </row>
    <row r="174" spans="2:3" x14ac:dyDescent="0.25">
      <c r="B174" s="12">
        <v>44200</v>
      </c>
      <c r="C174" s="18">
        <v>111.497849</v>
      </c>
    </row>
    <row r="175" spans="2:3" x14ac:dyDescent="0.25">
      <c r="B175" s="12">
        <v>44193</v>
      </c>
      <c r="C175" s="18">
        <v>106.808403</v>
      </c>
    </row>
    <row r="176" spans="2:3" x14ac:dyDescent="0.25">
      <c r="B176" s="12">
        <v>44186</v>
      </c>
      <c r="C176" s="18">
        <v>105.705528</v>
      </c>
    </row>
    <row r="177" spans="2:3" x14ac:dyDescent="0.25">
      <c r="B177" s="12">
        <v>44179</v>
      </c>
      <c r="C177" s="18">
        <v>104.15432699999999</v>
      </c>
    </row>
    <row r="178" spans="2:3" x14ac:dyDescent="0.25">
      <c r="B178" s="12">
        <v>44172</v>
      </c>
      <c r="C178" s="18">
        <v>101.069878</v>
      </c>
    </row>
    <row r="179" spans="2:3" x14ac:dyDescent="0.25">
      <c r="B179" s="12">
        <v>44165</v>
      </c>
      <c r="C179" s="18">
        <v>102.952827</v>
      </c>
    </row>
    <row r="180" spans="2:3" x14ac:dyDescent="0.25">
      <c r="B180" s="12">
        <v>44158</v>
      </c>
      <c r="C180" s="18">
        <v>98.586158999999995</v>
      </c>
    </row>
    <row r="181" spans="2:3" x14ac:dyDescent="0.25">
      <c r="B181" s="12">
        <v>44151</v>
      </c>
      <c r="C181" s="18">
        <v>97.24118</v>
      </c>
    </row>
    <row r="182" spans="2:3" x14ac:dyDescent="0.25">
      <c r="B182" s="12">
        <v>44144</v>
      </c>
      <c r="C182" s="18">
        <v>96.470070000000007</v>
      </c>
    </row>
    <row r="183" spans="2:3" x14ac:dyDescent="0.25">
      <c r="B183" s="12">
        <v>44137</v>
      </c>
      <c r="C183" s="18">
        <v>91.565437000000003</v>
      </c>
    </row>
    <row r="184" spans="2:3" x14ac:dyDescent="0.25">
      <c r="B184" s="12">
        <v>44130</v>
      </c>
      <c r="C184" s="18">
        <v>82.419655000000006</v>
      </c>
    </row>
    <row r="185" spans="2:3" x14ac:dyDescent="0.25">
      <c r="B185" s="12">
        <v>44123</v>
      </c>
      <c r="C185" s="18">
        <v>89.243117999999996</v>
      </c>
    </row>
    <row r="186" spans="2:3" x14ac:dyDescent="0.25">
      <c r="B186" s="12">
        <v>44116</v>
      </c>
      <c r="C186" s="18">
        <v>88.714104000000006</v>
      </c>
    </row>
    <row r="187" spans="2:3" x14ac:dyDescent="0.25">
      <c r="B187" s="12">
        <v>44109</v>
      </c>
      <c r="C187" s="18">
        <v>91.178466999999998</v>
      </c>
    </row>
    <row r="188" spans="2:3" x14ac:dyDescent="0.25">
      <c r="B188" s="12">
        <v>44102</v>
      </c>
      <c r="C188" s="18">
        <v>93.163123999999996</v>
      </c>
    </row>
    <row r="189" spans="2:3" x14ac:dyDescent="0.25">
      <c r="B189" s="12">
        <v>44095</v>
      </c>
      <c r="C189" s="18">
        <v>86.869415000000004</v>
      </c>
    </row>
    <row r="190" spans="2:3" x14ac:dyDescent="0.25">
      <c r="B190" s="12">
        <v>44088</v>
      </c>
      <c r="C190" s="18">
        <v>80.432648</v>
      </c>
    </row>
    <row r="191" spans="2:3" x14ac:dyDescent="0.25">
      <c r="B191" s="12">
        <v>44081</v>
      </c>
      <c r="C191" s="18">
        <v>77.598701000000005</v>
      </c>
    </row>
    <row r="192" spans="2:3" x14ac:dyDescent="0.25">
      <c r="B192" s="12">
        <v>44074</v>
      </c>
      <c r="C192" s="18">
        <v>79.815810999999997</v>
      </c>
    </row>
    <row r="193" spans="2:3" x14ac:dyDescent="0.25">
      <c r="B193" s="12">
        <v>44067</v>
      </c>
      <c r="C193" s="18">
        <v>80.334320000000005</v>
      </c>
    </row>
    <row r="194" spans="2:3" x14ac:dyDescent="0.25">
      <c r="B194" s="12">
        <v>44060</v>
      </c>
      <c r="C194" s="18">
        <v>73.942252999999994</v>
      </c>
    </row>
    <row r="195" spans="2:3" x14ac:dyDescent="0.25">
      <c r="B195" s="12">
        <v>44053</v>
      </c>
      <c r="C195" s="18">
        <v>75.158080999999996</v>
      </c>
    </row>
    <row r="196" spans="2:3" x14ac:dyDescent="0.25">
      <c r="B196" s="12">
        <v>44046</v>
      </c>
      <c r="C196" s="18">
        <v>70.679184000000006</v>
      </c>
    </row>
    <row r="197" spans="2:3" x14ac:dyDescent="0.25">
      <c r="B197" s="12">
        <v>44039</v>
      </c>
      <c r="C197" s="18">
        <v>67.854179000000002</v>
      </c>
    </row>
    <row r="198" spans="2:3" x14ac:dyDescent="0.25">
      <c r="B198" s="12">
        <v>44032</v>
      </c>
      <c r="C198" s="18">
        <v>70.303711000000007</v>
      </c>
    </row>
    <row r="199" spans="2:3" x14ac:dyDescent="0.25">
      <c r="B199" s="12">
        <v>44025</v>
      </c>
      <c r="C199" s="18">
        <v>69.293494999999993</v>
      </c>
    </row>
    <row r="200" spans="2:3" x14ac:dyDescent="0.25">
      <c r="B200" s="12">
        <v>44018</v>
      </c>
      <c r="C200" s="18">
        <v>64.448036000000002</v>
      </c>
    </row>
    <row r="201" spans="2:3" x14ac:dyDescent="0.25">
      <c r="B201" s="12">
        <v>44011</v>
      </c>
      <c r="C201" s="18">
        <v>66.852897999999996</v>
      </c>
    </row>
    <row r="202" spans="2:3" x14ac:dyDescent="0.25">
      <c r="B202" s="12">
        <v>44004</v>
      </c>
      <c r="C202" s="18">
        <v>65.216865999999996</v>
      </c>
    </row>
    <row r="203" spans="2:3" x14ac:dyDescent="0.25">
      <c r="B203" s="12">
        <v>43997</v>
      </c>
      <c r="C203" s="18">
        <v>62.820968999999998</v>
      </c>
    </row>
    <row r="204" spans="2:3" x14ac:dyDescent="0.25">
      <c r="B204" s="12">
        <v>43990</v>
      </c>
      <c r="C204" s="18">
        <v>67.889915000000002</v>
      </c>
    </row>
    <row r="205" spans="2:3" x14ac:dyDescent="0.25">
      <c r="B205" s="12">
        <v>43983</v>
      </c>
      <c r="C205" s="18">
        <v>76.516959999999997</v>
      </c>
    </row>
    <row r="206" spans="2:3" x14ac:dyDescent="0.25">
      <c r="B206" s="12">
        <v>43976</v>
      </c>
      <c r="C206" s="18">
        <v>68.712395000000001</v>
      </c>
    </row>
    <row r="207" spans="2:3" x14ac:dyDescent="0.25">
      <c r="B207" s="12">
        <v>43969</v>
      </c>
      <c r="C207" s="18">
        <v>67.612778000000006</v>
      </c>
    </row>
    <row r="208" spans="2:3" x14ac:dyDescent="0.25">
      <c r="B208" s="12">
        <v>43962</v>
      </c>
      <c r="C208" s="18">
        <v>62.230941999999999</v>
      </c>
    </row>
    <row r="209" spans="2:3" x14ac:dyDescent="0.25">
      <c r="B209" s="12">
        <v>43955</v>
      </c>
      <c r="C209" s="18">
        <v>66.799248000000006</v>
      </c>
    </row>
    <row r="210" spans="2:3" x14ac:dyDescent="0.25">
      <c r="B210" s="12">
        <v>43948</v>
      </c>
      <c r="C210" s="18">
        <v>62.445495999999999</v>
      </c>
    </row>
    <row r="211" spans="2:3" x14ac:dyDescent="0.25">
      <c r="B211" s="12">
        <v>43941</v>
      </c>
      <c r="C211" s="18">
        <v>61.524673</v>
      </c>
    </row>
    <row r="212" spans="2:3" x14ac:dyDescent="0.25">
      <c r="B212" s="12">
        <v>43934</v>
      </c>
      <c r="C212" s="18">
        <v>56.634529000000001</v>
      </c>
    </row>
    <row r="213" spans="2:3" x14ac:dyDescent="0.25">
      <c r="B213" s="12">
        <v>43927</v>
      </c>
      <c r="C213" s="18">
        <v>57.519587999999999</v>
      </c>
    </row>
    <row r="214" spans="2:3" x14ac:dyDescent="0.25">
      <c r="B214" s="12">
        <v>43920</v>
      </c>
      <c r="C214" s="18">
        <v>40.658847999999999</v>
      </c>
    </row>
    <row r="215" spans="2:3" x14ac:dyDescent="0.25">
      <c r="B215" s="12">
        <v>43913</v>
      </c>
      <c r="C215" s="18">
        <v>48.865729999999999</v>
      </c>
    </row>
    <row r="216" spans="2:3" x14ac:dyDescent="0.25">
      <c r="B216" s="12">
        <v>43906</v>
      </c>
      <c r="C216" s="18">
        <v>34.865780000000001</v>
      </c>
    </row>
    <row r="217" spans="2:3" x14ac:dyDescent="0.25">
      <c r="B217" s="12">
        <v>43899</v>
      </c>
      <c r="C217" s="18">
        <v>58.395705999999997</v>
      </c>
    </row>
    <row r="218" spans="2:3" x14ac:dyDescent="0.25">
      <c r="B218" s="12">
        <v>43892</v>
      </c>
      <c r="C218" s="18">
        <v>78.805588</v>
      </c>
    </row>
    <row r="219" spans="2:3" x14ac:dyDescent="0.25">
      <c r="B219" s="12">
        <v>43885</v>
      </c>
      <c r="C219" s="18">
        <v>87.164435999999995</v>
      </c>
    </row>
    <row r="220" spans="2:3" x14ac:dyDescent="0.25">
      <c r="B220" s="12">
        <v>43878</v>
      </c>
      <c r="C220" s="18">
        <v>108.26269499999999</v>
      </c>
    </row>
    <row r="221" spans="2:3" x14ac:dyDescent="0.25">
      <c r="B221" s="12">
        <v>43871</v>
      </c>
      <c r="C221" s="18">
        <v>108.808044</v>
      </c>
    </row>
    <row r="222" spans="2:3" x14ac:dyDescent="0.25">
      <c r="B222" s="12">
        <v>43864</v>
      </c>
      <c r="C222" s="18">
        <v>107.914047</v>
      </c>
    </row>
    <row r="223" spans="2:3" x14ac:dyDescent="0.25">
      <c r="B223" s="12">
        <v>43857</v>
      </c>
      <c r="C223" s="18">
        <v>104.087761</v>
      </c>
    </row>
    <row r="224" spans="2:3" x14ac:dyDescent="0.25">
      <c r="B224" s="12">
        <v>43850</v>
      </c>
      <c r="C224" s="18">
        <v>104.677757</v>
      </c>
    </row>
    <row r="225" spans="2:3" x14ac:dyDescent="0.25">
      <c r="B225" s="12">
        <v>43843</v>
      </c>
      <c r="C225" s="18">
        <v>101.486221</v>
      </c>
    </row>
    <row r="226" spans="2:3" x14ac:dyDescent="0.25">
      <c r="B226" s="12">
        <v>43836</v>
      </c>
      <c r="C226" s="18">
        <v>101.615486</v>
      </c>
    </row>
    <row r="227" spans="2:3" x14ac:dyDescent="0.25">
      <c r="B227" s="12">
        <v>43829</v>
      </c>
      <c r="C227" s="18">
        <v>99.690513999999993</v>
      </c>
    </row>
    <row r="228" spans="2:3" x14ac:dyDescent="0.25">
      <c r="B228" s="12">
        <v>43822</v>
      </c>
      <c r="C228" s="18">
        <v>95.813964999999996</v>
      </c>
    </row>
    <row r="229" spans="2:3" x14ac:dyDescent="0.25">
      <c r="B229" s="12">
        <v>43815</v>
      </c>
      <c r="C229" s="18">
        <v>97.792152000000002</v>
      </c>
    </row>
    <row r="230" spans="2:3" x14ac:dyDescent="0.25">
      <c r="B230" s="12">
        <v>43808</v>
      </c>
      <c r="C230" s="18">
        <v>102.529175</v>
      </c>
    </row>
    <row r="231" spans="2:3" x14ac:dyDescent="0.25">
      <c r="B231" s="12">
        <v>43801</v>
      </c>
      <c r="C231" s="18">
        <v>106.299278</v>
      </c>
    </row>
    <row r="232" spans="2:3" x14ac:dyDescent="0.25">
      <c r="B232" s="12">
        <v>43794</v>
      </c>
      <c r="C232" s="18">
        <v>105.06624600000001</v>
      </c>
    </row>
    <row r="233" spans="2:3" x14ac:dyDescent="0.25">
      <c r="B233" s="12">
        <v>43787</v>
      </c>
      <c r="C233" s="18">
        <v>101.72193900000001</v>
      </c>
    </row>
    <row r="234" spans="2:3" x14ac:dyDescent="0.25">
      <c r="B234" s="12">
        <v>43780</v>
      </c>
      <c r="C234" s="18">
        <v>99.885666000000001</v>
      </c>
    </row>
    <row r="235" spans="2:3" x14ac:dyDescent="0.25">
      <c r="B235" s="12">
        <v>43773</v>
      </c>
      <c r="C235" s="18">
        <v>101.934837</v>
      </c>
    </row>
    <row r="236" spans="2:3" x14ac:dyDescent="0.25">
      <c r="B236" s="12">
        <v>43766</v>
      </c>
      <c r="C236" s="18">
        <v>99.504233999999997</v>
      </c>
    </row>
    <row r="237" spans="2:3" x14ac:dyDescent="0.25">
      <c r="B237" s="12">
        <v>43759</v>
      </c>
      <c r="C237" s="18">
        <v>99.681640999999999</v>
      </c>
    </row>
    <row r="238" spans="2:3" x14ac:dyDescent="0.25">
      <c r="B238" s="12">
        <v>43752</v>
      </c>
      <c r="C238" s="18">
        <v>97.978431999999998</v>
      </c>
    </row>
    <row r="239" spans="2:3" x14ac:dyDescent="0.25">
      <c r="B239" s="12">
        <v>43745</v>
      </c>
      <c r="C239" s="18">
        <v>99.501510999999994</v>
      </c>
    </row>
    <row r="240" spans="2:3" x14ac:dyDescent="0.25">
      <c r="B240" s="12">
        <v>43738</v>
      </c>
      <c r="C240" s="18">
        <v>102.476692</v>
      </c>
    </row>
    <row r="241" spans="2:3" x14ac:dyDescent="0.25">
      <c r="B241" s="12">
        <v>43731</v>
      </c>
      <c r="C241" s="18">
        <v>102.423889</v>
      </c>
    </row>
    <row r="242" spans="2:3" x14ac:dyDescent="0.25">
      <c r="B242" s="12">
        <v>43724</v>
      </c>
      <c r="C242" s="18">
        <v>105.451897</v>
      </c>
    </row>
    <row r="243" spans="2:3" x14ac:dyDescent="0.25">
      <c r="B243" s="12">
        <v>43717</v>
      </c>
      <c r="C243" s="18">
        <v>112.08884399999999</v>
      </c>
    </row>
    <row r="244" spans="2:3" x14ac:dyDescent="0.25">
      <c r="B244" s="12">
        <v>43710</v>
      </c>
      <c r="C244" s="18">
        <v>110.45161400000001</v>
      </c>
    </row>
    <row r="245" spans="2:3" x14ac:dyDescent="0.25">
      <c r="B245" s="12">
        <v>43703</v>
      </c>
      <c r="C245" s="18">
        <v>106.490578</v>
      </c>
    </row>
    <row r="246" spans="2:3" x14ac:dyDescent="0.25">
      <c r="B246" s="12">
        <v>43696</v>
      </c>
      <c r="C246" s="18">
        <v>106.09446</v>
      </c>
    </row>
    <row r="247" spans="2:3" x14ac:dyDescent="0.25">
      <c r="B247" s="12">
        <v>43689</v>
      </c>
      <c r="C247" s="18">
        <v>103.075249</v>
      </c>
    </row>
    <row r="248" spans="2:3" x14ac:dyDescent="0.25">
      <c r="B248" s="12">
        <v>43682</v>
      </c>
      <c r="C248" s="18">
        <v>107.766891</v>
      </c>
    </row>
    <row r="249" spans="2:3" x14ac:dyDescent="0.25">
      <c r="B249" s="12">
        <v>43675</v>
      </c>
      <c r="C249" s="18">
        <v>105.707161</v>
      </c>
    </row>
    <row r="250" spans="2:3" x14ac:dyDescent="0.25">
      <c r="B250" s="12">
        <v>43668</v>
      </c>
      <c r="C250" s="18">
        <v>110.87412999999999</v>
      </c>
    </row>
    <row r="251" spans="2:3" x14ac:dyDescent="0.25">
      <c r="B251" s="12">
        <v>43661</v>
      </c>
      <c r="C251" s="18">
        <v>109.509766</v>
      </c>
    </row>
    <row r="252" spans="2:3" x14ac:dyDescent="0.25">
      <c r="B252" s="12">
        <v>43654</v>
      </c>
      <c r="C252" s="18">
        <v>109.044601</v>
      </c>
    </row>
    <row r="253" spans="2:3" x14ac:dyDescent="0.25">
      <c r="B253" s="12">
        <v>43647</v>
      </c>
      <c r="C253" s="18">
        <v>108.06568900000001</v>
      </c>
    </row>
    <row r="254" spans="2:3" x14ac:dyDescent="0.25">
      <c r="B254" s="12">
        <v>43640</v>
      </c>
      <c r="C254" s="18">
        <v>106.396286</v>
      </c>
    </row>
    <row r="255" spans="2:3" x14ac:dyDescent="0.25">
      <c r="B255" s="12">
        <v>43633</v>
      </c>
      <c r="C255" s="18">
        <v>105.959259</v>
      </c>
    </row>
    <row r="256" spans="2:3" x14ac:dyDescent="0.25">
      <c r="B256" s="12">
        <v>43626</v>
      </c>
      <c r="C256" s="18">
        <v>104.60451500000001</v>
      </c>
    </row>
    <row r="257" spans="2:3" x14ac:dyDescent="0.25">
      <c r="B257" s="12">
        <v>43619</v>
      </c>
      <c r="C257" s="18">
        <v>106.037933</v>
      </c>
    </row>
    <row r="258" spans="2:3" x14ac:dyDescent="0.25">
      <c r="B258" s="12">
        <v>43612</v>
      </c>
      <c r="C258" s="18">
        <v>101.66773999999999</v>
      </c>
    </row>
    <row r="259" spans="2:3" x14ac:dyDescent="0.25">
      <c r="B259" s="12">
        <v>43605</v>
      </c>
      <c r="C259" s="18">
        <v>104.997826</v>
      </c>
    </row>
    <row r="260" spans="2:3" x14ac:dyDescent="0.25">
      <c r="B260" s="12">
        <v>43598</v>
      </c>
      <c r="C260" s="18">
        <v>104.761833</v>
      </c>
    </row>
    <row r="261" spans="2:3" x14ac:dyDescent="0.25">
      <c r="B261" s="12">
        <v>43591</v>
      </c>
      <c r="C261" s="18">
        <v>106.413757</v>
      </c>
    </row>
    <row r="262" spans="2:3" x14ac:dyDescent="0.25">
      <c r="B262" s="12">
        <v>43584</v>
      </c>
      <c r="C262" s="18">
        <v>102.85644499999999</v>
      </c>
    </row>
    <row r="263" spans="2:3" x14ac:dyDescent="0.25">
      <c r="B263" s="12">
        <v>43577</v>
      </c>
      <c r="C263" s="18">
        <v>106.300156</v>
      </c>
    </row>
    <row r="264" spans="2:3" x14ac:dyDescent="0.25">
      <c r="B264" s="12">
        <v>43570</v>
      </c>
      <c r="C264" s="18">
        <v>102.14846</v>
      </c>
    </row>
    <row r="265" spans="2:3" x14ac:dyDescent="0.25">
      <c r="B265" s="12">
        <v>43563</v>
      </c>
      <c r="C265" s="18">
        <v>101.185104</v>
      </c>
    </row>
    <row r="266" spans="2:3" x14ac:dyDescent="0.25">
      <c r="B266" s="12">
        <v>43556</v>
      </c>
      <c r="C266" s="18">
        <v>103.339073</v>
      </c>
    </row>
    <row r="267" spans="2:3" x14ac:dyDescent="0.25">
      <c r="B267" s="12">
        <v>43549</v>
      </c>
      <c r="C267" s="18">
        <v>105.50174699999999</v>
      </c>
    </row>
    <row r="268" spans="2:3" x14ac:dyDescent="0.25">
      <c r="B268" s="12">
        <v>43542</v>
      </c>
      <c r="C268" s="18">
        <v>102.001541</v>
      </c>
    </row>
    <row r="269" spans="2:3" x14ac:dyDescent="0.25">
      <c r="B269" s="12">
        <v>43535</v>
      </c>
      <c r="C269" s="18">
        <v>96.112823000000006</v>
      </c>
    </row>
    <row r="270" spans="2:3" x14ac:dyDescent="0.25">
      <c r="B270" s="12">
        <v>43528</v>
      </c>
      <c r="C270" s="18">
        <v>93.489829999999998</v>
      </c>
    </row>
    <row r="271" spans="2:3" x14ac:dyDescent="0.25">
      <c r="B271" s="12">
        <v>43521</v>
      </c>
      <c r="C271" s="18">
        <v>96.972672000000003</v>
      </c>
    </row>
    <row r="272" spans="2:3" x14ac:dyDescent="0.25">
      <c r="B272" s="12">
        <v>43514</v>
      </c>
      <c r="C272" s="18">
        <v>97.068207000000001</v>
      </c>
    </row>
    <row r="273" spans="2:3" x14ac:dyDescent="0.25">
      <c r="B273" s="12">
        <v>43507</v>
      </c>
      <c r="C273" s="18">
        <v>97.380898000000002</v>
      </c>
    </row>
    <row r="274" spans="2:3" x14ac:dyDescent="0.25">
      <c r="B274" s="12">
        <v>43500</v>
      </c>
      <c r="C274" s="18">
        <v>95.02713</v>
      </c>
    </row>
    <row r="275" spans="2:3" x14ac:dyDescent="0.25">
      <c r="B275" s="12">
        <v>43493</v>
      </c>
      <c r="C275" s="18">
        <v>91.179512000000003</v>
      </c>
    </row>
    <row r="276" spans="2:3" x14ac:dyDescent="0.25">
      <c r="B276" s="12">
        <v>43486</v>
      </c>
      <c r="C276" s="18">
        <v>92.438880999999995</v>
      </c>
    </row>
    <row r="277" spans="2:3" x14ac:dyDescent="0.25">
      <c r="B277" s="12">
        <v>43479</v>
      </c>
      <c r="C277" s="18">
        <v>94.688423</v>
      </c>
    </row>
    <row r="278" spans="2:3" x14ac:dyDescent="0.25">
      <c r="B278" s="12">
        <v>43472</v>
      </c>
      <c r="C278" s="18">
        <v>93.127769000000001</v>
      </c>
    </row>
    <row r="279" spans="2:3" x14ac:dyDescent="0.25">
      <c r="B279" s="12">
        <v>43465</v>
      </c>
      <c r="C279" s="18">
        <v>87.444748000000004</v>
      </c>
    </row>
    <row r="280" spans="2:3" x14ac:dyDescent="0.25">
      <c r="B280" s="12">
        <v>43458</v>
      </c>
      <c r="C280" s="18">
        <v>84.805869999999999</v>
      </c>
    </row>
    <row r="281" spans="2:3" x14ac:dyDescent="0.25">
      <c r="B281" s="12">
        <v>43451</v>
      </c>
      <c r="C281" s="18">
        <v>85.530258000000003</v>
      </c>
    </row>
    <row r="282" spans="2:3" x14ac:dyDescent="0.25">
      <c r="B282" s="12">
        <v>43444</v>
      </c>
      <c r="C282" s="18">
        <v>88.997009000000006</v>
      </c>
    </row>
    <row r="283" spans="2:3" x14ac:dyDescent="0.25">
      <c r="B283" s="12">
        <v>43437</v>
      </c>
      <c r="C283" s="18">
        <v>90.402687</v>
      </c>
    </row>
    <row r="284" spans="2:3" x14ac:dyDescent="0.25">
      <c r="B284" s="12">
        <v>43430</v>
      </c>
      <c r="C284" s="18">
        <v>95.326842999999997</v>
      </c>
    </row>
    <row r="285" spans="2:3" x14ac:dyDescent="0.25">
      <c r="B285" s="12">
        <v>43423</v>
      </c>
      <c r="C285" s="18">
        <v>96.215096000000003</v>
      </c>
    </row>
    <row r="286" spans="2:3" x14ac:dyDescent="0.25">
      <c r="B286" s="12">
        <v>43416</v>
      </c>
      <c r="C286" s="18">
        <v>96.465164000000001</v>
      </c>
    </row>
    <row r="287" spans="2:3" x14ac:dyDescent="0.25">
      <c r="B287" s="12">
        <v>43409</v>
      </c>
      <c r="C287" s="18">
        <v>96.965369999999993</v>
      </c>
    </row>
    <row r="288" spans="2:3" x14ac:dyDescent="0.25">
      <c r="B288" s="12">
        <v>43402</v>
      </c>
      <c r="C288" s="18">
        <v>90.808014</v>
      </c>
    </row>
    <row r="289" spans="2:3" x14ac:dyDescent="0.25">
      <c r="B289" s="12">
        <v>43395</v>
      </c>
      <c r="C289" s="18">
        <v>89.609306000000004</v>
      </c>
    </row>
    <row r="290" spans="2:3" x14ac:dyDescent="0.25">
      <c r="B290" s="12">
        <v>43388</v>
      </c>
      <c r="C290" s="18">
        <v>91.696235999999999</v>
      </c>
    </row>
    <row r="291" spans="2:3" x14ac:dyDescent="0.25">
      <c r="B291" s="12">
        <v>43381</v>
      </c>
      <c r="C291" s="18">
        <v>91.429726000000002</v>
      </c>
    </row>
    <row r="292" spans="2:3" x14ac:dyDescent="0.25">
      <c r="B292" s="12">
        <v>43374</v>
      </c>
      <c r="C292" s="18">
        <v>92.825676000000001</v>
      </c>
    </row>
    <row r="293" spans="2:3" x14ac:dyDescent="0.25">
      <c r="B293" s="12">
        <v>43367</v>
      </c>
      <c r="C293" s="18">
        <v>95.223595000000003</v>
      </c>
    </row>
    <row r="294" spans="2:3" x14ac:dyDescent="0.25">
      <c r="B294" s="12">
        <v>43360</v>
      </c>
      <c r="C294" s="18">
        <v>96.679489000000004</v>
      </c>
    </row>
    <row r="295" spans="2:3" x14ac:dyDescent="0.25">
      <c r="B295" s="12">
        <v>43353</v>
      </c>
      <c r="C295" s="18">
        <v>101.954933</v>
      </c>
    </row>
    <row r="296" spans="2:3" x14ac:dyDescent="0.25">
      <c r="B296" s="12">
        <v>43346</v>
      </c>
      <c r="C296" s="18">
        <v>102.04911800000001</v>
      </c>
    </row>
    <row r="297" spans="2:3" x14ac:dyDescent="0.25">
      <c r="B297" s="12">
        <v>43339</v>
      </c>
      <c r="C297" s="18">
        <v>99.377144000000001</v>
      </c>
    </row>
    <row r="298" spans="2:3" x14ac:dyDescent="0.25">
      <c r="B298" s="12">
        <v>43332</v>
      </c>
      <c r="C298" s="18">
        <v>97.912711999999999</v>
      </c>
    </row>
    <row r="299" spans="2:3" x14ac:dyDescent="0.25">
      <c r="B299" s="12">
        <v>43325</v>
      </c>
      <c r="C299" s="18">
        <v>97.501625000000004</v>
      </c>
    </row>
    <row r="300" spans="2:3" x14ac:dyDescent="0.25">
      <c r="B300" s="12">
        <v>43318</v>
      </c>
      <c r="C300" s="18">
        <v>93.750549000000007</v>
      </c>
    </row>
    <row r="301" spans="2:3" x14ac:dyDescent="0.25">
      <c r="B301" s="12">
        <v>43311</v>
      </c>
      <c r="C301" s="18">
        <v>93.245293000000004</v>
      </c>
    </row>
    <row r="302" spans="2:3" x14ac:dyDescent="0.25">
      <c r="B302" s="12">
        <v>43304</v>
      </c>
      <c r="C302" s="18">
        <v>91.446831000000003</v>
      </c>
    </row>
    <row r="303" spans="2:3" x14ac:dyDescent="0.25">
      <c r="B303" s="12">
        <v>43297</v>
      </c>
      <c r="C303" s="18">
        <v>94.598419000000007</v>
      </c>
    </row>
    <row r="304" spans="2:3" x14ac:dyDescent="0.25">
      <c r="B304" s="12">
        <v>43290</v>
      </c>
      <c r="C304" s="18">
        <v>95.346207000000007</v>
      </c>
    </row>
    <row r="305" spans="2:3" x14ac:dyDescent="0.25">
      <c r="B305" s="12">
        <v>43283</v>
      </c>
      <c r="C305" s="18">
        <v>94.487091000000007</v>
      </c>
    </row>
    <row r="306" spans="2:3" x14ac:dyDescent="0.25">
      <c r="B306" s="12">
        <v>43276</v>
      </c>
      <c r="C306" s="18">
        <v>91.067595999999995</v>
      </c>
    </row>
    <row r="307" spans="2:3" x14ac:dyDescent="0.25">
      <c r="B307" s="12">
        <v>43269</v>
      </c>
      <c r="C307" s="18">
        <v>92.607224000000002</v>
      </c>
    </row>
    <row r="308" spans="2:3" x14ac:dyDescent="0.25">
      <c r="B308" s="12">
        <v>43262</v>
      </c>
      <c r="C308" s="18">
        <v>80.043509999999998</v>
      </c>
    </row>
    <row r="309" spans="2:3" x14ac:dyDescent="0.25">
      <c r="B309" s="12">
        <v>43255</v>
      </c>
      <c r="C309" s="18">
        <v>77.789360000000002</v>
      </c>
    </row>
    <row r="310" spans="2:3" x14ac:dyDescent="0.25">
      <c r="B310" s="12">
        <v>43248</v>
      </c>
      <c r="C310" s="18">
        <v>75.280006</v>
      </c>
    </row>
    <row r="311" spans="2:3" x14ac:dyDescent="0.25">
      <c r="B311" s="12">
        <v>43241</v>
      </c>
      <c r="C311" s="18">
        <v>74.752655000000004</v>
      </c>
    </row>
    <row r="312" spans="2:3" x14ac:dyDescent="0.25">
      <c r="B312" s="12">
        <v>43234</v>
      </c>
      <c r="C312" s="18">
        <v>72.353904999999997</v>
      </c>
    </row>
    <row r="313" spans="2:3" x14ac:dyDescent="0.25">
      <c r="B313" s="12">
        <v>43227</v>
      </c>
      <c r="C313" s="18">
        <v>76.836678000000006</v>
      </c>
    </row>
    <row r="314" spans="2:3" x14ac:dyDescent="0.25">
      <c r="B314" s="12">
        <v>43220</v>
      </c>
      <c r="C314" s="18">
        <v>78.963234</v>
      </c>
    </row>
    <row r="315" spans="2:3" x14ac:dyDescent="0.25">
      <c r="B315" s="12">
        <v>43213</v>
      </c>
      <c r="C315" s="18">
        <v>80.332725999999994</v>
      </c>
    </row>
    <row r="316" spans="2:3" x14ac:dyDescent="0.25">
      <c r="B316" s="12">
        <v>43206</v>
      </c>
      <c r="C316" s="18">
        <v>77.449119999999994</v>
      </c>
    </row>
    <row r="317" spans="2:3" x14ac:dyDescent="0.25">
      <c r="B317" s="12">
        <v>43199</v>
      </c>
      <c r="C317" s="18">
        <v>74.075355999999999</v>
      </c>
    </row>
    <row r="318" spans="2:3" x14ac:dyDescent="0.25">
      <c r="B318" s="12">
        <v>43192</v>
      </c>
      <c r="C318" s="18">
        <v>73.349143999999995</v>
      </c>
    </row>
    <row r="319" spans="2:3" x14ac:dyDescent="0.25">
      <c r="B319" s="12">
        <v>43185</v>
      </c>
      <c r="C319" s="18">
        <v>71.989563000000004</v>
      </c>
    </row>
    <row r="320" spans="2:3" x14ac:dyDescent="0.25">
      <c r="B320" s="12">
        <v>43178</v>
      </c>
      <c r="C320" s="18">
        <v>71.145118999999994</v>
      </c>
    </row>
    <row r="321" spans="2:3" x14ac:dyDescent="0.25">
      <c r="B321" s="12">
        <v>43171</v>
      </c>
      <c r="C321" s="18">
        <v>79.842963999999995</v>
      </c>
    </row>
    <row r="322" spans="2:3" x14ac:dyDescent="0.25">
      <c r="B322" s="12">
        <v>43164</v>
      </c>
      <c r="C322" s="18">
        <v>80.062538000000004</v>
      </c>
    </row>
    <row r="323" spans="2:3" x14ac:dyDescent="0.25">
      <c r="B323" s="12">
        <v>43157</v>
      </c>
      <c r="C323" s="18">
        <v>80.619865000000004</v>
      </c>
    </row>
    <row r="324" spans="2:3" x14ac:dyDescent="0.25">
      <c r="B324" s="12">
        <v>43150</v>
      </c>
      <c r="C324" s="18">
        <v>80.518517000000003</v>
      </c>
    </row>
    <row r="325" spans="2:3" x14ac:dyDescent="0.25">
      <c r="B325" s="12">
        <v>43143</v>
      </c>
      <c r="C325" s="18">
        <v>81.506530999999995</v>
      </c>
    </row>
    <row r="326" spans="2:3" x14ac:dyDescent="0.25">
      <c r="B326" s="12">
        <v>43136</v>
      </c>
      <c r="C326" s="18">
        <v>78.272270000000006</v>
      </c>
    </row>
    <row r="327" spans="2:3" x14ac:dyDescent="0.25">
      <c r="B327" s="12">
        <v>43129</v>
      </c>
      <c r="C327" s="18">
        <v>81.101203999999996</v>
      </c>
    </row>
    <row r="328" spans="2:3" x14ac:dyDescent="0.25">
      <c r="B328" s="12">
        <v>43122</v>
      </c>
      <c r="C328" s="18">
        <v>83.170119999999997</v>
      </c>
    </row>
    <row r="329" spans="2:3" x14ac:dyDescent="0.25">
      <c r="B329" s="12">
        <v>43115</v>
      </c>
      <c r="C329" s="18">
        <v>83.634559999999993</v>
      </c>
    </row>
    <row r="330" spans="2:3" x14ac:dyDescent="0.25">
      <c r="B330" s="12">
        <v>43108</v>
      </c>
      <c r="C330" s="18">
        <v>82.2453</v>
      </c>
    </row>
    <row r="331" spans="2:3" x14ac:dyDescent="0.25">
      <c r="B331" s="12">
        <v>43101</v>
      </c>
      <c r="C331" s="18">
        <v>83.327704999999995</v>
      </c>
    </row>
    <row r="332" spans="2:3" x14ac:dyDescent="0.25">
      <c r="B332" s="12">
        <v>43094</v>
      </c>
      <c r="C332" s="18">
        <v>80.567145999999994</v>
      </c>
    </row>
    <row r="333" spans="2:3" x14ac:dyDescent="0.25">
      <c r="B333" s="12">
        <v>43087</v>
      </c>
      <c r="C333" s="18">
        <v>80.886009000000001</v>
      </c>
    </row>
    <row r="334" spans="2:3" x14ac:dyDescent="0.25">
      <c r="B334" s="12">
        <v>43080</v>
      </c>
      <c r="C334" s="18">
        <v>74.181877</v>
      </c>
    </row>
    <row r="335" spans="2:3" x14ac:dyDescent="0.25">
      <c r="B335" s="12">
        <v>43073</v>
      </c>
      <c r="C335" s="18">
        <v>72.503737999999998</v>
      </c>
    </row>
    <row r="336" spans="2:3" x14ac:dyDescent="0.25">
      <c r="B336" s="12">
        <v>43066</v>
      </c>
      <c r="C336" s="18">
        <v>71.354218000000003</v>
      </c>
    </row>
    <row r="337" spans="2:3" x14ac:dyDescent="0.25">
      <c r="B337" s="12">
        <v>43059</v>
      </c>
      <c r="C337" s="18">
        <v>67.326706000000001</v>
      </c>
    </row>
    <row r="338" spans="2:3" x14ac:dyDescent="0.25">
      <c r="B338" s="12">
        <v>43052</v>
      </c>
      <c r="C338" s="18">
        <v>69.483108999999999</v>
      </c>
    </row>
    <row r="339" spans="2:3" x14ac:dyDescent="0.25">
      <c r="B339" s="12">
        <v>43045</v>
      </c>
      <c r="C339" s="18">
        <v>69.340446</v>
      </c>
    </row>
    <row r="340" spans="2:3" x14ac:dyDescent="0.25">
      <c r="B340" s="12">
        <v>43038</v>
      </c>
      <c r="C340" s="18">
        <v>69.038398999999998</v>
      </c>
    </row>
    <row r="341" spans="2:3" x14ac:dyDescent="0.25">
      <c r="B341" s="12">
        <v>43031</v>
      </c>
      <c r="C341" s="18">
        <v>69.919403000000003</v>
      </c>
    </row>
    <row r="342" spans="2:3" x14ac:dyDescent="0.25">
      <c r="B342" s="12">
        <v>43024</v>
      </c>
      <c r="C342" s="18">
        <v>69.449532000000005</v>
      </c>
    </row>
    <row r="343" spans="2:3" x14ac:dyDescent="0.25">
      <c r="B343" s="12">
        <v>43017</v>
      </c>
      <c r="C343" s="18">
        <v>66.638656999999995</v>
      </c>
    </row>
    <row r="344" spans="2:3" x14ac:dyDescent="0.25">
      <c r="B344" s="12">
        <v>43010</v>
      </c>
      <c r="C344" s="18">
        <v>67.285804999999996</v>
      </c>
    </row>
    <row r="345" spans="2:3" x14ac:dyDescent="0.25">
      <c r="B345" s="12">
        <v>43003</v>
      </c>
      <c r="C345" s="18">
        <v>65.579284999999999</v>
      </c>
    </row>
    <row r="346" spans="2:3" x14ac:dyDescent="0.25">
      <c r="B346" s="12">
        <v>42996</v>
      </c>
      <c r="C346" s="18">
        <v>68.992264000000006</v>
      </c>
    </row>
    <row r="347" spans="2:3" x14ac:dyDescent="0.25">
      <c r="B347" s="12">
        <v>42989</v>
      </c>
      <c r="C347" s="18">
        <v>69.808052000000004</v>
      </c>
    </row>
    <row r="348" spans="2:3" x14ac:dyDescent="0.25">
      <c r="B348" s="12">
        <v>42982</v>
      </c>
      <c r="C348" s="18">
        <v>65.387816999999998</v>
      </c>
    </row>
    <row r="349" spans="2:3" x14ac:dyDescent="0.25">
      <c r="B349" s="12">
        <v>42975</v>
      </c>
      <c r="C349" s="18">
        <v>68.193123</v>
      </c>
    </row>
    <row r="350" spans="2:3" x14ac:dyDescent="0.25">
      <c r="B350" s="12">
        <v>42968</v>
      </c>
      <c r="C350" s="18">
        <v>69.658225999999999</v>
      </c>
    </row>
    <row r="351" spans="2:3" x14ac:dyDescent="0.25">
      <c r="B351" s="12">
        <v>42961</v>
      </c>
      <c r="C351" s="18">
        <v>69.916259999999994</v>
      </c>
    </row>
    <row r="352" spans="2:3" x14ac:dyDescent="0.25">
      <c r="B352" s="12">
        <v>42954</v>
      </c>
      <c r="C352" s="18">
        <v>69.375174999999999</v>
      </c>
    </row>
    <row r="353" spans="2:3" x14ac:dyDescent="0.25">
      <c r="B353" s="12">
        <v>42947</v>
      </c>
      <c r="C353" s="18">
        <v>69.217026000000004</v>
      </c>
    </row>
    <row r="354" spans="2:3" x14ac:dyDescent="0.25">
      <c r="B354" s="12">
        <v>42940</v>
      </c>
      <c r="C354" s="18">
        <v>69.799721000000005</v>
      </c>
    </row>
    <row r="355" spans="2:3" x14ac:dyDescent="0.25">
      <c r="B355" s="12">
        <v>42933</v>
      </c>
      <c r="C355" s="18">
        <v>73.820380999999998</v>
      </c>
    </row>
    <row r="356" spans="2:3" x14ac:dyDescent="0.25">
      <c r="B356" s="12">
        <v>42926</v>
      </c>
      <c r="C356" s="18">
        <v>74.045135000000002</v>
      </c>
    </row>
    <row r="357" spans="2:3" x14ac:dyDescent="0.25">
      <c r="B357" s="12">
        <v>42919</v>
      </c>
      <c r="C357" s="18">
        <v>74.536072000000004</v>
      </c>
    </row>
    <row r="358" spans="2:3" x14ac:dyDescent="0.25">
      <c r="B358" s="12">
        <v>42912</v>
      </c>
      <c r="C358" s="18">
        <v>74.759247000000002</v>
      </c>
    </row>
    <row r="359" spans="2:3" x14ac:dyDescent="0.25">
      <c r="B359" s="12">
        <v>42905</v>
      </c>
      <c r="C359" s="18">
        <v>73.345725999999999</v>
      </c>
    </row>
    <row r="360" spans="2:3" x14ac:dyDescent="0.25">
      <c r="B360" s="12">
        <v>42898</v>
      </c>
      <c r="C360" s="18">
        <v>73.816886999999994</v>
      </c>
    </row>
    <row r="361" spans="2:3" x14ac:dyDescent="0.25">
      <c r="B361" s="12">
        <v>42891</v>
      </c>
      <c r="C361" s="18">
        <v>76.147971999999996</v>
      </c>
    </row>
    <row r="362" spans="2:3" x14ac:dyDescent="0.25">
      <c r="B362" s="12">
        <v>42884</v>
      </c>
      <c r="C362" s="18">
        <v>75.470153999999994</v>
      </c>
    </row>
    <row r="363" spans="2:3" x14ac:dyDescent="0.25">
      <c r="B363" s="12">
        <v>42877</v>
      </c>
      <c r="C363" s="18">
        <v>72.700965999999994</v>
      </c>
    </row>
    <row r="364" spans="2:3" x14ac:dyDescent="0.25">
      <c r="B364" s="12">
        <v>42870</v>
      </c>
      <c r="C364" s="18">
        <v>71.882598999999999</v>
      </c>
    </row>
    <row r="365" spans="2:3" x14ac:dyDescent="0.25">
      <c r="B365" s="12">
        <v>42863</v>
      </c>
      <c r="C365" s="18">
        <v>72.998549999999994</v>
      </c>
    </row>
    <row r="366" spans="2:3" x14ac:dyDescent="0.25">
      <c r="B366" s="12">
        <v>42856</v>
      </c>
      <c r="C366" s="18">
        <v>72.188484000000003</v>
      </c>
    </row>
    <row r="367" spans="2:3" x14ac:dyDescent="0.25">
      <c r="B367" s="12">
        <v>42849</v>
      </c>
      <c r="C367" s="18">
        <v>70.419510000000002</v>
      </c>
    </row>
    <row r="368" spans="2:3" x14ac:dyDescent="0.25">
      <c r="B368" s="12">
        <v>42842</v>
      </c>
      <c r="C368" s="18">
        <v>69.568077000000002</v>
      </c>
    </row>
    <row r="369" spans="2:3" x14ac:dyDescent="0.25">
      <c r="B369" s="12">
        <v>42835</v>
      </c>
      <c r="C369" s="18">
        <v>67.757796999999997</v>
      </c>
    </row>
    <row r="370" spans="2:3" x14ac:dyDescent="0.25">
      <c r="B370" s="12">
        <v>42828</v>
      </c>
      <c r="C370" s="18">
        <v>68.014258999999996</v>
      </c>
    </row>
    <row r="371" spans="2:3" x14ac:dyDescent="0.25">
      <c r="B371" s="12">
        <v>42821</v>
      </c>
      <c r="C371" s="18">
        <v>68.695732000000007</v>
      </c>
    </row>
    <row r="372" spans="2:3" x14ac:dyDescent="0.25">
      <c r="B372" s="12">
        <v>42814</v>
      </c>
      <c r="C372" s="18">
        <v>62.981361</v>
      </c>
    </row>
    <row r="373" spans="2:3" x14ac:dyDescent="0.25">
      <c r="B373" s="12">
        <v>42807</v>
      </c>
      <c r="C373" s="18">
        <v>62.940303999999998</v>
      </c>
    </row>
    <row r="374" spans="2:3" x14ac:dyDescent="0.25">
      <c r="B374" s="12">
        <v>42800</v>
      </c>
      <c r="C374" s="18">
        <v>60.887737000000001</v>
      </c>
    </row>
    <row r="375" spans="2:3" x14ac:dyDescent="0.25">
      <c r="B375" s="12">
        <v>42793</v>
      </c>
      <c r="C375" s="18">
        <v>61.667698000000001</v>
      </c>
    </row>
    <row r="376" spans="2:3" x14ac:dyDescent="0.25">
      <c r="B376" s="12">
        <v>42786</v>
      </c>
      <c r="C376" s="18">
        <v>61.955044000000001</v>
      </c>
    </row>
    <row r="377" spans="2:3" x14ac:dyDescent="0.25">
      <c r="B377" s="12">
        <v>42779</v>
      </c>
      <c r="C377" s="18">
        <v>62.997765000000001</v>
      </c>
    </row>
    <row r="378" spans="2:3" x14ac:dyDescent="0.25">
      <c r="B378" s="12">
        <v>42772</v>
      </c>
      <c r="C378" s="18">
        <v>62.628323000000002</v>
      </c>
    </row>
    <row r="379" spans="2:3" x14ac:dyDescent="0.25">
      <c r="B379" s="12">
        <v>42765</v>
      </c>
      <c r="C379" s="18">
        <v>58.966492000000002</v>
      </c>
    </row>
    <row r="380" spans="2:3" x14ac:dyDescent="0.25">
      <c r="B380" s="12">
        <v>42758</v>
      </c>
      <c r="C380" s="18">
        <v>60.395096000000002</v>
      </c>
    </row>
    <row r="381" spans="2:3" x14ac:dyDescent="0.25">
      <c r="B381" s="12">
        <v>42751</v>
      </c>
      <c r="C381" s="18">
        <v>60.296581000000003</v>
      </c>
    </row>
    <row r="382" spans="2:3" x14ac:dyDescent="0.25">
      <c r="B382" s="12">
        <v>42744</v>
      </c>
      <c r="C382" s="18">
        <v>60.239100999999998</v>
      </c>
    </row>
    <row r="383" spans="2:3" x14ac:dyDescent="0.25">
      <c r="B383" s="12">
        <v>42737</v>
      </c>
      <c r="C383" s="18">
        <v>58.290008999999998</v>
      </c>
    </row>
    <row r="384" spans="2:3" x14ac:dyDescent="0.25">
      <c r="B384" s="12">
        <v>42730</v>
      </c>
      <c r="C384" s="18">
        <v>59.243155999999999</v>
      </c>
    </row>
    <row r="385" spans="2:3" x14ac:dyDescent="0.25">
      <c r="B385" s="12">
        <v>42723</v>
      </c>
      <c r="C385" s="18">
        <v>60.676997999999998</v>
      </c>
    </row>
    <row r="386" spans="2:3" x14ac:dyDescent="0.25">
      <c r="B386" s="12">
        <v>42716</v>
      </c>
      <c r="C386" s="18">
        <v>61.532383000000003</v>
      </c>
    </row>
    <row r="387" spans="2:3" x14ac:dyDescent="0.25">
      <c r="B387" s="12">
        <v>42709</v>
      </c>
      <c r="C387" s="18">
        <v>64.033446999999995</v>
      </c>
    </row>
    <row r="388" spans="2:3" x14ac:dyDescent="0.25">
      <c r="B388" s="12">
        <v>42702</v>
      </c>
      <c r="C388" s="18">
        <v>61.133254999999998</v>
      </c>
    </row>
    <row r="389" spans="2:3" x14ac:dyDescent="0.25">
      <c r="B389" s="12">
        <v>42695</v>
      </c>
      <c r="C389" s="18">
        <v>61.059894999999997</v>
      </c>
    </row>
    <row r="390" spans="2:3" x14ac:dyDescent="0.25">
      <c r="B390" s="12">
        <v>42688</v>
      </c>
      <c r="C390" s="18">
        <v>59.340930999999998</v>
      </c>
    </row>
    <row r="391" spans="2:3" x14ac:dyDescent="0.25">
      <c r="B391" s="12">
        <v>42681</v>
      </c>
      <c r="C391" s="18">
        <v>57.125022999999999</v>
      </c>
    </row>
    <row r="392" spans="2:3" x14ac:dyDescent="0.25">
      <c r="B392" s="12">
        <v>42674</v>
      </c>
      <c r="C392" s="18">
        <v>52.025149999999996</v>
      </c>
    </row>
    <row r="393" spans="2:3" x14ac:dyDescent="0.25">
      <c r="B393" s="12">
        <v>42667</v>
      </c>
      <c r="C393" s="18">
        <v>51.006813000000001</v>
      </c>
    </row>
    <row r="394" spans="2:3" x14ac:dyDescent="0.25">
      <c r="B394" s="12">
        <v>42660</v>
      </c>
      <c r="C394" s="18">
        <v>51.381554000000001</v>
      </c>
    </row>
    <row r="395" spans="2:3" x14ac:dyDescent="0.25">
      <c r="B395" s="12">
        <v>42653</v>
      </c>
      <c r="C395" s="18">
        <v>50.697223999999999</v>
      </c>
    </row>
    <row r="396" spans="2:3" x14ac:dyDescent="0.25">
      <c r="B396" s="12">
        <v>42646</v>
      </c>
      <c r="C396" s="18">
        <v>49.752868999999997</v>
      </c>
    </row>
    <row r="397" spans="2:3" x14ac:dyDescent="0.25">
      <c r="B397" s="12">
        <v>42639</v>
      </c>
      <c r="C397" s="18">
        <v>49.502612999999997</v>
      </c>
    </row>
    <row r="398" spans="2:3" x14ac:dyDescent="0.25">
      <c r="B398" s="12">
        <v>42632</v>
      </c>
      <c r="C398" s="18">
        <v>50.899211999999999</v>
      </c>
    </row>
    <row r="399" spans="2:3" x14ac:dyDescent="0.25">
      <c r="B399" s="12">
        <v>42625</v>
      </c>
      <c r="C399" s="18">
        <v>50.011195999999998</v>
      </c>
    </row>
    <row r="400" spans="2:3" x14ac:dyDescent="0.25">
      <c r="B400" s="12">
        <v>42618</v>
      </c>
      <c r="C400" s="18">
        <v>49.607559000000002</v>
      </c>
    </row>
    <row r="401" spans="2:3" x14ac:dyDescent="0.25">
      <c r="B401" s="12">
        <v>42611</v>
      </c>
      <c r="C401" s="18">
        <v>50.317962999999999</v>
      </c>
    </row>
    <row r="402" spans="2:3" x14ac:dyDescent="0.25">
      <c r="B402" s="12">
        <v>42604</v>
      </c>
      <c r="C402" s="18">
        <v>49.397671000000003</v>
      </c>
    </row>
    <row r="403" spans="2:3" x14ac:dyDescent="0.25">
      <c r="B403" s="12">
        <v>42597</v>
      </c>
      <c r="C403" s="18">
        <v>49.752868999999997</v>
      </c>
    </row>
    <row r="404" spans="2:3" x14ac:dyDescent="0.25">
      <c r="B404" s="12">
        <v>42590</v>
      </c>
      <c r="C404" s="18">
        <v>50.657032000000001</v>
      </c>
    </row>
    <row r="405" spans="2:3" x14ac:dyDescent="0.25">
      <c r="B405" s="12">
        <v>42583</v>
      </c>
      <c r="C405" s="18">
        <v>50.390625</v>
      </c>
    </row>
    <row r="406" spans="2:3" x14ac:dyDescent="0.25">
      <c r="B406" s="12">
        <v>42576</v>
      </c>
      <c r="C406" s="18">
        <v>49.696362000000001</v>
      </c>
    </row>
    <row r="407" spans="2:3" x14ac:dyDescent="0.25">
      <c r="B407" s="12">
        <v>42569</v>
      </c>
      <c r="C407" s="18">
        <v>50.503642999999997</v>
      </c>
    </row>
    <row r="408" spans="2:3" x14ac:dyDescent="0.25">
      <c r="B408" s="12">
        <v>42562</v>
      </c>
      <c r="C408" s="18">
        <v>50.439056000000001</v>
      </c>
    </row>
    <row r="409" spans="2:3" x14ac:dyDescent="0.25">
      <c r="B409" s="12">
        <v>42555</v>
      </c>
      <c r="C409" s="18">
        <v>49.625092000000002</v>
      </c>
    </row>
    <row r="410" spans="2:3" x14ac:dyDescent="0.25">
      <c r="B410" s="12">
        <v>42548</v>
      </c>
      <c r="C410" s="18">
        <v>50.4011</v>
      </c>
    </row>
    <row r="411" spans="2:3" x14ac:dyDescent="0.25">
      <c r="B411" s="12">
        <v>42541</v>
      </c>
      <c r="C411" s="18">
        <v>53.473166999999997</v>
      </c>
    </row>
    <row r="412" spans="2:3" x14ac:dyDescent="0.25">
      <c r="B412" s="12">
        <v>42534</v>
      </c>
      <c r="C412" s="18">
        <v>53.977187999999998</v>
      </c>
    </row>
    <row r="413" spans="2:3" x14ac:dyDescent="0.25">
      <c r="B413" s="12">
        <v>42527</v>
      </c>
      <c r="C413" s="18">
        <v>54.249186999999999</v>
      </c>
    </row>
    <row r="414" spans="2:3" x14ac:dyDescent="0.25">
      <c r="B414" s="12">
        <v>42520</v>
      </c>
      <c r="C414" s="18">
        <v>54.201199000000003</v>
      </c>
    </row>
    <row r="415" spans="2:3" x14ac:dyDescent="0.25">
      <c r="B415" s="12">
        <v>42513</v>
      </c>
      <c r="C415" s="18">
        <v>53.985188000000001</v>
      </c>
    </row>
    <row r="416" spans="2:3" x14ac:dyDescent="0.25">
      <c r="B416" s="12">
        <v>42506</v>
      </c>
      <c r="C416" s="18">
        <v>52.921146</v>
      </c>
    </row>
    <row r="417" spans="2:3" x14ac:dyDescent="0.25">
      <c r="B417" s="12">
        <v>42499</v>
      </c>
      <c r="C417" s="18">
        <v>50.649116999999997</v>
      </c>
    </row>
    <row r="418" spans="2:3" x14ac:dyDescent="0.25">
      <c r="B418" s="12">
        <v>42492</v>
      </c>
      <c r="C418" s="18">
        <v>49.993102999999998</v>
      </c>
    </row>
    <row r="419" spans="2:3" x14ac:dyDescent="0.25">
      <c r="B419" s="12">
        <v>42485</v>
      </c>
      <c r="C419" s="18">
        <v>49.801102</v>
      </c>
    </row>
    <row r="420" spans="2:3" x14ac:dyDescent="0.25">
      <c r="B420" s="12">
        <v>42478</v>
      </c>
      <c r="C420" s="18">
        <v>50.641117000000001</v>
      </c>
    </row>
    <row r="421" spans="2:3" x14ac:dyDescent="0.25">
      <c r="B421" s="12">
        <v>42471</v>
      </c>
      <c r="C421" s="18">
        <v>51.361117999999998</v>
      </c>
    </row>
    <row r="422" spans="2:3" x14ac:dyDescent="0.25">
      <c r="B422" s="12">
        <v>42464</v>
      </c>
      <c r="C422" s="18">
        <v>51.434361000000003</v>
      </c>
    </row>
    <row r="423" spans="2:3" x14ac:dyDescent="0.25">
      <c r="B423" s="12">
        <v>42457</v>
      </c>
      <c r="C423" s="18">
        <v>53.220562000000001</v>
      </c>
    </row>
    <row r="424" spans="2:3" x14ac:dyDescent="0.25">
      <c r="B424" s="12">
        <v>42450</v>
      </c>
      <c r="C424" s="18">
        <v>52.212341000000002</v>
      </c>
    </row>
    <row r="425" spans="2:3" x14ac:dyDescent="0.25">
      <c r="B425" s="12">
        <v>42443</v>
      </c>
      <c r="C425" s="18">
        <v>53.419018000000001</v>
      </c>
    </row>
    <row r="426" spans="2:3" x14ac:dyDescent="0.25">
      <c r="B426" s="12">
        <v>42436</v>
      </c>
      <c r="C426" s="18">
        <v>53.641300000000001</v>
      </c>
    </row>
    <row r="427" spans="2:3" x14ac:dyDescent="0.25">
      <c r="B427" s="12">
        <v>42429</v>
      </c>
      <c r="C427" s="18">
        <v>51.545490000000001</v>
      </c>
    </row>
    <row r="428" spans="2:3" x14ac:dyDescent="0.25">
      <c r="B428" s="12">
        <v>42422</v>
      </c>
      <c r="C428" s="18">
        <v>50.6008</v>
      </c>
    </row>
    <row r="429" spans="2:3" x14ac:dyDescent="0.25">
      <c r="B429" s="12">
        <v>42415</v>
      </c>
      <c r="C429" s="18">
        <v>48.576450000000001</v>
      </c>
    </row>
    <row r="430" spans="2:3" x14ac:dyDescent="0.25">
      <c r="B430" s="12">
        <v>42408</v>
      </c>
      <c r="C430" s="18">
        <v>46.575920000000004</v>
      </c>
    </row>
    <row r="431" spans="2:3" x14ac:dyDescent="0.25">
      <c r="B431" s="12">
        <v>42401</v>
      </c>
      <c r="C431" s="18">
        <v>46.82996</v>
      </c>
    </row>
    <row r="432" spans="2:3" x14ac:dyDescent="0.25">
      <c r="B432" s="12">
        <v>42394</v>
      </c>
      <c r="C432" s="18">
        <v>50.060977999999999</v>
      </c>
    </row>
    <row r="433" spans="2:3" x14ac:dyDescent="0.25">
      <c r="B433" s="12">
        <v>42387</v>
      </c>
      <c r="C433" s="18">
        <v>49.163918000000002</v>
      </c>
    </row>
    <row r="434" spans="2:3" x14ac:dyDescent="0.25">
      <c r="B434" s="12">
        <v>42380</v>
      </c>
      <c r="C434" s="18">
        <v>47.814354000000002</v>
      </c>
    </row>
    <row r="435" spans="2:3" x14ac:dyDescent="0.25">
      <c r="B435" s="12">
        <v>42373</v>
      </c>
      <c r="C435" s="18">
        <v>48.842162999999999</v>
      </c>
    </row>
    <row r="436" spans="2:3" x14ac:dyDescent="0.25">
      <c r="B436" s="12">
        <v>42366</v>
      </c>
      <c r="C436" s="18">
        <v>50.12603</v>
      </c>
    </row>
    <row r="437" spans="2:3" x14ac:dyDescent="0.25">
      <c r="B437" s="12">
        <v>42359</v>
      </c>
      <c r="C437" s="18">
        <v>50.850670000000001</v>
      </c>
    </row>
    <row r="438" spans="2:3" x14ac:dyDescent="0.25">
      <c r="B438" s="12">
        <v>42352</v>
      </c>
      <c r="C438" s="18">
        <v>49.228110999999998</v>
      </c>
    </row>
    <row r="439" spans="2:3" x14ac:dyDescent="0.25">
      <c r="B439" s="12">
        <v>42345</v>
      </c>
      <c r="C439" s="18">
        <v>45.502529000000003</v>
      </c>
    </row>
    <row r="440" spans="2:3" x14ac:dyDescent="0.25">
      <c r="B440" s="12">
        <v>42338</v>
      </c>
      <c r="C440" s="18">
        <v>45.234726000000002</v>
      </c>
    </row>
    <row r="441" spans="2:3" x14ac:dyDescent="0.25">
      <c r="B441" s="12">
        <v>42331</v>
      </c>
      <c r="C441" s="18">
        <v>44.935428999999999</v>
      </c>
    </row>
    <row r="442" spans="2:3" x14ac:dyDescent="0.25">
      <c r="B442" s="12">
        <v>42324</v>
      </c>
      <c r="C442" s="18">
        <v>43.423141000000001</v>
      </c>
    </row>
    <row r="443" spans="2:3" x14ac:dyDescent="0.25">
      <c r="B443" s="12">
        <v>42317</v>
      </c>
      <c r="C443" s="18">
        <v>42.800888</v>
      </c>
    </row>
    <row r="444" spans="2:3" x14ac:dyDescent="0.25">
      <c r="B444" s="12">
        <v>42310</v>
      </c>
      <c r="C444" s="18">
        <v>43.448791999999997</v>
      </c>
    </row>
    <row r="445" spans="2:3" x14ac:dyDescent="0.25">
      <c r="B445" s="12">
        <v>42303</v>
      </c>
      <c r="C445" s="18">
        <v>43.575522999999997</v>
      </c>
    </row>
    <row r="446" spans="2:3" x14ac:dyDescent="0.25">
      <c r="B446" s="12">
        <v>42296</v>
      </c>
      <c r="C446" s="18">
        <v>44.997779999999999</v>
      </c>
    </row>
    <row r="447" spans="2:3" x14ac:dyDescent="0.25">
      <c r="B447" s="12">
        <v>42289</v>
      </c>
      <c r="C447" s="18">
        <v>45.863785</v>
      </c>
    </row>
    <row r="448" spans="2:3" x14ac:dyDescent="0.25">
      <c r="B448" s="12">
        <v>42282</v>
      </c>
      <c r="C448" s="18">
        <v>46.568007999999999</v>
      </c>
    </row>
    <row r="449" spans="2:3" x14ac:dyDescent="0.25">
      <c r="B449" s="12">
        <v>42275</v>
      </c>
      <c r="C449" s="18">
        <v>47.853031000000001</v>
      </c>
    </row>
    <row r="450" spans="2:3" x14ac:dyDescent="0.25">
      <c r="B450" s="12">
        <v>42268</v>
      </c>
      <c r="C450" s="18">
        <v>49.417385000000003</v>
      </c>
    </row>
    <row r="451" spans="2:3" x14ac:dyDescent="0.25">
      <c r="B451" s="12">
        <v>42261</v>
      </c>
      <c r="C451" s="18">
        <v>48.509506000000002</v>
      </c>
    </row>
    <row r="452" spans="2:3" x14ac:dyDescent="0.25">
      <c r="B452" s="12">
        <v>42254</v>
      </c>
      <c r="C452" s="18">
        <v>49.054240999999998</v>
      </c>
    </row>
    <row r="453" spans="2:3" x14ac:dyDescent="0.25">
      <c r="B453" s="12">
        <v>42247</v>
      </c>
      <c r="C453" s="18">
        <v>48.034602999999997</v>
      </c>
    </row>
    <row r="454" spans="2:3" x14ac:dyDescent="0.25">
      <c r="B454" s="12">
        <v>42240</v>
      </c>
      <c r="C454" s="18">
        <v>48.223166999999997</v>
      </c>
    </row>
    <row r="455" spans="2:3" x14ac:dyDescent="0.25">
      <c r="B455" s="12">
        <v>42233</v>
      </c>
      <c r="C455" s="18">
        <v>49.012337000000002</v>
      </c>
    </row>
    <row r="456" spans="2:3" x14ac:dyDescent="0.25">
      <c r="B456" s="12">
        <v>42226</v>
      </c>
      <c r="C456" s="18">
        <v>50.541786000000002</v>
      </c>
    </row>
    <row r="457" spans="2:3" x14ac:dyDescent="0.25">
      <c r="B457" s="12">
        <v>42219</v>
      </c>
      <c r="C457" s="18">
        <v>50.122779999999999</v>
      </c>
    </row>
    <row r="458" spans="2:3" x14ac:dyDescent="0.25">
      <c r="B458" s="12">
        <v>42212</v>
      </c>
      <c r="C458" s="18">
        <v>51.512543000000001</v>
      </c>
    </row>
    <row r="459" spans="2:3" x14ac:dyDescent="0.25">
      <c r="B459" s="12">
        <v>42205</v>
      </c>
      <c r="C459" s="18">
        <v>51.030665999999997</v>
      </c>
    </row>
    <row r="460" spans="2:3" x14ac:dyDescent="0.25">
      <c r="B460" s="12">
        <v>42198</v>
      </c>
      <c r="C460" s="18">
        <v>50.695427000000002</v>
      </c>
    </row>
    <row r="461" spans="2:3" x14ac:dyDescent="0.25">
      <c r="B461" s="12">
        <v>42191</v>
      </c>
      <c r="C461" s="18">
        <v>50.0107</v>
      </c>
    </row>
    <row r="462" spans="2:3" x14ac:dyDescent="0.25">
      <c r="B462" s="12">
        <v>42184</v>
      </c>
      <c r="C462" s="18">
        <v>48.728541999999997</v>
      </c>
    </row>
    <row r="463" spans="2:3" x14ac:dyDescent="0.25">
      <c r="B463" s="12">
        <v>42177</v>
      </c>
      <c r="C463" s="18">
        <v>50.565143999999997</v>
      </c>
    </row>
    <row r="464" spans="2:3" x14ac:dyDescent="0.25">
      <c r="B464" s="12">
        <v>42170</v>
      </c>
      <c r="C464" s="18">
        <v>47.730559999999997</v>
      </c>
    </row>
    <row r="465" spans="2:3" x14ac:dyDescent="0.25">
      <c r="B465" s="12">
        <v>42163</v>
      </c>
      <c r="C465" s="18">
        <v>47.203837999999998</v>
      </c>
    </row>
    <row r="466" spans="2:3" x14ac:dyDescent="0.25">
      <c r="B466" s="12">
        <v>42156</v>
      </c>
      <c r="C466" s="18">
        <v>44.937550000000002</v>
      </c>
    </row>
    <row r="467" spans="2:3" x14ac:dyDescent="0.25">
      <c r="B467" s="12">
        <v>42149</v>
      </c>
      <c r="C467" s="18">
        <v>45.422683999999997</v>
      </c>
    </row>
    <row r="468" spans="2:3" x14ac:dyDescent="0.25">
      <c r="B468" s="12">
        <v>42142</v>
      </c>
      <c r="C468" s="18">
        <v>44.875171999999999</v>
      </c>
    </row>
    <row r="469" spans="2:3" x14ac:dyDescent="0.25">
      <c r="B469" s="12">
        <v>42135</v>
      </c>
      <c r="C469" s="18">
        <v>44.306880999999997</v>
      </c>
    </row>
    <row r="470" spans="2:3" x14ac:dyDescent="0.25">
      <c r="B470" s="12">
        <v>42128</v>
      </c>
      <c r="C470" s="18">
        <v>44.327663000000001</v>
      </c>
    </row>
    <row r="471" spans="2:3" x14ac:dyDescent="0.25">
      <c r="B471" s="12">
        <v>42121</v>
      </c>
      <c r="C471" s="18">
        <v>44.348464999999997</v>
      </c>
    </row>
    <row r="472" spans="2:3" x14ac:dyDescent="0.25">
      <c r="B472" s="12">
        <v>42114</v>
      </c>
      <c r="C472" s="18">
        <v>46.441467000000003</v>
      </c>
    </row>
    <row r="473" spans="2:3" x14ac:dyDescent="0.25">
      <c r="B473" s="12">
        <v>42107</v>
      </c>
      <c r="C473" s="18">
        <v>45.006855000000002</v>
      </c>
    </row>
    <row r="474" spans="2:3" x14ac:dyDescent="0.25">
      <c r="B474" s="12">
        <v>42100</v>
      </c>
      <c r="C474" s="18">
        <v>47.272499000000003</v>
      </c>
    </row>
    <row r="475" spans="2:3" x14ac:dyDescent="0.25">
      <c r="B475" s="12">
        <v>42093</v>
      </c>
      <c r="C475" s="18">
        <v>46.358383000000003</v>
      </c>
    </row>
    <row r="476" spans="2:3" x14ac:dyDescent="0.25">
      <c r="B476" s="12">
        <v>42086</v>
      </c>
      <c r="C476" s="18">
        <v>47.458083999999999</v>
      </c>
    </row>
    <row r="477" spans="2:3" x14ac:dyDescent="0.25">
      <c r="B477" s="12">
        <v>42079</v>
      </c>
      <c r="C477" s="18">
        <v>45.877274</v>
      </c>
    </row>
    <row r="478" spans="2:3" x14ac:dyDescent="0.25">
      <c r="B478" s="12">
        <v>42072</v>
      </c>
      <c r="C478" s="18">
        <v>43.368637</v>
      </c>
    </row>
    <row r="479" spans="2:3" x14ac:dyDescent="0.25">
      <c r="B479" s="12">
        <v>42065</v>
      </c>
      <c r="C479" s="18">
        <v>43.100594000000001</v>
      </c>
    </row>
    <row r="480" spans="2:3" x14ac:dyDescent="0.25">
      <c r="B480" s="12">
        <v>42058</v>
      </c>
      <c r="C480" s="18">
        <v>43.987206</v>
      </c>
    </row>
    <row r="481" spans="2:3" x14ac:dyDescent="0.25">
      <c r="B481" s="12">
        <v>42051</v>
      </c>
      <c r="C481" s="18">
        <v>42.756934999999999</v>
      </c>
    </row>
    <row r="482" spans="2:3" x14ac:dyDescent="0.25">
      <c r="B482" s="12">
        <v>42044</v>
      </c>
      <c r="C482" s="18">
        <v>42.420161999999998</v>
      </c>
    </row>
    <row r="483" spans="2:3" x14ac:dyDescent="0.25">
      <c r="B483" s="12">
        <v>42037</v>
      </c>
      <c r="C483" s="18">
        <v>41.684764999999999</v>
      </c>
    </row>
    <row r="484" spans="2:3" x14ac:dyDescent="0.25">
      <c r="B484" s="12">
        <v>42030</v>
      </c>
      <c r="C484" s="18">
        <v>42.186484999999998</v>
      </c>
    </row>
    <row r="485" spans="2:3" x14ac:dyDescent="0.25">
      <c r="B485" s="12">
        <v>42023</v>
      </c>
      <c r="C485" s="18">
        <v>42.076507999999997</v>
      </c>
    </row>
    <row r="486" spans="2:3" x14ac:dyDescent="0.25">
      <c r="B486" s="12">
        <v>42016</v>
      </c>
      <c r="C486" s="18">
        <v>40.619441999999999</v>
      </c>
    </row>
    <row r="487" spans="2:3" x14ac:dyDescent="0.25">
      <c r="B487" s="12">
        <v>42009</v>
      </c>
      <c r="C487" s="18">
        <v>40.773350000000001</v>
      </c>
    </row>
    <row r="488" spans="2:3" x14ac:dyDescent="0.25">
      <c r="B488" s="12">
        <v>42002</v>
      </c>
      <c r="C488" s="18">
        <v>39.772564000000003</v>
      </c>
    </row>
    <row r="489" spans="2:3" x14ac:dyDescent="0.25">
      <c r="B489" s="12">
        <v>41995</v>
      </c>
      <c r="C489" s="18">
        <v>39.758949000000001</v>
      </c>
    </row>
    <row r="490" spans="2:3" x14ac:dyDescent="0.25">
      <c r="B490" s="12">
        <v>41988</v>
      </c>
      <c r="C490" s="18">
        <v>39.057735000000001</v>
      </c>
    </row>
    <row r="491" spans="2:3" x14ac:dyDescent="0.25">
      <c r="B491" s="12">
        <v>41981</v>
      </c>
      <c r="C491" s="18">
        <v>39.064518</v>
      </c>
    </row>
    <row r="492" spans="2:3" x14ac:dyDescent="0.25">
      <c r="B492" s="12">
        <v>41974</v>
      </c>
      <c r="C492" s="18">
        <v>39.840640999999998</v>
      </c>
    </row>
    <row r="493" spans="2:3" x14ac:dyDescent="0.25">
      <c r="B493" s="12">
        <v>41967</v>
      </c>
      <c r="C493" s="18">
        <v>38.799022999999998</v>
      </c>
    </row>
    <row r="494" spans="2:3" x14ac:dyDescent="0.25">
      <c r="B494" s="12">
        <v>41960</v>
      </c>
      <c r="C494" s="18">
        <v>38.0229</v>
      </c>
    </row>
    <row r="495" spans="2:3" x14ac:dyDescent="0.25">
      <c r="B495" s="12">
        <v>41953</v>
      </c>
      <c r="C495" s="18">
        <v>38.056950000000001</v>
      </c>
    </row>
    <row r="496" spans="2:3" x14ac:dyDescent="0.25">
      <c r="B496" s="12">
        <v>41946</v>
      </c>
      <c r="C496" s="18">
        <v>36.423008000000003</v>
      </c>
    </row>
    <row r="497" spans="2:3" x14ac:dyDescent="0.25">
      <c r="B497" s="12">
        <v>41939</v>
      </c>
      <c r="C497" s="18">
        <v>35.252032999999997</v>
      </c>
    </row>
    <row r="498" spans="2:3" x14ac:dyDescent="0.25">
      <c r="B498" s="12">
        <v>41932</v>
      </c>
      <c r="C498" s="18">
        <v>34.755043000000001</v>
      </c>
    </row>
    <row r="499" spans="2:3" x14ac:dyDescent="0.25">
      <c r="B499" s="12">
        <v>41925</v>
      </c>
      <c r="C499" s="18">
        <v>33.141540999999997</v>
      </c>
    </row>
    <row r="500" spans="2:3" x14ac:dyDescent="0.25">
      <c r="B500" s="12">
        <v>41918</v>
      </c>
      <c r="C500" s="18">
        <v>32.568747999999999</v>
      </c>
    </row>
    <row r="501" spans="2:3" x14ac:dyDescent="0.25">
      <c r="B501" s="12">
        <v>41911</v>
      </c>
      <c r="C501" s="18">
        <v>34.736857999999998</v>
      </c>
    </row>
    <row r="502" spans="2:3" x14ac:dyDescent="0.25">
      <c r="B502" s="12">
        <v>41904</v>
      </c>
      <c r="C502" s="18">
        <v>34.945594999999997</v>
      </c>
    </row>
    <row r="503" spans="2:3" x14ac:dyDescent="0.25">
      <c r="B503" s="12">
        <v>41897</v>
      </c>
      <c r="C503" s="18">
        <v>34.467537</v>
      </c>
    </row>
    <row r="504" spans="2:3" x14ac:dyDescent="0.25">
      <c r="B504" s="12">
        <v>41890</v>
      </c>
      <c r="C504" s="18">
        <v>32.036827000000002</v>
      </c>
    </row>
    <row r="505" spans="2:3" x14ac:dyDescent="0.25">
      <c r="B505" s="12">
        <v>41883</v>
      </c>
      <c r="C505" s="18">
        <v>32.366764000000003</v>
      </c>
    </row>
    <row r="506" spans="2:3" x14ac:dyDescent="0.25">
      <c r="B506" s="12">
        <v>41876</v>
      </c>
      <c r="C506" s="18">
        <v>31.861763</v>
      </c>
    </row>
    <row r="507" spans="2:3" x14ac:dyDescent="0.25">
      <c r="B507" s="12">
        <v>41869</v>
      </c>
      <c r="C507" s="18">
        <v>32.030109000000003</v>
      </c>
    </row>
    <row r="508" spans="2:3" x14ac:dyDescent="0.25">
      <c r="B508" s="12">
        <v>41862</v>
      </c>
      <c r="C508" s="18">
        <v>31.222117999999998</v>
      </c>
    </row>
    <row r="509" spans="2:3" x14ac:dyDescent="0.25">
      <c r="B509" s="12">
        <v>41855</v>
      </c>
      <c r="C509" s="18">
        <v>31.787703</v>
      </c>
    </row>
    <row r="510" spans="2:3" x14ac:dyDescent="0.25">
      <c r="B510" s="12">
        <v>41848</v>
      </c>
      <c r="C510" s="18">
        <v>31.417366000000001</v>
      </c>
    </row>
    <row r="511" spans="2:3" x14ac:dyDescent="0.25">
      <c r="B511" s="12">
        <v>41841</v>
      </c>
      <c r="C511" s="18">
        <v>30.070716999999998</v>
      </c>
    </row>
    <row r="512" spans="2:3" x14ac:dyDescent="0.25">
      <c r="B512" s="12">
        <v>41834</v>
      </c>
      <c r="C512" s="18">
        <v>29.882190999999999</v>
      </c>
    </row>
    <row r="513" spans="2:3" x14ac:dyDescent="0.25">
      <c r="B513" s="12">
        <v>41827</v>
      </c>
      <c r="C513" s="18">
        <v>29.565667999999999</v>
      </c>
    </row>
    <row r="514" spans="2:3" x14ac:dyDescent="0.25">
      <c r="B514" s="12">
        <v>41820</v>
      </c>
      <c r="C514" s="18">
        <v>30.816424999999999</v>
      </c>
    </row>
    <row r="515" spans="2:3" x14ac:dyDescent="0.25">
      <c r="B515" s="12">
        <v>41813</v>
      </c>
      <c r="C515" s="18">
        <v>31.042618000000001</v>
      </c>
    </row>
    <row r="516" spans="2:3" x14ac:dyDescent="0.25">
      <c r="B516" s="12">
        <v>41806</v>
      </c>
      <c r="C516" s="18">
        <v>31.654692000000001</v>
      </c>
    </row>
    <row r="517" spans="2:3" x14ac:dyDescent="0.25">
      <c r="B517" s="12">
        <v>41799</v>
      </c>
      <c r="C517" s="18">
        <v>33.051811000000001</v>
      </c>
    </row>
    <row r="518" spans="2:3" x14ac:dyDescent="0.25">
      <c r="B518" s="12">
        <v>41792</v>
      </c>
      <c r="C518" s="18">
        <v>33.989876000000002</v>
      </c>
    </row>
    <row r="519" spans="2:3" x14ac:dyDescent="0.25">
      <c r="B519" s="12">
        <v>41785</v>
      </c>
      <c r="C519" s="18">
        <v>33.344546999999999</v>
      </c>
    </row>
    <row r="520" spans="2:3" x14ac:dyDescent="0.25">
      <c r="B520" s="12">
        <v>41778</v>
      </c>
      <c r="C520" s="18">
        <v>32.965316999999999</v>
      </c>
    </row>
    <row r="521" spans="2:3" x14ac:dyDescent="0.25">
      <c r="B521" s="12">
        <v>41771</v>
      </c>
      <c r="C521" s="18">
        <v>32.260120000000001</v>
      </c>
    </row>
    <row r="522" spans="2:3" x14ac:dyDescent="0.25">
      <c r="B522" s="12">
        <v>41764</v>
      </c>
      <c r="C522" s="18">
        <v>33.085082999999997</v>
      </c>
    </row>
    <row r="523" spans="2:3" x14ac:dyDescent="0.25">
      <c r="B523" s="12">
        <v>41757</v>
      </c>
      <c r="C523" s="18">
        <v>33.045161999999998</v>
      </c>
    </row>
    <row r="524" spans="2:3" x14ac:dyDescent="0.25">
      <c r="B524" s="12">
        <v>41750</v>
      </c>
      <c r="C524" s="18">
        <v>33.211483000000001</v>
      </c>
    </row>
    <row r="525" spans="2:3" x14ac:dyDescent="0.25">
      <c r="B525" s="12">
        <v>41743</v>
      </c>
      <c r="C525" s="18">
        <v>32.246799000000003</v>
      </c>
    </row>
    <row r="526" spans="2:3" x14ac:dyDescent="0.25">
      <c r="B526" s="12">
        <v>41736</v>
      </c>
      <c r="C526" s="18">
        <v>31.888824</v>
      </c>
    </row>
    <row r="527" spans="2:3" x14ac:dyDescent="0.25">
      <c r="B527" s="12">
        <v>41729</v>
      </c>
      <c r="C527" s="18">
        <v>33.718184999999998</v>
      </c>
    </row>
    <row r="528" spans="2:3" x14ac:dyDescent="0.25">
      <c r="B528" s="12">
        <v>41722</v>
      </c>
      <c r="C528" s="18">
        <v>33.310187999999997</v>
      </c>
    </row>
    <row r="529" spans="2:3" x14ac:dyDescent="0.25">
      <c r="B529" s="12">
        <v>41715</v>
      </c>
      <c r="C529" s="18">
        <v>33.336520999999998</v>
      </c>
    </row>
    <row r="530" spans="2:3" x14ac:dyDescent="0.25">
      <c r="B530" s="12">
        <v>41708</v>
      </c>
      <c r="C530" s="18">
        <v>32.388924000000003</v>
      </c>
    </row>
    <row r="531" spans="2:3" x14ac:dyDescent="0.25">
      <c r="B531" s="12">
        <v>41701</v>
      </c>
      <c r="C531" s="18">
        <v>32.869307999999997</v>
      </c>
    </row>
    <row r="532" spans="2:3" x14ac:dyDescent="0.25">
      <c r="B532" s="12">
        <v>41694</v>
      </c>
      <c r="C532" s="18">
        <v>33.599727999999999</v>
      </c>
    </row>
    <row r="533" spans="2:3" x14ac:dyDescent="0.25">
      <c r="B533" s="12">
        <v>41687</v>
      </c>
      <c r="C533" s="18">
        <v>33.566833000000003</v>
      </c>
    </row>
    <row r="534" spans="2:3" x14ac:dyDescent="0.25">
      <c r="B534" s="12">
        <v>41680</v>
      </c>
      <c r="C534" s="18">
        <v>31.836174</v>
      </c>
    </row>
    <row r="535" spans="2:3" x14ac:dyDescent="0.25">
      <c r="B535" s="12">
        <v>41673</v>
      </c>
      <c r="C535" s="18">
        <v>31.757211999999999</v>
      </c>
    </row>
    <row r="536" spans="2:3" x14ac:dyDescent="0.25">
      <c r="B536" s="12">
        <v>41666</v>
      </c>
      <c r="C536" s="18">
        <v>32.533687999999998</v>
      </c>
    </row>
    <row r="537" spans="2:3" x14ac:dyDescent="0.25">
      <c r="B537" s="12">
        <v>41659</v>
      </c>
      <c r="C537" s="18">
        <v>32.968013999999997</v>
      </c>
    </row>
    <row r="538" spans="2:3" x14ac:dyDescent="0.25">
      <c r="B538" s="12">
        <v>41652</v>
      </c>
      <c r="C538" s="18">
        <v>33.533915999999998</v>
      </c>
    </row>
    <row r="539" spans="2:3" x14ac:dyDescent="0.25">
      <c r="B539" s="12">
        <v>41645</v>
      </c>
      <c r="C539" s="18">
        <v>33.938491999999997</v>
      </c>
    </row>
    <row r="540" spans="2:3" x14ac:dyDescent="0.25">
      <c r="B540" s="12">
        <v>41638</v>
      </c>
      <c r="C540" s="18">
        <v>34.518036000000002</v>
      </c>
    </row>
    <row r="541" spans="2:3" x14ac:dyDescent="0.25">
      <c r="B541" s="12">
        <v>41631</v>
      </c>
      <c r="C541" s="18">
        <v>35.377566999999999</v>
      </c>
    </row>
    <row r="542" spans="2:3" x14ac:dyDescent="0.25">
      <c r="B542" s="12">
        <v>41624</v>
      </c>
      <c r="C542" s="18">
        <v>33.267795999999997</v>
      </c>
    </row>
    <row r="543" spans="2:3" x14ac:dyDescent="0.25">
      <c r="B543" s="12">
        <v>41617</v>
      </c>
      <c r="C543" s="18">
        <v>33.619433999999998</v>
      </c>
    </row>
    <row r="544" spans="2:3" x14ac:dyDescent="0.25">
      <c r="B544" s="12">
        <v>41610</v>
      </c>
      <c r="C544" s="18">
        <v>34.172901000000003</v>
      </c>
    </row>
    <row r="545" spans="2:3" x14ac:dyDescent="0.25">
      <c r="B545" s="12">
        <v>41603</v>
      </c>
      <c r="C545" s="18">
        <v>34.726398000000003</v>
      </c>
    </row>
    <row r="546" spans="2:3" x14ac:dyDescent="0.25">
      <c r="B546" s="12">
        <v>41596</v>
      </c>
      <c r="C546" s="18">
        <v>35.078026000000001</v>
      </c>
    </row>
    <row r="547" spans="2:3" x14ac:dyDescent="0.25">
      <c r="B547" s="12">
        <v>41589</v>
      </c>
      <c r="C547" s="18">
        <v>34.837108999999998</v>
      </c>
    </row>
    <row r="548" spans="2:3" x14ac:dyDescent="0.25">
      <c r="B548" s="12">
        <v>41582</v>
      </c>
      <c r="C548" s="18">
        <v>33.964539000000002</v>
      </c>
    </row>
    <row r="549" spans="2:3" x14ac:dyDescent="0.25">
      <c r="B549" s="12">
        <v>41575</v>
      </c>
      <c r="C549" s="18">
        <v>33.521754999999999</v>
      </c>
    </row>
    <row r="550" spans="2:3" x14ac:dyDescent="0.25">
      <c r="B550" s="12">
        <v>41568</v>
      </c>
      <c r="C550" s="18">
        <v>33.665016000000001</v>
      </c>
    </row>
    <row r="551" spans="2:3" x14ac:dyDescent="0.25">
      <c r="B551" s="12">
        <v>41561</v>
      </c>
      <c r="C551" s="18">
        <v>33.905932999999997</v>
      </c>
    </row>
    <row r="552" spans="2:3" x14ac:dyDescent="0.25">
      <c r="B552" s="12">
        <v>41554</v>
      </c>
      <c r="C552" s="18">
        <v>32.489486999999997</v>
      </c>
    </row>
    <row r="553" spans="2:3" x14ac:dyDescent="0.25">
      <c r="B553" s="12">
        <v>41547</v>
      </c>
      <c r="C553" s="18">
        <v>30.057613</v>
      </c>
    </row>
    <row r="554" spans="2:3" x14ac:dyDescent="0.25">
      <c r="B554" s="12">
        <v>41540</v>
      </c>
      <c r="C554" s="18">
        <v>30.044747999999998</v>
      </c>
    </row>
    <row r="555" spans="2:3" x14ac:dyDescent="0.25">
      <c r="B555" s="12">
        <v>41533</v>
      </c>
      <c r="C555" s="18">
        <v>29.452860000000001</v>
      </c>
    </row>
    <row r="556" spans="2:3" x14ac:dyDescent="0.25">
      <c r="B556" s="12">
        <v>41526</v>
      </c>
      <c r="C556" s="18">
        <v>31.119140999999999</v>
      </c>
    </row>
    <row r="557" spans="2:3" x14ac:dyDescent="0.25">
      <c r="B557" s="12">
        <v>41519</v>
      </c>
      <c r="C557" s="18">
        <v>30.527256000000001</v>
      </c>
    </row>
    <row r="558" spans="2:3" x14ac:dyDescent="0.25">
      <c r="B558" s="12">
        <v>41512</v>
      </c>
      <c r="C558" s="18">
        <v>29.729506000000001</v>
      </c>
    </row>
    <row r="559" spans="2:3" x14ac:dyDescent="0.25">
      <c r="B559" s="12">
        <v>41505</v>
      </c>
      <c r="C559" s="18">
        <v>30.244195999999999</v>
      </c>
    </row>
    <row r="560" spans="2:3" x14ac:dyDescent="0.25">
      <c r="B560" s="12">
        <v>41498</v>
      </c>
      <c r="C560" s="18">
        <v>30.8232</v>
      </c>
    </row>
    <row r="561" spans="2:3" x14ac:dyDescent="0.25">
      <c r="B561" s="12">
        <v>41491</v>
      </c>
      <c r="C561" s="18">
        <v>31.884747999999998</v>
      </c>
    </row>
    <row r="562" spans="2:3" x14ac:dyDescent="0.25">
      <c r="B562" s="12">
        <v>41484</v>
      </c>
      <c r="C562" s="18">
        <v>32.090629999999997</v>
      </c>
    </row>
    <row r="563" spans="2:3" x14ac:dyDescent="0.25">
      <c r="B563" s="12">
        <v>41477</v>
      </c>
      <c r="C563" s="18">
        <v>31.479433</v>
      </c>
    </row>
    <row r="564" spans="2:3" x14ac:dyDescent="0.25">
      <c r="B564" s="12">
        <v>41470</v>
      </c>
      <c r="C564" s="18">
        <v>31.839714000000001</v>
      </c>
    </row>
    <row r="565" spans="2:3" x14ac:dyDescent="0.25">
      <c r="B565" s="12">
        <v>41463</v>
      </c>
      <c r="C565" s="18">
        <v>32.096825000000003</v>
      </c>
    </row>
    <row r="566" spans="2:3" x14ac:dyDescent="0.25">
      <c r="B566" s="12">
        <v>41456</v>
      </c>
      <c r="C566" s="18">
        <v>32.669635999999997</v>
      </c>
    </row>
    <row r="567" spans="2:3" x14ac:dyDescent="0.25">
      <c r="B567" s="12">
        <v>41449</v>
      </c>
      <c r="C567" s="18">
        <v>32.128650999999998</v>
      </c>
    </row>
    <row r="568" spans="2:3" x14ac:dyDescent="0.25">
      <c r="B568" s="12">
        <v>41442</v>
      </c>
      <c r="C568" s="18">
        <v>31.899522999999999</v>
      </c>
    </row>
    <row r="569" spans="2:3" x14ac:dyDescent="0.25">
      <c r="B569" s="12">
        <v>41435</v>
      </c>
      <c r="C569" s="18">
        <v>33.439762000000002</v>
      </c>
    </row>
    <row r="570" spans="2:3" x14ac:dyDescent="0.25">
      <c r="B570" s="12">
        <v>41428</v>
      </c>
      <c r="C570" s="18">
        <v>34.515385000000002</v>
      </c>
    </row>
    <row r="571" spans="2:3" x14ac:dyDescent="0.25">
      <c r="B571" s="12">
        <v>41421</v>
      </c>
      <c r="C571" s="18">
        <v>32.968777000000003</v>
      </c>
    </row>
    <row r="572" spans="2:3" x14ac:dyDescent="0.25">
      <c r="B572" s="12">
        <v>41414</v>
      </c>
      <c r="C572" s="18">
        <v>33.624329000000003</v>
      </c>
    </row>
    <row r="573" spans="2:3" x14ac:dyDescent="0.25">
      <c r="B573" s="12">
        <v>41407</v>
      </c>
      <c r="C573" s="18">
        <v>34.006210000000003</v>
      </c>
    </row>
    <row r="574" spans="2:3" x14ac:dyDescent="0.25">
      <c r="B574" s="12">
        <v>41400</v>
      </c>
      <c r="C574" s="18">
        <v>34.088954999999999</v>
      </c>
    </row>
    <row r="575" spans="2:3" x14ac:dyDescent="0.25">
      <c r="B575" s="12">
        <v>41393</v>
      </c>
      <c r="C575" s="18">
        <v>33.617972999999999</v>
      </c>
    </row>
    <row r="576" spans="2:3" x14ac:dyDescent="0.25">
      <c r="B576" s="12">
        <v>41386</v>
      </c>
      <c r="C576" s="18">
        <v>32.453235999999997</v>
      </c>
    </row>
    <row r="577" spans="2:3" x14ac:dyDescent="0.25">
      <c r="B577" s="12">
        <v>41379</v>
      </c>
      <c r="C577" s="18">
        <v>31.116669000000002</v>
      </c>
    </row>
    <row r="578" spans="2:3" x14ac:dyDescent="0.25">
      <c r="B578" s="12">
        <v>41372</v>
      </c>
      <c r="C578" s="18">
        <v>31.672152000000001</v>
      </c>
    </row>
    <row r="579" spans="2:3" x14ac:dyDescent="0.25">
      <c r="B579" s="12">
        <v>41365</v>
      </c>
      <c r="C579" s="18">
        <v>31.848590999999999</v>
      </c>
    </row>
    <row r="580" spans="2:3" x14ac:dyDescent="0.25">
      <c r="B580" s="12">
        <v>41358</v>
      </c>
      <c r="C580" s="18">
        <v>32.566989999999997</v>
      </c>
    </row>
    <row r="581" spans="2:3" x14ac:dyDescent="0.25">
      <c r="B581" s="12">
        <v>41351</v>
      </c>
      <c r="C581" s="18">
        <v>31.268837000000001</v>
      </c>
    </row>
    <row r="582" spans="2:3" x14ac:dyDescent="0.25">
      <c r="B582" s="12">
        <v>41344</v>
      </c>
      <c r="C582" s="18">
        <v>31.111301000000001</v>
      </c>
    </row>
    <row r="583" spans="2:3" x14ac:dyDescent="0.25">
      <c r="B583" s="12">
        <v>41337</v>
      </c>
      <c r="C583" s="18">
        <v>29.825762000000001</v>
      </c>
    </row>
    <row r="584" spans="2:3" x14ac:dyDescent="0.25">
      <c r="B584" s="12">
        <v>41330</v>
      </c>
      <c r="C584" s="18">
        <v>29.101078000000001</v>
      </c>
    </row>
    <row r="585" spans="2:3" x14ac:dyDescent="0.25">
      <c r="B585" s="12">
        <v>41323</v>
      </c>
      <c r="C585" s="18">
        <v>29.132580000000001</v>
      </c>
    </row>
    <row r="586" spans="2:3" x14ac:dyDescent="0.25">
      <c r="B586" s="12">
        <v>41316</v>
      </c>
      <c r="C586" s="18">
        <v>28.451998</v>
      </c>
    </row>
    <row r="587" spans="2:3" x14ac:dyDescent="0.25">
      <c r="B587" s="12">
        <v>41309</v>
      </c>
      <c r="C587" s="18">
        <v>29.844674999999999</v>
      </c>
    </row>
    <row r="588" spans="2:3" x14ac:dyDescent="0.25">
      <c r="B588" s="12">
        <v>41302</v>
      </c>
      <c r="C588" s="18">
        <v>29.516978999999999</v>
      </c>
    </row>
    <row r="589" spans="2:3" x14ac:dyDescent="0.25">
      <c r="B589" s="12">
        <v>41295</v>
      </c>
      <c r="C589" s="18">
        <v>28.905729000000001</v>
      </c>
    </row>
    <row r="590" spans="2:3" x14ac:dyDescent="0.25">
      <c r="B590" s="12">
        <v>41288</v>
      </c>
      <c r="C590" s="18">
        <v>28.596943</v>
      </c>
    </row>
    <row r="591" spans="2:3" x14ac:dyDescent="0.25">
      <c r="B591" s="12">
        <v>41281</v>
      </c>
      <c r="C591" s="18">
        <v>27.999642999999999</v>
      </c>
    </row>
    <row r="592" spans="2:3" x14ac:dyDescent="0.25">
      <c r="B592" s="12">
        <v>41274</v>
      </c>
      <c r="C592" s="18">
        <v>28.95956</v>
      </c>
    </row>
    <row r="593" spans="2:3" x14ac:dyDescent="0.25">
      <c r="B593" s="12">
        <v>41267</v>
      </c>
      <c r="C593" s="18">
        <v>27.70046</v>
      </c>
    </row>
    <row r="594" spans="2:3" x14ac:dyDescent="0.25">
      <c r="B594" s="12">
        <v>41260</v>
      </c>
      <c r="C594" s="18">
        <v>28.130554</v>
      </c>
    </row>
    <row r="595" spans="2:3" x14ac:dyDescent="0.25">
      <c r="B595" s="12">
        <v>41253</v>
      </c>
      <c r="C595" s="18">
        <v>28.95956</v>
      </c>
    </row>
    <row r="596" spans="2:3" x14ac:dyDescent="0.25">
      <c r="B596" s="12">
        <v>41246</v>
      </c>
      <c r="C596" s="18">
        <v>29.084226999999998</v>
      </c>
    </row>
    <row r="597" spans="2:3" x14ac:dyDescent="0.25">
      <c r="B597" s="12">
        <v>41239</v>
      </c>
      <c r="C597" s="18">
        <v>32.961292</v>
      </c>
    </row>
    <row r="598" spans="2:3" x14ac:dyDescent="0.25">
      <c r="B598" s="12">
        <v>41232</v>
      </c>
      <c r="C598" s="18">
        <v>33.366450999999998</v>
      </c>
    </row>
    <row r="599" spans="2:3" x14ac:dyDescent="0.25">
      <c r="B599" s="12">
        <v>41225</v>
      </c>
      <c r="C599" s="18">
        <v>31.739584000000001</v>
      </c>
    </row>
    <row r="600" spans="2:3" x14ac:dyDescent="0.25">
      <c r="B600" s="12">
        <v>41218</v>
      </c>
      <c r="C600" s="18">
        <v>32.169685000000001</v>
      </c>
    </row>
    <row r="601" spans="2:3" x14ac:dyDescent="0.25">
      <c r="B601" s="12">
        <v>41211</v>
      </c>
      <c r="C601" s="18">
        <v>32.805472999999999</v>
      </c>
    </row>
    <row r="602" spans="2:3" x14ac:dyDescent="0.25">
      <c r="B602" s="12">
        <v>41204</v>
      </c>
      <c r="C602" s="18">
        <v>32.749370999999996</v>
      </c>
    </row>
    <row r="603" spans="2:3" x14ac:dyDescent="0.25">
      <c r="B603" s="12">
        <v>41197</v>
      </c>
      <c r="C603" s="18">
        <v>33.553458999999997</v>
      </c>
    </row>
    <row r="604" spans="2:3" x14ac:dyDescent="0.25">
      <c r="B604" s="12">
        <v>41190</v>
      </c>
      <c r="C604" s="18">
        <v>33.877586000000001</v>
      </c>
    </row>
    <row r="605" spans="2:3" x14ac:dyDescent="0.25">
      <c r="B605" s="12">
        <v>41183</v>
      </c>
      <c r="C605" s="18">
        <v>34.032454999999999</v>
      </c>
    </row>
    <row r="606" spans="2:3" x14ac:dyDescent="0.25">
      <c r="B606" s="12">
        <v>41176</v>
      </c>
      <c r="C606" s="18">
        <v>34.440185999999997</v>
      </c>
    </row>
    <row r="607" spans="2:3" x14ac:dyDescent="0.25">
      <c r="B607" s="12">
        <v>41169</v>
      </c>
      <c r="C607" s="18">
        <v>35.342112999999998</v>
      </c>
    </row>
    <row r="608" spans="2:3" x14ac:dyDescent="0.25">
      <c r="B608" s="12">
        <v>41162</v>
      </c>
      <c r="C608" s="18">
        <v>33.383811999999999</v>
      </c>
    </row>
    <row r="609" spans="2:3" x14ac:dyDescent="0.25">
      <c r="B609" s="12">
        <v>41155</v>
      </c>
      <c r="C609" s="18">
        <v>33.044032999999999</v>
      </c>
    </row>
    <row r="610" spans="2:3" x14ac:dyDescent="0.25">
      <c r="B610" s="12">
        <v>41148</v>
      </c>
      <c r="C610" s="18">
        <v>32.092689999999997</v>
      </c>
    </row>
    <row r="611" spans="2:3" x14ac:dyDescent="0.25">
      <c r="B611" s="12">
        <v>41141</v>
      </c>
      <c r="C611" s="18">
        <v>32.339798000000002</v>
      </c>
    </row>
    <row r="612" spans="2:3" x14ac:dyDescent="0.25">
      <c r="B612" s="12">
        <v>41134</v>
      </c>
      <c r="C612" s="18">
        <v>33.278785999999997</v>
      </c>
    </row>
    <row r="613" spans="2:3" x14ac:dyDescent="0.25">
      <c r="B613" s="12">
        <v>41127</v>
      </c>
      <c r="C613" s="18">
        <v>32.648682000000001</v>
      </c>
    </row>
    <row r="614" spans="2:3" x14ac:dyDescent="0.25">
      <c r="B614" s="12">
        <v>41120</v>
      </c>
      <c r="C614" s="18">
        <v>32.401572999999999</v>
      </c>
    </row>
    <row r="615" spans="2:3" x14ac:dyDescent="0.25">
      <c r="B615" s="12">
        <v>41113</v>
      </c>
      <c r="C615" s="18">
        <v>32.117401000000001</v>
      </c>
    </row>
    <row r="616" spans="2:3" x14ac:dyDescent="0.25">
      <c r="B616" s="12">
        <v>41106</v>
      </c>
      <c r="C616" s="18">
        <v>31.567602000000001</v>
      </c>
    </row>
    <row r="617" spans="2:3" x14ac:dyDescent="0.25">
      <c r="B617" s="12">
        <v>41099</v>
      </c>
      <c r="C617" s="18">
        <v>31.023968</v>
      </c>
    </row>
    <row r="618" spans="2:3" x14ac:dyDescent="0.25">
      <c r="B618" s="12">
        <v>41092</v>
      </c>
      <c r="C618" s="18">
        <v>31.073692000000001</v>
      </c>
    </row>
    <row r="619" spans="2:3" x14ac:dyDescent="0.25">
      <c r="B619" s="12">
        <v>41085</v>
      </c>
      <c r="C619" s="18">
        <v>30.975805000000001</v>
      </c>
    </row>
    <row r="620" spans="2:3" x14ac:dyDescent="0.25">
      <c r="B620" s="12">
        <v>41078</v>
      </c>
      <c r="C620" s="18">
        <v>30.614840999999998</v>
      </c>
    </row>
    <row r="621" spans="2:3" x14ac:dyDescent="0.25">
      <c r="B621" s="12">
        <v>41071</v>
      </c>
      <c r="C621" s="18">
        <v>31.483608</v>
      </c>
    </row>
    <row r="622" spans="2:3" x14ac:dyDescent="0.25">
      <c r="B622" s="12">
        <v>41064</v>
      </c>
      <c r="C622" s="18">
        <v>30.602603999999999</v>
      </c>
    </row>
    <row r="623" spans="2:3" x14ac:dyDescent="0.25">
      <c r="B623" s="12">
        <v>41057</v>
      </c>
      <c r="C623" s="18">
        <v>30.510819999999999</v>
      </c>
    </row>
    <row r="624" spans="2:3" x14ac:dyDescent="0.25">
      <c r="B624" s="12">
        <v>41050</v>
      </c>
      <c r="C624" s="18">
        <v>32.462490000000003</v>
      </c>
    </row>
    <row r="625" spans="2:3" x14ac:dyDescent="0.25">
      <c r="B625" s="12">
        <v>41043</v>
      </c>
      <c r="C625" s="18">
        <v>31.281718999999999</v>
      </c>
    </row>
    <row r="626" spans="2:3" x14ac:dyDescent="0.25">
      <c r="B626" s="12">
        <v>41036</v>
      </c>
      <c r="C626" s="18">
        <v>30.975805000000001</v>
      </c>
    </row>
    <row r="627" spans="2:3" x14ac:dyDescent="0.25">
      <c r="B627" s="12">
        <v>41029</v>
      </c>
      <c r="C627" s="18">
        <v>30.9697</v>
      </c>
    </row>
    <row r="628" spans="2:3" x14ac:dyDescent="0.25">
      <c r="B628" s="12">
        <v>41022</v>
      </c>
      <c r="C628" s="18">
        <v>30.859579</v>
      </c>
    </row>
    <row r="629" spans="2:3" x14ac:dyDescent="0.25">
      <c r="B629" s="12">
        <v>41015</v>
      </c>
      <c r="C629" s="18">
        <v>30.547540999999999</v>
      </c>
    </row>
    <row r="630" spans="2:3" x14ac:dyDescent="0.25">
      <c r="B630" s="12">
        <v>41008</v>
      </c>
      <c r="C630" s="18">
        <v>30.761662999999999</v>
      </c>
    </row>
    <row r="631" spans="2:3" x14ac:dyDescent="0.25">
      <c r="B631" s="12">
        <v>41001</v>
      </c>
      <c r="C631" s="18">
        <v>30.327869</v>
      </c>
    </row>
    <row r="632" spans="2:3" x14ac:dyDescent="0.25">
      <c r="B632" s="12">
        <v>40994</v>
      </c>
      <c r="C632" s="18">
        <v>31.031479000000001</v>
      </c>
    </row>
    <row r="633" spans="2:3" x14ac:dyDescent="0.25">
      <c r="B633" s="12">
        <v>40987</v>
      </c>
      <c r="C633" s="18">
        <v>30.885898999999998</v>
      </c>
    </row>
    <row r="634" spans="2:3" x14ac:dyDescent="0.25">
      <c r="B634" s="12">
        <v>40980</v>
      </c>
      <c r="C634" s="18">
        <v>31.850325000000002</v>
      </c>
    </row>
    <row r="635" spans="2:3" x14ac:dyDescent="0.25">
      <c r="B635" s="12">
        <v>40973</v>
      </c>
      <c r="C635" s="18">
        <v>31.213448</v>
      </c>
    </row>
    <row r="636" spans="2:3" x14ac:dyDescent="0.25">
      <c r="B636" s="12">
        <v>40966</v>
      </c>
      <c r="C636" s="18">
        <v>30.182293000000001</v>
      </c>
    </row>
    <row r="637" spans="2:3" x14ac:dyDescent="0.25">
      <c r="B637" s="12">
        <v>40959</v>
      </c>
      <c r="C637" s="18">
        <v>29.836554</v>
      </c>
    </row>
    <row r="638" spans="2:3" x14ac:dyDescent="0.25">
      <c r="B638" s="12">
        <v>40952</v>
      </c>
      <c r="C638" s="18">
        <v>30.873774000000001</v>
      </c>
    </row>
    <row r="639" spans="2:3" x14ac:dyDescent="0.25">
      <c r="B639" s="12">
        <v>40945</v>
      </c>
      <c r="C639" s="18">
        <v>29.994267000000001</v>
      </c>
    </row>
    <row r="640" spans="2:3" x14ac:dyDescent="0.25">
      <c r="B640" s="12">
        <v>40938</v>
      </c>
      <c r="C640" s="18">
        <v>29.430159</v>
      </c>
    </row>
    <row r="641" spans="2:3" x14ac:dyDescent="0.25">
      <c r="B641" s="12">
        <v>40931</v>
      </c>
      <c r="C641" s="18">
        <v>27.980492000000002</v>
      </c>
    </row>
    <row r="642" spans="2:3" x14ac:dyDescent="0.25">
      <c r="B642" s="12">
        <v>40924</v>
      </c>
      <c r="C642" s="18">
        <v>28.356549999999999</v>
      </c>
    </row>
    <row r="643" spans="2:3" x14ac:dyDescent="0.25">
      <c r="B643" s="12">
        <v>40917</v>
      </c>
      <c r="C643" s="18">
        <v>27.028193000000002</v>
      </c>
    </row>
    <row r="644" spans="2:3" x14ac:dyDescent="0.25">
      <c r="B644" s="12">
        <v>40910</v>
      </c>
      <c r="C644" s="18">
        <v>26.640245</v>
      </c>
    </row>
    <row r="645" spans="2:3" x14ac:dyDescent="0.25">
      <c r="B645" s="12">
        <v>40903</v>
      </c>
      <c r="C645" s="18">
        <v>27.385258</v>
      </c>
    </row>
    <row r="646" spans="2:3" x14ac:dyDescent="0.25">
      <c r="B646" s="12">
        <v>40896</v>
      </c>
      <c r="C646" s="18">
        <v>27.457356999999998</v>
      </c>
    </row>
    <row r="647" spans="2:3" x14ac:dyDescent="0.25">
      <c r="B647" s="12">
        <v>40889</v>
      </c>
      <c r="C647" s="18">
        <v>26.243711000000001</v>
      </c>
    </row>
    <row r="648" spans="2:3" x14ac:dyDescent="0.25">
      <c r="B648" s="12">
        <v>40882</v>
      </c>
      <c r="C648" s="18">
        <v>25.961319</v>
      </c>
    </row>
    <row r="649" spans="2:3" x14ac:dyDescent="0.25">
      <c r="B649" s="12">
        <v>40875</v>
      </c>
      <c r="C649" s="18">
        <v>28.556850000000001</v>
      </c>
    </row>
    <row r="650" spans="2:3" x14ac:dyDescent="0.25">
      <c r="B650" s="12">
        <v>40868</v>
      </c>
      <c r="C650" s="18">
        <v>26.796461000000001</v>
      </c>
    </row>
    <row r="651" spans="2:3" x14ac:dyDescent="0.25">
      <c r="B651" s="12">
        <v>40861</v>
      </c>
      <c r="C651" s="18">
        <v>27.919986999999999</v>
      </c>
    </row>
    <row r="652" spans="2:3" x14ac:dyDescent="0.25">
      <c r="B652" s="12">
        <v>40854</v>
      </c>
      <c r="C652" s="18">
        <v>28.484766</v>
      </c>
    </row>
    <row r="653" spans="2:3" x14ac:dyDescent="0.25">
      <c r="B653" s="12">
        <v>40847</v>
      </c>
      <c r="C653" s="18">
        <v>28.454712000000001</v>
      </c>
    </row>
    <row r="654" spans="2:3" x14ac:dyDescent="0.25">
      <c r="B654" s="12">
        <v>40840</v>
      </c>
      <c r="C654" s="18">
        <v>29.139662000000001</v>
      </c>
    </row>
    <row r="655" spans="2:3" x14ac:dyDescent="0.25">
      <c r="B655" s="12">
        <v>40833</v>
      </c>
      <c r="C655" s="18">
        <v>28.340565000000002</v>
      </c>
    </row>
    <row r="656" spans="2:3" x14ac:dyDescent="0.25">
      <c r="B656" s="12">
        <v>40826</v>
      </c>
      <c r="C656" s="18">
        <v>28.034140000000001</v>
      </c>
    </row>
    <row r="657" spans="2:3" x14ac:dyDescent="0.25">
      <c r="B657" s="12">
        <v>40819</v>
      </c>
      <c r="C657" s="18">
        <v>26.244648000000002</v>
      </c>
    </row>
    <row r="658" spans="2:3" x14ac:dyDescent="0.25">
      <c r="B658" s="12">
        <v>40812</v>
      </c>
      <c r="C658" s="18">
        <v>25.429704999999998</v>
      </c>
    </row>
    <row r="659" spans="2:3" x14ac:dyDescent="0.25">
      <c r="B659" s="12">
        <v>40805</v>
      </c>
      <c r="C659" s="18">
        <v>27.398631999999999</v>
      </c>
    </row>
    <row r="660" spans="2:3" x14ac:dyDescent="0.25">
      <c r="B660" s="12">
        <v>40798</v>
      </c>
      <c r="C660" s="18">
        <v>27.130963999999999</v>
      </c>
    </row>
    <row r="661" spans="2:3" x14ac:dyDescent="0.25">
      <c r="B661" s="12">
        <v>40791</v>
      </c>
      <c r="C661" s="18">
        <v>25.798504000000001</v>
      </c>
    </row>
    <row r="662" spans="2:3" x14ac:dyDescent="0.25">
      <c r="B662" s="12">
        <v>40784</v>
      </c>
      <c r="C662" s="18">
        <v>27.618739999999999</v>
      </c>
    </row>
    <row r="663" spans="2:3" x14ac:dyDescent="0.25">
      <c r="B663" s="12">
        <v>40777</v>
      </c>
      <c r="C663" s="18">
        <v>27.267778</v>
      </c>
    </row>
    <row r="664" spans="2:3" x14ac:dyDescent="0.25">
      <c r="B664" s="12">
        <v>40770</v>
      </c>
      <c r="C664" s="18">
        <v>26.738365000000002</v>
      </c>
    </row>
    <row r="665" spans="2:3" x14ac:dyDescent="0.25">
      <c r="B665" s="12">
        <v>40763</v>
      </c>
      <c r="C665" s="18">
        <v>28.969051</v>
      </c>
    </row>
    <row r="666" spans="2:3" x14ac:dyDescent="0.25">
      <c r="B666" s="12">
        <v>40756</v>
      </c>
      <c r="C666" s="18">
        <v>28.528853999999999</v>
      </c>
    </row>
    <row r="667" spans="2:3" x14ac:dyDescent="0.25">
      <c r="B667" s="12">
        <v>40749</v>
      </c>
      <c r="C667" s="18">
        <v>30.218208000000001</v>
      </c>
    </row>
    <row r="668" spans="2:3" x14ac:dyDescent="0.25">
      <c r="B668" s="12">
        <v>40742</v>
      </c>
      <c r="C668" s="18">
        <v>31.693439000000001</v>
      </c>
    </row>
    <row r="669" spans="2:3" x14ac:dyDescent="0.25">
      <c r="B669" s="12">
        <v>40735</v>
      </c>
      <c r="C669" s="18">
        <v>31.288945999999999</v>
      </c>
    </row>
    <row r="670" spans="2:3" x14ac:dyDescent="0.25">
      <c r="B670" s="12">
        <v>40728</v>
      </c>
      <c r="C670" s="18">
        <v>31.402104999999999</v>
      </c>
    </row>
    <row r="671" spans="2:3" x14ac:dyDescent="0.25">
      <c r="B671" s="12">
        <v>40721</v>
      </c>
      <c r="C671" s="18">
        <v>31.148396000000002</v>
      </c>
    </row>
    <row r="672" spans="2:3" x14ac:dyDescent="0.25">
      <c r="B672" s="12">
        <v>40714</v>
      </c>
      <c r="C672" s="18">
        <v>28.622997000000002</v>
      </c>
    </row>
    <row r="673" spans="2:3" x14ac:dyDescent="0.25">
      <c r="B673" s="12">
        <v>40707</v>
      </c>
      <c r="C673" s="18">
        <v>27.802847</v>
      </c>
    </row>
    <row r="674" spans="2:3" x14ac:dyDescent="0.25">
      <c r="B674" s="12">
        <v>40700</v>
      </c>
      <c r="C674" s="18">
        <v>27.708427</v>
      </c>
    </row>
    <row r="675" spans="2:3" x14ac:dyDescent="0.25">
      <c r="B675" s="12">
        <v>40693</v>
      </c>
      <c r="C675" s="18">
        <v>28.369292999999999</v>
      </c>
    </row>
    <row r="676" spans="2:3" x14ac:dyDescent="0.25">
      <c r="B676" s="12">
        <v>40686</v>
      </c>
      <c r="C676" s="18">
        <v>30.045007999999999</v>
      </c>
    </row>
    <row r="677" spans="2:3" x14ac:dyDescent="0.25">
      <c r="B677" s="12">
        <v>40679</v>
      </c>
      <c r="C677" s="18">
        <v>30.399039999999999</v>
      </c>
    </row>
    <row r="678" spans="2:3" x14ac:dyDescent="0.25">
      <c r="B678" s="12">
        <v>40672</v>
      </c>
      <c r="C678" s="18">
        <v>29.685086999999999</v>
      </c>
    </row>
    <row r="679" spans="2:3" x14ac:dyDescent="0.25">
      <c r="B679" s="12">
        <v>40665</v>
      </c>
      <c r="C679" s="18">
        <v>28.575801999999999</v>
      </c>
    </row>
    <row r="680" spans="2:3" x14ac:dyDescent="0.25">
      <c r="B680" s="12">
        <v>40658</v>
      </c>
      <c r="C680" s="18">
        <v>27.714335999999999</v>
      </c>
    </row>
    <row r="681" spans="2:3" x14ac:dyDescent="0.25">
      <c r="B681" s="12">
        <v>40651</v>
      </c>
      <c r="C681" s="18">
        <v>28.333887000000001</v>
      </c>
    </row>
    <row r="682" spans="2:3" x14ac:dyDescent="0.25">
      <c r="B682" s="12">
        <v>40644</v>
      </c>
      <c r="C682" s="18">
        <v>28.139171999999999</v>
      </c>
    </row>
    <row r="683" spans="2:3" x14ac:dyDescent="0.25">
      <c r="B683" s="12">
        <v>40637</v>
      </c>
      <c r="C683" s="18">
        <v>27.484324000000001</v>
      </c>
    </row>
    <row r="684" spans="2:3" x14ac:dyDescent="0.25">
      <c r="B684" s="12">
        <v>40630</v>
      </c>
      <c r="C684" s="18">
        <v>28.515937999999998</v>
      </c>
    </row>
    <row r="685" spans="2:3" x14ac:dyDescent="0.25">
      <c r="B685" s="12">
        <v>40623</v>
      </c>
      <c r="C685" s="18">
        <v>26.745782999999999</v>
      </c>
    </row>
    <row r="686" spans="2:3" x14ac:dyDescent="0.25">
      <c r="B686" s="12">
        <v>40616</v>
      </c>
      <c r="C686" s="18">
        <v>27.074017999999999</v>
      </c>
    </row>
    <row r="687" spans="2:3" x14ac:dyDescent="0.25">
      <c r="B687" s="12">
        <v>40609</v>
      </c>
      <c r="C687" s="18">
        <v>27.542937999999999</v>
      </c>
    </row>
    <row r="688" spans="2:3" x14ac:dyDescent="0.25">
      <c r="B688" s="12">
        <v>40602</v>
      </c>
      <c r="C688" s="18">
        <v>27.150224999999999</v>
      </c>
    </row>
    <row r="689" spans="2:3" x14ac:dyDescent="0.25">
      <c r="B689" s="12">
        <v>40595</v>
      </c>
      <c r="C689" s="18">
        <v>27.712918999999999</v>
      </c>
    </row>
    <row r="690" spans="2:3" x14ac:dyDescent="0.25">
      <c r="B690" s="12">
        <v>40588</v>
      </c>
      <c r="C690" s="18">
        <v>29.365845</v>
      </c>
    </row>
    <row r="691" spans="2:3" x14ac:dyDescent="0.25">
      <c r="B691" s="12">
        <v>40581</v>
      </c>
      <c r="C691" s="18">
        <v>29.008306999999999</v>
      </c>
    </row>
    <row r="692" spans="2:3" x14ac:dyDescent="0.25">
      <c r="B692" s="12">
        <v>40574</v>
      </c>
      <c r="C692" s="18">
        <v>28.715229000000001</v>
      </c>
    </row>
    <row r="693" spans="2:3" x14ac:dyDescent="0.25">
      <c r="B693" s="12">
        <v>40567</v>
      </c>
      <c r="C693" s="18">
        <v>26.482013999999999</v>
      </c>
    </row>
    <row r="694" spans="2:3" x14ac:dyDescent="0.25">
      <c r="B694" s="12">
        <v>40560</v>
      </c>
      <c r="C694" s="18">
        <v>27.197109000000001</v>
      </c>
    </row>
    <row r="695" spans="2:3" x14ac:dyDescent="0.25">
      <c r="B695" s="12">
        <v>40553</v>
      </c>
      <c r="C695" s="18">
        <v>27.050585000000002</v>
      </c>
    </row>
    <row r="696" spans="2:3" x14ac:dyDescent="0.25">
      <c r="B696" s="12">
        <v>40546</v>
      </c>
      <c r="C696" s="18">
        <v>27.072600999999999</v>
      </c>
    </row>
    <row r="697" spans="2:3" x14ac:dyDescent="0.25">
      <c r="B697" s="12">
        <v>40539</v>
      </c>
      <c r="C697" s="18">
        <v>27.031853000000002</v>
      </c>
    </row>
    <row r="698" spans="2:3" x14ac:dyDescent="0.25">
      <c r="B698" s="12">
        <v>40532</v>
      </c>
      <c r="C698" s="18">
        <v>27.212294</v>
      </c>
    </row>
    <row r="699" spans="2:3" x14ac:dyDescent="0.25">
      <c r="B699" s="12">
        <v>40525</v>
      </c>
      <c r="C699" s="18">
        <v>29.040030999999999</v>
      </c>
    </row>
    <row r="700" spans="2:3" x14ac:dyDescent="0.25">
      <c r="B700" s="12">
        <v>40518</v>
      </c>
      <c r="C700" s="18">
        <v>28.801373000000002</v>
      </c>
    </row>
    <row r="701" spans="2:3" x14ac:dyDescent="0.25">
      <c r="B701" s="12">
        <v>40511</v>
      </c>
      <c r="C701" s="18">
        <v>29.290333</v>
      </c>
    </row>
    <row r="702" spans="2:3" x14ac:dyDescent="0.25">
      <c r="B702" s="12">
        <v>40504</v>
      </c>
      <c r="C702" s="18">
        <v>28.807206999999998</v>
      </c>
    </row>
    <row r="703" spans="2:3" x14ac:dyDescent="0.25">
      <c r="B703" s="12">
        <v>40497</v>
      </c>
      <c r="C703" s="18">
        <v>28.545259000000001</v>
      </c>
    </row>
    <row r="704" spans="2:3" x14ac:dyDescent="0.25">
      <c r="B704" s="12">
        <v>40490</v>
      </c>
      <c r="C704" s="18">
        <v>28.318247</v>
      </c>
    </row>
    <row r="705" spans="2:3" x14ac:dyDescent="0.25">
      <c r="B705" s="12">
        <v>40483</v>
      </c>
      <c r="C705" s="18">
        <v>28.050492999999999</v>
      </c>
    </row>
    <row r="706" spans="2:3" x14ac:dyDescent="0.25">
      <c r="B706" s="12">
        <v>40476</v>
      </c>
      <c r="C706" s="18">
        <v>26.606928</v>
      </c>
    </row>
    <row r="707" spans="2:3" x14ac:dyDescent="0.25">
      <c r="B707" s="12">
        <v>40469</v>
      </c>
      <c r="C707" s="18">
        <v>27.282150000000001</v>
      </c>
    </row>
    <row r="708" spans="2:3" x14ac:dyDescent="0.25">
      <c r="B708" s="12">
        <v>40462</v>
      </c>
      <c r="C708" s="18">
        <v>26.042318000000002</v>
      </c>
    </row>
    <row r="709" spans="2:3" x14ac:dyDescent="0.25">
      <c r="B709" s="12">
        <v>40455</v>
      </c>
      <c r="C709" s="18">
        <v>25.494689999999999</v>
      </c>
    </row>
    <row r="710" spans="2:3" x14ac:dyDescent="0.25">
      <c r="B710" s="12">
        <v>40448</v>
      </c>
      <c r="C710" s="18">
        <v>24.841722000000001</v>
      </c>
    </row>
    <row r="711" spans="2:3" x14ac:dyDescent="0.25">
      <c r="B711" s="12">
        <v>40441</v>
      </c>
      <c r="C711" s="18">
        <v>25.199991000000001</v>
      </c>
    </row>
    <row r="712" spans="2:3" x14ac:dyDescent="0.25">
      <c r="B712" s="12">
        <v>40434</v>
      </c>
      <c r="C712" s="18">
        <v>25.847183000000001</v>
      </c>
    </row>
    <row r="713" spans="2:3" x14ac:dyDescent="0.25">
      <c r="B713" s="12">
        <v>40427</v>
      </c>
      <c r="C713" s="18">
        <v>25.858737999999999</v>
      </c>
    </row>
    <row r="714" spans="2:3" x14ac:dyDescent="0.25">
      <c r="B714" s="12">
        <v>40420</v>
      </c>
      <c r="C714" s="18">
        <v>25.748944999999999</v>
      </c>
    </row>
    <row r="715" spans="2:3" x14ac:dyDescent="0.25">
      <c r="B715" s="12">
        <v>40413</v>
      </c>
      <c r="C715" s="18">
        <v>24.552799</v>
      </c>
    </row>
    <row r="716" spans="2:3" x14ac:dyDescent="0.25">
      <c r="B716" s="12">
        <v>40406</v>
      </c>
      <c r="C716" s="18">
        <v>23.847822000000001</v>
      </c>
    </row>
    <row r="717" spans="2:3" x14ac:dyDescent="0.25">
      <c r="B717" s="12">
        <v>40399</v>
      </c>
      <c r="C717" s="18">
        <v>22.911715000000001</v>
      </c>
    </row>
    <row r="718" spans="2:3" x14ac:dyDescent="0.25">
      <c r="B718" s="12">
        <v>40392</v>
      </c>
      <c r="C718" s="18">
        <v>24.16564</v>
      </c>
    </row>
    <row r="719" spans="2:3" x14ac:dyDescent="0.25">
      <c r="B719" s="12">
        <v>40385</v>
      </c>
      <c r="C719" s="18">
        <v>24.206098999999998</v>
      </c>
    </row>
    <row r="720" spans="2:3" x14ac:dyDescent="0.25">
      <c r="B720" s="12">
        <v>40378</v>
      </c>
      <c r="C720" s="18">
        <v>24.599025999999999</v>
      </c>
    </row>
    <row r="721" spans="2:3" x14ac:dyDescent="0.25">
      <c r="B721" s="12">
        <v>40371</v>
      </c>
      <c r="C721" s="18">
        <v>22.975279</v>
      </c>
    </row>
    <row r="722" spans="2:3" x14ac:dyDescent="0.25">
      <c r="B722" s="12">
        <v>40364</v>
      </c>
      <c r="C722" s="18">
        <v>22.590713999999998</v>
      </c>
    </row>
    <row r="723" spans="2:3" x14ac:dyDescent="0.25">
      <c r="B723" s="12">
        <v>40357</v>
      </c>
      <c r="C723" s="18">
        <v>22.04644</v>
      </c>
    </row>
    <row r="724" spans="2:3" x14ac:dyDescent="0.25">
      <c r="B724" s="12">
        <v>40350</v>
      </c>
      <c r="C724" s="18">
        <v>22.344356999999999</v>
      </c>
    </row>
    <row r="725" spans="2:3" x14ac:dyDescent="0.25">
      <c r="B725" s="12">
        <v>40343</v>
      </c>
      <c r="C725" s="18">
        <v>25.484034999999999</v>
      </c>
    </row>
    <row r="726" spans="2:3" x14ac:dyDescent="0.25">
      <c r="B726" s="12">
        <v>40336</v>
      </c>
      <c r="C726" s="18">
        <v>24.802242</v>
      </c>
    </row>
    <row r="727" spans="2:3" x14ac:dyDescent="0.25">
      <c r="B727" s="12">
        <v>40329</v>
      </c>
      <c r="C727" s="18">
        <v>24.217846000000002</v>
      </c>
    </row>
    <row r="728" spans="2:3" x14ac:dyDescent="0.25">
      <c r="B728" s="12">
        <v>40322</v>
      </c>
      <c r="C728" s="18">
        <v>24.578789</v>
      </c>
    </row>
    <row r="729" spans="2:3" x14ac:dyDescent="0.25">
      <c r="B729" s="12">
        <v>40315</v>
      </c>
      <c r="C729" s="18">
        <v>23.833988000000002</v>
      </c>
    </row>
    <row r="730" spans="2:3" x14ac:dyDescent="0.25">
      <c r="B730" s="12">
        <v>40308</v>
      </c>
      <c r="C730" s="18">
        <v>24.905363000000001</v>
      </c>
    </row>
    <row r="731" spans="2:3" x14ac:dyDescent="0.25">
      <c r="B731" s="12">
        <v>40301</v>
      </c>
      <c r="C731" s="18">
        <v>24.412656999999999</v>
      </c>
    </row>
    <row r="732" spans="2:3" x14ac:dyDescent="0.25">
      <c r="B732" s="12">
        <v>40294</v>
      </c>
      <c r="C732" s="18">
        <v>25.638718000000001</v>
      </c>
    </row>
    <row r="733" spans="2:3" x14ac:dyDescent="0.25">
      <c r="B733" s="12">
        <v>40287</v>
      </c>
      <c r="C733" s="18">
        <v>27.890350000000002</v>
      </c>
    </row>
    <row r="734" spans="2:3" x14ac:dyDescent="0.25">
      <c r="B734" s="12">
        <v>40280</v>
      </c>
      <c r="C734" s="18">
        <v>26.84761</v>
      </c>
    </row>
    <row r="735" spans="2:3" x14ac:dyDescent="0.25">
      <c r="B735" s="12">
        <v>40273</v>
      </c>
      <c r="C735" s="18">
        <v>26.665133000000001</v>
      </c>
    </row>
    <row r="736" spans="2:3" x14ac:dyDescent="0.25">
      <c r="B736" s="12">
        <v>40266</v>
      </c>
      <c r="C736" s="18">
        <v>25.354655999999999</v>
      </c>
    </row>
    <row r="737" spans="2:3" x14ac:dyDescent="0.25">
      <c r="B737" s="12">
        <v>40259</v>
      </c>
      <c r="C737" s="18">
        <v>25.235009999999999</v>
      </c>
    </row>
    <row r="738" spans="2:3" x14ac:dyDescent="0.25">
      <c r="B738" s="12">
        <v>40252</v>
      </c>
      <c r="C738" s="18">
        <v>24.870353999999999</v>
      </c>
    </row>
    <row r="739" spans="2:3" x14ac:dyDescent="0.25">
      <c r="B739" s="12">
        <v>40245</v>
      </c>
      <c r="C739" s="18">
        <v>23.941631000000001</v>
      </c>
    </row>
    <row r="740" spans="2:3" x14ac:dyDescent="0.25">
      <c r="B740" s="12">
        <v>40238</v>
      </c>
      <c r="C740" s="18">
        <v>23.349083</v>
      </c>
    </row>
    <row r="741" spans="2:3" x14ac:dyDescent="0.25">
      <c r="B741" s="12">
        <v>40231</v>
      </c>
      <c r="C741" s="18">
        <v>23.104075999999999</v>
      </c>
    </row>
    <row r="742" spans="2:3" x14ac:dyDescent="0.25">
      <c r="B742" s="12">
        <v>40224</v>
      </c>
      <c r="C742" s="18">
        <v>23.388973</v>
      </c>
    </row>
    <row r="743" spans="2:3" x14ac:dyDescent="0.25">
      <c r="B743" s="12">
        <v>40217</v>
      </c>
      <c r="C743" s="18">
        <v>22.215246</v>
      </c>
    </row>
    <row r="744" spans="2:3" x14ac:dyDescent="0.25">
      <c r="B744" s="12">
        <v>40210</v>
      </c>
      <c r="C744" s="18">
        <v>21.417567999999999</v>
      </c>
    </row>
    <row r="745" spans="2:3" x14ac:dyDescent="0.25">
      <c r="B745" s="12">
        <v>40203</v>
      </c>
      <c r="C745" s="18">
        <v>21.058613000000001</v>
      </c>
    </row>
    <row r="746" spans="2:3" x14ac:dyDescent="0.25">
      <c r="B746" s="12">
        <v>40196</v>
      </c>
      <c r="C746" s="18">
        <v>20.602796999999999</v>
      </c>
    </row>
    <row r="747" spans="2:3" x14ac:dyDescent="0.25">
      <c r="B747" s="12">
        <v>40189</v>
      </c>
      <c r="C747" s="18">
        <v>20.112797</v>
      </c>
    </row>
    <row r="748" spans="2:3" x14ac:dyDescent="0.25">
      <c r="B748" s="12">
        <v>40182</v>
      </c>
      <c r="C748" s="18">
        <v>19.306678999999999</v>
      </c>
    </row>
    <row r="749" spans="2:3" x14ac:dyDescent="0.25">
      <c r="B749" s="12">
        <v>40175</v>
      </c>
      <c r="C749" s="18">
        <v>19.838415000000001</v>
      </c>
    </row>
    <row r="750" spans="2:3" x14ac:dyDescent="0.25">
      <c r="B750" s="12">
        <v>40168</v>
      </c>
      <c r="C750" s="18">
        <v>20.324894</v>
      </c>
    </row>
    <row r="751" spans="2:3" x14ac:dyDescent="0.25">
      <c r="B751" s="12">
        <v>40161</v>
      </c>
      <c r="C751" s="18">
        <v>19.872350999999998</v>
      </c>
    </row>
    <row r="752" spans="2:3" x14ac:dyDescent="0.25">
      <c r="B752" s="12">
        <v>40154</v>
      </c>
      <c r="C752" s="18">
        <v>18.356331000000001</v>
      </c>
    </row>
    <row r="753" spans="2:3" x14ac:dyDescent="0.25">
      <c r="B753" s="12">
        <v>40147</v>
      </c>
      <c r="C753" s="18">
        <v>18.220569999999999</v>
      </c>
    </row>
    <row r="754" spans="2:3" x14ac:dyDescent="0.25">
      <c r="B754" s="12">
        <v>40140</v>
      </c>
      <c r="C754" s="18">
        <v>17.620949</v>
      </c>
    </row>
    <row r="755" spans="2:3" x14ac:dyDescent="0.25">
      <c r="B755" s="12">
        <v>40133</v>
      </c>
      <c r="C755" s="18">
        <v>17.784990000000001</v>
      </c>
    </row>
    <row r="756" spans="2:3" x14ac:dyDescent="0.25">
      <c r="B756" s="12">
        <v>40126</v>
      </c>
      <c r="C756" s="18">
        <v>18.158349999999999</v>
      </c>
    </row>
    <row r="757" spans="2:3" x14ac:dyDescent="0.25">
      <c r="B757" s="12">
        <v>40119</v>
      </c>
      <c r="C757" s="18">
        <v>18.469467000000002</v>
      </c>
    </row>
    <row r="758" spans="2:3" x14ac:dyDescent="0.25">
      <c r="B758" s="12">
        <v>40112</v>
      </c>
      <c r="C758" s="18">
        <v>17.145771</v>
      </c>
    </row>
    <row r="759" spans="2:3" x14ac:dyDescent="0.25">
      <c r="B759" s="12">
        <v>40105</v>
      </c>
      <c r="C759" s="18">
        <v>17.700142</v>
      </c>
    </row>
    <row r="760" spans="2:3" x14ac:dyDescent="0.25">
      <c r="B760" s="12">
        <v>40098</v>
      </c>
      <c r="C760" s="18">
        <v>18.786242999999999</v>
      </c>
    </row>
    <row r="761" spans="2:3" x14ac:dyDescent="0.25">
      <c r="B761" s="12">
        <v>40091</v>
      </c>
      <c r="C761" s="18">
        <v>18.522324000000001</v>
      </c>
    </row>
    <row r="762" spans="2:3" x14ac:dyDescent="0.25">
      <c r="B762" s="12">
        <v>40084</v>
      </c>
      <c r="C762" s="18">
        <v>18.640222999999999</v>
      </c>
    </row>
    <row r="763" spans="2:3" x14ac:dyDescent="0.25">
      <c r="B763" s="12">
        <v>40077</v>
      </c>
      <c r="C763" s="18">
        <v>19.987711000000001</v>
      </c>
    </row>
    <row r="764" spans="2:3" x14ac:dyDescent="0.25">
      <c r="B764" s="12">
        <v>40070</v>
      </c>
      <c r="C764" s="18">
        <v>20.84112</v>
      </c>
    </row>
    <row r="765" spans="2:3" x14ac:dyDescent="0.25">
      <c r="B765" s="12">
        <v>40063</v>
      </c>
      <c r="C765" s="18">
        <v>19.398192999999999</v>
      </c>
    </row>
    <row r="766" spans="2:3" x14ac:dyDescent="0.25">
      <c r="B766" s="12">
        <v>40056</v>
      </c>
      <c r="C766" s="18">
        <v>19.319586000000001</v>
      </c>
    </row>
    <row r="767" spans="2:3" x14ac:dyDescent="0.25">
      <c r="B767" s="12">
        <v>40049</v>
      </c>
      <c r="C767" s="18">
        <v>18.819883000000001</v>
      </c>
    </row>
    <row r="768" spans="2:3" x14ac:dyDescent="0.25">
      <c r="B768" s="12">
        <v>40042</v>
      </c>
      <c r="C768" s="18">
        <v>18.679531000000001</v>
      </c>
    </row>
    <row r="769" spans="2:3" x14ac:dyDescent="0.25">
      <c r="B769" s="12">
        <v>40035</v>
      </c>
      <c r="C769" s="18">
        <v>17.803667000000001</v>
      </c>
    </row>
    <row r="770" spans="2:3" x14ac:dyDescent="0.25">
      <c r="B770" s="12">
        <v>40028</v>
      </c>
      <c r="C770" s="18">
        <v>17.921558000000001</v>
      </c>
    </row>
    <row r="771" spans="2:3" x14ac:dyDescent="0.25">
      <c r="B771" s="12">
        <v>40021</v>
      </c>
      <c r="C771" s="18">
        <v>18.185455000000001</v>
      </c>
    </row>
    <row r="772" spans="2:3" x14ac:dyDescent="0.25">
      <c r="B772" s="12">
        <v>40014</v>
      </c>
      <c r="C772" s="18">
        <v>18.819883000000001</v>
      </c>
    </row>
    <row r="773" spans="2:3" x14ac:dyDescent="0.25">
      <c r="B773" s="12">
        <v>40007</v>
      </c>
      <c r="C773" s="18">
        <v>18.926569000000001</v>
      </c>
    </row>
    <row r="774" spans="2:3" x14ac:dyDescent="0.25">
      <c r="B774" s="12">
        <v>40000</v>
      </c>
      <c r="C774" s="18">
        <v>18.027322999999999</v>
      </c>
    </row>
    <row r="775" spans="2:3" x14ac:dyDescent="0.25">
      <c r="B775" s="12">
        <v>39993</v>
      </c>
      <c r="C775" s="18">
        <v>18.417290000000001</v>
      </c>
    </row>
    <row r="776" spans="2:3" x14ac:dyDescent="0.25">
      <c r="B776" s="12">
        <v>39986</v>
      </c>
      <c r="C776" s="18">
        <v>17.943767999999999</v>
      </c>
    </row>
    <row r="777" spans="2:3" x14ac:dyDescent="0.25">
      <c r="B777" s="12">
        <v>39979</v>
      </c>
      <c r="C777" s="18">
        <v>19.330905999999999</v>
      </c>
    </row>
    <row r="778" spans="2:3" x14ac:dyDescent="0.25">
      <c r="B778" s="12">
        <v>39972</v>
      </c>
      <c r="C778" s="18">
        <v>18.829526999999999</v>
      </c>
    </row>
    <row r="779" spans="2:3" x14ac:dyDescent="0.25">
      <c r="B779" s="12">
        <v>39965</v>
      </c>
      <c r="C779" s="18">
        <v>19.459040000000002</v>
      </c>
    </row>
    <row r="780" spans="2:3" x14ac:dyDescent="0.25">
      <c r="B780" s="12">
        <v>39958</v>
      </c>
      <c r="C780" s="18">
        <v>20.149830000000001</v>
      </c>
    </row>
    <row r="781" spans="2:3" x14ac:dyDescent="0.25">
      <c r="B781" s="12">
        <v>39951</v>
      </c>
      <c r="C781" s="18">
        <v>18.406147000000001</v>
      </c>
    </row>
    <row r="782" spans="2:3" x14ac:dyDescent="0.25">
      <c r="B782" s="12">
        <v>39944</v>
      </c>
      <c r="C782" s="18">
        <v>18.996656000000002</v>
      </c>
    </row>
    <row r="783" spans="2:3" x14ac:dyDescent="0.25">
      <c r="B783" s="12">
        <v>39937</v>
      </c>
      <c r="C783" s="18">
        <v>20.066261000000001</v>
      </c>
    </row>
    <row r="784" spans="2:3" x14ac:dyDescent="0.25">
      <c r="B784" s="12">
        <v>39930</v>
      </c>
      <c r="C784" s="18">
        <v>20.121969</v>
      </c>
    </row>
    <row r="785" spans="2:3" x14ac:dyDescent="0.25">
      <c r="B785" s="12">
        <v>39923</v>
      </c>
      <c r="C785" s="18">
        <v>22.127485</v>
      </c>
    </row>
    <row r="786" spans="2:3" x14ac:dyDescent="0.25">
      <c r="B786" s="12">
        <v>39916</v>
      </c>
      <c r="C786" s="18">
        <v>22.021636999999998</v>
      </c>
    </row>
    <row r="787" spans="2:3" x14ac:dyDescent="0.25">
      <c r="B787" s="12">
        <v>39909</v>
      </c>
      <c r="C787" s="18">
        <v>20.519311999999999</v>
      </c>
    </row>
    <row r="788" spans="2:3" x14ac:dyDescent="0.25">
      <c r="B788" s="12">
        <v>39902</v>
      </c>
      <c r="C788" s="18">
        <v>20.214624000000001</v>
      </c>
    </row>
    <row r="789" spans="2:3" x14ac:dyDescent="0.25">
      <c r="B789" s="12">
        <v>39895</v>
      </c>
      <c r="C789" s="18">
        <v>19.616330999999999</v>
      </c>
    </row>
    <row r="790" spans="2:3" x14ac:dyDescent="0.25">
      <c r="B790" s="12">
        <v>39888</v>
      </c>
      <c r="C790" s="18">
        <v>18.768744999999999</v>
      </c>
    </row>
    <row r="791" spans="2:3" x14ac:dyDescent="0.25">
      <c r="B791" s="12">
        <v>39881</v>
      </c>
      <c r="C791" s="18">
        <v>15.843747</v>
      </c>
    </row>
    <row r="792" spans="2:3" x14ac:dyDescent="0.25">
      <c r="B792" s="12">
        <v>39874</v>
      </c>
      <c r="C792" s="18">
        <v>13.771871000000001</v>
      </c>
    </row>
    <row r="793" spans="2:3" x14ac:dyDescent="0.25">
      <c r="B793" s="12">
        <v>39867</v>
      </c>
      <c r="C793" s="18">
        <v>15.034943999999999</v>
      </c>
    </row>
    <row r="794" spans="2:3" x14ac:dyDescent="0.25">
      <c r="B794" s="12">
        <v>39860</v>
      </c>
      <c r="C794" s="18">
        <v>15.638778</v>
      </c>
    </row>
    <row r="795" spans="2:3" x14ac:dyDescent="0.25">
      <c r="B795" s="12">
        <v>39853</v>
      </c>
      <c r="C795" s="18">
        <v>16.242611</v>
      </c>
    </row>
    <row r="796" spans="2:3" x14ac:dyDescent="0.25">
      <c r="B796" s="12">
        <v>39846</v>
      </c>
      <c r="C796" s="18">
        <v>15.893605000000001</v>
      </c>
    </row>
    <row r="797" spans="2:3" x14ac:dyDescent="0.25">
      <c r="B797" s="12">
        <v>39839</v>
      </c>
      <c r="C797" s="18">
        <v>14.525282000000001</v>
      </c>
    </row>
    <row r="798" spans="2:3" x14ac:dyDescent="0.25">
      <c r="B798" s="12">
        <v>39832</v>
      </c>
      <c r="C798" s="18">
        <v>14.752414999999999</v>
      </c>
    </row>
    <row r="799" spans="2:3" x14ac:dyDescent="0.25">
      <c r="B799" s="12">
        <v>39825</v>
      </c>
      <c r="C799" s="18">
        <v>14.386789</v>
      </c>
    </row>
    <row r="800" spans="2:3" x14ac:dyDescent="0.25">
      <c r="B800" s="12">
        <v>39818</v>
      </c>
      <c r="C800" s="18">
        <v>14.677968</v>
      </c>
    </row>
    <row r="801" spans="2:3" x14ac:dyDescent="0.25">
      <c r="B801" s="12">
        <v>39811</v>
      </c>
      <c r="C801" s="18">
        <v>16.251396</v>
      </c>
    </row>
    <row r="802" spans="2:3" x14ac:dyDescent="0.25">
      <c r="B802" s="12">
        <v>39804</v>
      </c>
      <c r="C802" s="18">
        <v>15.679239000000001</v>
      </c>
    </row>
    <row r="803" spans="2:3" x14ac:dyDescent="0.25">
      <c r="B803" s="12">
        <v>39797</v>
      </c>
      <c r="C803" s="18">
        <v>15.706747</v>
      </c>
    </row>
    <row r="804" spans="2:3" x14ac:dyDescent="0.25">
      <c r="B804" s="12">
        <v>39790</v>
      </c>
      <c r="C804" s="18">
        <v>12.103270999999999</v>
      </c>
    </row>
    <row r="805" spans="2:3" x14ac:dyDescent="0.25">
      <c r="B805" s="12">
        <v>39783</v>
      </c>
      <c r="C805" s="18">
        <v>11.278046</v>
      </c>
    </row>
    <row r="806" spans="2:3" x14ac:dyDescent="0.25">
      <c r="B806" s="12">
        <v>39776</v>
      </c>
      <c r="C806" s="18">
        <v>10.062222</v>
      </c>
    </row>
    <row r="807" spans="2:3" x14ac:dyDescent="0.25">
      <c r="B807" s="12">
        <v>39769</v>
      </c>
      <c r="C807" s="18">
        <v>7.867127</v>
      </c>
    </row>
    <row r="808" spans="2:3" x14ac:dyDescent="0.25">
      <c r="B808" s="12">
        <v>39762</v>
      </c>
      <c r="C808" s="18">
        <v>9.5505809999999993</v>
      </c>
    </row>
    <row r="809" spans="2:3" x14ac:dyDescent="0.25">
      <c r="B809" s="12">
        <v>39755</v>
      </c>
      <c r="C809" s="18">
        <v>10.777412999999999</v>
      </c>
    </row>
    <row r="810" spans="2:3" x14ac:dyDescent="0.25">
      <c r="B810" s="12">
        <v>39748</v>
      </c>
      <c r="C810" s="18">
        <v>12.196796000000001</v>
      </c>
    </row>
    <row r="811" spans="2:3" x14ac:dyDescent="0.25">
      <c r="B811" s="12">
        <v>39741</v>
      </c>
      <c r="C811" s="18">
        <v>10.293284</v>
      </c>
    </row>
    <row r="812" spans="2:3" x14ac:dyDescent="0.25">
      <c r="B812" s="12">
        <v>39734</v>
      </c>
      <c r="C812" s="18">
        <v>11.668654</v>
      </c>
    </row>
    <row r="813" spans="2:3" x14ac:dyDescent="0.25">
      <c r="B813" s="12">
        <v>39727</v>
      </c>
      <c r="C813" s="18">
        <v>11.696749000000001</v>
      </c>
    </row>
    <row r="814" spans="2:3" x14ac:dyDescent="0.25">
      <c r="B814" s="12">
        <v>39720</v>
      </c>
      <c r="C814" s="18">
        <v>14.982533</v>
      </c>
    </row>
    <row r="815" spans="2:3" x14ac:dyDescent="0.25">
      <c r="B815" s="12">
        <v>39713</v>
      </c>
      <c r="C815" s="18">
        <v>15.588386</v>
      </c>
    </row>
    <row r="816" spans="2:3" x14ac:dyDescent="0.25">
      <c r="B816" s="12">
        <v>39706</v>
      </c>
      <c r="C816" s="18">
        <v>17.313143</v>
      </c>
    </row>
    <row r="817" spans="2:3" x14ac:dyDescent="0.25">
      <c r="B817" s="12">
        <v>39699</v>
      </c>
      <c r="C817" s="18">
        <v>16.609055999999999</v>
      </c>
    </row>
    <row r="818" spans="2:3" x14ac:dyDescent="0.25">
      <c r="B818" s="12">
        <v>39692</v>
      </c>
      <c r="C818" s="18">
        <v>16.237901999999998</v>
      </c>
    </row>
    <row r="819" spans="2:3" x14ac:dyDescent="0.25">
      <c r="B819" s="12">
        <v>39685</v>
      </c>
      <c r="C819" s="18">
        <v>15.986821000000001</v>
      </c>
    </row>
    <row r="820" spans="2:3" x14ac:dyDescent="0.25">
      <c r="B820" s="12">
        <v>39678</v>
      </c>
      <c r="C820" s="18">
        <v>18.322901000000002</v>
      </c>
    </row>
    <row r="821" spans="2:3" x14ac:dyDescent="0.25">
      <c r="B821" s="12">
        <v>39671</v>
      </c>
      <c r="C821" s="18">
        <v>19.671053000000001</v>
      </c>
    </row>
    <row r="822" spans="2:3" x14ac:dyDescent="0.25">
      <c r="B822" s="12">
        <v>39664</v>
      </c>
      <c r="C822" s="18">
        <v>19.458190999999999</v>
      </c>
    </row>
    <row r="823" spans="2:3" x14ac:dyDescent="0.25">
      <c r="B823" s="12">
        <v>39657</v>
      </c>
      <c r="C823" s="18">
        <v>17.504187000000002</v>
      </c>
    </row>
    <row r="824" spans="2:3" x14ac:dyDescent="0.25">
      <c r="B824" s="12">
        <v>39650</v>
      </c>
      <c r="C824" s="18">
        <v>16.974743</v>
      </c>
    </row>
    <row r="825" spans="2:3" x14ac:dyDescent="0.25">
      <c r="B825" s="12">
        <v>39643</v>
      </c>
      <c r="C825" s="18">
        <v>17.203987000000001</v>
      </c>
    </row>
    <row r="826" spans="2:3" x14ac:dyDescent="0.25">
      <c r="B826" s="12">
        <v>39636</v>
      </c>
      <c r="C826" s="18">
        <v>15.841443</v>
      </c>
    </row>
    <row r="827" spans="2:3" x14ac:dyDescent="0.25">
      <c r="B827" s="12">
        <v>39629</v>
      </c>
      <c r="C827" s="18">
        <v>17.056273000000001</v>
      </c>
    </row>
    <row r="828" spans="2:3" x14ac:dyDescent="0.25">
      <c r="B828" s="12">
        <v>39622</v>
      </c>
      <c r="C828" s="18">
        <v>17.495553999999998</v>
      </c>
    </row>
    <row r="829" spans="2:3" x14ac:dyDescent="0.25">
      <c r="B829" s="12">
        <v>39615</v>
      </c>
      <c r="C829" s="18">
        <v>17.159303999999999</v>
      </c>
    </row>
    <row r="830" spans="2:3" x14ac:dyDescent="0.25">
      <c r="B830" s="12">
        <v>39608</v>
      </c>
      <c r="C830" s="18">
        <v>17.609444</v>
      </c>
    </row>
    <row r="831" spans="2:3" x14ac:dyDescent="0.25">
      <c r="B831" s="12">
        <v>39601</v>
      </c>
      <c r="C831" s="18">
        <v>17.441319</v>
      </c>
    </row>
    <row r="832" spans="2:3" x14ac:dyDescent="0.25">
      <c r="B832" s="12">
        <v>39594</v>
      </c>
      <c r="C832" s="18">
        <v>18.574793</v>
      </c>
    </row>
    <row r="833" spans="2:3" x14ac:dyDescent="0.25">
      <c r="B833" s="12">
        <v>39587</v>
      </c>
      <c r="C833" s="18">
        <v>17.213539000000001</v>
      </c>
    </row>
    <row r="834" spans="2:3" x14ac:dyDescent="0.25">
      <c r="B834" s="12">
        <v>39580</v>
      </c>
      <c r="C834" s="18">
        <v>19.534706</v>
      </c>
    </row>
    <row r="835" spans="2:3" x14ac:dyDescent="0.25">
      <c r="B835" s="12">
        <v>39573</v>
      </c>
      <c r="C835" s="18">
        <v>19.399121999999998</v>
      </c>
    </row>
    <row r="836" spans="2:3" x14ac:dyDescent="0.25">
      <c r="B836" s="12">
        <v>39566</v>
      </c>
      <c r="C836" s="18">
        <v>19.811302000000001</v>
      </c>
    </row>
    <row r="837" spans="2:3" x14ac:dyDescent="0.25">
      <c r="B837" s="12">
        <v>39559</v>
      </c>
      <c r="C837" s="18">
        <v>19.382866</v>
      </c>
    </row>
    <row r="838" spans="2:3" x14ac:dyDescent="0.25">
      <c r="B838" s="12">
        <v>39552</v>
      </c>
      <c r="C838" s="18">
        <v>19.372012999999999</v>
      </c>
    </row>
    <row r="839" spans="2:3" x14ac:dyDescent="0.25">
      <c r="B839" s="12">
        <v>39545</v>
      </c>
      <c r="C839" s="18">
        <v>18.317125000000001</v>
      </c>
    </row>
    <row r="840" spans="2:3" x14ac:dyDescent="0.25">
      <c r="B840" s="12">
        <v>39538</v>
      </c>
      <c r="C840" s="18">
        <v>18.56531</v>
      </c>
    </row>
    <row r="841" spans="2:3" x14ac:dyDescent="0.25">
      <c r="B841" s="12">
        <v>39531</v>
      </c>
      <c r="C841" s="18">
        <v>17.097788000000001</v>
      </c>
    </row>
    <row r="842" spans="2:3" x14ac:dyDescent="0.25">
      <c r="B842" s="12">
        <v>39524</v>
      </c>
      <c r="C842" s="18">
        <v>18.532948000000001</v>
      </c>
    </row>
    <row r="843" spans="2:3" x14ac:dyDescent="0.25">
      <c r="B843" s="12">
        <v>39517</v>
      </c>
      <c r="C843" s="18">
        <v>15.797506</v>
      </c>
    </row>
    <row r="844" spans="2:3" x14ac:dyDescent="0.25">
      <c r="B844" s="12">
        <v>39510</v>
      </c>
      <c r="C844" s="18">
        <v>15.241787</v>
      </c>
    </row>
    <row r="845" spans="2:3" x14ac:dyDescent="0.25">
      <c r="B845" s="12">
        <v>39503</v>
      </c>
      <c r="C845" s="18">
        <v>16.633790999999999</v>
      </c>
    </row>
    <row r="846" spans="2:3" x14ac:dyDescent="0.25">
      <c r="B846" s="12">
        <v>39496</v>
      </c>
      <c r="C846" s="18">
        <v>16.930531999999999</v>
      </c>
    </row>
    <row r="847" spans="2:3" x14ac:dyDescent="0.25">
      <c r="B847" s="12">
        <v>39489</v>
      </c>
      <c r="C847" s="18">
        <v>16.477322000000001</v>
      </c>
    </row>
    <row r="848" spans="2:3" x14ac:dyDescent="0.25">
      <c r="B848" s="12">
        <v>39482</v>
      </c>
      <c r="C848" s="18">
        <v>14.491849</v>
      </c>
    </row>
    <row r="849" spans="2:3" x14ac:dyDescent="0.25">
      <c r="B849" s="12">
        <v>39475</v>
      </c>
      <c r="C849" s="18">
        <v>15.560119</v>
      </c>
    </row>
    <row r="850" spans="2:3" x14ac:dyDescent="0.25">
      <c r="B850" s="12">
        <v>39468</v>
      </c>
      <c r="C850" s="18">
        <v>14.141147</v>
      </c>
    </row>
    <row r="851" spans="2:3" x14ac:dyDescent="0.25">
      <c r="B851" s="12">
        <v>39461</v>
      </c>
      <c r="C851" s="18">
        <v>11.972223</v>
      </c>
    </row>
    <row r="852" spans="2:3" x14ac:dyDescent="0.25">
      <c r="B852" s="12">
        <v>39454</v>
      </c>
      <c r="C852" s="18">
        <v>11.884086</v>
      </c>
    </row>
    <row r="853" spans="2:3" x14ac:dyDescent="0.25">
      <c r="B853" s="12">
        <v>39447</v>
      </c>
      <c r="C853" s="18">
        <v>13.704997000000001</v>
      </c>
    </row>
    <row r="854" spans="2:3" x14ac:dyDescent="0.25">
      <c r="B854" s="12">
        <v>39440</v>
      </c>
      <c r="C854" s="18">
        <v>14.79218</v>
      </c>
    </row>
    <row r="855" spans="2:3" x14ac:dyDescent="0.25">
      <c r="B855" s="12">
        <v>39433</v>
      </c>
      <c r="C855" s="18">
        <v>14.733271999999999</v>
      </c>
    </row>
    <row r="856" spans="2:3" x14ac:dyDescent="0.25">
      <c r="B856" s="12">
        <v>39426</v>
      </c>
      <c r="C856" s="18">
        <v>19.167711000000001</v>
      </c>
    </row>
    <row r="857" spans="2:3" x14ac:dyDescent="0.25">
      <c r="B857" s="12">
        <v>39419</v>
      </c>
      <c r="C857" s="18">
        <v>21.026109999999999</v>
      </c>
    </row>
    <row r="858" spans="2:3" x14ac:dyDescent="0.25">
      <c r="B858" s="12">
        <v>39412</v>
      </c>
      <c r="C858" s="18">
        <v>21.309947999999999</v>
      </c>
    </row>
    <row r="859" spans="2:3" x14ac:dyDescent="0.25">
      <c r="B859" s="12">
        <v>39405</v>
      </c>
      <c r="C859" s="18">
        <v>21.101078000000001</v>
      </c>
    </row>
    <row r="860" spans="2:3" x14ac:dyDescent="0.25">
      <c r="B860" s="12">
        <v>39398</v>
      </c>
      <c r="C860" s="18">
        <v>21.309947999999999</v>
      </c>
    </row>
    <row r="861" spans="2:3" x14ac:dyDescent="0.25">
      <c r="B861" s="12">
        <v>39391</v>
      </c>
      <c r="C861" s="18">
        <v>21.492042999999999</v>
      </c>
    </row>
    <row r="862" spans="2:3" x14ac:dyDescent="0.25">
      <c r="B862" s="12">
        <v>39384</v>
      </c>
      <c r="C862" s="18">
        <v>21.963342999999998</v>
      </c>
    </row>
    <row r="863" spans="2:3" x14ac:dyDescent="0.25">
      <c r="B863" s="12">
        <v>39377</v>
      </c>
      <c r="C863" s="18">
        <v>22.980903999999999</v>
      </c>
    </row>
    <row r="864" spans="2:3" x14ac:dyDescent="0.25">
      <c r="B864" s="12">
        <v>39370</v>
      </c>
      <c r="C864" s="18">
        <v>23.082657000000001</v>
      </c>
    </row>
    <row r="865" spans="2:3" x14ac:dyDescent="0.25">
      <c r="B865" s="12">
        <v>39363</v>
      </c>
      <c r="C865" s="18">
        <v>23.173704000000001</v>
      </c>
    </row>
    <row r="866" spans="2:3" x14ac:dyDescent="0.25">
      <c r="B866" s="12">
        <v>39356</v>
      </c>
      <c r="C866" s="18">
        <v>23.499034999999999</v>
      </c>
    </row>
    <row r="867" spans="2:3" x14ac:dyDescent="0.25">
      <c r="B867" s="12">
        <v>39349</v>
      </c>
      <c r="C867" s="18">
        <v>22.325695</v>
      </c>
    </row>
    <row r="868" spans="2:3" x14ac:dyDescent="0.25">
      <c r="B868" s="12">
        <v>39342</v>
      </c>
      <c r="C868" s="18">
        <v>23.371037000000001</v>
      </c>
    </row>
    <row r="869" spans="2:3" x14ac:dyDescent="0.25">
      <c r="B869" s="12">
        <v>39335</v>
      </c>
      <c r="C869" s="18">
        <v>22.635019</v>
      </c>
    </row>
    <row r="870" spans="2:3" x14ac:dyDescent="0.25">
      <c r="B870" s="12">
        <v>39328</v>
      </c>
      <c r="C870" s="18">
        <v>21.797678000000001</v>
      </c>
    </row>
    <row r="871" spans="2:3" x14ac:dyDescent="0.25">
      <c r="B871" s="12">
        <v>39321</v>
      </c>
      <c r="C871" s="18">
        <v>22.187021000000001</v>
      </c>
    </row>
    <row r="872" spans="2:3" x14ac:dyDescent="0.25">
      <c r="B872" s="12">
        <v>39314</v>
      </c>
      <c r="C872" s="18">
        <v>22.576355</v>
      </c>
    </row>
    <row r="873" spans="2:3" x14ac:dyDescent="0.25">
      <c r="B873" s="12">
        <v>39307</v>
      </c>
      <c r="C873" s="18">
        <v>20.762993000000002</v>
      </c>
    </row>
    <row r="874" spans="2:3" x14ac:dyDescent="0.25">
      <c r="B874" s="12">
        <v>39300</v>
      </c>
      <c r="C874" s="18">
        <v>22.901703000000001</v>
      </c>
    </row>
    <row r="875" spans="2:3" x14ac:dyDescent="0.25">
      <c r="B875" s="12">
        <v>39293</v>
      </c>
      <c r="C875" s="18">
        <v>23.765709000000001</v>
      </c>
    </row>
    <row r="876" spans="2:3" x14ac:dyDescent="0.25">
      <c r="B876" s="12">
        <v>39286</v>
      </c>
      <c r="C876" s="18">
        <v>22.405692999999999</v>
      </c>
    </row>
    <row r="877" spans="2:3" x14ac:dyDescent="0.25">
      <c r="B877" s="12">
        <v>39279</v>
      </c>
      <c r="C877" s="18">
        <v>23.216374999999999</v>
      </c>
    </row>
    <row r="878" spans="2:3" x14ac:dyDescent="0.25">
      <c r="B878" s="12">
        <v>39272</v>
      </c>
      <c r="C878" s="18">
        <v>23.915050999999998</v>
      </c>
    </row>
    <row r="879" spans="2:3" x14ac:dyDescent="0.25">
      <c r="B879" s="12">
        <v>39265</v>
      </c>
      <c r="C879" s="18">
        <v>23.590059</v>
      </c>
    </row>
    <row r="880" spans="2:3" x14ac:dyDescent="0.25">
      <c r="B880" s="12">
        <v>39258</v>
      </c>
      <c r="C880" s="18">
        <v>23.366961</v>
      </c>
    </row>
    <row r="881" spans="2:3" x14ac:dyDescent="0.25">
      <c r="B881" s="12">
        <v>39251</v>
      </c>
      <c r="C881" s="18">
        <v>22.803888000000001</v>
      </c>
    </row>
    <row r="882" spans="2:3" x14ac:dyDescent="0.25">
      <c r="B882" s="12">
        <v>39244</v>
      </c>
      <c r="C882" s="18">
        <v>24.891468</v>
      </c>
    </row>
    <row r="883" spans="2:3" x14ac:dyDescent="0.25">
      <c r="B883" s="12">
        <v>39237</v>
      </c>
      <c r="C883" s="18">
        <v>24.020311</v>
      </c>
    </row>
    <row r="884" spans="2:3" x14ac:dyDescent="0.25">
      <c r="B884" s="12">
        <v>39230</v>
      </c>
      <c r="C884" s="18">
        <v>24.328405</v>
      </c>
    </row>
    <row r="885" spans="2:3" x14ac:dyDescent="0.25">
      <c r="B885" s="12">
        <v>39223</v>
      </c>
      <c r="C885" s="18">
        <v>24.073440999999999</v>
      </c>
    </row>
    <row r="886" spans="2:3" x14ac:dyDescent="0.25">
      <c r="B886" s="12">
        <v>39216</v>
      </c>
      <c r="C886" s="18">
        <v>24.084064000000001</v>
      </c>
    </row>
    <row r="887" spans="2:3" x14ac:dyDescent="0.25">
      <c r="B887" s="12">
        <v>39209</v>
      </c>
      <c r="C887" s="18">
        <v>24.328405</v>
      </c>
    </row>
    <row r="888" spans="2:3" x14ac:dyDescent="0.25">
      <c r="B888" s="12">
        <v>39202</v>
      </c>
      <c r="C888" s="18">
        <v>22.957933000000001</v>
      </c>
    </row>
    <row r="889" spans="2:3" x14ac:dyDescent="0.25">
      <c r="B889" s="12">
        <v>39195</v>
      </c>
      <c r="C889" s="18">
        <v>22.479876000000001</v>
      </c>
    </row>
    <row r="890" spans="2:3" x14ac:dyDescent="0.25">
      <c r="B890" s="12">
        <v>39188</v>
      </c>
      <c r="C890" s="18">
        <v>21.911494999999999</v>
      </c>
    </row>
    <row r="891" spans="2:3" x14ac:dyDescent="0.25">
      <c r="B891" s="12">
        <v>39181</v>
      </c>
      <c r="C891" s="18">
        <v>21.667154</v>
      </c>
    </row>
    <row r="892" spans="2:3" x14ac:dyDescent="0.25">
      <c r="B892" s="12">
        <v>39174</v>
      </c>
      <c r="C892" s="18">
        <v>22.234831</v>
      </c>
    </row>
    <row r="893" spans="2:3" x14ac:dyDescent="0.25">
      <c r="B893" s="12">
        <v>39167</v>
      </c>
      <c r="C893" s="18">
        <v>21.759377000000001</v>
      </c>
    </row>
    <row r="894" spans="2:3" x14ac:dyDescent="0.25">
      <c r="B894" s="12">
        <v>39160</v>
      </c>
      <c r="C894" s="18">
        <v>21.828057999999999</v>
      </c>
    </row>
    <row r="895" spans="2:3" x14ac:dyDescent="0.25">
      <c r="B895" s="12">
        <v>39153</v>
      </c>
      <c r="C895" s="18">
        <v>20.829633999999999</v>
      </c>
    </row>
    <row r="896" spans="2:3" x14ac:dyDescent="0.25">
      <c r="B896" s="12">
        <v>39146</v>
      </c>
      <c r="C896" s="18">
        <v>21.025092999999998</v>
      </c>
    </row>
    <row r="897" spans="2:3" x14ac:dyDescent="0.25">
      <c r="B897" s="12">
        <v>39139</v>
      </c>
      <c r="C897" s="18">
        <v>21.019805999999999</v>
      </c>
    </row>
    <row r="898" spans="2:3" x14ac:dyDescent="0.25">
      <c r="B898" s="12">
        <v>39132</v>
      </c>
      <c r="C898" s="18">
        <v>22.535938000000002</v>
      </c>
    </row>
    <row r="899" spans="2:3" x14ac:dyDescent="0.25">
      <c r="B899" s="12">
        <v>39125</v>
      </c>
      <c r="C899" s="18">
        <v>22.562346000000002</v>
      </c>
    </row>
    <row r="900" spans="2:3" x14ac:dyDescent="0.25">
      <c r="B900" s="12">
        <v>39118</v>
      </c>
      <c r="C900" s="18">
        <v>21.859750999999999</v>
      </c>
    </row>
    <row r="901" spans="2:3" x14ac:dyDescent="0.25">
      <c r="B901" s="12">
        <v>39111</v>
      </c>
      <c r="C901" s="18">
        <v>21.278656000000002</v>
      </c>
    </row>
    <row r="902" spans="2:3" x14ac:dyDescent="0.25">
      <c r="B902" s="12">
        <v>39104</v>
      </c>
      <c r="C902" s="18">
        <v>20.243255999999999</v>
      </c>
    </row>
    <row r="903" spans="2:3" x14ac:dyDescent="0.25">
      <c r="B903" s="12">
        <v>39097</v>
      </c>
      <c r="C903" s="18">
        <v>21.083200000000001</v>
      </c>
    </row>
    <row r="904" spans="2:3" x14ac:dyDescent="0.25">
      <c r="B904" s="12">
        <v>39090</v>
      </c>
      <c r="C904" s="18">
        <v>20.829633999999999</v>
      </c>
    </row>
    <row r="905" spans="2:3" x14ac:dyDescent="0.25">
      <c r="B905" s="12">
        <v>39083</v>
      </c>
      <c r="C905" s="18">
        <v>20.671147999999999</v>
      </c>
    </row>
    <row r="906" spans="2:3" x14ac:dyDescent="0.25">
      <c r="B906" s="12">
        <v>39076</v>
      </c>
      <c r="C906" s="18">
        <v>21.220548999999998</v>
      </c>
    </row>
    <row r="907" spans="2:3" x14ac:dyDescent="0.25">
      <c r="B907" s="12">
        <v>39069</v>
      </c>
      <c r="C907" s="18">
        <v>21.352608</v>
      </c>
    </row>
    <row r="908" spans="2:3" x14ac:dyDescent="0.25">
      <c r="B908" s="12">
        <v>39062</v>
      </c>
      <c r="C908" s="18">
        <v>21.363181999999998</v>
      </c>
    </row>
    <row r="909" spans="2:3" x14ac:dyDescent="0.25">
      <c r="B909" s="12">
        <v>39055</v>
      </c>
      <c r="C909" s="18">
        <v>21.236398999999999</v>
      </c>
    </row>
    <row r="910" spans="2:3" x14ac:dyDescent="0.25">
      <c r="B910" s="12">
        <v>39048</v>
      </c>
      <c r="C910" s="18">
        <v>21.162447</v>
      </c>
    </row>
    <row r="911" spans="2:3" x14ac:dyDescent="0.25">
      <c r="B911" s="12">
        <v>39041</v>
      </c>
      <c r="C911" s="18">
        <v>21.262810000000002</v>
      </c>
    </row>
    <row r="912" spans="2:3" x14ac:dyDescent="0.25">
      <c r="B912" s="12">
        <v>39034</v>
      </c>
      <c r="C912" s="18">
        <v>21.542793</v>
      </c>
    </row>
    <row r="913" spans="2:3" x14ac:dyDescent="0.25">
      <c r="B913" s="12">
        <v>39027</v>
      </c>
      <c r="C913" s="18">
        <v>21.616752999999999</v>
      </c>
    </row>
    <row r="914" spans="2:3" x14ac:dyDescent="0.25">
      <c r="B914" s="12">
        <v>39020</v>
      </c>
      <c r="C914" s="18">
        <v>21.083200000000001</v>
      </c>
    </row>
    <row r="915" spans="2:3" x14ac:dyDescent="0.25">
      <c r="B915" s="12">
        <v>39013</v>
      </c>
      <c r="C915" s="18">
        <v>21.659016000000001</v>
      </c>
    </row>
    <row r="916" spans="2:3" x14ac:dyDescent="0.25">
      <c r="B916" s="12">
        <v>39006</v>
      </c>
      <c r="C916" s="18">
        <v>21.960117</v>
      </c>
    </row>
    <row r="917" spans="2:3" x14ac:dyDescent="0.25">
      <c r="B917" s="12">
        <v>38999</v>
      </c>
      <c r="C917" s="18">
        <v>23.000805</v>
      </c>
    </row>
    <row r="918" spans="2:3" x14ac:dyDescent="0.25">
      <c r="B918" s="12">
        <v>38992</v>
      </c>
      <c r="C918" s="18">
        <v>23.143442</v>
      </c>
    </row>
    <row r="919" spans="2:3" x14ac:dyDescent="0.25">
      <c r="B919" s="12">
        <v>38985</v>
      </c>
      <c r="C919" s="18">
        <v>22.435568</v>
      </c>
    </row>
    <row r="920" spans="2:3" x14ac:dyDescent="0.25">
      <c r="B920" s="12">
        <v>38978</v>
      </c>
      <c r="C920" s="18">
        <v>22.388023</v>
      </c>
    </row>
    <row r="921" spans="2:3" x14ac:dyDescent="0.25">
      <c r="B921" s="12">
        <v>38971</v>
      </c>
      <c r="C921" s="18">
        <v>20.486259</v>
      </c>
    </row>
    <row r="922" spans="2:3" x14ac:dyDescent="0.25">
      <c r="B922" s="12">
        <v>38964</v>
      </c>
      <c r="C922" s="18">
        <v>19.265961000000001</v>
      </c>
    </row>
    <row r="923" spans="2:3" x14ac:dyDescent="0.25">
      <c r="B923" s="12">
        <v>38957</v>
      </c>
      <c r="C923" s="18">
        <v>18.996535999999999</v>
      </c>
    </row>
    <row r="924" spans="2:3" x14ac:dyDescent="0.25">
      <c r="B924" s="12">
        <v>38950</v>
      </c>
      <c r="C924" s="18">
        <v>18.304506</v>
      </c>
    </row>
    <row r="925" spans="2:3" x14ac:dyDescent="0.25">
      <c r="B925" s="12">
        <v>38943</v>
      </c>
      <c r="C925" s="18">
        <v>19.545929000000001</v>
      </c>
    </row>
    <row r="926" spans="2:3" x14ac:dyDescent="0.25">
      <c r="B926" s="12">
        <v>38936</v>
      </c>
      <c r="C926" s="18">
        <v>18.161877</v>
      </c>
    </row>
    <row r="927" spans="2:3" x14ac:dyDescent="0.25">
      <c r="B927" s="12">
        <v>38929</v>
      </c>
      <c r="C927" s="18">
        <v>18.60033</v>
      </c>
    </row>
    <row r="928" spans="2:3" x14ac:dyDescent="0.25">
      <c r="B928" s="12">
        <v>38922</v>
      </c>
      <c r="C928" s="18">
        <v>17.881886999999999</v>
      </c>
    </row>
    <row r="929" spans="2:3" x14ac:dyDescent="0.25">
      <c r="B929" s="12">
        <v>38915</v>
      </c>
      <c r="C929" s="18">
        <v>17.58606</v>
      </c>
    </row>
    <row r="930" spans="2:3" x14ac:dyDescent="0.25">
      <c r="B930" s="12">
        <v>38908</v>
      </c>
      <c r="C930" s="18">
        <v>18.320349</v>
      </c>
    </row>
    <row r="931" spans="2:3" x14ac:dyDescent="0.25">
      <c r="B931" s="12">
        <v>38901</v>
      </c>
      <c r="C931" s="18">
        <v>20.042511000000001</v>
      </c>
    </row>
    <row r="932" spans="2:3" x14ac:dyDescent="0.25">
      <c r="B932" s="12">
        <v>38894</v>
      </c>
      <c r="C932" s="18">
        <v>20.813786</v>
      </c>
    </row>
    <row r="933" spans="2:3" x14ac:dyDescent="0.25">
      <c r="B933" s="12">
        <v>38887</v>
      </c>
      <c r="C933" s="18">
        <v>19.625177000000001</v>
      </c>
    </row>
    <row r="934" spans="2:3" x14ac:dyDescent="0.25">
      <c r="B934" s="12">
        <v>38880</v>
      </c>
      <c r="C934" s="18">
        <v>19.044080999999998</v>
      </c>
    </row>
    <row r="935" spans="2:3" x14ac:dyDescent="0.25">
      <c r="B935" s="12">
        <v>38873</v>
      </c>
      <c r="C935" s="18">
        <v>18.822213999999999</v>
      </c>
    </row>
    <row r="936" spans="2:3" x14ac:dyDescent="0.25">
      <c r="B936" s="12">
        <v>38866</v>
      </c>
      <c r="C936" s="18">
        <v>18.758815999999999</v>
      </c>
    </row>
    <row r="937" spans="2:3" x14ac:dyDescent="0.25">
      <c r="B937" s="12">
        <v>38859</v>
      </c>
      <c r="C937" s="18">
        <v>19.287085000000001</v>
      </c>
    </row>
    <row r="938" spans="2:3" x14ac:dyDescent="0.25">
      <c r="B938" s="12">
        <v>38852</v>
      </c>
      <c r="C938" s="18">
        <v>19.149733999999999</v>
      </c>
    </row>
    <row r="939" spans="2:3" x14ac:dyDescent="0.25">
      <c r="B939" s="12">
        <v>38845</v>
      </c>
      <c r="C939" s="18">
        <v>19.445561999999999</v>
      </c>
    </row>
    <row r="940" spans="2:3" x14ac:dyDescent="0.25">
      <c r="B940" s="12">
        <v>38838</v>
      </c>
      <c r="C940" s="18">
        <v>20.650020999999999</v>
      </c>
    </row>
    <row r="941" spans="2:3" x14ac:dyDescent="0.25">
      <c r="B941" s="12">
        <v>38831</v>
      </c>
      <c r="C941" s="18">
        <v>20.919429999999998</v>
      </c>
    </row>
    <row r="942" spans="2:3" x14ac:dyDescent="0.25">
      <c r="B942" s="12">
        <v>38824</v>
      </c>
      <c r="C942" s="18">
        <v>21.489972999999999</v>
      </c>
    </row>
    <row r="943" spans="2:3" x14ac:dyDescent="0.25">
      <c r="B943" s="12">
        <v>38817</v>
      </c>
      <c r="C943" s="18">
        <v>20.924726</v>
      </c>
    </row>
    <row r="944" spans="2:3" x14ac:dyDescent="0.25">
      <c r="B944" s="12">
        <v>38810</v>
      </c>
      <c r="C944" s="18">
        <v>21.189405000000001</v>
      </c>
    </row>
    <row r="945" spans="2:3" x14ac:dyDescent="0.25">
      <c r="B945" s="12">
        <v>38803</v>
      </c>
      <c r="C945" s="18">
        <v>21.567881</v>
      </c>
    </row>
    <row r="946" spans="2:3" x14ac:dyDescent="0.25">
      <c r="B946" s="12">
        <v>38796</v>
      </c>
      <c r="C946" s="18">
        <v>21.856981000000001</v>
      </c>
    </row>
    <row r="947" spans="2:3" x14ac:dyDescent="0.25">
      <c r="B947" s="12">
        <v>38789</v>
      </c>
      <c r="C947" s="18">
        <v>21.662500000000001</v>
      </c>
    </row>
    <row r="948" spans="2:3" x14ac:dyDescent="0.25">
      <c r="B948" s="12">
        <v>38782</v>
      </c>
      <c r="C948" s="18">
        <v>21.462745999999999</v>
      </c>
    </row>
    <row r="949" spans="2:3" x14ac:dyDescent="0.25">
      <c r="B949" s="12">
        <v>38775</v>
      </c>
      <c r="C949" s="18">
        <v>21.888532999999999</v>
      </c>
    </row>
    <row r="950" spans="2:3" x14ac:dyDescent="0.25">
      <c r="B950" s="12">
        <v>38768</v>
      </c>
      <c r="C950" s="18">
        <v>22.472014999999999</v>
      </c>
    </row>
    <row r="951" spans="2:3" x14ac:dyDescent="0.25">
      <c r="B951" s="12">
        <v>38761</v>
      </c>
      <c r="C951" s="18">
        <v>21.783401000000001</v>
      </c>
    </row>
    <row r="952" spans="2:3" x14ac:dyDescent="0.25">
      <c r="B952" s="12">
        <v>38754</v>
      </c>
      <c r="C952" s="18">
        <v>22.067254999999999</v>
      </c>
    </row>
    <row r="953" spans="2:3" x14ac:dyDescent="0.25">
      <c r="B953" s="12">
        <v>38747</v>
      </c>
      <c r="C953" s="18">
        <v>21.730833000000001</v>
      </c>
    </row>
    <row r="954" spans="2:3" x14ac:dyDescent="0.25">
      <c r="B954" s="12">
        <v>38740</v>
      </c>
      <c r="C954" s="18">
        <v>21.567881</v>
      </c>
    </row>
    <row r="955" spans="2:3" x14ac:dyDescent="0.25">
      <c r="B955" s="12">
        <v>38733</v>
      </c>
      <c r="C955" s="18">
        <v>20.432447</v>
      </c>
    </row>
    <row r="956" spans="2:3" x14ac:dyDescent="0.25">
      <c r="B956" s="12">
        <v>38726</v>
      </c>
      <c r="C956" s="18">
        <v>21.268242000000001</v>
      </c>
    </row>
    <row r="957" spans="2:3" x14ac:dyDescent="0.25">
      <c r="B957" s="12">
        <v>38719</v>
      </c>
      <c r="C957" s="18">
        <v>21.236713000000002</v>
      </c>
    </row>
    <row r="958" spans="2:3" x14ac:dyDescent="0.25">
      <c r="B958" s="12">
        <v>38712</v>
      </c>
      <c r="C958" s="18">
        <v>20.437705999999999</v>
      </c>
    </row>
    <row r="959" spans="2:3" x14ac:dyDescent="0.25">
      <c r="B959" s="12">
        <v>38705</v>
      </c>
      <c r="C959" s="18">
        <v>20.264234999999999</v>
      </c>
    </row>
    <row r="960" spans="2:3" x14ac:dyDescent="0.25">
      <c r="B960" s="12">
        <v>38698</v>
      </c>
      <c r="C960" s="18">
        <v>20.400908999999999</v>
      </c>
    </row>
    <row r="961" spans="2:3" x14ac:dyDescent="0.25">
      <c r="B961" s="12">
        <v>38691</v>
      </c>
      <c r="C961" s="18">
        <v>18.387625</v>
      </c>
    </row>
    <row r="962" spans="2:3" x14ac:dyDescent="0.25">
      <c r="B962" s="12">
        <v>38684</v>
      </c>
      <c r="C962" s="18">
        <v>19.218171999999999</v>
      </c>
    </row>
    <row r="963" spans="2:3" x14ac:dyDescent="0.25">
      <c r="B963" s="12">
        <v>38677</v>
      </c>
      <c r="C963" s="18">
        <v>18.971108999999998</v>
      </c>
    </row>
    <row r="964" spans="2:3" x14ac:dyDescent="0.25">
      <c r="B964" s="12">
        <v>38670</v>
      </c>
      <c r="C964" s="18">
        <v>18.582117</v>
      </c>
    </row>
    <row r="965" spans="2:3" x14ac:dyDescent="0.25">
      <c r="B965" s="12">
        <v>38663</v>
      </c>
      <c r="C965" s="18">
        <v>17.914529999999999</v>
      </c>
    </row>
    <row r="966" spans="2:3" x14ac:dyDescent="0.25">
      <c r="B966" s="12">
        <v>38656</v>
      </c>
      <c r="C966" s="18">
        <v>18.119537000000001</v>
      </c>
    </row>
    <row r="967" spans="2:3" x14ac:dyDescent="0.25">
      <c r="B967" s="12">
        <v>38649</v>
      </c>
      <c r="C967" s="18">
        <v>16.758075999999999</v>
      </c>
    </row>
    <row r="968" spans="2:3" x14ac:dyDescent="0.25">
      <c r="B968" s="12">
        <v>38642</v>
      </c>
      <c r="C968" s="18">
        <v>16.395371999999998</v>
      </c>
    </row>
    <row r="969" spans="2:3" x14ac:dyDescent="0.25">
      <c r="B969" s="12">
        <v>38635</v>
      </c>
      <c r="C969" s="18">
        <v>16.300751000000002</v>
      </c>
    </row>
    <row r="970" spans="2:3" x14ac:dyDescent="0.25">
      <c r="B970" s="12">
        <v>38628</v>
      </c>
      <c r="C970" s="18">
        <v>15.580914</v>
      </c>
    </row>
    <row r="971" spans="2:3" x14ac:dyDescent="0.25">
      <c r="B971" s="12">
        <v>38621</v>
      </c>
      <c r="C971" s="18">
        <v>15.85765</v>
      </c>
    </row>
    <row r="972" spans="2:3" x14ac:dyDescent="0.25">
      <c r="B972" s="12">
        <v>38614</v>
      </c>
      <c r="C972" s="18">
        <v>15.518255999999999</v>
      </c>
    </row>
    <row r="973" spans="2:3" x14ac:dyDescent="0.25">
      <c r="B973" s="12">
        <v>38607</v>
      </c>
      <c r="C973" s="18">
        <v>16.003852999999999</v>
      </c>
    </row>
    <row r="974" spans="2:3" x14ac:dyDescent="0.25">
      <c r="B974" s="12">
        <v>38600</v>
      </c>
      <c r="C974" s="18">
        <v>16.510331999999998</v>
      </c>
    </row>
    <row r="975" spans="2:3" x14ac:dyDescent="0.25">
      <c r="B975" s="12">
        <v>38593</v>
      </c>
      <c r="C975" s="18">
        <v>15.601804</v>
      </c>
    </row>
    <row r="976" spans="2:3" x14ac:dyDescent="0.25">
      <c r="B976" s="12">
        <v>38586</v>
      </c>
      <c r="C976" s="18">
        <v>16.494671</v>
      </c>
    </row>
    <row r="977" spans="2:3" x14ac:dyDescent="0.25">
      <c r="B977" s="12">
        <v>38579</v>
      </c>
      <c r="C977" s="18">
        <v>16.928055000000001</v>
      </c>
    </row>
    <row r="978" spans="2:3" x14ac:dyDescent="0.25">
      <c r="B978" s="12">
        <v>38572</v>
      </c>
      <c r="C978" s="18">
        <v>17.497191999999998</v>
      </c>
    </row>
    <row r="979" spans="2:3" x14ac:dyDescent="0.25">
      <c r="B979" s="12">
        <v>38565</v>
      </c>
      <c r="C979" s="18">
        <v>17.277891</v>
      </c>
    </row>
    <row r="980" spans="2:3" x14ac:dyDescent="0.25">
      <c r="B980" s="12">
        <v>38558</v>
      </c>
      <c r="C980" s="18">
        <v>18.118549000000002</v>
      </c>
    </row>
    <row r="981" spans="2:3" x14ac:dyDescent="0.25">
      <c r="B981" s="12">
        <v>38551</v>
      </c>
      <c r="C981" s="18">
        <v>17.998463000000001</v>
      </c>
    </row>
    <row r="982" spans="2:3" x14ac:dyDescent="0.25">
      <c r="B982" s="12">
        <v>38544</v>
      </c>
      <c r="C982" s="18">
        <v>17.805271000000001</v>
      </c>
    </row>
    <row r="983" spans="2:3" x14ac:dyDescent="0.25">
      <c r="B983" s="12">
        <v>38537</v>
      </c>
      <c r="C983" s="18">
        <v>16.750526000000001</v>
      </c>
    </row>
    <row r="984" spans="2:3" x14ac:dyDescent="0.25">
      <c r="B984" s="12">
        <v>38530</v>
      </c>
      <c r="C984" s="18">
        <v>17.246565</v>
      </c>
    </row>
    <row r="985" spans="2:3" x14ac:dyDescent="0.25">
      <c r="B985" s="12">
        <v>38523</v>
      </c>
      <c r="C985" s="18">
        <v>17.074256999999999</v>
      </c>
    </row>
    <row r="986" spans="2:3" x14ac:dyDescent="0.25">
      <c r="B986" s="12">
        <v>38516</v>
      </c>
      <c r="C986" s="18">
        <v>17.230898</v>
      </c>
    </row>
    <row r="987" spans="2:3" x14ac:dyDescent="0.25">
      <c r="B987" s="12">
        <v>38509</v>
      </c>
      <c r="C987" s="18">
        <v>17.460646000000001</v>
      </c>
    </row>
    <row r="988" spans="2:3" x14ac:dyDescent="0.25">
      <c r="B988" s="12">
        <v>38502</v>
      </c>
      <c r="C988" s="18">
        <v>17.183910000000001</v>
      </c>
    </row>
    <row r="989" spans="2:3" x14ac:dyDescent="0.25">
      <c r="B989" s="12">
        <v>38495</v>
      </c>
      <c r="C989" s="18">
        <v>17.126474000000002</v>
      </c>
    </row>
    <row r="990" spans="2:3" x14ac:dyDescent="0.25">
      <c r="B990" s="12">
        <v>38488</v>
      </c>
      <c r="C990" s="18">
        <v>16.687861999999999</v>
      </c>
    </row>
    <row r="991" spans="2:3" x14ac:dyDescent="0.25">
      <c r="B991" s="12">
        <v>38481</v>
      </c>
      <c r="C991" s="18">
        <v>15.680120000000001</v>
      </c>
    </row>
    <row r="992" spans="2:3" x14ac:dyDescent="0.25">
      <c r="B992" s="12">
        <v>38474</v>
      </c>
      <c r="C992" s="18">
        <v>16.082170000000001</v>
      </c>
    </row>
    <row r="993" spans="2:3" x14ac:dyDescent="0.25">
      <c r="B993" s="12">
        <v>38467</v>
      </c>
      <c r="C993" s="18">
        <v>15.664457000000001</v>
      </c>
    </row>
    <row r="994" spans="2:3" x14ac:dyDescent="0.25">
      <c r="B994" s="12">
        <v>38460</v>
      </c>
      <c r="C994" s="18">
        <v>15.894196000000001</v>
      </c>
    </row>
    <row r="995" spans="2:3" x14ac:dyDescent="0.25">
      <c r="B995" s="12">
        <v>38453</v>
      </c>
      <c r="C995" s="18">
        <v>15.935971</v>
      </c>
    </row>
    <row r="996" spans="2:3" x14ac:dyDescent="0.25">
      <c r="B996" s="12">
        <v>38446</v>
      </c>
      <c r="C996" s="18">
        <v>16.066654</v>
      </c>
    </row>
    <row r="997" spans="2:3" x14ac:dyDescent="0.25">
      <c r="B997" s="12">
        <v>38439</v>
      </c>
      <c r="C997" s="18">
        <v>16.191807000000001</v>
      </c>
    </row>
    <row r="998" spans="2:3" x14ac:dyDescent="0.25">
      <c r="B998" s="12">
        <v>38432</v>
      </c>
      <c r="C998" s="18">
        <v>15.644256</v>
      </c>
    </row>
    <row r="999" spans="2:3" x14ac:dyDescent="0.25">
      <c r="B999" s="12">
        <v>38425</v>
      </c>
      <c r="C999" s="18">
        <v>14.100688999999999</v>
      </c>
    </row>
    <row r="1000" spans="2:3" x14ac:dyDescent="0.25">
      <c r="B1000" s="12">
        <v>38418</v>
      </c>
      <c r="C1000" s="18">
        <v>14.366644000000001</v>
      </c>
    </row>
    <row r="1001" spans="2:3" x14ac:dyDescent="0.25">
      <c r="B1001" s="12">
        <v>38411</v>
      </c>
      <c r="C1001" s="18">
        <v>14.935048999999999</v>
      </c>
    </row>
    <row r="1002" spans="2:3" x14ac:dyDescent="0.25">
      <c r="B1002" s="12">
        <v>38404</v>
      </c>
      <c r="C1002" s="18">
        <v>14.335354000000001</v>
      </c>
    </row>
    <row r="1003" spans="2:3" x14ac:dyDescent="0.25">
      <c r="B1003" s="12">
        <v>38397</v>
      </c>
      <c r="C1003" s="18">
        <v>14.152839</v>
      </c>
    </row>
    <row r="1004" spans="2:3" x14ac:dyDescent="0.25">
      <c r="B1004" s="12">
        <v>38390</v>
      </c>
      <c r="C1004" s="18">
        <v>15.002839</v>
      </c>
    </row>
    <row r="1005" spans="2:3" x14ac:dyDescent="0.25">
      <c r="B1005" s="12">
        <v>38383</v>
      </c>
      <c r="C1005" s="18">
        <v>14.700395</v>
      </c>
    </row>
    <row r="1006" spans="2:3" x14ac:dyDescent="0.25">
      <c r="B1006" s="12">
        <v>38376</v>
      </c>
      <c r="C1006" s="18">
        <v>15.164495000000001</v>
      </c>
    </row>
    <row r="1007" spans="2:3" x14ac:dyDescent="0.25">
      <c r="B1007" s="12">
        <v>38369</v>
      </c>
      <c r="C1007" s="18">
        <v>14.455289</v>
      </c>
    </row>
    <row r="1008" spans="2:3" x14ac:dyDescent="0.25">
      <c r="B1008" s="12">
        <v>38362</v>
      </c>
      <c r="C1008" s="18">
        <v>14.987202</v>
      </c>
    </row>
    <row r="1009" spans="2:3" x14ac:dyDescent="0.25">
      <c r="B1009" s="12">
        <v>38355</v>
      </c>
      <c r="C1009" s="18">
        <v>14.794249000000001</v>
      </c>
    </row>
    <row r="1010" spans="2:3" x14ac:dyDescent="0.25">
      <c r="B1010" s="12">
        <v>38348</v>
      </c>
      <c r="C1010" s="18">
        <v>14.465726</v>
      </c>
    </row>
    <row r="1011" spans="2:3" x14ac:dyDescent="0.25">
      <c r="B1011" s="12">
        <v>38341</v>
      </c>
      <c r="C1011" s="18">
        <v>14.324922000000001</v>
      </c>
    </row>
    <row r="1012" spans="2:3" x14ac:dyDescent="0.25">
      <c r="B1012" s="12">
        <v>38334</v>
      </c>
      <c r="C1012" s="18">
        <v>13.881672999999999</v>
      </c>
    </row>
    <row r="1013" spans="2:3" x14ac:dyDescent="0.25">
      <c r="B1013" s="12">
        <v>38327</v>
      </c>
      <c r="C1013" s="18">
        <v>14.658666999999999</v>
      </c>
    </row>
    <row r="1014" spans="2:3" x14ac:dyDescent="0.25">
      <c r="B1014" s="12">
        <v>38320</v>
      </c>
      <c r="C1014" s="18">
        <v>14.293639000000001</v>
      </c>
    </row>
    <row r="1015" spans="2:3" x14ac:dyDescent="0.25">
      <c r="B1015" s="12">
        <v>38313</v>
      </c>
      <c r="C1015" s="18">
        <v>14.293639000000001</v>
      </c>
    </row>
    <row r="1016" spans="2:3" x14ac:dyDescent="0.25">
      <c r="B1016" s="12">
        <v>38306</v>
      </c>
      <c r="C1016" s="18">
        <v>13.547924</v>
      </c>
    </row>
    <row r="1017" spans="2:3" x14ac:dyDescent="0.25">
      <c r="B1017" s="12">
        <v>38299</v>
      </c>
      <c r="C1017" s="18">
        <v>14.121544</v>
      </c>
    </row>
    <row r="1018" spans="2:3" x14ac:dyDescent="0.25">
      <c r="B1018" s="12">
        <v>38292</v>
      </c>
      <c r="C1018" s="18">
        <v>14.038114999999999</v>
      </c>
    </row>
    <row r="1019" spans="2:3" x14ac:dyDescent="0.25">
      <c r="B1019" s="12">
        <v>38285</v>
      </c>
      <c r="C1019" s="18">
        <v>12.776138</v>
      </c>
    </row>
    <row r="1020" spans="2:3" x14ac:dyDescent="0.25">
      <c r="B1020" s="12">
        <v>38278</v>
      </c>
      <c r="C1020" s="18">
        <v>12.249453000000001</v>
      </c>
    </row>
    <row r="1021" spans="2:3" x14ac:dyDescent="0.25">
      <c r="B1021" s="12">
        <v>38271</v>
      </c>
      <c r="C1021" s="18">
        <v>12.797002000000001</v>
      </c>
    </row>
    <row r="1022" spans="2:3" x14ac:dyDescent="0.25">
      <c r="B1022" s="12">
        <v>38264</v>
      </c>
      <c r="C1022" s="18">
        <v>12.729248</v>
      </c>
    </row>
    <row r="1023" spans="2:3" x14ac:dyDescent="0.25">
      <c r="B1023" s="12">
        <v>38257</v>
      </c>
      <c r="C1023" s="18">
        <v>12.234652000000001</v>
      </c>
    </row>
    <row r="1024" spans="2:3" x14ac:dyDescent="0.25">
      <c r="B1024" s="12">
        <v>38250</v>
      </c>
      <c r="C1024" s="18">
        <v>12.042019</v>
      </c>
    </row>
    <row r="1025" spans="2:3" x14ac:dyDescent="0.25">
      <c r="B1025" s="12">
        <v>38243</v>
      </c>
      <c r="C1025" s="18">
        <v>10.953918</v>
      </c>
    </row>
    <row r="1026" spans="2:3" x14ac:dyDescent="0.25">
      <c r="B1026" s="12">
        <v>38236</v>
      </c>
      <c r="C1026" s="18">
        <v>10.933090999999999</v>
      </c>
    </row>
    <row r="1027" spans="2:3" x14ac:dyDescent="0.25">
      <c r="B1027" s="12">
        <v>38229</v>
      </c>
      <c r="C1027" s="18">
        <v>11.042427999999999</v>
      </c>
    </row>
    <row r="1028" spans="2:3" x14ac:dyDescent="0.25">
      <c r="B1028" s="12">
        <v>38222</v>
      </c>
      <c r="C1028" s="18">
        <v>11.078865</v>
      </c>
    </row>
    <row r="1029" spans="2:3" x14ac:dyDescent="0.25">
      <c r="B1029" s="12">
        <v>38215</v>
      </c>
      <c r="C1029" s="18">
        <v>10.532211</v>
      </c>
    </row>
    <row r="1030" spans="2:3" x14ac:dyDescent="0.25">
      <c r="B1030" s="12">
        <v>38208</v>
      </c>
      <c r="C1030" s="18">
        <v>10.110504000000001</v>
      </c>
    </row>
    <row r="1031" spans="2:3" x14ac:dyDescent="0.25">
      <c r="B1031" s="12">
        <v>38201</v>
      </c>
      <c r="C1031" s="18">
        <v>10.469737</v>
      </c>
    </row>
    <row r="1032" spans="2:3" x14ac:dyDescent="0.25">
      <c r="B1032" s="12">
        <v>38194</v>
      </c>
      <c r="C1032" s="18">
        <v>11.104898</v>
      </c>
    </row>
    <row r="1033" spans="2:3" x14ac:dyDescent="0.25">
      <c r="B1033" s="12">
        <v>38187</v>
      </c>
      <c r="C1033" s="18">
        <v>11.19861</v>
      </c>
    </row>
    <row r="1034" spans="2:3" x14ac:dyDescent="0.25">
      <c r="B1034" s="12">
        <v>38180</v>
      </c>
      <c r="C1034" s="18">
        <v>11.120512</v>
      </c>
    </row>
    <row r="1035" spans="2:3" x14ac:dyDescent="0.25">
      <c r="B1035" s="12">
        <v>38173</v>
      </c>
      <c r="C1035" s="18">
        <v>10.698812</v>
      </c>
    </row>
    <row r="1036" spans="2:3" x14ac:dyDescent="0.25">
      <c r="B1036" s="12">
        <v>38166</v>
      </c>
      <c r="C1036" s="18">
        <v>10.584272</v>
      </c>
    </row>
    <row r="1037" spans="2:3" x14ac:dyDescent="0.25">
      <c r="B1037" s="12">
        <v>38159</v>
      </c>
      <c r="C1037" s="18">
        <v>10.730048</v>
      </c>
    </row>
    <row r="1038" spans="2:3" x14ac:dyDescent="0.25">
      <c r="B1038" s="12">
        <v>38152</v>
      </c>
      <c r="C1038" s="18">
        <v>11.120512</v>
      </c>
    </row>
    <row r="1039" spans="2:3" x14ac:dyDescent="0.25">
      <c r="B1039" s="12">
        <v>38145</v>
      </c>
      <c r="C1039" s="18">
        <v>11.06325</v>
      </c>
    </row>
    <row r="1040" spans="2:3" x14ac:dyDescent="0.25">
      <c r="B1040" s="12">
        <v>38138</v>
      </c>
      <c r="C1040" s="18">
        <v>11.25067</v>
      </c>
    </row>
    <row r="1041" spans="2:3" x14ac:dyDescent="0.25">
      <c r="B1041" s="12">
        <v>38131</v>
      </c>
      <c r="C1041" s="18">
        <v>11.714026</v>
      </c>
    </row>
    <row r="1042" spans="2:3" x14ac:dyDescent="0.25">
      <c r="B1042" s="12">
        <v>38124</v>
      </c>
      <c r="C1042" s="18">
        <v>11.339179</v>
      </c>
    </row>
    <row r="1043" spans="2:3" x14ac:dyDescent="0.25">
      <c r="B1043" s="12">
        <v>38117</v>
      </c>
      <c r="C1043" s="18">
        <v>11.453715000000001</v>
      </c>
    </row>
    <row r="1044" spans="2:3" x14ac:dyDescent="0.25">
      <c r="B1044" s="12">
        <v>38110</v>
      </c>
      <c r="C1044" s="18">
        <v>11.432892000000001</v>
      </c>
    </row>
    <row r="1045" spans="2:3" x14ac:dyDescent="0.25">
      <c r="B1045" s="12">
        <v>38103</v>
      </c>
      <c r="C1045" s="18">
        <v>11.797328</v>
      </c>
    </row>
    <row r="1046" spans="2:3" x14ac:dyDescent="0.25">
      <c r="B1046" s="12">
        <v>38096</v>
      </c>
      <c r="C1046" s="18">
        <v>12.448108</v>
      </c>
    </row>
    <row r="1047" spans="2:3" x14ac:dyDescent="0.25">
      <c r="B1047" s="12">
        <v>38089</v>
      </c>
      <c r="C1047" s="18">
        <v>12.427281000000001</v>
      </c>
    </row>
    <row r="1048" spans="2:3" x14ac:dyDescent="0.25">
      <c r="B1048" s="12">
        <v>38082</v>
      </c>
      <c r="C1048" s="18">
        <v>12.432558999999999</v>
      </c>
    </row>
    <row r="1049" spans="2:3" x14ac:dyDescent="0.25">
      <c r="B1049" s="12">
        <v>38075</v>
      </c>
      <c r="C1049" s="18">
        <v>12.44815</v>
      </c>
    </row>
    <row r="1050" spans="2:3" x14ac:dyDescent="0.25">
      <c r="B1050" s="12">
        <v>38068</v>
      </c>
      <c r="C1050" s="18">
        <v>12.749606999999999</v>
      </c>
    </row>
    <row r="1051" spans="2:3" x14ac:dyDescent="0.25">
      <c r="B1051" s="12">
        <v>38061</v>
      </c>
      <c r="C1051" s="18">
        <v>12.630062000000001</v>
      </c>
    </row>
    <row r="1052" spans="2:3" x14ac:dyDescent="0.25">
      <c r="B1052" s="12">
        <v>38054</v>
      </c>
      <c r="C1052" s="18">
        <v>12.760005</v>
      </c>
    </row>
    <row r="1053" spans="2:3" x14ac:dyDescent="0.25">
      <c r="B1053" s="12">
        <v>38047</v>
      </c>
      <c r="C1053" s="18">
        <v>13.186199</v>
      </c>
    </row>
    <row r="1054" spans="2:3" x14ac:dyDescent="0.25">
      <c r="B1054" s="12">
        <v>38040</v>
      </c>
      <c r="C1054" s="18">
        <v>12.682041999999999</v>
      </c>
    </row>
    <row r="1055" spans="2:3" x14ac:dyDescent="0.25">
      <c r="B1055" s="12">
        <v>38033</v>
      </c>
      <c r="C1055" s="18">
        <v>11.445019</v>
      </c>
    </row>
    <row r="1056" spans="2:3" x14ac:dyDescent="0.25">
      <c r="B1056" s="12">
        <v>38026</v>
      </c>
      <c r="C1056" s="18">
        <v>11.533382</v>
      </c>
    </row>
    <row r="1057" spans="2:3" x14ac:dyDescent="0.25">
      <c r="B1057" s="12">
        <v>38019</v>
      </c>
      <c r="C1057" s="18">
        <v>11.408640999999999</v>
      </c>
    </row>
    <row r="1058" spans="2:3" x14ac:dyDescent="0.25">
      <c r="B1058" s="12">
        <v>38012</v>
      </c>
      <c r="C1058" s="18">
        <v>10.395113</v>
      </c>
    </row>
    <row r="1059" spans="2:3" x14ac:dyDescent="0.25">
      <c r="B1059" s="12">
        <v>38005</v>
      </c>
      <c r="C1059" s="18">
        <v>10.644591999999999</v>
      </c>
    </row>
    <row r="1060" spans="2:3" x14ac:dyDescent="0.25">
      <c r="B1060" s="12">
        <v>37998</v>
      </c>
      <c r="C1060" s="18">
        <v>10.629004999999999</v>
      </c>
    </row>
    <row r="1061" spans="2:3" x14ac:dyDescent="0.25">
      <c r="B1061" s="12">
        <v>37991</v>
      </c>
      <c r="C1061" s="18">
        <v>9.9897019999999994</v>
      </c>
    </row>
    <row r="1062" spans="2:3" x14ac:dyDescent="0.25">
      <c r="B1062" s="12">
        <v>37984</v>
      </c>
      <c r="C1062" s="18">
        <v>10.8629</v>
      </c>
    </row>
    <row r="1063" spans="2:3" x14ac:dyDescent="0.25">
      <c r="B1063" s="12">
        <v>37977</v>
      </c>
      <c r="C1063" s="18">
        <v>10.654992</v>
      </c>
    </row>
    <row r="1064" spans="2:3" x14ac:dyDescent="0.25">
      <c r="B1064" s="12">
        <v>37970</v>
      </c>
      <c r="C1064" s="18">
        <v>10.525050999999999</v>
      </c>
    </row>
    <row r="1065" spans="2:3" x14ac:dyDescent="0.25">
      <c r="B1065" s="12">
        <v>37963</v>
      </c>
      <c r="C1065" s="18">
        <v>10.176816000000001</v>
      </c>
    </row>
    <row r="1066" spans="2:3" x14ac:dyDescent="0.25">
      <c r="B1066" s="12">
        <v>37956</v>
      </c>
      <c r="C1066" s="18">
        <v>10.421103</v>
      </c>
    </row>
    <row r="1067" spans="2:3" x14ac:dyDescent="0.25">
      <c r="B1067" s="12">
        <v>37949</v>
      </c>
      <c r="C1067" s="18">
        <v>10.764139</v>
      </c>
    </row>
    <row r="1068" spans="2:3" x14ac:dyDescent="0.25">
      <c r="B1068" s="12">
        <v>37942</v>
      </c>
      <c r="C1068" s="18">
        <v>10.31195</v>
      </c>
    </row>
    <row r="1069" spans="2:3" x14ac:dyDescent="0.25">
      <c r="B1069" s="12">
        <v>37935</v>
      </c>
      <c r="C1069" s="18">
        <v>10.654992</v>
      </c>
    </row>
    <row r="1070" spans="2:3" x14ac:dyDescent="0.25">
      <c r="B1070" s="12">
        <v>37928</v>
      </c>
      <c r="C1070" s="18">
        <v>10.577030000000001</v>
      </c>
    </row>
    <row r="1071" spans="2:3" x14ac:dyDescent="0.25">
      <c r="B1071" s="12">
        <v>37921</v>
      </c>
      <c r="C1071" s="18">
        <v>10.888882000000001</v>
      </c>
    </row>
    <row r="1072" spans="2:3" x14ac:dyDescent="0.25">
      <c r="B1072" s="12">
        <v>37914</v>
      </c>
      <c r="C1072" s="18">
        <v>10.400311</v>
      </c>
    </row>
    <row r="1073" spans="2:3" x14ac:dyDescent="0.25">
      <c r="B1073" s="12">
        <v>37907</v>
      </c>
      <c r="C1073" s="18">
        <v>10.769341000000001</v>
      </c>
    </row>
    <row r="1074" spans="2:3" x14ac:dyDescent="0.25">
      <c r="B1074" s="12">
        <v>37900</v>
      </c>
      <c r="C1074" s="18">
        <v>10.025729</v>
      </c>
    </row>
    <row r="1075" spans="2:3" x14ac:dyDescent="0.25">
      <c r="B1075" s="12">
        <v>37893</v>
      </c>
      <c r="C1075" s="18">
        <v>9.9375560000000007</v>
      </c>
    </row>
    <row r="1076" spans="2:3" x14ac:dyDescent="0.25">
      <c r="B1076" s="12">
        <v>37886</v>
      </c>
      <c r="C1076" s="18">
        <v>9.5381900000000002</v>
      </c>
    </row>
    <row r="1077" spans="2:3" x14ac:dyDescent="0.25">
      <c r="B1077" s="12">
        <v>37879</v>
      </c>
      <c r="C1077" s="18">
        <v>11.618016000000001</v>
      </c>
    </row>
    <row r="1078" spans="2:3" x14ac:dyDescent="0.25">
      <c r="B1078" s="12">
        <v>37872</v>
      </c>
      <c r="C1078" s="18">
        <v>11.244581</v>
      </c>
    </row>
    <row r="1079" spans="2:3" x14ac:dyDescent="0.25">
      <c r="B1079" s="12">
        <v>37865</v>
      </c>
      <c r="C1079" s="18">
        <v>11.535034</v>
      </c>
    </row>
    <row r="1080" spans="2:3" x14ac:dyDescent="0.25">
      <c r="B1080" s="12">
        <v>37858</v>
      </c>
      <c r="C1080" s="18">
        <v>11.306823</v>
      </c>
    </row>
    <row r="1081" spans="2:3" x14ac:dyDescent="0.25">
      <c r="B1081" s="12">
        <v>37851</v>
      </c>
      <c r="C1081" s="18">
        <v>10.762228</v>
      </c>
    </row>
    <row r="1082" spans="2:3" x14ac:dyDescent="0.25">
      <c r="B1082" s="12">
        <v>37844</v>
      </c>
      <c r="C1082" s="18">
        <v>11.083797000000001</v>
      </c>
    </row>
    <row r="1083" spans="2:3" x14ac:dyDescent="0.25">
      <c r="B1083" s="12">
        <v>37837</v>
      </c>
      <c r="C1083" s="18">
        <v>10.264310999999999</v>
      </c>
    </row>
    <row r="1084" spans="2:3" x14ac:dyDescent="0.25">
      <c r="B1084" s="12">
        <v>37830</v>
      </c>
      <c r="C1084" s="18">
        <v>9.771585</v>
      </c>
    </row>
    <row r="1085" spans="2:3" x14ac:dyDescent="0.25">
      <c r="B1085" s="12">
        <v>37823</v>
      </c>
      <c r="C1085" s="18">
        <v>9.9064329999999998</v>
      </c>
    </row>
    <row r="1086" spans="2:3" x14ac:dyDescent="0.25">
      <c r="B1086" s="12">
        <v>37816</v>
      </c>
      <c r="C1086" s="18">
        <v>9.8908760000000004</v>
      </c>
    </row>
    <row r="1087" spans="2:3" x14ac:dyDescent="0.25">
      <c r="B1087" s="12">
        <v>37809</v>
      </c>
      <c r="C1087" s="18">
        <v>10.295432999999999</v>
      </c>
    </row>
    <row r="1088" spans="2:3" x14ac:dyDescent="0.25">
      <c r="B1088" s="12">
        <v>37802</v>
      </c>
      <c r="C1088" s="18">
        <v>9.844201</v>
      </c>
    </row>
    <row r="1089" spans="2:3" x14ac:dyDescent="0.25">
      <c r="B1089" s="12">
        <v>37795</v>
      </c>
      <c r="C1089" s="18">
        <v>9.8338199999999993</v>
      </c>
    </row>
    <row r="1090" spans="2:3" x14ac:dyDescent="0.25">
      <c r="B1090" s="12">
        <v>37788</v>
      </c>
      <c r="C1090" s="18">
        <v>9.9116219999999995</v>
      </c>
    </row>
    <row r="1091" spans="2:3" x14ac:dyDescent="0.25">
      <c r="B1091" s="12">
        <v>37781</v>
      </c>
      <c r="C1091" s="18">
        <v>9.802702</v>
      </c>
    </row>
    <row r="1092" spans="2:3" x14ac:dyDescent="0.25">
      <c r="B1092" s="12">
        <v>37774</v>
      </c>
      <c r="C1092" s="18">
        <v>10.041285</v>
      </c>
    </row>
    <row r="1093" spans="2:3" x14ac:dyDescent="0.25">
      <c r="B1093" s="12">
        <v>37767</v>
      </c>
      <c r="C1093" s="18">
        <v>10.274682</v>
      </c>
    </row>
    <row r="1094" spans="2:3" x14ac:dyDescent="0.25">
      <c r="B1094" s="12">
        <v>37760</v>
      </c>
      <c r="C1094" s="18">
        <v>9.5174380000000003</v>
      </c>
    </row>
    <row r="1095" spans="2:3" x14ac:dyDescent="0.25">
      <c r="B1095" s="12">
        <v>37753</v>
      </c>
      <c r="C1095" s="18">
        <v>9.8286370000000005</v>
      </c>
    </row>
    <row r="1096" spans="2:3" x14ac:dyDescent="0.25">
      <c r="B1096" s="12">
        <v>37746</v>
      </c>
      <c r="C1096" s="18">
        <v>9.6937850000000001</v>
      </c>
    </row>
    <row r="1097" spans="2:3" x14ac:dyDescent="0.25">
      <c r="B1097" s="12">
        <v>37739</v>
      </c>
      <c r="C1097" s="18">
        <v>9.1906809999999997</v>
      </c>
    </row>
    <row r="1098" spans="2:3" x14ac:dyDescent="0.25">
      <c r="B1098" s="12">
        <v>37732</v>
      </c>
      <c r="C1098" s="18">
        <v>9.9894219999999994</v>
      </c>
    </row>
    <row r="1099" spans="2:3" x14ac:dyDescent="0.25">
      <c r="B1099" s="12">
        <v>37725</v>
      </c>
      <c r="C1099" s="18">
        <v>10.05166</v>
      </c>
    </row>
    <row r="1100" spans="2:3" x14ac:dyDescent="0.25">
      <c r="B1100" s="12">
        <v>37718</v>
      </c>
      <c r="C1100" s="18">
        <v>9.5484589999999994</v>
      </c>
    </row>
    <row r="1101" spans="2:3" x14ac:dyDescent="0.25">
      <c r="B1101" s="12">
        <v>37711</v>
      </c>
      <c r="C1101" s="18">
        <v>9.2948660000000007</v>
      </c>
    </row>
    <row r="1102" spans="2:3" x14ac:dyDescent="0.25">
      <c r="B1102" s="12">
        <v>37704</v>
      </c>
      <c r="C1102" s="18">
        <v>9.4708269999999999</v>
      </c>
    </row>
    <row r="1103" spans="2:3" x14ac:dyDescent="0.25">
      <c r="B1103" s="12">
        <v>37697</v>
      </c>
      <c r="C1103" s="18">
        <v>9.9624819999999996</v>
      </c>
    </row>
    <row r="1104" spans="2:3" x14ac:dyDescent="0.25">
      <c r="B1104" s="12">
        <v>37690</v>
      </c>
      <c r="C1104" s="18">
        <v>10.024584000000001</v>
      </c>
    </row>
    <row r="1105" spans="2:3" x14ac:dyDescent="0.25">
      <c r="B1105" s="12">
        <v>37683</v>
      </c>
      <c r="C1105" s="18">
        <v>9.2172370000000008</v>
      </c>
    </row>
    <row r="1106" spans="2:3" x14ac:dyDescent="0.25">
      <c r="B1106" s="12">
        <v>37676</v>
      </c>
      <c r="C1106" s="18">
        <v>9.2172370000000008</v>
      </c>
    </row>
    <row r="1107" spans="2:3" x14ac:dyDescent="0.25">
      <c r="B1107" s="12">
        <v>37669</v>
      </c>
      <c r="C1107" s="18">
        <v>8.8239140000000003</v>
      </c>
    </row>
    <row r="1108" spans="2:3" x14ac:dyDescent="0.25">
      <c r="B1108" s="12">
        <v>37662</v>
      </c>
      <c r="C1108" s="18">
        <v>10.671502</v>
      </c>
    </row>
    <row r="1109" spans="2:3" x14ac:dyDescent="0.25">
      <c r="B1109" s="12">
        <v>37655</v>
      </c>
      <c r="C1109" s="18">
        <v>10.780179</v>
      </c>
    </row>
    <row r="1110" spans="2:3" x14ac:dyDescent="0.25">
      <c r="B1110" s="12">
        <v>37648</v>
      </c>
      <c r="C1110" s="18">
        <v>11.230433</v>
      </c>
    </row>
    <row r="1111" spans="2:3" x14ac:dyDescent="0.25">
      <c r="B1111" s="12">
        <v>37641</v>
      </c>
      <c r="C1111" s="18">
        <v>11.157980999999999</v>
      </c>
    </row>
    <row r="1112" spans="2:3" x14ac:dyDescent="0.25">
      <c r="B1112" s="12">
        <v>37634</v>
      </c>
      <c r="C1112" s="18">
        <v>11.458152</v>
      </c>
    </row>
    <row r="1113" spans="2:3" x14ac:dyDescent="0.25">
      <c r="B1113" s="12">
        <v>37627</v>
      </c>
      <c r="C1113" s="18">
        <v>11.851478</v>
      </c>
    </row>
    <row r="1114" spans="2:3" x14ac:dyDescent="0.25">
      <c r="B1114" s="12">
        <v>37620</v>
      </c>
      <c r="C1114" s="18">
        <v>11.354644</v>
      </c>
    </row>
    <row r="1115" spans="2:3" x14ac:dyDescent="0.25">
      <c r="B1115" s="12">
        <v>37613</v>
      </c>
      <c r="C1115" s="18">
        <v>10.588696000000001</v>
      </c>
    </row>
    <row r="1116" spans="2:3" x14ac:dyDescent="0.25">
      <c r="B1116" s="12">
        <v>37606</v>
      </c>
      <c r="C1116" s="18">
        <v>10.769826</v>
      </c>
    </row>
    <row r="1117" spans="2:3" x14ac:dyDescent="0.25">
      <c r="B1117" s="12">
        <v>37599</v>
      </c>
      <c r="C1117" s="18">
        <v>10.552466000000001</v>
      </c>
    </row>
    <row r="1118" spans="2:3" x14ac:dyDescent="0.25">
      <c r="B1118" s="12">
        <v>37592</v>
      </c>
      <c r="C1118" s="18">
        <v>10.754308999999999</v>
      </c>
    </row>
    <row r="1119" spans="2:3" x14ac:dyDescent="0.25">
      <c r="B1119" s="12">
        <v>37585</v>
      </c>
      <c r="C1119" s="18">
        <v>11.194205999999999</v>
      </c>
    </row>
    <row r="1120" spans="2:3" x14ac:dyDescent="0.25">
      <c r="B1120" s="12">
        <v>37578</v>
      </c>
      <c r="C1120" s="18">
        <v>11.038945999999999</v>
      </c>
    </row>
    <row r="1121" spans="2:3" x14ac:dyDescent="0.25">
      <c r="B1121" s="12">
        <v>37571</v>
      </c>
      <c r="C1121" s="18">
        <v>10.350631</v>
      </c>
    </row>
    <row r="1122" spans="2:3" x14ac:dyDescent="0.25">
      <c r="B1122" s="12">
        <v>37564</v>
      </c>
      <c r="C1122" s="18">
        <v>9.8589739999999999</v>
      </c>
    </row>
    <row r="1123" spans="2:3" x14ac:dyDescent="0.25">
      <c r="B1123" s="12">
        <v>37557</v>
      </c>
      <c r="C1123" s="18">
        <v>9.6260860000000008</v>
      </c>
    </row>
    <row r="1124" spans="2:3" x14ac:dyDescent="0.25">
      <c r="B1124" s="12">
        <v>37550</v>
      </c>
      <c r="C1124" s="18">
        <v>12.239623</v>
      </c>
    </row>
    <row r="1125" spans="2:3" x14ac:dyDescent="0.25">
      <c r="B1125" s="12">
        <v>37543</v>
      </c>
      <c r="C1125" s="18">
        <v>11.866994999999999</v>
      </c>
    </row>
    <row r="1126" spans="2:3" x14ac:dyDescent="0.25">
      <c r="B1126" s="12">
        <v>37536</v>
      </c>
      <c r="C1126" s="18">
        <v>12.052135</v>
      </c>
    </row>
    <row r="1127" spans="2:3" x14ac:dyDescent="0.25">
      <c r="B1127" s="12">
        <v>37529</v>
      </c>
      <c r="C1127" s="18">
        <v>11.607863999999999</v>
      </c>
    </row>
    <row r="1128" spans="2:3" x14ac:dyDescent="0.25">
      <c r="B1128" s="12">
        <v>37522</v>
      </c>
      <c r="C1128" s="18">
        <v>12.708211</v>
      </c>
    </row>
    <row r="1129" spans="2:3" x14ac:dyDescent="0.25">
      <c r="B1129" s="12">
        <v>37515</v>
      </c>
      <c r="C1129" s="18">
        <v>12.083131</v>
      </c>
    </row>
    <row r="1130" spans="2:3" x14ac:dyDescent="0.25">
      <c r="B1130" s="12">
        <v>37508</v>
      </c>
      <c r="C1130" s="18">
        <v>12.119291</v>
      </c>
    </row>
    <row r="1131" spans="2:3" x14ac:dyDescent="0.25">
      <c r="B1131" s="12">
        <v>37501</v>
      </c>
      <c r="C1131" s="18">
        <v>12.858022</v>
      </c>
    </row>
    <row r="1132" spans="2:3" x14ac:dyDescent="0.25">
      <c r="B1132" s="12">
        <v>37494</v>
      </c>
      <c r="C1132" s="18">
        <v>13.240307</v>
      </c>
    </row>
    <row r="1133" spans="2:3" x14ac:dyDescent="0.25">
      <c r="B1133" s="12">
        <v>37487</v>
      </c>
      <c r="C1133" s="18">
        <v>12.811529</v>
      </c>
    </row>
    <row r="1134" spans="2:3" x14ac:dyDescent="0.25">
      <c r="B1134" s="12">
        <v>37480</v>
      </c>
      <c r="C1134" s="18">
        <v>12.046969000000001</v>
      </c>
    </row>
    <row r="1135" spans="2:3" x14ac:dyDescent="0.25">
      <c r="B1135" s="12">
        <v>37473</v>
      </c>
      <c r="C1135" s="18">
        <v>11.592364</v>
      </c>
    </row>
    <row r="1136" spans="2:3" x14ac:dyDescent="0.25">
      <c r="B1136" s="12">
        <v>37466</v>
      </c>
      <c r="C1136" s="18">
        <v>11.106771</v>
      </c>
    </row>
    <row r="1137" spans="2:3" x14ac:dyDescent="0.25">
      <c r="B1137" s="12">
        <v>37459</v>
      </c>
      <c r="C1137" s="18">
        <v>11.437386999999999</v>
      </c>
    </row>
    <row r="1138" spans="2:3" x14ac:dyDescent="0.25">
      <c r="B1138" s="12">
        <v>37452</v>
      </c>
      <c r="C1138" s="18">
        <v>10.719324</v>
      </c>
    </row>
    <row r="1139" spans="2:3" x14ac:dyDescent="0.25">
      <c r="B1139" s="12">
        <v>37445</v>
      </c>
      <c r="C1139" s="18">
        <v>10.848473</v>
      </c>
    </row>
    <row r="1140" spans="2:3" x14ac:dyDescent="0.25">
      <c r="B1140" s="12">
        <v>37438</v>
      </c>
      <c r="C1140" s="18">
        <v>11.969483</v>
      </c>
    </row>
    <row r="1141" spans="2:3" x14ac:dyDescent="0.25">
      <c r="B1141" s="12">
        <v>37431</v>
      </c>
      <c r="C1141" s="18">
        <v>12.759874</v>
      </c>
    </row>
    <row r="1142" spans="2:3" x14ac:dyDescent="0.25">
      <c r="B1142" s="12">
        <v>37424</v>
      </c>
      <c r="C1142" s="18">
        <v>12.982011</v>
      </c>
    </row>
    <row r="1143" spans="2:3" x14ac:dyDescent="0.25">
      <c r="B1143" s="12">
        <v>37417</v>
      </c>
      <c r="C1143" s="18">
        <v>13.229976000000001</v>
      </c>
    </row>
    <row r="1144" spans="2:3" x14ac:dyDescent="0.25">
      <c r="B1144" s="12">
        <v>37410</v>
      </c>
      <c r="C1144" s="18">
        <v>13.188643000000001</v>
      </c>
    </row>
    <row r="1145" spans="2:3" x14ac:dyDescent="0.25">
      <c r="B1145" s="12">
        <v>37403</v>
      </c>
      <c r="C1145" s="18">
        <v>12.982011</v>
      </c>
    </row>
    <row r="1146" spans="2:3" x14ac:dyDescent="0.25">
      <c r="B1146" s="12">
        <v>37396</v>
      </c>
      <c r="C1146" s="18">
        <v>12.930349</v>
      </c>
    </row>
    <row r="1147" spans="2:3" x14ac:dyDescent="0.25">
      <c r="B1147" s="12">
        <v>37389</v>
      </c>
      <c r="C1147" s="18">
        <v>13.023334999999999</v>
      </c>
    </row>
    <row r="1148" spans="2:3" x14ac:dyDescent="0.25">
      <c r="B1148" s="12">
        <v>37382</v>
      </c>
      <c r="C1148" s="18">
        <v>12.744374000000001</v>
      </c>
    </row>
    <row r="1149" spans="2:3" x14ac:dyDescent="0.25">
      <c r="B1149" s="12">
        <v>37375</v>
      </c>
      <c r="C1149" s="18">
        <v>13.157648</v>
      </c>
    </row>
    <row r="1150" spans="2:3" x14ac:dyDescent="0.25">
      <c r="B1150" s="12">
        <v>37368</v>
      </c>
      <c r="C1150" s="18">
        <v>13.682848999999999</v>
      </c>
    </row>
    <row r="1151" spans="2:3" x14ac:dyDescent="0.25">
      <c r="B1151" s="12">
        <v>37361</v>
      </c>
      <c r="C1151" s="18">
        <v>13.362565</v>
      </c>
    </row>
    <row r="1152" spans="2:3" x14ac:dyDescent="0.25">
      <c r="B1152" s="12">
        <v>37354</v>
      </c>
      <c r="C1152" s="18">
        <v>13.761805000000001</v>
      </c>
    </row>
    <row r="1153" spans="2:3" x14ac:dyDescent="0.25">
      <c r="B1153" s="12">
        <v>37347</v>
      </c>
      <c r="C1153" s="18">
        <v>13.500321</v>
      </c>
    </row>
    <row r="1154" spans="2:3" x14ac:dyDescent="0.25">
      <c r="B1154" s="12">
        <v>37340</v>
      </c>
      <c r="C1154" s="18">
        <v>13.964782</v>
      </c>
    </row>
    <row r="1155" spans="2:3" x14ac:dyDescent="0.25">
      <c r="B1155" s="12">
        <v>37333</v>
      </c>
      <c r="C1155" s="18">
        <v>13.011773</v>
      </c>
    </row>
    <row r="1156" spans="2:3" x14ac:dyDescent="0.25">
      <c r="B1156" s="12">
        <v>37326</v>
      </c>
      <c r="C1156" s="18">
        <v>13.414313999999999</v>
      </c>
    </row>
    <row r="1157" spans="2:3" x14ac:dyDescent="0.25">
      <c r="B1157" s="12">
        <v>37319</v>
      </c>
      <c r="C1157" s="18">
        <v>14.03703</v>
      </c>
    </row>
    <row r="1158" spans="2:3" x14ac:dyDescent="0.25">
      <c r="B1158" s="12">
        <v>37312</v>
      </c>
      <c r="C1158" s="18">
        <v>14.704478</v>
      </c>
    </row>
    <row r="1159" spans="2:3" x14ac:dyDescent="0.25">
      <c r="B1159" s="12">
        <v>37305</v>
      </c>
      <c r="C1159" s="18">
        <v>14.635673000000001</v>
      </c>
    </row>
    <row r="1160" spans="2:3" x14ac:dyDescent="0.25">
      <c r="B1160" s="12">
        <v>37298</v>
      </c>
      <c r="C1160" s="18">
        <v>14.112723000000001</v>
      </c>
    </row>
    <row r="1161" spans="2:3" x14ac:dyDescent="0.25">
      <c r="B1161" s="12">
        <v>37291</v>
      </c>
      <c r="C1161" s="18">
        <v>13.820290999999999</v>
      </c>
    </row>
    <row r="1162" spans="2:3" x14ac:dyDescent="0.25">
      <c r="B1162" s="12">
        <v>37284</v>
      </c>
      <c r="C1162" s="18">
        <v>13.748035</v>
      </c>
    </row>
    <row r="1163" spans="2:3" x14ac:dyDescent="0.25">
      <c r="B1163" s="12">
        <v>37277</v>
      </c>
      <c r="C1163" s="18">
        <v>12.918885</v>
      </c>
    </row>
    <row r="1164" spans="2:3" x14ac:dyDescent="0.25">
      <c r="B1164" s="12">
        <v>37270</v>
      </c>
      <c r="C1164" s="18">
        <v>13.084028</v>
      </c>
    </row>
    <row r="1165" spans="2:3" x14ac:dyDescent="0.25">
      <c r="B1165" s="12">
        <v>37263</v>
      </c>
      <c r="C1165" s="18">
        <v>12.905120999999999</v>
      </c>
    </row>
    <row r="1166" spans="2:3" x14ac:dyDescent="0.25">
      <c r="B1166" s="12">
        <v>37256</v>
      </c>
      <c r="C1166" s="18">
        <v>13.125313</v>
      </c>
    </row>
    <row r="1167" spans="2:3" x14ac:dyDescent="0.25">
      <c r="B1167" s="12">
        <v>37249</v>
      </c>
      <c r="C1167" s="18">
        <v>12.433782000000001</v>
      </c>
    </row>
    <row r="1168" spans="2:3" x14ac:dyDescent="0.25">
      <c r="B1168" s="12">
        <v>37242</v>
      </c>
      <c r="C1168" s="18">
        <v>12.2652</v>
      </c>
    </row>
    <row r="1169" spans="2:3" x14ac:dyDescent="0.25">
      <c r="B1169" s="12">
        <v>37235</v>
      </c>
      <c r="C1169" s="18">
        <v>12.509474000000001</v>
      </c>
    </row>
    <row r="1170" spans="2:3" x14ac:dyDescent="0.25">
      <c r="B1170" s="12">
        <v>37228</v>
      </c>
      <c r="C1170" s="18">
        <v>11.573675</v>
      </c>
    </row>
    <row r="1171" spans="2:3" x14ac:dyDescent="0.25">
      <c r="B1171" s="12">
        <v>37221</v>
      </c>
      <c r="C1171" s="18">
        <v>10.575941</v>
      </c>
    </row>
    <row r="1172" spans="2:3" x14ac:dyDescent="0.25">
      <c r="B1172" s="12">
        <v>37214</v>
      </c>
      <c r="C1172" s="18">
        <v>10.582826000000001</v>
      </c>
    </row>
    <row r="1173" spans="2:3" x14ac:dyDescent="0.25">
      <c r="B1173" s="12">
        <v>37207</v>
      </c>
      <c r="C1173" s="18">
        <v>10.579375000000001</v>
      </c>
    </row>
    <row r="1174" spans="2:3" x14ac:dyDescent="0.25">
      <c r="B1174" s="12">
        <v>37200</v>
      </c>
      <c r="C1174" s="18">
        <v>10.768608</v>
      </c>
    </row>
    <row r="1175" spans="2:3" x14ac:dyDescent="0.25">
      <c r="B1175" s="12">
        <v>37193</v>
      </c>
      <c r="C1175" s="18">
        <v>10.889022000000001</v>
      </c>
    </row>
    <row r="1176" spans="2:3" x14ac:dyDescent="0.25">
      <c r="B1176" s="12">
        <v>37186</v>
      </c>
      <c r="C1176" s="18">
        <v>10.727320000000001</v>
      </c>
    </row>
    <row r="1177" spans="2:3" x14ac:dyDescent="0.25">
      <c r="B1177" s="12">
        <v>37179</v>
      </c>
      <c r="C1177" s="18">
        <v>10.386714</v>
      </c>
    </row>
    <row r="1178" spans="2:3" x14ac:dyDescent="0.25">
      <c r="B1178" s="12">
        <v>37172</v>
      </c>
      <c r="C1178" s="18">
        <v>10.355752000000001</v>
      </c>
    </row>
    <row r="1179" spans="2:3" x14ac:dyDescent="0.25">
      <c r="B1179" s="12">
        <v>37165</v>
      </c>
      <c r="C1179" s="18">
        <v>10.252297</v>
      </c>
    </row>
    <row r="1180" spans="2:3" x14ac:dyDescent="0.25">
      <c r="B1180" s="12">
        <v>37158</v>
      </c>
      <c r="C1180" s="18">
        <v>9.0188570000000006</v>
      </c>
    </row>
    <row r="1181" spans="2:3" x14ac:dyDescent="0.25">
      <c r="B1181" s="12">
        <v>37151</v>
      </c>
      <c r="C1181" s="18">
        <v>8.6958959999999994</v>
      </c>
    </row>
    <row r="1182" spans="2:3" x14ac:dyDescent="0.25">
      <c r="B1182" s="12">
        <v>37144</v>
      </c>
      <c r="C1182" s="18">
        <v>9.2250049999999995</v>
      </c>
    </row>
    <row r="1183" spans="2:3" x14ac:dyDescent="0.25">
      <c r="B1183" s="12">
        <v>37137</v>
      </c>
      <c r="C1183" s="18">
        <v>9.2387440000000005</v>
      </c>
    </row>
    <row r="1184" spans="2:3" x14ac:dyDescent="0.25">
      <c r="B1184" s="12">
        <v>37130</v>
      </c>
      <c r="C1184" s="18">
        <v>9.8331339999999994</v>
      </c>
    </row>
    <row r="1185" spans="2:3" x14ac:dyDescent="0.25">
      <c r="B1185" s="12">
        <v>37123</v>
      </c>
      <c r="C1185" s="18">
        <v>9.8125149999999994</v>
      </c>
    </row>
    <row r="1186" spans="2:3" x14ac:dyDescent="0.25">
      <c r="B1186" s="12">
        <v>37116</v>
      </c>
      <c r="C1186" s="18">
        <v>9.5170429999999993</v>
      </c>
    </row>
    <row r="1187" spans="2:3" x14ac:dyDescent="0.25">
      <c r="B1187" s="12">
        <v>37109</v>
      </c>
      <c r="C1187" s="18">
        <v>9.5514019999999995</v>
      </c>
    </row>
    <row r="1188" spans="2:3" x14ac:dyDescent="0.25">
      <c r="B1188" s="12">
        <v>37102</v>
      </c>
      <c r="C1188" s="18">
        <v>10.379417</v>
      </c>
    </row>
    <row r="1189" spans="2:3" x14ac:dyDescent="0.25">
      <c r="B1189" s="12">
        <v>37095</v>
      </c>
      <c r="C1189" s="18">
        <v>9.9739979999999999</v>
      </c>
    </row>
    <row r="1190" spans="2:3" x14ac:dyDescent="0.25">
      <c r="B1190" s="12">
        <v>37088</v>
      </c>
      <c r="C1190" s="18">
        <v>10.867295</v>
      </c>
    </row>
    <row r="1191" spans="2:3" x14ac:dyDescent="0.25">
      <c r="B1191" s="12">
        <v>37081</v>
      </c>
      <c r="C1191" s="18">
        <v>10.152658000000001</v>
      </c>
    </row>
    <row r="1192" spans="2:3" x14ac:dyDescent="0.25">
      <c r="B1192" s="12">
        <v>37074</v>
      </c>
      <c r="C1192" s="18">
        <v>9.6441660000000002</v>
      </c>
    </row>
    <row r="1193" spans="2:3" x14ac:dyDescent="0.25">
      <c r="B1193" s="12">
        <v>37067</v>
      </c>
      <c r="C1193" s="18">
        <v>9.5857550000000007</v>
      </c>
    </row>
    <row r="1194" spans="2:3" x14ac:dyDescent="0.25">
      <c r="B1194" s="12">
        <v>37060</v>
      </c>
      <c r="C1194" s="18">
        <v>8.7268170000000005</v>
      </c>
    </row>
    <row r="1195" spans="2:3" x14ac:dyDescent="0.25">
      <c r="B1195" s="12">
        <v>37053</v>
      </c>
      <c r="C1195" s="18">
        <v>8.5309799999999996</v>
      </c>
    </row>
    <row r="1196" spans="2:3" x14ac:dyDescent="0.25">
      <c r="B1196" s="12">
        <v>37046</v>
      </c>
      <c r="C1196" s="18">
        <v>8.7439979999999995</v>
      </c>
    </row>
    <row r="1197" spans="2:3" x14ac:dyDescent="0.25">
      <c r="B1197" s="12">
        <v>37039</v>
      </c>
      <c r="C1197" s="18">
        <v>9.4483270000000008</v>
      </c>
    </row>
    <row r="1198" spans="2:3" x14ac:dyDescent="0.25">
      <c r="B1198" s="12">
        <v>37032</v>
      </c>
      <c r="C1198" s="18">
        <v>9.9293329999999997</v>
      </c>
    </row>
    <row r="1199" spans="2:3" x14ac:dyDescent="0.25">
      <c r="B1199" s="12">
        <v>37025</v>
      </c>
      <c r="C1199" s="18">
        <v>9.8777989999999996</v>
      </c>
    </row>
    <row r="1200" spans="2:3" x14ac:dyDescent="0.25">
      <c r="B1200" s="12">
        <v>37018</v>
      </c>
      <c r="C1200" s="18">
        <v>9.5445320000000002</v>
      </c>
    </row>
    <row r="1201" spans="2:3" x14ac:dyDescent="0.25">
      <c r="B1201" s="12">
        <v>37011</v>
      </c>
      <c r="C1201" s="18">
        <v>9.393357</v>
      </c>
    </row>
    <row r="1202" spans="2:3" x14ac:dyDescent="0.25">
      <c r="B1202" s="12">
        <v>37004</v>
      </c>
      <c r="C1202" s="18">
        <v>9.3108970000000006</v>
      </c>
    </row>
    <row r="1203" spans="2:3" x14ac:dyDescent="0.25">
      <c r="B1203" s="12">
        <v>36997</v>
      </c>
      <c r="C1203" s="18">
        <v>8.9948069999999998</v>
      </c>
    </row>
    <row r="1204" spans="2:3" x14ac:dyDescent="0.25">
      <c r="B1204" s="12">
        <v>36990</v>
      </c>
      <c r="C1204" s="18">
        <v>8.5756449999999997</v>
      </c>
    </row>
    <row r="1205" spans="2:3" x14ac:dyDescent="0.25">
      <c r="B1205" s="12">
        <v>36983</v>
      </c>
      <c r="C1205" s="18">
        <v>8.1909670000000006</v>
      </c>
    </row>
    <row r="1206" spans="2:3" x14ac:dyDescent="0.25">
      <c r="B1206" s="12">
        <v>36976</v>
      </c>
      <c r="C1206" s="18">
        <v>8.1463769999999993</v>
      </c>
    </row>
    <row r="1207" spans="2:3" x14ac:dyDescent="0.25">
      <c r="B1207" s="12">
        <v>36969</v>
      </c>
      <c r="C1207" s="18">
        <v>7.9885950000000001</v>
      </c>
    </row>
    <row r="1208" spans="2:3" x14ac:dyDescent="0.25">
      <c r="B1208" s="12">
        <v>36962</v>
      </c>
      <c r="C1208" s="18">
        <v>7.9920229999999997</v>
      </c>
    </row>
    <row r="1209" spans="2:3" x14ac:dyDescent="0.25">
      <c r="B1209" s="12">
        <v>36955</v>
      </c>
      <c r="C1209" s="18">
        <v>7.9954530000000004</v>
      </c>
    </row>
    <row r="1210" spans="2:3" x14ac:dyDescent="0.25">
      <c r="B1210" s="12">
        <v>36948</v>
      </c>
      <c r="C1210" s="18">
        <v>7.4706549999999998</v>
      </c>
    </row>
    <row r="1211" spans="2:3" x14ac:dyDescent="0.25">
      <c r="B1211" s="12">
        <v>36941</v>
      </c>
      <c r="C1211" s="18">
        <v>7.2031099999999997</v>
      </c>
    </row>
    <row r="1212" spans="2:3" x14ac:dyDescent="0.25">
      <c r="B1212" s="12">
        <v>36934</v>
      </c>
      <c r="C1212" s="18">
        <v>7.5564049999999998</v>
      </c>
    </row>
    <row r="1213" spans="2:3" x14ac:dyDescent="0.25">
      <c r="B1213" s="12">
        <v>36927</v>
      </c>
      <c r="C1213" s="18">
        <v>7.5872760000000001</v>
      </c>
    </row>
    <row r="1214" spans="2:3" x14ac:dyDescent="0.25">
      <c r="B1214" s="12">
        <v>36920</v>
      </c>
      <c r="C1214" s="18">
        <v>6.8566760000000002</v>
      </c>
    </row>
    <row r="1215" spans="2:3" x14ac:dyDescent="0.25">
      <c r="B1215" s="12">
        <v>36913</v>
      </c>
      <c r="C1215" s="18">
        <v>7.1173609999999998</v>
      </c>
    </row>
    <row r="1216" spans="2:3" x14ac:dyDescent="0.25">
      <c r="B1216" s="12">
        <v>36906</v>
      </c>
      <c r="C1216" s="18">
        <v>6.9887350000000001</v>
      </c>
    </row>
    <row r="1217" spans="2:3" x14ac:dyDescent="0.25">
      <c r="B1217" s="12">
        <v>36899</v>
      </c>
      <c r="C1217" s="18">
        <v>6.9458599999999997</v>
      </c>
    </row>
    <row r="1218" spans="2:3" x14ac:dyDescent="0.25">
      <c r="B1218" s="12">
        <v>36892</v>
      </c>
      <c r="C1218" s="18">
        <v>7.7176200000000001</v>
      </c>
    </row>
    <row r="1219" spans="2:3" x14ac:dyDescent="0.25">
      <c r="B1219" s="12">
        <v>36885</v>
      </c>
      <c r="C1219" s="18">
        <v>7.846247</v>
      </c>
    </row>
    <row r="1220" spans="2:3" x14ac:dyDescent="0.25">
      <c r="B1220" s="12">
        <v>36878</v>
      </c>
      <c r="C1220" s="18">
        <v>7.674741</v>
      </c>
    </row>
    <row r="1221" spans="2:3" x14ac:dyDescent="0.25">
      <c r="B1221" s="12">
        <v>36871</v>
      </c>
      <c r="C1221" s="18">
        <v>8.4893820000000009</v>
      </c>
    </row>
    <row r="1222" spans="2:3" x14ac:dyDescent="0.25">
      <c r="B1222" s="12">
        <v>36864</v>
      </c>
      <c r="C1222" s="18">
        <v>8.7251999999999992</v>
      </c>
    </row>
    <row r="1223" spans="2:3" x14ac:dyDescent="0.25">
      <c r="B1223" s="12">
        <v>36857</v>
      </c>
      <c r="C1223" s="18">
        <v>9.1110769999999999</v>
      </c>
    </row>
    <row r="1224" spans="2:3" x14ac:dyDescent="0.25">
      <c r="B1224" s="12">
        <v>36850</v>
      </c>
      <c r="C1224" s="18">
        <v>8.8752619999999993</v>
      </c>
    </row>
    <row r="1225" spans="2:3" x14ac:dyDescent="0.25">
      <c r="B1225" s="12">
        <v>36843</v>
      </c>
      <c r="C1225" s="18">
        <v>8.4250690000000006</v>
      </c>
    </row>
    <row r="1226" spans="2:3" x14ac:dyDescent="0.25">
      <c r="B1226" s="12">
        <v>36836</v>
      </c>
      <c r="C1226" s="18">
        <v>7.8891210000000003</v>
      </c>
    </row>
    <row r="1227" spans="2:3" x14ac:dyDescent="0.25">
      <c r="B1227" s="12">
        <v>36829</v>
      </c>
      <c r="C1227" s="18">
        <v>8.2106910000000006</v>
      </c>
    </row>
    <row r="1228" spans="2:3" x14ac:dyDescent="0.25">
      <c r="B1228" s="12">
        <v>36822</v>
      </c>
      <c r="C1228" s="18">
        <v>7.6961820000000003</v>
      </c>
    </row>
    <row r="1229" spans="2:3" x14ac:dyDescent="0.25">
      <c r="B1229" s="12">
        <v>36815</v>
      </c>
      <c r="C1229" s="18">
        <v>7.3746130000000001</v>
      </c>
    </row>
    <row r="1230" spans="2:3" x14ac:dyDescent="0.25">
      <c r="B1230" s="12">
        <v>36808</v>
      </c>
      <c r="C1230" s="18">
        <v>7.1816740000000001</v>
      </c>
    </row>
    <row r="1231" spans="2:3" x14ac:dyDescent="0.25">
      <c r="B1231" s="12">
        <v>36801</v>
      </c>
      <c r="C1231" s="18">
        <v>7.2750209999999997</v>
      </c>
    </row>
    <row r="1232" spans="2:3" x14ac:dyDescent="0.25">
      <c r="B1232" s="12">
        <v>36794</v>
      </c>
      <c r="C1232" s="18">
        <v>7.1252409999999999</v>
      </c>
    </row>
    <row r="1233" spans="2:3" x14ac:dyDescent="0.25">
      <c r="B1233" s="12">
        <v>36787</v>
      </c>
      <c r="C1233" s="18">
        <v>6.9540680000000004</v>
      </c>
    </row>
    <row r="1234" spans="2:3" x14ac:dyDescent="0.25">
      <c r="B1234" s="12">
        <v>36780</v>
      </c>
      <c r="C1234" s="18">
        <v>6.1195779999999997</v>
      </c>
    </row>
    <row r="1235" spans="2:3" x14ac:dyDescent="0.25">
      <c r="B1235" s="12">
        <v>36773</v>
      </c>
      <c r="C1235" s="18">
        <v>5.9270019999999999</v>
      </c>
    </row>
    <row r="1236" spans="2:3" x14ac:dyDescent="0.25">
      <c r="B1236" s="12">
        <v>36766</v>
      </c>
      <c r="C1236" s="18">
        <v>6.1409729999999998</v>
      </c>
    </row>
    <row r="1237" spans="2:3" x14ac:dyDescent="0.25">
      <c r="B1237" s="12">
        <v>36759</v>
      </c>
      <c r="C1237" s="18">
        <v>6.1837689999999998</v>
      </c>
    </row>
    <row r="1238" spans="2:3" x14ac:dyDescent="0.25">
      <c r="B1238" s="12">
        <v>36752</v>
      </c>
      <c r="C1238" s="18">
        <v>5.8414149999999996</v>
      </c>
    </row>
    <row r="1239" spans="2:3" x14ac:dyDescent="0.25">
      <c r="B1239" s="12">
        <v>36745</v>
      </c>
      <c r="C1239" s="18">
        <v>5.7558239999999996</v>
      </c>
    </row>
    <row r="1240" spans="2:3" x14ac:dyDescent="0.25">
      <c r="B1240" s="12">
        <v>36738</v>
      </c>
      <c r="C1240" s="18">
        <v>5.9911940000000001</v>
      </c>
    </row>
    <row r="1241" spans="2:3" x14ac:dyDescent="0.25">
      <c r="B1241" s="12">
        <v>36731</v>
      </c>
      <c r="C1241" s="18">
        <v>5.9056069999999998</v>
      </c>
    </row>
    <row r="1242" spans="2:3" x14ac:dyDescent="0.25">
      <c r="B1242" s="12">
        <v>36724</v>
      </c>
      <c r="C1242" s="18">
        <v>5.8414149999999996</v>
      </c>
    </row>
    <row r="1243" spans="2:3" x14ac:dyDescent="0.25">
      <c r="B1243" s="12">
        <v>36717</v>
      </c>
      <c r="C1243" s="18">
        <v>5.9056069999999998</v>
      </c>
    </row>
    <row r="1244" spans="2:3" x14ac:dyDescent="0.25">
      <c r="B1244" s="12">
        <v>36710</v>
      </c>
      <c r="C1244" s="18">
        <v>5.9697979999999999</v>
      </c>
    </row>
    <row r="1245" spans="2:3" x14ac:dyDescent="0.25">
      <c r="B1245" s="12">
        <v>36703</v>
      </c>
      <c r="C1245" s="18">
        <v>5.5632510000000002</v>
      </c>
    </row>
    <row r="1246" spans="2:3" x14ac:dyDescent="0.25">
      <c r="B1246" s="12">
        <v>36696</v>
      </c>
      <c r="C1246" s="18">
        <v>5.6916330000000004</v>
      </c>
    </row>
    <row r="1247" spans="2:3" x14ac:dyDescent="0.25">
      <c r="B1247" s="12">
        <v>36689</v>
      </c>
      <c r="C1247" s="18">
        <v>5.7986199999999997</v>
      </c>
    </row>
    <row r="1248" spans="2:3" x14ac:dyDescent="0.25">
      <c r="B1248" s="12">
        <v>36682</v>
      </c>
      <c r="C1248" s="18">
        <v>5.6702380000000003</v>
      </c>
    </row>
    <row r="1249" spans="2:3" x14ac:dyDescent="0.25">
      <c r="B1249" s="12">
        <v>36675</v>
      </c>
      <c r="C1249" s="18">
        <v>5.7986199999999997</v>
      </c>
    </row>
    <row r="1250" spans="2:3" x14ac:dyDescent="0.25">
      <c r="B1250" s="12">
        <v>36668</v>
      </c>
      <c r="C1250" s="18">
        <v>6.4619280000000003</v>
      </c>
    </row>
    <row r="1251" spans="2:3" x14ac:dyDescent="0.25">
      <c r="B1251" s="12">
        <v>36661</v>
      </c>
      <c r="C1251" s="18">
        <v>6.2693570000000003</v>
      </c>
    </row>
    <row r="1252" spans="2:3" x14ac:dyDescent="0.25">
      <c r="B1252" s="12">
        <v>36654</v>
      </c>
      <c r="C1252" s="18">
        <v>6.3549470000000001</v>
      </c>
    </row>
    <row r="1253" spans="2:3" x14ac:dyDescent="0.25">
      <c r="B1253" s="12">
        <v>36647</v>
      </c>
      <c r="C1253" s="18">
        <v>6.2051660000000002</v>
      </c>
    </row>
    <row r="1254" spans="2:3" x14ac:dyDescent="0.25">
      <c r="B1254" s="12">
        <v>36640</v>
      </c>
      <c r="C1254" s="18">
        <v>6.3335480000000004</v>
      </c>
    </row>
    <row r="1255" spans="2:3" x14ac:dyDescent="0.25">
      <c r="B1255" s="12">
        <v>36633</v>
      </c>
      <c r="C1255" s="18">
        <v>6.5047240000000004</v>
      </c>
    </row>
    <row r="1256" spans="2:3" x14ac:dyDescent="0.25">
      <c r="B1256" s="12">
        <v>36626</v>
      </c>
      <c r="C1256" s="18">
        <v>5.9270019999999999</v>
      </c>
    </row>
    <row r="1257" spans="2:3" x14ac:dyDescent="0.25">
      <c r="B1257" s="12">
        <v>36619</v>
      </c>
      <c r="C1257" s="18">
        <v>6.1491809999999996</v>
      </c>
    </row>
    <row r="1258" spans="2:3" x14ac:dyDescent="0.25">
      <c r="B1258" s="12">
        <v>36612</v>
      </c>
      <c r="C1258" s="18">
        <v>6.0851259999999998</v>
      </c>
    </row>
    <row r="1259" spans="2:3" x14ac:dyDescent="0.25">
      <c r="B1259" s="12">
        <v>36605</v>
      </c>
      <c r="C1259" s="18">
        <v>5.1670189999999998</v>
      </c>
    </row>
    <row r="1260" spans="2:3" x14ac:dyDescent="0.25">
      <c r="B1260" s="12">
        <v>36598</v>
      </c>
      <c r="C1260" s="18">
        <v>4.7613450000000004</v>
      </c>
    </row>
    <row r="1261" spans="2:3" x14ac:dyDescent="0.25">
      <c r="B1261" s="12">
        <v>36591</v>
      </c>
      <c r="C1261" s="18">
        <v>4.4197220000000002</v>
      </c>
    </row>
    <row r="1262" spans="2:3" x14ac:dyDescent="0.25">
      <c r="B1262" s="12">
        <v>36584</v>
      </c>
      <c r="C1262" s="18">
        <v>4.6332380000000004</v>
      </c>
    </row>
    <row r="1263" spans="2:3" x14ac:dyDescent="0.25">
      <c r="B1263" s="12">
        <v>36577</v>
      </c>
      <c r="C1263" s="18">
        <v>4.6332380000000004</v>
      </c>
    </row>
    <row r="1264" spans="2:3" x14ac:dyDescent="0.25">
      <c r="B1264" s="12">
        <v>36570</v>
      </c>
      <c r="C1264" s="18">
        <v>4.932156</v>
      </c>
    </row>
    <row r="1265" spans="2:3" x14ac:dyDescent="0.25">
      <c r="B1265" s="12">
        <v>36563</v>
      </c>
      <c r="C1265" s="18">
        <v>5.3164790000000002</v>
      </c>
    </row>
    <row r="1266" spans="2:3" x14ac:dyDescent="0.25">
      <c r="B1266" s="12">
        <v>36556</v>
      </c>
      <c r="C1266" s="18">
        <v>5.7221539999999997</v>
      </c>
    </row>
    <row r="1267" spans="2:3" x14ac:dyDescent="0.25">
      <c r="B1267" s="12">
        <v>36549</v>
      </c>
      <c r="C1267" s="18">
        <v>5.3805339999999999</v>
      </c>
    </row>
    <row r="1268" spans="2:3" x14ac:dyDescent="0.25">
      <c r="B1268" s="12">
        <v>36542</v>
      </c>
      <c r="C1268" s="18">
        <v>5.9997210000000001</v>
      </c>
    </row>
    <row r="1269" spans="2:3" x14ac:dyDescent="0.25">
      <c r="B1269" s="12">
        <v>36535</v>
      </c>
      <c r="C1269" s="18">
        <v>6.4480979999999999</v>
      </c>
    </row>
    <row r="1270" spans="2:3" x14ac:dyDescent="0.25">
      <c r="B1270" s="12">
        <v>36528</v>
      </c>
      <c r="C1270" s="18">
        <v>5.9356669999999996</v>
      </c>
    </row>
    <row r="1271" spans="2:3" x14ac:dyDescent="0.25">
      <c r="B1271" s="12">
        <v>36521</v>
      </c>
      <c r="C1271" s="18">
        <v>6.1918829999999998</v>
      </c>
    </row>
    <row r="1272" spans="2:3" x14ac:dyDescent="0.25">
      <c r="B1272" s="12">
        <v>36514</v>
      </c>
      <c r="C1272" s="18">
        <v>5.9997210000000001</v>
      </c>
    </row>
    <row r="1273" spans="2:3" x14ac:dyDescent="0.25">
      <c r="B1273" s="12">
        <v>36507</v>
      </c>
      <c r="C1273" s="18">
        <v>5.850263</v>
      </c>
    </row>
    <row r="1274" spans="2:3" x14ac:dyDescent="0.25">
      <c r="B1274" s="12">
        <v>36500</v>
      </c>
      <c r="C1274" s="18">
        <v>5.6367459999999996</v>
      </c>
    </row>
    <row r="1275" spans="2:3" x14ac:dyDescent="0.25">
      <c r="B1275" s="12">
        <v>36493</v>
      </c>
      <c r="C1275" s="18">
        <v>6.1278300000000003</v>
      </c>
    </row>
    <row r="1276" spans="2:3" x14ac:dyDescent="0.25">
      <c r="B1276" s="12">
        <v>36486</v>
      </c>
      <c r="C1276" s="18">
        <v>5.850263</v>
      </c>
    </row>
    <row r="1277" spans="2:3" x14ac:dyDescent="0.25">
      <c r="B1277" s="12">
        <v>36479</v>
      </c>
      <c r="C1277" s="18">
        <v>6.1491809999999996</v>
      </c>
    </row>
    <row r="1278" spans="2:3" x14ac:dyDescent="0.25">
      <c r="B1278" s="12">
        <v>36472</v>
      </c>
      <c r="C1278" s="18">
        <v>6.7256689999999999</v>
      </c>
    </row>
    <row r="1279" spans="2:3" x14ac:dyDescent="0.25">
      <c r="B1279" s="12">
        <v>36465</v>
      </c>
      <c r="C1279" s="18">
        <v>6.7256689999999999</v>
      </c>
    </row>
    <row r="1280" spans="2:3" x14ac:dyDescent="0.25">
      <c r="B1280" s="12">
        <v>36458</v>
      </c>
      <c r="C1280" s="18">
        <v>6.5121510000000002</v>
      </c>
    </row>
    <row r="1281" spans="2:3" x14ac:dyDescent="0.25">
      <c r="B1281" s="12">
        <v>36451</v>
      </c>
      <c r="C1281" s="18">
        <v>6.5548549999999999</v>
      </c>
    </row>
    <row r="1282" spans="2:3" x14ac:dyDescent="0.25">
      <c r="B1282" s="12">
        <v>36444</v>
      </c>
      <c r="C1282" s="18">
        <v>6.4480979999999999</v>
      </c>
    </row>
    <row r="1283" spans="2:3" x14ac:dyDescent="0.25">
      <c r="B1283" s="12">
        <v>36437</v>
      </c>
      <c r="C1283" s="18">
        <v>6.797275</v>
      </c>
    </row>
    <row r="1284" spans="2:3" x14ac:dyDescent="0.25">
      <c r="B1284" s="12">
        <v>36430</v>
      </c>
      <c r="C1284" s="18">
        <v>6.5628880000000001</v>
      </c>
    </row>
    <row r="1285" spans="2:3" x14ac:dyDescent="0.25">
      <c r="B1285" s="12">
        <v>36423</v>
      </c>
      <c r="C1285" s="18">
        <v>6.4137329999999997</v>
      </c>
    </row>
    <row r="1286" spans="2:3" x14ac:dyDescent="0.25">
      <c r="B1286" s="12">
        <v>36416</v>
      </c>
      <c r="C1286" s="18">
        <v>6.3071929999999998</v>
      </c>
    </row>
    <row r="1287" spans="2:3" x14ac:dyDescent="0.25">
      <c r="B1287" s="12">
        <v>36409</v>
      </c>
      <c r="C1287" s="18">
        <v>6.0941109999999998</v>
      </c>
    </row>
    <row r="1288" spans="2:3" x14ac:dyDescent="0.25">
      <c r="B1288" s="12">
        <v>36402</v>
      </c>
      <c r="C1288" s="18">
        <v>5.7957960000000002</v>
      </c>
    </row>
    <row r="1289" spans="2:3" x14ac:dyDescent="0.25">
      <c r="B1289" s="12">
        <v>36395</v>
      </c>
      <c r="C1289" s="18">
        <v>6.0514960000000002</v>
      </c>
    </row>
    <row r="1290" spans="2:3" x14ac:dyDescent="0.25">
      <c r="B1290" s="12">
        <v>36388</v>
      </c>
      <c r="C1290" s="18">
        <v>6.3711159999999998</v>
      </c>
    </row>
    <row r="1291" spans="2:3" x14ac:dyDescent="0.25">
      <c r="B1291" s="12">
        <v>36381</v>
      </c>
      <c r="C1291" s="18">
        <v>6.4989619999999997</v>
      </c>
    </row>
    <row r="1292" spans="2:3" x14ac:dyDescent="0.25">
      <c r="B1292" s="12">
        <v>36374</v>
      </c>
      <c r="C1292" s="18">
        <v>6.7759679999999998</v>
      </c>
    </row>
    <row r="1293" spans="2:3" x14ac:dyDescent="0.25">
      <c r="B1293" s="12">
        <v>36367</v>
      </c>
      <c r="C1293" s="18">
        <v>7.4365189999999997</v>
      </c>
    </row>
    <row r="1294" spans="2:3" x14ac:dyDescent="0.25">
      <c r="B1294" s="12">
        <v>36360</v>
      </c>
      <c r="C1294" s="18">
        <v>7.2021290000000002</v>
      </c>
    </row>
    <row r="1295" spans="2:3" x14ac:dyDescent="0.25">
      <c r="B1295" s="12">
        <v>36353</v>
      </c>
      <c r="C1295" s="18">
        <v>7.6709059999999996</v>
      </c>
    </row>
    <row r="1296" spans="2:3" x14ac:dyDescent="0.25">
      <c r="B1296" s="12">
        <v>36346</v>
      </c>
      <c r="C1296" s="18">
        <v>7.5643640000000003</v>
      </c>
    </row>
    <row r="1297" spans="2:3" x14ac:dyDescent="0.25">
      <c r="B1297" s="12">
        <v>36339</v>
      </c>
      <c r="C1297" s="18">
        <v>7.4578259999999998</v>
      </c>
    </row>
    <row r="1298" spans="2:3" x14ac:dyDescent="0.25">
      <c r="B1298" s="12">
        <v>36332</v>
      </c>
      <c r="C1298" s="18">
        <v>7.3299810000000001</v>
      </c>
    </row>
    <row r="1299" spans="2:3" x14ac:dyDescent="0.25">
      <c r="B1299" s="12">
        <v>36325</v>
      </c>
      <c r="C1299" s="18">
        <v>7.5856779999999997</v>
      </c>
    </row>
    <row r="1300" spans="2:3" x14ac:dyDescent="0.25">
      <c r="B1300" s="12">
        <v>36318</v>
      </c>
      <c r="C1300" s="18">
        <v>7.7774460000000003</v>
      </c>
    </row>
    <row r="1301" spans="2:3" x14ac:dyDescent="0.25">
      <c r="B1301" s="12">
        <v>36311</v>
      </c>
      <c r="C1301" s="18">
        <v>7.5856779999999997</v>
      </c>
    </row>
    <row r="1302" spans="2:3" x14ac:dyDescent="0.25">
      <c r="B1302" s="12">
        <v>36304</v>
      </c>
      <c r="C1302" s="18">
        <v>7.2660530000000003</v>
      </c>
    </row>
    <row r="1303" spans="2:3" x14ac:dyDescent="0.25">
      <c r="B1303" s="12">
        <v>36297</v>
      </c>
      <c r="C1303" s="18">
        <v>7.5856779999999997</v>
      </c>
    </row>
    <row r="1304" spans="2:3" x14ac:dyDescent="0.25">
      <c r="B1304" s="12">
        <v>36290</v>
      </c>
      <c r="C1304" s="18">
        <v>7.7135280000000002</v>
      </c>
    </row>
    <row r="1305" spans="2:3" x14ac:dyDescent="0.25">
      <c r="B1305" s="12">
        <v>36283</v>
      </c>
      <c r="C1305" s="18">
        <v>7.6495959999999998</v>
      </c>
    </row>
    <row r="1306" spans="2:3" x14ac:dyDescent="0.25">
      <c r="B1306" s="12">
        <v>36276</v>
      </c>
      <c r="C1306" s="18">
        <v>7.6069829999999996</v>
      </c>
    </row>
    <row r="1307" spans="2:3" x14ac:dyDescent="0.25">
      <c r="B1307" s="12">
        <v>36269</v>
      </c>
      <c r="C1307" s="18">
        <v>7.5004439999999999</v>
      </c>
    </row>
    <row r="1308" spans="2:3" x14ac:dyDescent="0.25">
      <c r="B1308" s="12">
        <v>36262</v>
      </c>
      <c r="C1308" s="18">
        <v>7.074281</v>
      </c>
    </row>
    <row r="1309" spans="2:3" x14ac:dyDescent="0.25">
      <c r="B1309" s="12">
        <v>36255</v>
      </c>
      <c r="C1309" s="18">
        <v>6.9611270000000003</v>
      </c>
    </row>
    <row r="1310" spans="2:3" x14ac:dyDescent="0.25">
      <c r="B1310" s="12">
        <v>36248</v>
      </c>
      <c r="C1310" s="18">
        <v>7.2378679999999997</v>
      </c>
    </row>
    <row r="1311" spans="2:3" x14ac:dyDescent="0.25">
      <c r="B1311" s="12">
        <v>36241</v>
      </c>
      <c r="C1311" s="18">
        <v>7.0037019999999997</v>
      </c>
    </row>
    <row r="1312" spans="2:3" x14ac:dyDescent="0.25">
      <c r="B1312" s="12">
        <v>36234</v>
      </c>
      <c r="C1312" s="18">
        <v>7.3443079999999998</v>
      </c>
    </row>
    <row r="1313" spans="2:3" x14ac:dyDescent="0.25">
      <c r="B1313" s="12">
        <v>36227</v>
      </c>
      <c r="C1313" s="18">
        <v>7.4933230000000002</v>
      </c>
    </row>
    <row r="1314" spans="2:3" x14ac:dyDescent="0.25">
      <c r="B1314" s="12">
        <v>36220</v>
      </c>
      <c r="C1314" s="18">
        <v>7.2165759999999999</v>
      </c>
    </row>
    <row r="1315" spans="2:3" x14ac:dyDescent="0.25">
      <c r="B1315" s="12">
        <v>36213</v>
      </c>
      <c r="C1315" s="18">
        <v>7.4933230000000002</v>
      </c>
    </row>
    <row r="1316" spans="2:3" x14ac:dyDescent="0.25">
      <c r="B1316" s="12">
        <v>36206</v>
      </c>
      <c r="C1316" s="18">
        <v>7.174004</v>
      </c>
    </row>
    <row r="1317" spans="2:3" x14ac:dyDescent="0.25">
      <c r="B1317" s="12">
        <v>36199</v>
      </c>
      <c r="C1317" s="18">
        <v>6.705673</v>
      </c>
    </row>
    <row r="1318" spans="2:3" x14ac:dyDescent="0.25">
      <c r="B1318" s="12">
        <v>36192</v>
      </c>
      <c r="C1318" s="18">
        <v>6.3012030000000001</v>
      </c>
    </row>
    <row r="1319" spans="2:3" x14ac:dyDescent="0.25">
      <c r="B1319" s="12">
        <v>36185</v>
      </c>
      <c r="C1319" s="18">
        <v>6.3863529999999997</v>
      </c>
    </row>
    <row r="1320" spans="2:3" x14ac:dyDescent="0.25">
      <c r="B1320" s="12">
        <v>36178</v>
      </c>
      <c r="C1320" s="18">
        <v>6.3012030000000001</v>
      </c>
    </row>
    <row r="1321" spans="2:3" x14ac:dyDescent="0.25">
      <c r="B1321" s="12">
        <v>36171</v>
      </c>
      <c r="C1321" s="18">
        <v>6.3863529999999997</v>
      </c>
    </row>
    <row r="1322" spans="2:3" x14ac:dyDescent="0.25">
      <c r="B1322" s="12">
        <v>36164</v>
      </c>
      <c r="C1322" s="18">
        <v>6.0883250000000002</v>
      </c>
    </row>
    <row r="1323" spans="2:3" x14ac:dyDescent="0.25">
      <c r="B1323" s="12">
        <v>36157</v>
      </c>
      <c r="C1323" s="18">
        <v>6.1308980000000002</v>
      </c>
    </row>
    <row r="1324" spans="2:3" x14ac:dyDescent="0.25">
      <c r="B1324" s="12">
        <v>36150</v>
      </c>
      <c r="C1324" s="18">
        <v>6.0457489999999998</v>
      </c>
    </row>
    <row r="1325" spans="2:3" x14ac:dyDescent="0.25">
      <c r="B1325" s="12">
        <v>36143</v>
      </c>
      <c r="C1325" s="18">
        <v>6.15219</v>
      </c>
    </row>
    <row r="1326" spans="2:3" x14ac:dyDescent="0.25">
      <c r="B1326" s="12">
        <v>36136</v>
      </c>
      <c r="C1326" s="18">
        <v>6.3437780000000004</v>
      </c>
    </row>
    <row r="1327" spans="2:3" x14ac:dyDescent="0.25">
      <c r="B1327" s="12">
        <v>36129</v>
      </c>
      <c r="C1327" s="18">
        <v>5.790292</v>
      </c>
    </row>
    <row r="1328" spans="2:3" x14ac:dyDescent="0.25">
      <c r="B1328" s="12">
        <v>36122</v>
      </c>
      <c r="C1328" s="18">
        <v>5.4922639999999996</v>
      </c>
    </row>
    <row r="1329" spans="2:3" x14ac:dyDescent="0.25">
      <c r="B1329" s="12">
        <v>36115</v>
      </c>
      <c r="C1329" s="18">
        <v>5.5135509999999996</v>
      </c>
    </row>
    <row r="1330" spans="2:3" x14ac:dyDescent="0.25">
      <c r="B1330" s="12">
        <v>36108</v>
      </c>
      <c r="C1330" s="18">
        <v>5.5987020000000003</v>
      </c>
    </row>
    <row r="1331" spans="2:3" x14ac:dyDescent="0.25">
      <c r="B1331" s="12">
        <v>36101</v>
      </c>
      <c r="C1331" s="18">
        <v>5.7477179999999999</v>
      </c>
    </row>
    <row r="1332" spans="2:3" x14ac:dyDescent="0.25">
      <c r="B1332" s="12">
        <v>36094</v>
      </c>
      <c r="C1332" s="18">
        <v>5.6199870000000001</v>
      </c>
    </row>
    <row r="1333" spans="2:3" x14ac:dyDescent="0.25">
      <c r="B1333" s="12">
        <v>36087</v>
      </c>
      <c r="C1333" s="18">
        <v>5.4496880000000001</v>
      </c>
    </row>
    <row r="1334" spans="2:3" x14ac:dyDescent="0.25">
      <c r="B1334" s="12">
        <v>36080</v>
      </c>
      <c r="C1334" s="18">
        <v>5.1942349999999999</v>
      </c>
    </row>
    <row r="1335" spans="2:3" x14ac:dyDescent="0.25">
      <c r="B1335" s="12">
        <v>36073</v>
      </c>
      <c r="C1335" s="18">
        <v>4.8624859999999996</v>
      </c>
    </row>
    <row r="1336" spans="2:3" x14ac:dyDescent="0.25">
      <c r="B1336" s="12">
        <v>36066</v>
      </c>
      <c r="C1336" s="18">
        <v>5.3720929999999996</v>
      </c>
    </row>
    <row r="1337" spans="2:3" x14ac:dyDescent="0.25">
      <c r="B1337" s="12">
        <v>36059</v>
      </c>
      <c r="C1337" s="18">
        <v>5.6693629999999997</v>
      </c>
    </row>
    <row r="1338" spans="2:3" x14ac:dyDescent="0.25">
      <c r="B1338" s="12">
        <v>36052</v>
      </c>
      <c r="C1338" s="18">
        <v>5.6268969999999996</v>
      </c>
    </row>
    <row r="1339" spans="2:3" x14ac:dyDescent="0.25">
      <c r="B1339" s="12">
        <v>36045</v>
      </c>
      <c r="C1339" s="18">
        <v>5.3083900000000002</v>
      </c>
    </row>
    <row r="1340" spans="2:3" x14ac:dyDescent="0.25">
      <c r="B1340" s="12">
        <v>36038</v>
      </c>
      <c r="C1340" s="18">
        <v>5.3720929999999996</v>
      </c>
    </row>
    <row r="1341" spans="2:3" x14ac:dyDescent="0.25">
      <c r="B1341" s="12">
        <v>36031</v>
      </c>
      <c r="C1341" s="18">
        <v>5.265924</v>
      </c>
    </row>
    <row r="1342" spans="2:3" x14ac:dyDescent="0.25">
      <c r="B1342" s="12">
        <v>36024</v>
      </c>
      <c r="C1342" s="18">
        <v>5.5844259999999997</v>
      </c>
    </row>
    <row r="1343" spans="2:3" x14ac:dyDescent="0.25">
      <c r="B1343" s="12">
        <v>36017</v>
      </c>
      <c r="C1343" s="18">
        <v>5.5844259999999997</v>
      </c>
    </row>
    <row r="1344" spans="2:3" x14ac:dyDescent="0.25">
      <c r="B1344" s="12">
        <v>36010</v>
      </c>
      <c r="C1344" s="18">
        <v>5.9029299999999996</v>
      </c>
    </row>
    <row r="1345" spans="2:3" x14ac:dyDescent="0.25">
      <c r="B1345" s="12">
        <v>36003</v>
      </c>
      <c r="C1345" s="18">
        <v>5.8817000000000004</v>
      </c>
    </row>
    <row r="1346" spans="2:3" x14ac:dyDescent="0.25">
      <c r="B1346" s="12">
        <v>35996</v>
      </c>
      <c r="C1346" s="18">
        <v>5.8392299999999997</v>
      </c>
    </row>
    <row r="1347" spans="2:3" x14ac:dyDescent="0.25">
      <c r="B1347" s="12">
        <v>35989</v>
      </c>
      <c r="C1347" s="18">
        <v>5.9029299999999996</v>
      </c>
    </row>
    <row r="1348" spans="2:3" x14ac:dyDescent="0.25">
      <c r="B1348" s="12">
        <v>35982</v>
      </c>
      <c r="C1348" s="18">
        <v>6.0940329999999996</v>
      </c>
    </row>
    <row r="1349" spans="2:3" x14ac:dyDescent="0.25">
      <c r="B1349" s="12">
        <v>35975</v>
      </c>
      <c r="C1349" s="18">
        <v>5.648129</v>
      </c>
    </row>
    <row r="1350" spans="2:3" x14ac:dyDescent="0.25">
      <c r="B1350" s="12">
        <v>35968</v>
      </c>
      <c r="C1350" s="18">
        <v>5.4145589999999997</v>
      </c>
    </row>
    <row r="1351" spans="2:3" x14ac:dyDescent="0.25">
      <c r="B1351" s="12">
        <v>35961</v>
      </c>
      <c r="C1351" s="18">
        <v>5.541957</v>
      </c>
    </row>
    <row r="1352" spans="2:3" x14ac:dyDescent="0.25">
      <c r="B1352" s="12">
        <v>35954</v>
      </c>
      <c r="C1352" s="18">
        <v>5.2446910000000004</v>
      </c>
    </row>
    <row r="1353" spans="2:3" x14ac:dyDescent="0.25">
      <c r="B1353" s="12">
        <v>35947</v>
      </c>
      <c r="C1353" s="18">
        <v>5.4994930000000002</v>
      </c>
    </row>
    <row r="1354" spans="2:3" x14ac:dyDescent="0.25">
      <c r="B1354" s="12">
        <v>35940</v>
      </c>
      <c r="C1354" s="18">
        <v>5.2446910000000004</v>
      </c>
    </row>
    <row r="1355" spans="2:3" x14ac:dyDescent="0.25">
      <c r="B1355" s="12">
        <v>35933</v>
      </c>
      <c r="C1355" s="18">
        <v>5.0960549999999998</v>
      </c>
    </row>
    <row r="1356" spans="2:3" x14ac:dyDescent="0.25">
      <c r="B1356" s="12">
        <v>35926</v>
      </c>
      <c r="C1356" s="18">
        <v>5.138522</v>
      </c>
    </row>
    <row r="1357" spans="2:3" x14ac:dyDescent="0.25">
      <c r="B1357" s="12">
        <v>35919</v>
      </c>
      <c r="C1357" s="18">
        <v>5.3508579999999997</v>
      </c>
    </row>
    <row r="1358" spans="2:3" x14ac:dyDescent="0.25">
      <c r="B1358" s="12">
        <v>35912</v>
      </c>
      <c r="C1358" s="18">
        <v>5.4145589999999997</v>
      </c>
    </row>
    <row r="1359" spans="2:3" x14ac:dyDescent="0.25">
      <c r="B1359" s="12">
        <v>35905</v>
      </c>
      <c r="C1359" s="18">
        <v>5.2234569999999998</v>
      </c>
    </row>
    <row r="1360" spans="2:3" x14ac:dyDescent="0.25">
      <c r="B1360" s="12">
        <v>35898</v>
      </c>
      <c r="C1360" s="18">
        <v>5.7755289999999997</v>
      </c>
    </row>
    <row r="1361" spans="2:3" x14ac:dyDescent="0.25">
      <c r="B1361" s="12">
        <v>35891</v>
      </c>
      <c r="C1361" s="18">
        <v>5.6762589999999999</v>
      </c>
    </row>
    <row r="1362" spans="2:3" x14ac:dyDescent="0.25">
      <c r="B1362" s="12">
        <v>35884</v>
      </c>
      <c r="C1362" s="18">
        <v>5.4220980000000001</v>
      </c>
    </row>
    <row r="1363" spans="2:3" x14ac:dyDescent="0.25">
      <c r="B1363" s="12">
        <v>35877</v>
      </c>
      <c r="C1363" s="18">
        <v>5.252656</v>
      </c>
    </row>
    <row r="1364" spans="2:3" x14ac:dyDescent="0.25">
      <c r="B1364" s="12">
        <v>35870</v>
      </c>
      <c r="C1364" s="18">
        <v>4.9773160000000001</v>
      </c>
    </row>
    <row r="1365" spans="2:3" x14ac:dyDescent="0.25">
      <c r="B1365" s="12">
        <v>35863</v>
      </c>
      <c r="C1365" s="18">
        <v>4.7019729999999997</v>
      </c>
    </row>
    <row r="1366" spans="2:3" x14ac:dyDescent="0.25">
      <c r="B1366" s="12">
        <v>35856</v>
      </c>
      <c r="C1366" s="18">
        <v>4.5960739999999998</v>
      </c>
    </row>
    <row r="1367" spans="2:3" x14ac:dyDescent="0.25">
      <c r="B1367" s="12">
        <v>35849</v>
      </c>
      <c r="C1367" s="18">
        <v>4.5748939999999996</v>
      </c>
    </row>
    <row r="1368" spans="2:3" x14ac:dyDescent="0.25">
      <c r="B1368" s="12">
        <v>35842</v>
      </c>
      <c r="C1368" s="18">
        <v>4.5537140000000003</v>
      </c>
    </row>
    <row r="1369" spans="2:3" x14ac:dyDescent="0.25">
      <c r="B1369" s="12">
        <v>35835</v>
      </c>
      <c r="C1369" s="18">
        <v>4.4901730000000004</v>
      </c>
    </row>
    <row r="1370" spans="2:3" x14ac:dyDescent="0.25">
      <c r="B1370" s="12">
        <v>35828</v>
      </c>
      <c r="C1370" s="18">
        <v>4.4478119999999999</v>
      </c>
    </row>
    <row r="1371" spans="2:3" x14ac:dyDescent="0.25">
      <c r="B1371" s="12">
        <v>35821</v>
      </c>
      <c r="C1371" s="18">
        <v>4.3207319999999996</v>
      </c>
    </row>
    <row r="1372" spans="2:3" x14ac:dyDescent="0.25">
      <c r="B1372" s="12">
        <v>35814</v>
      </c>
      <c r="C1372" s="18">
        <v>4.2783720000000001</v>
      </c>
    </row>
    <row r="1373" spans="2:3" x14ac:dyDescent="0.25">
      <c r="B1373" s="12">
        <v>35807</v>
      </c>
      <c r="C1373" s="18">
        <v>4.3630930000000001</v>
      </c>
    </row>
    <row r="1374" spans="2:3" x14ac:dyDescent="0.25">
      <c r="B1374" s="12">
        <v>35800</v>
      </c>
      <c r="C1374" s="18">
        <v>4.1089320000000003</v>
      </c>
    </row>
    <row r="1375" spans="2:3" x14ac:dyDescent="0.25">
      <c r="B1375" s="12">
        <v>35793</v>
      </c>
      <c r="C1375" s="18">
        <v>4.0030349999999997</v>
      </c>
    </row>
    <row r="1376" spans="2:3" x14ac:dyDescent="0.25">
      <c r="B1376" s="12">
        <v>35786</v>
      </c>
      <c r="C1376" s="18">
        <v>3.7276919999999998</v>
      </c>
    </row>
    <row r="1377" spans="2:3" x14ac:dyDescent="0.25">
      <c r="B1377" s="12">
        <v>35779</v>
      </c>
      <c r="C1377" s="18">
        <v>3.7276919999999998</v>
      </c>
    </row>
    <row r="1378" spans="2:3" x14ac:dyDescent="0.25">
      <c r="B1378" s="12">
        <v>35772</v>
      </c>
      <c r="C1378" s="18">
        <v>3.9818519999999999</v>
      </c>
    </row>
    <row r="1379" spans="2:3" x14ac:dyDescent="0.25">
      <c r="B1379" s="12">
        <v>35765</v>
      </c>
      <c r="C1379" s="18">
        <v>4.0030349999999997</v>
      </c>
    </row>
    <row r="1380" spans="2:3" x14ac:dyDescent="0.25">
      <c r="B1380" s="12">
        <v>35758</v>
      </c>
      <c r="C1380" s="18">
        <v>4.0242120000000003</v>
      </c>
    </row>
    <row r="1381" spans="2:3" x14ac:dyDescent="0.25">
      <c r="B1381" s="12">
        <v>35751</v>
      </c>
      <c r="C1381" s="18">
        <v>3.7912319999999999</v>
      </c>
    </row>
    <row r="1382" spans="2:3" x14ac:dyDescent="0.25">
      <c r="B1382" s="12">
        <v>35744</v>
      </c>
      <c r="C1382" s="18">
        <v>3.68533</v>
      </c>
    </row>
    <row r="1383" spans="2:3" x14ac:dyDescent="0.25">
      <c r="B1383" s="12">
        <v>35737</v>
      </c>
      <c r="C1383" s="18">
        <v>3.7276919999999998</v>
      </c>
    </row>
    <row r="1384" spans="2:3" x14ac:dyDescent="0.25">
      <c r="B1384" s="12">
        <v>35730</v>
      </c>
      <c r="C1384" s="18">
        <v>3.8547720000000001</v>
      </c>
    </row>
    <row r="1385" spans="2:3" x14ac:dyDescent="0.25">
      <c r="B1385" s="12">
        <v>35723</v>
      </c>
      <c r="C1385" s="18">
        <v>3.8335919999999999</v>
      </c>
    </row>
    <row r="1386" spans="2:3" x14ac:dyDescent="0.25">
      <c r="B1386" s="12">
        <v>35716</v>
      </c>
      <c r="C1386" s="18">
        <v>3.748872</v>
      </c>
    </row>
    <row r="1387" spans="2:3" x14ac:dyDescent="0.25">
      <c r="B1387" s="12">
        <v>35709</v>
      </c>
      <c r="C1387" s="18">
        <v>3.9474019999999999</v>
      </c>
    </row>
    <row r="1388" spans="2:3" x14ac:dyDescent="0.25">
      <c r="B1388" s="12">
        <v>35702</v>
      </c>
      <c r="C1388" s="18">
        <v>3.9474019999999999</v>
      </c>
    </row>
    <row r="1389" spans="2:3" x14ac:dyDescent="0.25">
      <c r="B1389" s="12">
        <v>35695</v>
      </c>
      <c r="C1389" s="18">
        <v>3.588546</v>
      </c>
    </row>
    <row r="1390" spans="2:3" x14ac:dyDescent="0.25">
      <c r="B1390" s="12">
        <v>35688</v>
      </c>
      <c r="C1390" s="18">
        <v>3.5674380000000001</v>
      </c>
    </row>
    <row r="1391" spans="2:3" x14ac:dyDescent="0.25">
      <c r="B1391" s="12">
        <v>35681</v>
      </c>
      <c r="C1391" s="18">
        <v>3.7363080000000002</v>
      </c>
    </row>
    <row r="1392" spans="2:3" x14ac:dyDescent="0.25">
      <c r="B1392" s="12">
        <v>35674</v>
      </c>
      <c r="C1392" s="18">
        <v>3.4196740000000001</v>
      </c>
    </row>
    <row r="1393" spans="2:3" x14ac:dyDescent="0.25">
      <c r="B1393" s="12">
        <v>35667</v>
      </c>
      <c r="C1393" s="18">
        <v>3.3985629999999998</v>
      </c>
    </row>
    <row r="1394" spans="2:3" x14ac:dyDescent="0.25">
      <c r="B1394" s="12">
        <v>35660</v>
      </c>
      <c r="C1394" s="18">
        <v>3.3774549999999999</v>
      </c>
    </row>
    <row r="1395" spans="2:3" x14ac:dyDescent="0.25">
      <c r="B1395" s="12">
        <v>35653</v>
      </c>
      <c r="C1395" s="18">
        <v>3.3352369999999998</v>
      </c>
    </row>
    <row r="1396" spans="2:3" x14ac:dyDescent="0.25">
      <c r="B1396" s="12">
        <v>35646</v>
      </c>
      <c r="C1396" s="18">
        <v>3.4618929999999999</v>
      </c>
    </row>
    <row r="1397" spans="2:3" x14ac:dyDescent="0.25">
      <c r="B1397" s="12">
        <v>35639</v>
      </c>
      <c r="C1397" s="18">
        <v>3.229692</v>
      </c>
    </row>
    <row r="1398" spans="2:3" x14ac:dyDescent="0.25">
      <c r="B1398" s="12">
        <v>35632</v>
      </c>
      <c r="C1398" s="18">
        <v>3.0608200000000001</v>
      </c>
    </row>
    <row r="1399" spans="2:3" x14ac:dyDescent="0.25">
      <c r="B1399" s="12">
        <v>35625</v>
      </c>
      <c r="C1399" s="18">
        <v>3.0608200000000001</v>
      </c>
    </row>
    <row r="1400" spans="2:3" x14ac:dyDescent="0.25">
      <c r="B1400" s="12">
        <v>35618</v>
      </c>
      <c r="C1400" s="18">
        <v>3.081928</v>
      </c>
    </row>
    <row r="1401" spans="2:3" x14ac:dyDescent="0.25">
      <c r="B1401" s="12">
        <v>35611</v>
      </c>
      <c r="C1401" s="18">
        <v>3.1874729999999998</v>
      </c>
    </row>
    <row r="1402" spans="2:3" x14ac:dyDescent="0.25">
      <c r="B1402" s="12">
        <v>35604</v>
      </c>
      <c r="C1402" s="18">
        <v>3.081928</v>
      </c>
    </row>
    <row r="1403" spans="2:3" x14ac:dyDescent="0.25">
      <c r="B1403" s="12">
        <v>35597</v>
      </c>
      <c r="C1403" s="18">
        <v>3.0397099999999999</v>
      </c>
    </row>
    <row r="1404" spans="2:3" x14ac:dyDescent="0.25">
      <c r="B1404" s="12">
        <v>35590</v>
      </c>
      <c r="C1404" s="18">
        <v>3.1663640000000002</v>
      </c>
    </row>
    <row r="1405" spans="2:3" x14ac:dyDescent="0.25">
      <c r="B1405" s="12">
        <v>35583</v>
      </c>
      <c r="C1405" s="18">
        <v>3.1241449999999999</v>
      </c>
    </row>
    <row r="1406" spans="2:3" x14ac:dyDescent="0.25">
      <c r="B1406" s="12">
        <v>35576</v>
      </c>
      <c r="C1406" s="18">
        <v>2.8286180000000001</v>
      </c>
    </row>
    <row r="1407" spans="2:3" x14ac:dyDescent="0.25">
      <c r="B1407" s="12">
        <v>35569</v>
      </c>
      <c r="C1407" s="18">
        <v>2.7863989999999998</v>
      </c>
    </row>
    <row r="1408" spans="2:3" x14ac:dyDescent="0.25">
      <c r="B1408" s="12">
        <v>35562</v>
      </c>
      <c r="C1408" s="18">
        <v>2.7441810000000002</v>
      </c>
    </row>
    <row r="1409" spans="2:3" x14ac:dyDescent="0.25">
      <c r="B1409" s="12">
        <v>35555</v>
      </c>
      <c r="C1409" s="18">
        <v>2.7019639999999998</v>
      </c>
    </row>
    <row r="1410" spans="2:3" x14ac:dyDescent="0.25">
      <c r="B1410" s="12">
        <v>35548</v>
      </c>
      <c r="C1410" s="18">
        <v>2.6175280000000001</v>
      </c>
    </row>
    <row r="1411" spans="2:3" x14ac:dyDescent="0.25">
      <c r="B1411" s="12">
        <v>35541</v>
      </c>
      <c r="C1411" s="18">
        <v>2.57531</v>
      </c>
    </row>
    <row r="1412" spans="2:3" x14ac:dyDescent="0.25">
      <c r="B1412" s="12">
        <v>35534</v>
      </c>
      <c r="C1412" s="18">
        <v>2.57531</v>
      </c>
    </row>
    <row r="1413" spans="2:3" x14ac:dyDescent="0.25">
      <c r="B1413" s="12">
        <v>35527</v>
      </c>
      <c r="C1413" s="18">
        <v>2.3936030000000001</v>
      </c>
    </row>
    <row r="1414" spans="2:3" x14ac:dyDescent="0.25">
      <c r="B1414" s="12">
        <v>35520</v>
      </c>
      <c r="C1414" s="18">
        <v>2.5615739999999998</v>
      </c>
    </row>
    <row r="1415" spans="2:3" x14ac:dyDescent="0.25">
      <c r="B1415" s="12">
        <v>35513</v>
      </c>
      <c r="C1415" s="18">
        <v>2.6455609999999998</v>
      </c>
    </row>
    <row r="1416" spans="2:3" x14ac:dyDescent="0.25">
      <c r="B1416" s="12">
        <v>35506</v>
      </c>
      <c r="C1416" s="18">
        <v>2.6875529999999999</v>
      </c>
    </row>
    <row r="1417" spans="2:3" x14ac:dyDescent="0.25">
      <c r="B1417" s="12">
        <v>35499</v>
      </c>
      <c r="C1417" s="18">
        <v>2.477589</v>
      </c>
    </row>
    <row r="1418" spans="2:3" x14ac:dyDescent="0.25">
      <c r="B1418" s="12">
        <v>35492</v>
      </c>
      <c r="C1418" s="18">
        <v>2.3936030000000001</v>
      </c>
    </row>
    <row r="1419" spans="2:3" x14ac:dyDescent="0.25">
      <c r="B1419" s="12">
        <v>35485</v>
      </c>
      <c r="C1419" s="18">
        <v>2.4355959999999999</v>
      </c>
    </row>
    <row r="1420" spans="2:3" x14ac:dyDescent="0.25">
      <c r="B1420" s="12">
        <v>35478</v>
      </c>
      <c r="C1420" s="18">
        <v>2.3516089999999998</v>
      </c>
    </row>
    <row r="1421" spans="2:3" x14ac:dyDescent="0.25">
      <c r="B1421" s="12">
        <v>35471</v>
      </c>
      <c r="C1421" s="18">
        <v>2.3936030000000001</v>
      </c>
    </row>
    <row r="1422" spans="2:3" x14ac:dyDescent="0.25">
      <c r="B1422" s="12">
        <v>35464</v>
      </c>
      <c r="C1422" s="18">
        <v>2.4355959999999999</v>
      </c>
    </row>
    <row r="1423" spans="2:3" x14ac:dyDescent="0.25">
      <c r="B1423" s="12">
        <v>35457</v>
      </c>
      <c r="C1423" s="18">
        <v>2.4355959999999999</v>
      </c>
    </row>
    <row r="1424" spans="2:3" x14ac:dyDescent="0.25">
      <c r="B1424" s="12">
        <v>35450</v>
      </c>
      <c r="C1424" s="18">
        <v>2.5615739999999998</v>
      </c>
    </row>
    <row r="1425" spans="2:3" x14ac:dyDescent="0.25">
      <c r="B1425" s="12">
        <v>35443</v>
      </c>
      <c r="C1425" s="18">
        <v>2.6035680000000001</v>
      </c>
    </row>
    <row r="1426" spans="2:3" x14ac:dyDescent="0.25">
      <c r="B1426" s="12">
        <v>35436</v>
      </c>
      <c r="C1426" s="18">
        <v>2.6455609999999998</v>
      </c>
    </row>
    <row r="1427" spans="2:3" x14ac:dyDescent="0.25">
      <c r="B1427" s="12">
        <v>35429</v>
      </c>
      <c r="C1427" s="18">
        <v>2.8555250000000001</v>
      </c>
    </row>
    <row r="1428" spans="2:3" x14ac:dyDescent="0.25">
      <c r="B1428" s="12">
        <v>35422</v>
      </c>
      <c r="C1428" s="18">
        <v>3.023498</v>
      </c>
    </row>
    <row r="1429" spans="2:3" x14ac:dyDescent="0.25">
      <c r="B1429" s="12">
        <v>35415</v>
      </c>
      <c r="C1429" s="18">
        <v>3.023498</v>
      </c>
    </row>
    <row r="1430" spans="2:3" x14ac:dyDescent="0.25">
      <c r="B1430" s="12">
        <v>35408</v>
      </c>
      <c r="C1430" s="18">
        <v>2.9815040000000002</v>
      </c>
    </row>
    <row r="1431" spans="2:3" x14ac:dyDescent="0.25">
      <c r="B1431" s="12">
        <v>35401</v>
      </c>
      <c r="C1431" s="18">
        <v>2.9815040000000002</v>
      </c>
    </row>
    <row r="1432" spans="2:3" x14ac:dyDescent="0.25">
      <c r="B1432" s="12">
        <v>35394</v>
      </c>
      <c r="C1432" s="18">
        <v>2.897519</v>
      </c>
    </row>
    <row r="1433" spans="2:3" x14ac:dyDescent="0.25">
      <c r="B1433" s="12">
        <v>35387</v>
      </c>
      <c r="C1433" s="18">
        <v>2.8555250000000001</v>
      </c>
    </row>
    <row r="1434" spans="2:3" x14ac:dyDescent="0.25">
      <c r="B1434" s="12">
        <v>35380</v>
      </c>
      <c r="C1434" s="18">
        <v>2.8555250000000001</v>
      </c>
    </row>
    <row r="1435" spans="2:3" x14ac:dyDescent="0.25">
      <c r="B1435" s="12">
        <v>35373</v>
      </c>
      <c r="C1435" s="18">
        <v>2.897519</v>
      </c>
    </row>
    <row r="1436" spans="2:3" x14ac:dyDescent="0.25">
      <c r="B1436" s="12">
        <v>35366</v>
      </c>
      <c r="C1436" s="18">
        <v>2.7715390000000002</v>
      </c>
    </row>
    <row r="1437" spans="2:3" x14ac:dyDescent="0.25">
      <c r="B1437" s="12">
        <v>35359</v>
      </c>
      <c r="C1437" s="18">
        <v>2.9815040000000002</v>
      </c>
    </row>
    <row r="1438" spans="2:3" x14ac:dyDescent="0.25">
      <c r="B1438" s="12">
        <v>35352</v>
      </c>
      <c r="C1438" s="18">
        <v>2.9815040000000002</v>
      </c>
    </row>
    <row r="1439" spans="2:3" x14ac:dyDescent="0.25">
      <c r="B1439" s="12">
        <v>35345</v>
      </c>
      <c r="C1439" s="18">
        <v>2.8418869999999998</v>
      </c>
    </row>
    <row r="1440" spans="2:3" x14ac:dyDescent="0.25">
      <c r="B1440" s="12">
        <v>35338</v>
      </c>
      <c r="C1440" s="18">
        <v>2.8000959999999999</v>
      </c>
    </row>
    <row r="1441" spans="2:3" x14ac:dyDescent="0.25">
      <c r="B1441" s="12">
        <v>35331</v>
      </c>
      <c r="C1441" s="18">
        <v>2.9254730000000002</v>
      </c>
    </row>
    <row r="1442" spans="2:3" x14ac:dyDescent="0.25">
      <c r="B1442" s="12">
        <v>35324</v>
      </c>
      <c r="C1442" s="18">
        <v>2.758302</v>
      </c>
    </row>
    <row r="1443" spans="2:3" x14ac:dyDescent="0.25">
      <c r="B1443" s="12">
        <v>35317</v>
      </c>
      <c r="C1443" s="18">
        <v>2.8000959999999999</v>
      </c>
    </row>
    <row r="1444" spans="2:3" x14ac:dyDescent="0.25">
      <c r="B1444" s="12">
        <v>35310</v>
      </c>
      <c r="C1444" s="18">
        <v>2.591132</v>
      </c>
    </row>
    <row r="1445" spans="2:3" x14ac:dyDescent="0.25">
      <c r="B1445" s="12">
        <v>35303</v>
      </c>
      <c r="C1445" s="18">
        <v>2.6747179999999999</v>
      </c>
    </row>
    <row r="1446" spans="2:3" x14ac:dyDescent="0.25">
      <c r="B1446" s="12">
        <v>35296</v>
      </c>
      <c r="C1446" s="18">
        <v>2.6747179999999999</v>
      </c>
    </row>
    <row r="1447" spans="2:3" x14ac:dyDescent="0.25">
      <c r="B1447" s="12">
        <v>35289</v>
      </c>
      <c r="C1447" s="18">
        <v>2.758302</v>
      </c>
    </row>
    <row r="1448" spans="2:3" x14ac:dyDescent="0.25">
      <c r="B1448" s="12">
        <v>35282</v>
      </c>
      <c r="C1448" s="18">
        <v>2.8000959999999999</v>
      </c>
    </row>
    <row r="1449" spans="2:3" x14ac:dyDescent="0.25">
      <c r="B1449" s="12">
        <v>35275</v>
      </c>
      <c r="C1449" s="18">
        <v>2.758302</v>
      </c>
    </row>
    <row r="1450" spans="2:3" x14ac:dyDescent="0.25">
      <c r="B1450" s="12">
        <v>35268</v>
      </c>
      <c r="C1450" s="18">
        <v>2.8418869999999998</v>
      </c>
    </row>
    <row r="1451" spans="2:3" x14ac:dyDescent="0.25">
      <c r="B1451" s="12">
        <v>35261</v>
      </c>
      <c r="C1451" s="18">
        <v>3.009058</v>
      </c>
    </row>
    <row r="1452" spans="2:3" x14ac:dyDescent="0.25">
      <c r="B1452" s="12">
        <v>35254</v>
      </c>
      <c r="C1452" s="18">
        <v>3.1344349999999999</v>
      </c>
    </row>
    <row r="1453" spans="2:3" x14ac:dyDescent="0.25">
      <c r="B1453" s="12">
        <v>35247</v>
      </c>
      <c r="C1453" s="18">
        <v>3.4269850000000002</v>
      </c>
    </row>
    <row r="1454" spans="2:3" x14ac:dyDescent="0.25">
      <c r="B1454" s="12">
        <v>35240</v>
      </c>
      <c r="C1454" s="18">
        <v>3.5941529999999999</v>
      </c>
    </row>
    <row r="1455" spans="2:3" x14ac:dyDescent="0.25">
      <c r="B1455" s="12">
        <v>35233</v>
      </c>
      <c r="C1455" s="18">
        <v>3.6777380000000002</v>
      </c>
    </row>
    <row r="1456" spans="2:3" x14ac:dyDescent="0.25">
      <c r="B1456" s="12">
        <v>35226</v>
      </c>
      <c r="C1456" s="18">
        <v>3.7613219999999998</v>
      </c>
    </row>
    <row r="1457" spans="2:3" x14ac:dyDescent="0.25">
      <c r="B1457" s="12">
        <v>35219</v>
      </c>
      <c r="C1457" s="18">
        <v>3.9702839999999999</v>
      </c>
    </row>
    <row r="1458" spans="2:3" x14ac:dyDescent="0.25">
      <c r="B1458" s="12">
        <v>35212</v>
      </c>
      <c r="C1458" s="18">
        <v>3.9702839999999999</v>
      </c>
    </row>
    <row r="1459" spans="2:3" x14ac:dyDescent="0.25">
      <c r="B1459" s="12">
        <v>35205</v>
      </c>
      <c r="C1459" s="18">
        <v>3.928493</v>
      </c>
    </row>
    <row r="1460" spans="2:3" x14ac:dyDescent="0.25">
      <c r="B1460" s="12">
        <v>35198</v>
      </c>
      <c r="C1460" s="18">
        <v>3.9702839999999999</v>
      </c>
    </row>
    <row r="1461" spans="2:3" x14ac:dyDescent="0.25">
      <c r="B1461" s="12">
        <v>35191</v>
      </c>
      <c r="C1461" s="18">
        <v>3.928493</v>
      </c>
    </row>
    <row r="1462" spans="2:3" x14ac:dyDescent="0.25">
      <c r="B1462" s="12">
        <v>35184</v>
      </c>
      <c r="C1462" s="18">
        <v>4.471794</v>
      </c>
    </row>
    <row r="1463" spans="2:3" x14ac:dyDescent="0.25">
      <c r="B1463" s="12">
        <v>35177</v>
      </c>
      <c r="C1463" s="18">
        <v>4.4300009999999999</v>
      </c>
    </row>
    <row r="1464" spans="2:3" x14ac:dyDescent="0.25">
      <c r="B1464" s="12">
        <v>35170</v>
      </c>
      <c r="C1464" s="18">
        <v>4.6389620000000003</v>
      </c>
    </row>
    <row r="1465" spans="2:3" x14ac:dyDescent="0.25">
      <c r="B1465" s="12">
        <v>35163</v>
      </c>
      <c r="C1465" s="18">
        <v>4.4234999999999998</v>
      </c>
    </row>
    <row r="1466" spans="2:3" x14ac:dyDescent="0.25">
      <c r="B1466" s="12">
        <v>35156</v>
      </c>
      <c r="C1466" s="18">
        <v>4.5486909999999998</v>
      </c>
    </row>
    <row r="1467" spans="2:3" x14ac:dyDescent="0.25">
      <c r="B1467" s="12">
        <v>35149</v>
      </c>
      <c r="C1467" s="18">
        <v>4.5069600000000003</v>
      </c>
    </row>
    <row r="1468" spans="2:3" x14ac:dyDescent="0.25">
      <c r="B1468" s="12">
        <v>35142</v>
      </c>
      <c r="C1468" s="18">
        <v>4.4234999999999998</v>
      </c>
    </row>
    <row r="1469" spans="2:3" x14ac:dyDescent="0.25">
      <c r="B1469" s="12">
        <v>35135</v>
      </c>
      <c r="C1469" s="18">
        <v>4.4234999999999998</v>
      </c>
    </row>
    <row r="1470" spans="2:3" x14ac:dyDescent="0.25">
      <c r="B1470" s="12">
        <v>35128</v>
      </c>
      <c r="C1470" s="18">
        <v>4.214842</v>
      </c>
    </row>
    <row r="1471" spans="2:3" x14ac:dyDescent="0.25">
      <c r="B1471" s="12">
        <v>35121</v>
      </c>
      <c r="C1471" s="18">
        <v>4.1731100000000003</v>
      </c>
    </row>
    <row r="1472" spans="2:3" x14ac:dyDescent="0.25">
      <c r="B1472" s="12">
        <v>35114</v>
      </c>
      <c r="C1472" s="18">
        <v>4.1313820000000003</v>
      </c>
    </row>
    <row r="1473" spans="2:3" x14ac:dyDescent="0.25">
      <c r="B1473" s="12">
        <v>35107</v>
      </c>
      <c r="C1473" s="18">
        <v>4.1731100000000003</v>
      </c>
    </row>
    <row r="1474" spans="2:3" x14ac:dyDescent="0.25">
      <c r="B1474" s="12">
        <v>35100</v>
      </c>
      <c r="C1474" s="18">
        <v>4.2565749999999998</v>
      </c>
    </row>
    <row r="1475" spans="2:3" x14ac:dyDescent="0.25">
      <c r="B1475" s="12">
        <v>35093</v>
      </c>
      <c r="C1475" s="18">
        <v>3.9227249999999998</v>
      </c>
    </row>
    <row r="1476" spans="2:3" x14ac:dyDescent="0.25">
      <c r="B1476" s="12">
        <v>35086</v>
      </c>
      <c r="C1476" s="18">
        <v>3.8809930000000001</v>
      </c>
    </row>
    <row r="1477" spans="2:3" x14ac:dyDescent="0.25">
      <c r="B1477" s="12">
        <v>35079</v>
      </c>
      <c r="C1477" s="18">
        <v>3.8809930000000001</v>
      </c>
    </row>
    <row r="1478" spans="2:3" x14ac:dyDescent="0.25">
      <c r="B1478" s="12">
        <v>35072</v>
      </c>
      <c r="C1478" s="18">
        <v>3.9227249999999998</v>
      </c>
    </row>
    <row r="1479" spans="2:3" x14ac:dyDescent="0.25">
      <c r="B1479" s="12">
        <v>35065</v>
      </c>
      <c r="C1479" s="18">
        <v>3.7558009999999999</v>
      </c>
    </row>
    <row r="1480" spans="2:3" x14ac:dyDescent="0.25">
      <c r="B1480" s="12">
        <v>35058</v>
      </c>
      <c r="C1480" s="18">
        <v>3.9644560000000002</v>
      </c>
    </row>
    <row r="1481" spans="2:3" x14ac:dyDescent="0.25">
      <c r="B1481" s="12">
        <v>35051</v>
      </c>
      <c r="C1481" s="18">
        <v>3.8392620000000002</v>
      </c>
    </row>
    <row r="1482" spans="2:3" x14ac:dyDescent="0.25">
      <c r="B1482" s="12">
        <v>35044</v>
      </c>
      <c r="C1482" s="18">
        <v>3.9227249999999998</v>
      </c>
    </row>
    <row r="1483" spans="2:3" x14ac:dyDescent="0.25">
      <c r="B1483" s="12">
        <v>35037</v>
      </c>
      <c r="C1483" s="18">
        <v>3.8392620000000002</v>
      </c>
    </row>
    <row r="1484" spans="2:3" x14ac:dyDescent="0.25">
      <c r="B1484" s="12">
        <v>35030</v>
      </c>
      <c r="C1484" s="18">
        <v>3.9227249999999998</v>
      </c>
    </row>
    <row r="1485" spans="2:3" x14ac:dyDescent="0.25">
      <c r="B1485" s="12">
        <v>35023</v>
      </c>
      <c r="C1485" s="18">
        <v>3.7558009999999999</v>
      </c>
    </row>
    <row r="1486" spans="2:3" x14ac:dyDescent="0.25">
      <c r="B1486" s="12">
        <v>35016</v>
      </c>
      <c r="C1486" s="18">
        <v>3.8392620000000002</v>
      </c>
    </row>
    <row r="1487" spans="2:3" x14ac:dyDescent="0.25">
      <c r="B1487" s="12">
        <v>35009</v>
      </c>
      <c r="C1487" s="18">
        <v>3.8809930000000001</v>
      </c>
    </row>
    <row r="1488" spans="2:3" x14ac:dyDescent="0.25">
      <c r="B1488" s="12">
        <v>35002</v>
      </c>
      <c r="C1488" s="18">
        <v>3.9227249999999998</v>
      </c>
    </row>
    <row r="1489" spans="2:3" x14ac:dyDescent="0.25">
      <c r="B1489" s="12">
        <v>34995</v>
      </c>
      <c r="C1489" s="18">
        <v>3.7558009999999999</v>
      </c>
    </row>
    <row r="1490" spans="2:3" x14ac:dyDescent="0.25">
      <c r="B1490" s="12">
        <v>34988</v>
      </c>
      <c r="C1490" s="18">
        <v>3.9227249999999998</v>
      </c>
    </row>
    <row r="1491" spans="2:3" x14ac:dyDescent="0.25">
      <c r="B1491" s="12">
        <v>34981</v>
      </c>
      <c r="C1491" s="18">
        <v>3.8809930000000001</v>
      </c>
    </row>
    <row r="1492" spans="2:3" x14ac:dyDescent="0.25">
      <c r="B1492" s="12">
        <v>34974</v>
      </c>
      <c r="C1492" s="18">
        <v>3.7838769999999999</v>
      </c>
    </row>
    <row r="1493" spans="2:3" x14ac:dyDescent="0.25">
      <c r="B1493" s="12">
        <v>34967</v>
      </c>
      <c r="C1493" s="18">
        <v>3.8254570000000001</v>
      </c>
    </row>
    <row r="1494" spans="2:3" x14ac:dyDescent="0.25">
      <c r="B1494" s="12">
        <v>34960</v>
      </c>
      <c r="C1494" s="18">
        <v>3.659135</v>
      </c>
    </row>
    <row r="1495" spans="2:3" x14ac:dyDescent="0.25">
      <c r="B1495" s="12">
        <v>34953</v>
      </c>
      <c r="C1495" s="18">
        <v>3.659135</v>
      </c>
    </row>
    <row r="1496" spans="2:3" x14ac:dyDescent="0.25">
      <c r="B1496" s="12">
        <v>34946</v>
      </c>
      <c r="C1496" s="18">
        <v>3.7422970000000002</v>
      </c>
    </row>
    <row r="1497" spans="2:3" x14ac:dyDescent="0.25">
      <c r="B1497" s="12">
        <v>34939</v>
      </c>
      <c r="C1497" s="18">
        <v>3.3264849999999999</v>
      </c>
    </row>
    <row r="1498" spans="2:3" x14ac:dyDescent="0.25">
      <c r="B1498" s="12">
        <v>34932</v>
      </c>
      <c r="C1498" s="18">
        <v>3.4512299999999998</v>
      </c>
    </row>
    <row r="1499" spans="2:3" x14ac:dyDescent="0.25">
      <c r="B1499" s="12">
        <v>34925</v>
      </c>
      <c r="C1499" s="18">
        <v>3.534392</v>
      </c>
    </row>
    <row r="1500" spans="2:3" x14ac:dyDescent="0.25">
      <c r="B1500" s="12">
        <v>34918</v>
      </c>
      <c r="C1500" s="18">
        <v>3.284904</v>
      </c>
    </row>
    <row r="1501" spans="2:3" x14ac:dyDescent="0.25">
      <c r="B1501" s="12">
        <v>34911</v>
      </c>
      <c r="C1501" s="18">
        <v>3.4096479999999998</v>
      </c>
    </row>
    <row r="1502" spans="2:3" x14ac:dyDescent="0.25">
      <c r="B1502" s="12">
        <v>34904</v>
      </c>
      <c r="C1502" s="18">
        <v>3.534392</v>
      </c>
    </row>
    <row r="1503" spans="2:3" x14ac:dyDescent="0.25">
      <c r="B1503" s="12">
        <v>34897</v>
      </c>
      <c r="C1503" s="18">
        <v>3.4512299999999998</v>
      </c>
    </row>
    <row r="1504" spans="2:3" x14ac:dyDescent="0.25">
      <c r="B1504" s="12">
        <v>34890</v>
      </c>
      <c r="C1504" s="18">
        <v>3.4928110000000001</v>
      </c>
    </row>
    <row r="1505" spans="2:3" x14ac:dyDescent="0.25">
      <c r="B1505" s="12">
        <v>34883</v>
      </c>
      <c r="C1505" s="18">
        <v>3.7007159999999999</v>
      </c>
    </row>
    <row r="1506" spans="2:3" x14ac:dyDescent="0.25">
      <c r="B1506" s="12">
        <v>34876</v>
      </c>
      <c r="C1506" s="18">
        <v>3.6175549999999999</v>
      </c>
    </row>
    <row r="1507" spans="2:3" x14ac:dyDescent="0.25">
      <c r="B1507" s="12">
        <v>34869</v>
      </c>
      <c r="C1507" s="18">
        <v>3.6175549999999999</v>
      </c>
    </row>
    <row r="1508" spans="2:3" x14ac:dyDescent="0.25">
      <c r="B1508" s="12">
        <v>34862</v>
      </c>
      <c r="C1508" s="18">
        <v>3.7007159999999999</v>
      </c>
    </row>
    <row r="1509" spans="2:3" x14ac:dyDescent="0.25">
      <c r="B1509" s="12">
        <v>34855</v>
      </c>
      <c r="C1509" s="18">
        <v>3.659135</v>
      </c>
    </row>
    <row r="1510" spans="2:3" x14ac:dyDescent="0.25">
      <c r="B1510" s="12">
        <v>34848</v>
      </c>
      <c r="C1510" s="18">
        <v>3.5759720000000002</v>
      </c>
    </row>
    <row r="1511" spans="2:3" x14ac:dyDescent="0.25">
      <c r="B1511" s="12">
        <v>34841</v>
      </c>
      <c r="C1511" s="18">
        <v>3.6175549999999999</v>
      </c>
    </row>
    <row r="1512" spans="2:3" x14ac:dyDescent="0.25">
      <c r="B1512" s="12">
        <v>34834</v>
      </c>
      <c r="C1512" s="18">
        <v>3.4512299999999998</v>
      </c>
    </row>
    <row r="1513" spans="2:3" x14ac:dyDescent="0.25">
      <c r="B1513" s="12">
        <v>34827</v>
      </c>
      <c r="C1513" s="18">
        <v>3.4928110000000001</v>
      </c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513"/>
  <sheetViews>
    <sheetView topLeftCell="A1481" workbookViewId="0">
      <selection activeCell="B2" sqref="B2:C1513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97</v>
      </c>
      <c r="H1" s="135" t="s">
        <v>98</v>
      </c>
      <c r="I1" s="136"/>
      <c r="J1" s="136"/>
      <c r="K1" s="136"/>
      <c r="L1" s="136"/>
      <c r="M1" s="137"/>
    </row>
    <row r="2" spans="1:13" ht="15.75" thickBot="1" x14ac:dyDescent="0.3">
      <c r="B2" s="12">
        <v>45404</v>
      </c>
      <c r="C2" s="18">
        <v>154.550003</v>
      </c>
      <c r="D2">
        <f>C2/C3-1</f>
        <v>1.3442642622950807E-2</v>
      </c>
      <c r="H2" s="63"/>
      <c r="I2" s="64"/>
      <c r="J2" s="64"/>
      <c r="K2" s="64"/>
      <c r="L2" s="64"/>
      <c r="M2" s="65"/>
    </row>
    <row r="3" spans="1:13" ht="15.75" thickBot="1" x14ac:dyDescent="0.3">
      <c r="B3" s="12">
        <v>45397</v>
      </c>
      <c r="C3" s="18">
        <v>152.5</v>
      </c>
      <c r="D3">
        <f t="shared" ref="D3:D66" si="0">C3/C4-1</f>
        <v>4.7399811002151182E-3</v>
      </c>
      <c r="H3" s="66" t="s">
        <v>99</v>
      </c>
      <c r="I3" s="67" t="s">
        <v>100</v>
      </c>
      <c r="J3" s="68" t="s">
        <v>101</v>
      </c>
      <c r="K3" s="69" t="s">
        <v>102</v>
      </c>
      <c r="L3" s="69" t="s">
        <v>103</v>
      </c>
      <c r="M3" s="70" t="s">
        <v>104</v>
      </c>
    </row>
    <row r="4" spans="1:13" x14ac:dyDescent="0.25">
      <c r="B4" s="12">
        <v>45390</v>
      </c>
      <c r="C4" s="18">
        <v>151.780563</v>
      </c>
      <c r="D4">
        <f t="shared" si="0"/>
        <v>-2.1106492280403955E-2</v>
      </c>
      <c r="H4" s="71">
        <f>$I$19-3*$I$23</f>
        <v>-0.14203187248840329</v>
      </c>
      <c r="I4" s="72">
        <f>H4</f>
        <v>-0.14203187248840329</v>
      </c>
      <c r="J4" s="73">
        <f>COUNTIF(D:D,"&lt;="&amp;H4)</f>
        <v>10</v>
      </c>
      <c r="K4" s="73" t="str">
        <f>"Less than "&amp;TEXT(H4,"0,00%")</f>
        <v>Less than -14,20%</v>
      </c>
      <c r="L4" s="74">
        <f>J4/$I$31</f>
        <v>6.6181336863004635E-3</v>
      </c>
      <c r="M4" s="75">
        <f>L4</f>
        <v>6.6181336863004635E-3</v>
      </c>
    </row>
    <row r="5" spans="1:13" x14ac:dyDescent="0.25">
      <c r="B5" s="12">
        <v>45383</v>
      </c>
      <c r="C5" s="18">
        <v>155.053192</v>
      </c>
      <c r="D5">
        <f t="shared" si="0"/>
        <v>-6.4612606683622564E-2</v>
      </c>
      <c r="H5" s="76">
        <f>$I$19-2.4*$I$23</f>
        <v>-0.11288684729829838</v>
      </c>
      <c r="I5" s="77">
        <f>H5</f>
        <v>-0.11288684729829838</v>
      </c>
      <c r="J5" s="78">
        <f>COUNTIFS(D:D,"&lt;="&amp;H5,D:D,"&gt;"&amp;H4)</f>
        <v>9</v>
      </c>
      <c r="K5" s="79" t="str">
        <f t="shared" ref="K5:K14" si="1">TEXT(H4,"0,00%")&amp;" to "&amp;TEXT(H5,"0,00%")</f>
        <v>-14,20% to -11,29%</v>
      </c>
      <c r="L5" s="80">
        <f>J5/$I$31</f>
        <v>5.9563203176704171E-3</v>
      </c>
      <c r="M5" s="81">
        <f>M4+L5</f>
        <v>1.2574454003970881E-2</v>
      </c>
    </row>
    <row r="6" spans="1:13" x14ac:dyDescent="0.25">
      <c r="B6" s="12">
        <v>45376</v>
      </c>
      <c r="C6" s="18">
        <v>165.763611</v>
      </c>
      <c r="D6">
        <f t="shared" si="0"/>
        <v>1.2355444764547086E-2</v>
      </c>
      <c r="H6" s="76">
        <f>$I$19-1.8*$I$23</f>
        <v>-8.3741822108193503E-2</v>
      </c>
      <c r="I6" s="77">
        <f t="shared" ref="I6:I14" si="2">H6</f>
        <v>-8.3741822108193503E-2</v>
      </c>
      <c r="J6" s="78">
        <f t="shared" ref="J6:J14" si="3">COUNTIFS(D:D,"&lt;="&amp;H6,D:D,"&gt;"&amp;H5)</f>
        <v>25</v>
      </c>
      <c r="K6" s="79" t="str">
        <f t="shared" si="1"/>
        <v>-11,29% to -8,37%</v>
      </c>
      <c r="L6" s="80">
        <f t="shared" ref="L6:L15" si="4">J6/$I$31</f>
        <v>1.6545334215751158E-2</v>
      </c>
      <c r="M6" s="81">
        <f t="shared" ref="M6:M15" si="5">M5+L6</f>
        <v>2.911978821972204E-2</v>
      </c>
    </row>
    <row r="7" spans="1:13" x14ac:dyDescent="0.25">
      <c r="B7" s="12">
        <v>45369</v>
      </c>
      <c r="C7" s="18">
        <v>163.74052399999999</v>
      </c>
      <c r="D7">
        <f t="shared" si="0"/>
        <v>-3.9834924848470843E-2</v>
      </c>
      <c r="H7" s="76">
        <f>$I$19-1.2*$I$23</f>
        <v>-5.4596796918088601E-2</v>
      </c>
      <c r="I7" s="77">
        <f t="shared" si="2"/>
        <v>-5.4596796918088601E-2</v>
      </c>
      <c r="J7" s="78">
        <f t="shared" si="3"/>
        <v>61</v>
      </c>
      <c r="K7" s="79" t="str">
        <f t="shared" si="1"/>
        <v>-8,37% to -5,46%</v>
      </c>
      <c r="L7" s="80">
        <f t="shared" si="4"/>
        <v>4.0370615486432823E-2</v>
      </c>
      <c r="M7" s="81">
        <f t="shared" si="5"/>
        <v>6.9490403706154863E-2</v>
      </c>
    </row>
    <row r="8" spans="1:13" x14ac:dyDescent="0.25">
      <c r="B8" s="12">
        <v>45362</v>
      </c>
      <c r="C8" s="18">
        <v>170.53372200000001</v>
      </c>
      <c r="D8">
        <f t="shared" si="0"/>
        <v>2.2731232272348301E-3</v>
      </c>
      <c r="H8" s="76">
        <f>$I$19-0.6*$I$23</f>
        <v>-2.545177172798371E-2</v>
      </c>
      <c r="I8" s="77">
        <f t="shared" si="2"/>
        <v>-2.545177172798371E-2</v>
      </c>
      <c r="J8" s="78">
        <f t="shared" si="3"/>
        <v>207</v>
      </c>
      <c r="K8" s="79" t="str">
        <f t="shared" si="1"/>
        <v>-5,46% to -2,55%</v>
      </c>
      <c r="L8" s="80">
        <f t="shared" si="4"/>
        <v>0.13699536730641959</v>
      </c>
      <c r="M8" s="81">
        <f t="shared" si="5"/>
        <v>0.20648577101257445</v>
      </c>
    </row>
    <row r="9" spans="1:13" x14ac:dyDescent="0.25">
      <c r="B9" s="12">
        <v>45355</v>
      </c>
      <c r="C9" s="18">
        <v>170.14695699999999</v>
      </c>
      <c r="D9">
        <f t="shared" si="0"/>
        <v>1.6347513087167087E-3</v>
      </c>
      <c r="H9" s="76">
        <f>$I$19</f>
        <v>3.6932534621211834E-3</v>
      </c>
      <c r="I9" s="77">
        <f t="shared" si="2"/>
        <v>3.6932534621211834E-3</v>
      </c>
      <c r="J9" s="78">
        <f t="shared" si="3"/>
        <v>450</v>
      </c>
      <c r="K9" s="79" t="str">
        <f t="shared" si="1"/>
        <v>-2,55% to 0,37%</v>
      </c>
      <c r="L9" s="80">
        <f t="shared" si="4"/>
        <v>0.29781601588352086</v>
      </c>
      <c r="M9" s="81">
        <f t="shared" si="5"/>
        <v>0.50430178689609528</v>
      </c>
    </row>
    <row r="10" spans="1:13" x14ac:dyDescent="0.25">
      <c r="B10" s="12">
        <v>45348</v>
      </c>
      <c r="C10" s="18">
        <v>169.86926299999999</v>
      </c>
      <c r="D10">
        <f t="shared" si="0"/>
        <v>1.0500812847834329E-2</v>
      </c>
      <c r="H10" s="76">
        <f>$I$19+0.6*$I$23</f>
        <v>3.2838278652226077E-2</v>
      </c>
      <c r="I10" s="77">
        <f t="shared" si="2"/>
        <v>3.2838278652226077E-2</v>
      </c>
      <c r="J10" s="78">
        <f t="shared" si="3"/>
        <v>436</v>
      </c>
      <c r="K10" s="79" t="str">
        <f t="shared" si="1"/>
        <v>0,37% to 3,28%</v>
      </c>
      <c r="L10" s="80">
        <f t="shared" si="4"/>
        <v>0.28855062872270021</v>
      </c>
      <c r="M10" s="81">
        <f t="shared" si="5"/>
        <v>0.79285241561879549</v>
      </c>
    </row>
    <row r="11" spans="1:13" x14ac:dyDescent="0.25">
      <c r="B11" s="12">
        <v>45341</v>
      </c>
      <c r="C11" s="18">
        <v>168.10403400000001</v>
      </c>
      <c r="D11">
        <f t="shared" si="0"/>
        <v>4.3395237606552728E-2</v>
      </c>
      <c r="H11" s="76">
        <f>$I$19+1.2*$I$23</f>
        <v>6.1983303842330965E-2</v>
      </c>
      <c r="I11" s="77">
        <f t="shared" si="2"/>
        <v>6.1983303842330965E-2</v>
      </c>
      <c r="J11" s="78">
        <f t="shared" si="3"/>
        <v>192</v>
      </c>
      <c r="K11" s="79" t="str">
        <f t="shared" si="1"/>
        <v>3,28% to 6,20%</v>
      </c>
      <c r="L11" s="80">
        <f t="shared" si="4"/>
        <v>0.12706816677696889</v>
      </c>
      <c r="M11" s="81">
        <f t="shared" si="5"/>
        <v>0.91992058239576435</v>
      </c>
    </row>
    <row r="12" spans="1:13" x14ac:dyDescent="0.25">
      <c r="B12" s="12">
        <v>45334</v>
      </c>
      <c r="C12" s="18">
        <v>161.11251799999999</v>
      </c>
      <c r="D12">
        <f t="shared" si="0"/>
        <v>-3.1015097494289656E-2</v>
      </c>
      <c r="H12" s="76">
        <f>$I$19+1.8*$I$23</f>
        <v>9.1128329032435867E-2</v>
      </c>
      <c r="I12" s="77">
        <f t="shared" si="2"/>
        <v>9.1128329032435867E-2</v>
      </c>
      <c r="J12" s="78">
        <f t="shared" si="3"/>
        <v>80</v>
      </c>
      <c r="K12" s="79" t="str">
        <f t="shared" si="1"/>
        <v>6,20% to 9,11%</v>
      </c>
      <c r="L12" s="80">
        <f t="shared" si="4"/>
        <v>5.2945069490403708E-2</v>
      </c>
      <c r="M12" s="81">
        <f t="shared" si="5"/>
        <v>0.97286565188616803</v>
      </c>
    </row>
    <row r="13" spans="1:13" x14ac:dyDescent="0.25">
      <c r="B13" s="12">
        <v>45327</v>
      </c>
      <c r="C13" s="18">
        <v>166.26937899999999</v>
      </c>
      <c r="D13">
        <f t="shared" si="0"/>
        <v>6.8459909249696249E-3</v>
      </c>
      <c r="H13" s="76">
        <f>$I$19+2.4*$I$23</f>
        <v>0.12027335422254075</v>
      </c>
      <c r="I13" s="77">
        <f t="shared" si="2"/>
        <v>0.12027335422254075</v>
      </c>
      <c r="J13" s="78">
        <f t="shared" si="3"/>
        <v>24</v>
      </c>
      <c r="K13" s="79" t="str">
        <f t="shared" si="1"/>
        <v>9,11% to 12,03%</v>
      </c>
      <c r="L13" s="80">
        <f t="shared" si="4"/>
        <v>1.5883520847121111E-2</v>
      </c>
      <c r="M13" s="81">
        <f t="shared" si="5"/>
        <v>0.98874917273328911</v>
      </c>
    </row>
    <row r="14" spans="1:13" x14ac:dyDescent="0.25">
      <c r="B14" s="12">
        <v>45320</v>
      </c>
      <c r="C14" s="18">
        <v>165.13883999999999</v>
      </c>
      <c r="D14">
        <f t="shared" si="0"/>
        <v>3.4349948299990274E-2</v>
      </c>
      <c r="H14" s="76">
        <f>$I$19+3*$I$23</f>
        <v>0.14941837941264566</v>
      </c>
      <c r="I14" s="77">
        <f t="shared" si="2"/>
        <v>0.14941837941264566</v>
      </c>
      <c r="J14" s="78">
        <f t="shared" si="3"/>
        <v>6</v>
      </c>
      <c r="K14" s="79" t="str">
        <f t="shared" si="1"/>
        <v>12,03% to 14,94%</v>
      </c>
      <c r="L14" s="80">
        <f t="shared" si="4"/>
        <v>3.9708802117802778E-3</v>
      </c>
      <c r="M14" s="81">
        <f t="shared" si="5"/>
        <v>0.99272005294506938</v>
      </c>
    </row>
    <row r="15" spans="1:13" ht="15.75" thickBot="1" x14ac:dyDescent="0.3">
      <c r="B15" s="12">
        <v>45313</v>
      </c>
      <c r="C15" s="18">
        <v>159.654709</v>
      </c>
      <c r="D15">
        <f t="shared" si="0"/>
        <v>1.0989726266378508E-2</v>
      </c>
      <c r="H15" s="82"/>
      <c r="I15" s="83" t="s">
        <v>105</v>
      </c>
      <c r="J15" s="83">
        <f>COUNTIF(D:D,"&gt;"&amp;H14)</f>
        <v>11</v>
      </c>
      <c r="K15" s="83" t="str">
        <f>"Greater than "&amp;TEXT(H14,"0,00%")</f>
        <v>Greater than 14,94%</v>
      </c>
      <c r="L15" s="84">
        <f t="shared" si="4"/>
        <v>7.2799470549305099E-3</v>
      </c>
      <c r="M15" s="84">
        <f t="shared" si="5"/>
        <v>0.99999999999999989</v>
      </c>
    </row>
    <row r="16" spans="1:13" ht="15.75" thickBot="1" x14ac:dyDescent="0.3">
      <c r="B16" s="12">
        <v>45306</v>
      </c>
      <c r="C16" s="18">
        <v>157.91922</v>
      </c>
      <c r="D16">
        <f t="shared" si="0"/>
        <v>2.1591083572120251E-2</v>
      </c>
      <c r="H16" s="85"/>
      <c r="M16" s="86"/>
    </row>
    <row r="17" spans="2:13" x14ac:dyDescent="0.25">
      <c r="B17" s="12">
        <v>45299</v>
      </c>
      <c r="C17" s="18">
        <v>154.58163500000001</v>
      </c>
      <c r="D17">
        <f t="shared" si="0"/>
        <v>-3.0540383040995378E-2</v>
      </c>
      <c r="H17" s="138" t="s">
        <v>136</v>
      </c>
      <c r="I17" s="139"/>
      <c r="M17" s="86"/>
    </row>
    <row r="18" spans="2:13" x14ac:dyDescent="0.25">
      <c r="B18" s="12">
        <v>45292</v>
      </c>
      <c r="C18" s="18">
        <v>159.45133999999999</v>
      </c>
      <c r="D18">
        <f t="shared" si="0"/>
        <v>-1.3511927109754462E-2</v>
      </c>
      <c r="H18" s="140"/>
      <c r="I18" s="141"/>
      <c r="M18" s="86"/>
    </row>
    <row r="19" spans="2:13" x14ac:dyDescent="0.25">
      <c r="B19" s="12">
        <v>45285</v>
      </c>
      <c r="C19" s="18">
        <v>161.635345</v>
      </c>
      <c r="D19">
        <f t="shared" si="0"/>
        <v>1.520020947743439E-2</v>
      </c>
      <c r="H19" s="87" t="s">
        <v>106</v>
      </c>
      <c r="I19" s="124">
        <f>AVERAGE(D:D)</f>
        <v>3.6932534621211834E-3</v>
      </c>
      <c r="M19" s="86"/>
    </row>
    <row r="20" spans="2:13" x14ac:dyDescent="0.25">
      <c r="B20" s="12">
        <v>45278</v>
      </c>
      <c r="C20" s="18">
        <v>159.21523999999999</v>
      </c>
      <c r="D20">
        <f t="shared" si="0"/>
        <v>-4.0002951179929358E-3</v>
      </c>
      <c r="H20" s="87" t="s">
        <v>107</v>
      </c>
      <c r="I20" s="124">
        <f>_xlfn.STDEV.S(D:D)/SQRT(COUNT(D:D))</f>
        <v>1.2496285890835394E-3</v>
      </c>
      <c r="M20" s="86"/>
    </row>
    <row r="21" spans="2:13" x14ac:dyDescent="0.25">
      <c r="B21" s="12">
        <v>45271</v>
      </c>
      <c r="C21" s="18">
        <v>159.85470599999999</v>
      </c>
      <c r="D21">
        <f t="shared" si="0"/>
        <v>2.2271268197643579E-2</v>
      </c>
      <c r="H21" s="87" t="s">
        <v>108</v>
      </c>
      <c r="I21" s="124">
        <f>MEDIAN(D:D)</f>
        <v>3.1601115774069211E-3</v>
      </c>
      <c r="M21" s="86"/>
    </row>
    <row r="22" spans="2:13" x14ac:dyDescent="0.25">
      <c r="B22" s="12">
        <v>45264</v>
      </c>
      <c r="C22" s="18">
        <v>156.37210099999999</v>
      </c>
      <c r="D22">
        <f t="shared" si="0"/>
        <v>-6.0034563179827138E-3</v>
      </c>
      <c r="H22" s="87" t="s">
        <v>109</v>
      </c>
      <c r="I22" s="124">
        <f>MODE(D:D)</f>
        <v>0</v>
      </c>
      <c r="M22" s="86"/>
    </row>
    <row r="23" spans="2:13" x14ac:dyDescent="0.25">
      <c r="B23" s="12">
        <v>45257</v>
      </c>
      <c r="C23" s="18">
        <v>157.31654399999999</v>
      </c>
      <c r="D23">
        <f t="shared" si="0"/>
        <v>2.4998484816716626E-2</v>
      </c>
      <c r="H23" s="87" t="s">
        <v>110</v>
      </c>
      <c r="I23" s="124">
        <f>_xlfn.STDEV.S(D:D)</f>
        <v>4.8575041983508156E-2</v>
      </c>
      <c r="M23" s="86"/>
    </row>
    <row r="24" spans="2:13" x14ac:dyDescent="0.25">
      <c r="B24" s="12">
        <v>45250</v>
      </c>
      <c r="C24" s="18">
        <v>153.479782</v>
      </c>
      <c r="D24">
        <f t="shared" si="0"/>
        <v>9.6230257656837459E-4</v>
      </c>
      <c r="H24" s="87" t="s">
        <v>111</v>
      </c>
      <c r="I24" s="124">
        <f>_xlfn.VAR.S(D:D)</f>
        <v>2.3595347036995803E-3</v>
      </c>
      <c r="M24" s="86"/>
    </row>
    <row r="25" spans="2:13" x14ac:dyDescent="0.25">
      <c r="B25" s="12">
        <v>45243</v>
      </c>
      <c r="C25" s="18">
        <v>153.33223000000001</v>
      </c>
      <c r="D25">
        <f t="shared" si="0"/>
        <v>3.8374402160383347E-2</v>
      </c>
      <c r="H25" s="87" t="s">
        <v>112</v>
      </c>
      <c r="I25" s="125">
        <f>KURT(D:D)</f>
        <v>12.726139901991477</v>
      </c>
      <c r="M25" s="86"/>
    </row>
    <row r="26" spans="2:13" x14ac:dyDescent="0.25">
      <c r="B26" s="12">
        <v>45236</v>
      </c>
      <c r="C26" s="18">
        <v>147.665649</v>
      </c>
      <c r="D26">
        <f t="shared" si="0"/>
        <v>-4.0475494268190637E-3</v>
      </c>
      <c r="H26" s="87" t="s">
        <v>113</v>
      </c>
      <c r="I26" s="125">
        <f>SKEW(D:D)</f>
        <v>0.36423994290037093</v>
      </c>
      <c r="M26" s="86"/>
    </row>
    <row r="27" spans="2:13" x14ac:dyDescent="0.25">
      <c r="B27" s="12">
        <v>45229</v>
      </c>
      <c r="C27" s="18">
        <v>148.265762</v>
      </c>
      <c r="D27">
        <f t="shared" si="0"/>
        <v>5.7688358622345559E-2</v>
      </c>
      <c r="H27" s="87" t="s">
        <v>102</v>
      </c>
      <c r="I27" s="124">
        <f>I29-I28</f>
        <v>0.81762740839976722</v>
      </c>
      <c r="M27" s="86"/>
    </row>
    <row r="28" spans="2:13" x14ac:dyDescent="0.25">
      <c r="B28" s="12">
        <v>45222</v>
      </c>
      <c r="C28" s="18">
        <v>140.17906199999999</v>
      </c>
      <c r="D28">
        <f t="shared" si="0"/>
        <v>1.2938186041599575E-2</v>
      </c>
      <c r="H28" s="87" t="s">
        <v>114</v>
      </c>
      <c r="I28" s="124">
        <f>MIN(D:D)</f>
        <v>-0.40293931886019152</v>
      </c>
      <c r="M28" s="86"/>
    </row>
    <row r="29" spans="2:13" x14ac:dyDescent="0.25">
      <c r="B29" s="12">
        <v>45215</v>
      </c>
      <c r="C29" s="18">
        <v>138.388565</v>
      </c>
      <c r="D29">
        <f t="shared" si="0"/>
        <v>4.9776034836995775E-2</v>
      </c>
      <c r="H29" s="87" t="s">
        <v>115</v>
      </c>
      <c r="I29" s="124">
        <f>MAX(D:D)</f>
        <v>0.4146880895395757</v>
      </c>
      <c r="M29" s="86"/>
    </row>
    <row r="30" spans="2:13" x14ac:dyDescent="0.25">
      <c r="B30" s="12">
        <v>45208</v>
      </c>
      <c r="C30" s="18">
        <v>131.826752</v>
      </c>
      <c r="D30">
        <f t="shared" si="0"/>
        <v>-1.2299892800841983E-2</v>
      </c>
      <c r="H30" s="87" t="s">
        <v>116</v>
      </c>
      <c r="I30" s="125">
        <f>SUM(D:D)</f>
        <v>5.5805059812651079</v>
      </c>
      <c r="M30" s="86"/>
    </row>
    <row r="31" spans="2:13" ht="15.75" thickBot="1" x14ac:dyDescent="0.3">
      <c r="B31" s="12">
        <v>45201</v>
      </c>
      <c r="C31" s="18">
        <v>133.46839900000001</v>
      </c>
      <c r="D31">
        <f t="shared" si="0"/>
        <v>-4.3848589476715105E-2</v>
      </c>
      <c r="H31" s="88" t="s">
        <v>117</v>
      </c>
      <c r="I31" s="65">
        <f>COUNT(D:D)</f>
        <v>1511</v>
      </c>
      <c r="M31" s="86"/>
    </row>
    <row r="32" spans="2:13" ht="15.75" thickBot="1" x14ac:dyDescent="0.3">
      <c r="B32" s="12">
        <v>45194</v>
      </c>
      <c r="C32" s="18">
        <v>139.58918800000001</v>
      </c>
      <c r="D32">
        <f t="shared" si="0"/>
        <v>-1.9513362683099E-3</v>
      </c>
      <c r="H32" s="90"/>
      <c r="M32" s="86"/>
    </row>
    <row r="33" spans="2:13" x14ac:dyDescent="0.25">
      <c r="B33" s="12">
        <v>45187</v>
      </c>
      <c r="C33" s="18">
        <v>139.86210600000001</v>
      </c>
      <c r="D33">
        <f t="shared" si="0"/>
        <v>-4.3715720970841865E-2</v>
      </c>
      <c r="H33" s="91"/>
      <c r="I33" s="92" t="s">
        <v>118</v>
      </c>
      <c r="J33" s="92" t="s">
        <v>117</v>
      </c>
      <c r="K33" s="92" t="s">
        <v>119</v>
      </c>
      <c r="L33" s="93" t="s">
        <v>120</v>
      </c>
      <c r="M33" s="86"/>
    </row>
    <row r="34" spans="2:13" x14ac:dyDescent="0.25">
      <c r="B34" s="12">
        <v>45180</v>
      </c>
      <c r="C34" s="18">
        <v>146.25578300000001</v>
      </c>
      <c r="D34">
        <f t="shared" si="0"/>
        <v>4.1487933818467049E-3</v>
      </c>
      <c r="H34" s="94" t="s">
        <v>121</v>
      </c>
      <c r="I34" s="80">
        <f>AVERAGEIF(D:D,"&gt;0")</f>
        <v>3.4478020608420368E-2</v>
      </c>
      <c r="J34" s="78">
        <f>COUNTIF(D:D,"&gt;0")</f>
        <v>802</v>
      </c>
      <c r="K34" s="80">
        <f>J34/$I$31</f>
        <v>0.53077432164129712</v>
      </c>
      <c r="L34" s="81">
        <f>K34*I34</f>
        <v>1.8300047999968982E-2</v>
      </c>
      <c r="M34" s="86"/>
    </row>
    <row r="35" spans="2:13" x14ac:dyDescent="0.25">
      <c r="B35" s="12">
        <v>45173</v>
      </c>
      <c r="C35" s="18">
        <v>145.65150499999999</v>
      </c>
      <c r="D35">
        <f t="shared" si="0"/>
        <v>-3.9341788990534199E-2</v>
      </c>
      <c r="H35" s="94" t="s">
        <v>122</v>
      </c>
      <c r="I35" s="80">
        <f>AVERAGEIF(D:D,"&lt;0")</f>
        <v>-3.2033188021317958E-2</v>
      </c>
      <c r="J35" s="78">
        <f>COUNTIF(D:D,"&lt;0")</f>
        <v>689</v>
      </c>
      <c r="K35" s="80">
        <f>J35/$I$31</f>
        <v>0.45598941098610191</v>
      </c>
      <c r="L35" s="81">
        <f t="shared" ref="L35:L36" si="6">K35*I35</f>
        <v>-1.4606794537847832E-2</v>
      </c>
      <c r="M35" s="86"/>
    </row>
    <row r="36" spans="2:13" ht="15.75" thickBot="1" x14ac:dyDescent="0.3">
      <c r="B36" s="12">
        <v>45166</v>
      </c>
      <c r="C36" s="18">
        <v>151.616364</v>
      </c>
      <c r="D36">
        <f t="shared" si="0"/>
        <v>-2.7566789559254623E-3</v>
      </c>
      <c r="H36" s="95" t="s">
        <v>123</v>
      </c>
      <c r="I36" s="83">
        <v>0</v>
      </c>
      <c r="J36" s="83">
        <f>COUNTIF(D:D,"0")</f>
        <v>20</v>
      </c>
      <c r="K36" s="96">
        <f>J36/$I$31</f>
        <v>1.3236267372600927E-2</v>
      </c>
      <c r="L36" s="84">
        <f t="shared" si="6"/>
        <v>0</v>
      </c>
      <c r="M36" s="86"/>
    </row>
    <row r="37" spans="2:13" ht="15.75" thickBot="1" x14ac:dyDescent="0.3">
      <c r="B37" s="12">
        <v>45159</v>
      </c>
      <c r="C37" s="18">
        <v>152.03547699999999</v>
      </c>
      <c r="D37">
        <f t="shared" si="0"/>
        <v>-1.564964854008366E-2</v>
      </c>
      <c r="H37" s="90"/>
      <c r="I37" s="97"/>
      <c r="J37" s="97"/>
      <c r="K37" s="97"/>
      <c r="L37" s="97"/>
      <c r="M37" s="86"/>
    </row>
    <row r="38" spans="2:13" x14ac:dyDescent="0.25">
      <c r="B38" s="12">
        <v>45152</v>
      </c>
      <c r="C38" s="18">
        <v>154.452606</v>
      </c>
      <c r="D38">
        <f t="shared" si="0"/>
        <v>-1.2586392677875979E-2</v>
      </c>
      <c r="H38" s="71" t="s">
        <v>124</v>
      </c>
      <c r="I38" s="92" t="s">
        <v>125</v>
      </c>
      <c r="J38" s="92" t="s">
        <v>126</v>
      </c>
      <c r="K38" s="92" t="s">
        <v>127</v>
      </c>
      <c r="L38" s="92" t="s">
        <v>128</v>
      </c>
      <c r="M38" s="93" t="s">
        <v>129</v>
      </c>
    </row>
    <row r="39" spans="2:13" x14ac:dyDescent="0.25">
      <c r="B39" s="12">
        <v>45145</v>
      </c>
      <c r="C39" s="18">
        <v>156.42138700000001</v>
      </c>
      <c r="D39">
        <f t="shared" si="0"/>
        <v>-1.2065134406456068E-2</v>
      </c>
      <c r="H39" s="98">
        <v>1</v>
      </c>
      <c r="I39" s="80">
        <f>$I$19+($H39*$I$23)</f>
        <v>5.2268295445629338E-2</v>
      </c>
      <c r="J39" s="80">
        <f>$I$19-($H39*$I$23)</f>
        <v>-4.4881788521386974E-2</v>
      </c>
      <c r="K39" s="78">
        <f>COUNTIFS(D:D,"&lt;"&amp;I39,D:D,"&gt;"&amp;J39)</f>
        <v>1207</v>
      </c>
      <c r="L39" s="80">
        <f>K39/$I$31</f>
        <v>0.79880873593646595</v>
      </c>
      <c r="M39" s="81">
        <v>0.68269999999999997</v>
      </c>
    </row>
    <row r="40" spans="2:13" x14ac:dyDescent="0.25">
      <c r="B40" s="12">
        <v>45138</v>
      </c>
      <c r="C40" s="18">
        <v>158.33168000000001</v>
      </c>
      <c r="D40">
        <f t="shared" si="0"/>
        <v>-3.0265126914948093E-2</v>
      </c>
      <c r="H40" s="98">
        <v>2</v>
      </c>
      <c r="I40" s="80">
        <f>$I$19+($H40*$I$23)</f>
        <v>0.10084333742913749</v>
      </c>
      <c r="J40" s="80">
        <f>$I$19-($H40*$I$23)</f>
        <v>-9.345683050489513E-2</v>
      </c>
      <c r="K40" s="78">
        <f>COUNTIFS(D:D,"&lt;"&amp;I40,D:D,"&gt;"&amp;J40)</f>
        <v>1454</v>
      </c>
      <c r="L40" s="80">
        <f>K40/$I$31</f>
        <v>0.96227663798808738</v>
      </c>
      <c r="M40" s="81">
        <v>0.95450000000000002</v>
      </c>
    </row>
    <row r="41" spans="2:13" x14ac:dyDescent="0.25">
      <c r="B41" s="12">
        <v>45131</v>
      </c>
      <c r="C41" s="18">
        <v>163.27316300000001</v>
      </c>
      <c r="D41">
        <f t="shared" si="0"/>
        <v>-1.6728243868688875E-2</v>
      </c>
      <c r="H41" s="98">
        <v>3</v>
      </c>
      <c r="I41" s="80">
        <f>$I$19+($H41*$I$23)</f>
        <v>0.14941837941264566</v>
      </c>
      <c r="J41" s="80">
        <f>$I$19-($H41*$I$23)</f>
        <v>-0.14203187248840329</v>
      </c>
      <c r="K41" s="78">
        <f>COUNTIFS(D:D,"&lt;"&amp;I41,D:D,"&gt;"&amp;J41)</f>
        <v>1490</v>
      </c>
      <c r="L41" s="80">
        <f>K41/$I$31</f>
        <v>0.986101919258769</v>
      </c>
      <c r="M41" s="99">
        <v>0.99729999999999996</v>
      </c>
    </row>
    <row r="42" spans="2:13" ht="15.75" thickBot="1" x14ac:dyDescent="0.3">
      <c r="B42" s="12">
        <v>45124</v>
      </c>
      <c r="C42" s="18">
        <v>166.05090300000001</v>
      </c>
      <c r="D42">
        <f t="shared" si="0"/>
        <v>1.749865740541412E-2</v>
      </c>
      <c r="H42" s="76"/>
      <c r="M42" s="99"/>
    </row>
    <row r="43" spans="2:13" ht="15.75" thickBot="1" x14ac:dyDescent="0.3">
      <c r="B43" s="12">
        <v>45117</v>
      </c>
      <c r="C43" s="18">
        <v>163.19520600000001</v>
      </c>
      <c r="D43">
        <f t="shared" si="0"/>
        <v>3.2654271911855881E-2</v>
      </c>
      <c r="H43" s="142" t="s">
        <v>130</v>
      </c>
      <c r="I43" s="143"/>
      <c r="J43" s="143"/>
      <c r="K43" s="143"/>
      <c r="L43" s="143"/>
      <c r="M43" s="144"/>
    </row>
    <row r="44" spans="2:13" x14ac:dyDescent="0.25">
      <c r="B44" s="12">
        <v>45110</v>
      </c>
      <c r="C44" s="18">
        <v>158.03469799999999</v>
      </c>
      <c r="D44">
        <f t="shared" si="0"/>
        <v>-2.1726036983834462E-2</v>
      </c>
      <c r="H44" s="100">
        <v>0.01</v>
      </c>
      <c r="I44" s="101">
        <f t="shared" ref="I44:I58" si="7">_xlfn.PERCENTILE.INC(D:D,H44)</f>
        <v>-0.11784437998387454</v>
      </c>
      <c r="J44" s="102">
        <v>0.2</v>
      </c>
      <c r="K44" s="101">
        <f t="shared" ref="K44:K56" si="8">_xlfn.PERCENTILE.INC(D:D,J44)</f>
        <v>-2.6293051956367886E-2</v>
      </c>
      <c r="L44" s="102">
        <v>0.85</v>
      </c>
      <c r="M44" s="103">
        <f t="shared" ref="M44:M58" si="9">_xlfn.PERCENTILE.INC(D:D,L44)</f>
        <v>4.2671888153227533E-2</v>
      </c>
    </row>
    <row r="45" spans="2:13" x14ac:dyDescent="0.25">
      <c r="B45" s="12">
        <v>45103</v>
      </c>
      <c r="C45" s="18">
        <v>161.54441800000001</v>
      </c>
      <c r="D45">
        <f t="shared" si="0"/>
        <v>3.5833850407868795E-2</v>
      </c>
      <c r="H45" s="104">
        <v>0.02</v>
      </c>
      <c r="I45" s="105">
        <f t="shared" si="7"/>
        <v>-9.3601840332268371E-2</v>
      </c>
      <c r="J45" s="106">
        <v>0.25</v>
      </c>
      <c r="K45" s="105">
        <f t="shared" si="8"/>
        <v>-1.9944417652019875E-2</v>
      </c>
      <c r="L45" s="106">
        <v>0.86</v>
      </c>
      <c r="M45" s="107">
        <f t="shared" si="9"/>
        <v>4.3969342293200507E-2</v>
      </c>
    </row>
    <row r="46" spans="2:13" x14ac:dyDescent="0.25">
      <c r="B46" s="12">
        <v>45096</v>
      </c>
      <c r="C46" s="18">
        <v>155.955917</v>
      </c>
      <c r="D46">
        <f t="shared" si="0"/>
        <v>-2.8371715514019846E-2</v>
      </c>
      <c r="H46" s="104">
        <v>0.03</v>
      </c>
      <c r="I46" s="105">
        <f t="shared" si="7"/>
        <v>-8.1759818437026788E-2</v>
      </c>
      <c r="J46" s="106">
        <v>0.3</v>
      </c>
      <c r="K46" s="105">
        <f t="shared" si="8"/>
        <v>-1.5387088655780978E-2</v>
      </c>
      <c r="L46" s="106">
        <v>0.87</v>
      </c>
      <c r="M46" s="107">
        <f t="shared" si="9"/>
        <v>4.5749646573761384E-2</v>
      </c>
    </row>
    <row r="47" spans="2:13" x14ac:dyDescent="0.25">
      <c r="B47" s="12">
        <v>45089</v>
      </c>
      <c r="C47" s="18">
        <v>160.50985700000001</v>
      </c>
      <c r="D47">
        <f t="shared" si="0"/>
        <v>2.532268213052169E-2</v>
      </c>
      <c r="H47" s="104">
        <v>0.04</v>
      </c>
      <c r="I47" s="105">
        <f t="shared" si="7"/>
        <v>-7.1820353109917301E-2</v>
      </c>
      <c r="J47" s="106">
        <v>0.35</v>
      </c>
      <c r="K47" s="105">
        <f t="shared" si="8"/>
        <v>-1.1167245675654247E-2</v>
      </c>
      <c r="L47" s="106">
        <v>0.88</v>
      </c>
      <c r="M47" s="107">
        <f t="shared" si="9"/>
        <v>4.866329863666969E-2</v>
      </c>
    </row>
    <row r="48" spans="2:13" x14ac:dyDescent="0.25">
      <c r="B48" s="12">
        <v>45082</v>
      </c>
      <c r="C48" s="18">
        <v>156.54570000000001</v>
      </c>
      <c r="D48">
        <f t="shared" si="0"/>
        <v>-1.2984562074472183E-2</v>
      </c>
      <c r="H48" s="104">
        <v>0.05</v>
      </c>
      <c r="I48" s="105">
        <f t="shared" si="7"/>
        <v>-6.4185621230100576E-2</v>
      </c>
      <c r="J48" s="106">
        <v>0.4</v>
      </c>
      <c r="K48" s="105">
        <f t="shared" si="8"/>
        <v>-6.184677768636071E-3</v>
      </c>
      <c r="L48" s="106">
        <v>0.89</v>
      </c>
      <c r="M48" s="107">
        <f t="shared" si="9"/>
        <v>4.9881051400600528E-2</v>
      </c>
    </row>
    <row r="49" spans="2:13" x14ac:dyDescent="0.25">
      <c r="B49" s="12">
        <v>45075</v>
      </c>
      <c r="C49" s="18">
        <v>158.605118</v>
      </c>
      <c r="D49">
        <f t="shared" si="0"/>
        <v>1.7113041649646776E-2</v>
      </c>
      <c r="H49" s="104">
        <v>0.06</v>
      </c>
      <c r="I49" s="105">
        <f t="shared" si="7"/>
        <v>-5.7615002912575243E-2</v>
      </c>
      <c r="J49" s="106">
        <v>0.45</v>
      </c>
      <c r="K49" s="105">
        <f t="shared" si="8"/>
        <v>-5.7277304324709899E-4</v>
      </c>
      <c r="L49" s="106">
        <v>0.9</v>
      </c>
      <c r="M49" s="107">
        <f t="shared" si="9"/>
        <v>5.2834301272198347E-2</v>
      </c>
    </row>
    <row r="50" spans="2:13" x14ac:dyDescent="0.25">
      <c r="B50" s="12">
        <v>45068</v>
      </c>
      <c r="C50" s="18">
        <v>155.93656899999999</v>
      </c>
      <c r="D50">
        <f t="shared" si="0"/>
        <v>-8.0555657117575841E-4</v>
      </c>
      <c r="H50" s="104">
        <v>7.0000000000000007E-2</v>
      </c>
      <c r="I50" s="105">
        <f t="shared" si="7"/>
        <v>-5.431773681527706E-2</v>
      </c>
      <c r="J50" s="106">
        <v>0.5</v>
      </c>
      <c r="K50" s="105">
        <f t="shared" si="8"/>
        <v>3.1601115774069211E-3</v>
      </c>
      <c r="L50" s="106">
        <v>0.91</v>
      </c>
      <c r="M50" s="107">
        <f t="shared" si="9"/>
        <v>5.7883271480872252E-2</v>
      </c>
    </row>
    <row r="51" spans="2:13" x14ac:dyDescent="0.25">
      <c r="B51" s="12">
        <v>45061</v>
      </c>
      <c r="C51" s="18">
        <v>156.062286</v>
      </c>
      <c r="D51">
        <f t="shared" si="0"/>
        <v>8.6570154109609554E-2</v>
      </c>
      <c r="H51" s="104">
        <v>0.08</v>
      </c>
      <c r="I51" s="105">
        <f t="shared" si="7"/>
        <v>-5.0192395846978433E-2</v>
      </c>
      <c r="J51" s="106">
        <v>0.55000000000000004</v>
      </c>
      <c r="K51" s="105">
        <f t="shared" si="8"/>
        <v>7.5908797382026128E-3</v>
      </c>
      <c r="L51" s="106">
        <v>0.92</v>
      </c>
      <c r="M51" s="107">
        <f t="shared" si="9"/>
        <v>6.1891747509660762E-2</v>
      </c>
    </row>
    <row r="52" spans="2:13" x14ac:dyDescent="0.25">
      <c r="B52" s="12">
        <v>45054</v>
      </c>
      <c r="C52" s="18">
        <v>143.62835699999999</v>
      </c>
      <c r="D52">
        <f t="shared" si="0"/>
        <v>-2.9655579391559272E-2</v>
      </c>
      <c r="H52" s="104">
        <v>0.09</v>
      </c>
      <c r="I52" s="105">
        <f t="shared" si="7"/>
        <v>-4.6438290404227325E-2</v>
      </c>
      <c r="J52" s="106">
        <v>0.6</v>
      </c>
      <c r="K52" s="105">
        <f t="shared" si="8"/>
        <v>1.1503908789956441E-2</v>
      </c>
      <c r="L52" s="106">
        <v>0.93</v>
      </c>
      <c r="M52" s="107">
        <f t="shared" si="9"/>
        <v>6.5201344113068715E-2</v>
      </c>
    </row>
    <row r="53" spans="2:13" x14ac:dyDescent="0.25">
      <c r="B53" s="12">
        <v>45047</v>
      </c>
      <c r="C53" s="18">
        <v>148.01791399999999</v>
      </c>
      <c r="D53">
        <f t="shared" si="0"/>
        <v>7.6349882647195333E-3</v>
      </c>
      <c r="H53" s="104">
        <v>0.1</v>
      </c>
      <c r="I53" s="105">
        <f t="shared" si="7"/>
        <v>-4.4278545352262944E-2</v>
      </c>
      <c r="J53" s="106">
        <v>0.65</v>
      </c>
      <c r="K53" s="105">
        <f t="shared" si="8"/>
        <v>1.5455604085399477E-2</v>
      </c>
      <c r="L53" s="106">
        <v>0.94</v>
      </c>
      <c r="M53" s="107">
        <f t="shared" si="9"/>
        <v>6.9768905305428841E-2</v>
      </c>
    </row>
    <row r="54" spans="2:13" x14ac:dyDescent="0.25">
      <c r="B54" s="12">
        <v>45040</v>
      </c>
      <c r="C54" s="18">
        <v>146.89636200000001</v>
      </c>
      <c r="D54">
        <f t="shared" si="0"/>
        <v>5.2681186747638442E-4</v>
      </c>
      <c r="H54" s="104">
        <v>0.11</v>
      </c>
      <c r="I54" s="105">
        <f t="shared" si="7"/>
        <v>-4.1118733204527656E-2</v>
      </c>
      <c r="J54" s="106">
        <v>0.7</v>
      </c>
      <c r="K54" s="105">
        <f t="shared" si="8"/>
        <v>2.0598028934658341E-2</v>
      </c>
      <c r="L54" s="106">
        <v>0.95</v>
      </c>
      <c r="M54" s="107">
        <f t="shared" si="9"/>
        <v>7.4784287866613841E-2</v>
      </c>
    </row>
    <row r="55" spans="2:13" x14ac:dyDescent="0.25">
      <c r="B55" s="12">
        <v>45033</v>
      </c>
      <c r="C55" s="18">
        <v>146.819016</v>
      </c>
      <c r="D55">
        <f t="shared" si="0"/>
        <v>-3.7395708927882021E-3</v>
      </c>
      <c r="H55" s="104">
        <v>0.12</v>
      </c>
      <c r="I55" s="105">
        <f t="shared" si="7"/>
        <v>-3.9297604860269078E-2</v>
      </c>
      <c r="J55" s="106">
        <v>0.75</v>
      </c>
      <c r="K55" s="105">
        <f t="shared" si="8"/>
        <v>2.6560892618789245E-2</v>
      </c>
      <c r="L55" s="106">
        <v>0.96</v>
      </c>
      <c r="M55" s="107">
        <f t="shared" si="9"/>
        <v>8.1108085750670175E-2</v>
      </c>
    </row>
    <row r="56" spans="2:13" x14ac:dyDescent="0.25">
      <c r="B56" s="12">
        <v>45026</v>
      </c>
      <c r="C56" s="18">
        <v>147.37011699999999</v>
      </c>
      <c r="D56">
        <f t="shared" si="0"/>
        <v>2.6282826748219801E-2</v>
      </c>
      <c r="H56" s="104">
        <v>0.13</v>
      </c>
      <c r="I56" s="105">
        <f t="shared" si="7"/>
        <v>-3.7018921931117728E-2</v>
      </c>
      <c r="J56" s="106">
        <v>0.8</v>
      </c>
      <c r="K56" s="105">
        <f t="shared" si="8"/>
        <v>3.3710679705504454E-2</v>
      </c>
      <c r="L56" s="106">
        <v>0.97</v>
      </c>
      <c r="M56" s="107">
        <f t="shared" si="9"/>
        <v>8.7106423006356667E-2</v>
      </c>
    </row>
    <row r="57" spans="2:13" x14ac:dyDescent="0.25">
      <c r="B57" s="12">
        <v>45019</v>
      </c>
      <c r="C57" s="18">
        <v>143.59600800000001</v>
      </c>
      <c r="D57">
        <f t="shared" si="0"/>
        <v>-3.5189556827198265E-2</v>
      </c>
      <c r="H57" s="104">
        <v>0.14000000000000001</v>
      </c>
      <c r="I57" s="105">
        <f t="shared" si="7"/>
        <v>-3.5158555054202886E-2</v>
      </c>
      <c r="J57" s="106"/>
      <c r="K57" s="105"/>
      <c r="L57" s="106">
        <v>0.98</v>
      </c>
      <c r="M57" s="107">
        <f t="shared" si="9"/>
        <v>9.8705898456918045E-2</v>
      </c>
    </row>
    <row r="58" spans="2:13" ht="15.75" thickBot="1" x14ac:dyDescent="0.3">
      <c r="B58" s="12">
        <v>45012</v>
      </c>
      <c r="C58" s="18">
        <v>148.83338900000001</v>
      </c>
      <c r="D58">
        <f t="shared" si="0"/>
        <v>1.6909203178806509E-2</v>
      </c>
      <c r="H58" s="108">
        <v>0.15</v>
      </c>
      <c r="I58" s="109">
        <f t="shared" si="7"/>
        <v>-3.3223690181891752E-2</v>
      </c>
      <c r="J58" s="110"/>
      <c r="K58" s="89"/>
      <c r="L58" s="111">
        <v>0.99</v>
      </c>
      <c r="M58" s="112">
        <f t="shared" si="9"/>
        <v>0.12458342881825837</v>
      </c>
    </row>
    <row r="59" spans="2:13" ht="15.75" thickBot="1" x14ac:dyDescent="0.3">
      <c r="B59" s="12">
        <v>45005</v>
      </c>
      <c r="C59" s="18">
        <v>146.35858200000001</v>
      </c>
      <c r="D59">
        <f t="shared" si="0"/>
        <v>2.7474611562604778E-2</v>
      </c>
    </row>
    <row r="60" spans="2:13" x14ac:dyDescent="0.25">
      <c r="B60" s="12">
        <v>44998</v>
      </c>
      <c r="C60" s="18">
        <v>142.444962</v>
      </c>
      <c r="D60">
        <f t="shared" si="0"/>
        <v>3.1465009814832579E-2</v>
      </c>
      <c r="H60" s="113" t="s">
        <v>131</v>
      </c>
      <c r="I60" s="114"/>
    </row>
    <row r="61" spans="2:13" ht="15.75" thickBot="1" x14ac:dyDescent="0.3">
      <c r="B61" s="12">
        <v>44991</v>
      </c>
      <c r="C61" s="18">
        <v>138.09965500000001</v>
      </c>
      <c r="D61">
        <f t="shared" si="0"/>
        <v>-2.2872275183911439E-2</v>
      </c>
      <c r="H61" s="115" t="s">
        <v>132</v>
      </c>
      <c r="I61" s="116"/>
    </row>
    <row r="62" spans="2:13" ht="15.75" thickBot="1" x14ac:dyDescent="0.3">
      <c r="B62" s="12">
        <v>44984</v>
      </c>
      <c r="C62" s="18">
        <v>141.332245</v>
      </c>
      <c r="D62">
        <f t="shared" si="0"/>
        <v>1.9442301715707044E-2</v>
      </c>
      <c r="H62" s="117"/>
    </row>
    <row r="63" spans="2:13" x14ac:dyDescent="0.25">
      <c r="B63" s="12">
        <v>44977</v>
      </c>
      <c r="C63" s="18">
        <v>138.63682600000001</v>
      </c>
      <c r="D63">
        <f t="shared" si="0"/>
        <v>-1.0678183785634565E-2</v>
      </c>
      <c r="H63" s="113" t="s">
        <v>133</v>
      </c>
      <c r="I63" s="118"/>
    </row>
    <row r="64" spans="2:13" x14ac:dyDescent="0.25">
      <c r="B64" s="12">
        <v>44970</v>
      </c>
      <c r="C64" s="18">
        <v>140.133194</v>
      </c>
      <c r="D64">
        <f t="shared" si="0"/>
        <v>-6.3257451053954084E-3</v>
      </c>
      <c r="H64" s="119" t="s">
        <v>134</v>
      </c>
      <c r="I64" s="120">
        <f>I63*(1-I60)</f>
        <v>0</v>
      </c>
    </row>
    <row r="65" spans="2:9" ht="15.75" thickBot="1" x14ac:dyDescent="0.3">
      <c r="B65" s="12">
        <v>44963</v>
      </c>
      <c r="C65" s="18">
        <v>141.025284</v>
      </c>
      <c r="D65">
        <f t="shared" si="0"/>
        <v>-2.7133849440581503E-3</v>
      </c>
      <c r="H65" s="115" t="s">
        <v>135</v>
      </c>
      <c r="I65" s="121">
        <f>I63*(1+I61)</f>
        <v>0</v>
      </c>
    </row>
    <row r="66" spans="2:9" x14ac:dyDescent="0.25">
      <c r="B66" s="12">
        <v>44956</v>
      </c>
      <c r="C66" s="18">
        <v>141.40898100000001</v>
      </c>
      <c r="D66">
        <f t="shared" si="0"/>
        <v>-6.4028491352415839E-3</v>
      </c>
    </row>
    <row r="67" spans="2:9" x14ac:dyDescent="0.25">
      <c r="B67" s="12">
        <v>44949</v>
      </c>
      <c r="C67" s="18">
        <v>142.32023599999999</v>
      </c>
      <c r="D67">
        <f t="shared" ref="D67:D130" si="10">C67/C68-1</f>
        <v>6.7173158097468821E-3</v>
      </c>
    </row>
    <row r="68" spans="2:9" x14ac:dyDescent="0.25">
      <c r="B68" s="12">
        <v>44942</v>
      </c>
      <c r="C68" s="18">
        <v>141.37060500000001</v>
      </c>
      <c r="D68">
        <f t="shared" si="10"/>
        <v>-7.988253205307938E-3</v>
      </c>
    </row>
    <row r="69" spans="2:9" x14ac:dyDescent="0.25">
      <c r="B69" s="12">
        <v>44935</v>
      </c>
      <c r="C69" s="18">
        <v>142.50900300000001</v>
      </c>
      <c r="D69">
        <f t="shared" si="10"/>
        <v>1.9186238282002721E-2</v>
      </c>
    </row>
    <row r="70" spans="2:9" x14ac:dyDescent="0.25">
      <c r="B70" s="12">
        <v>44928</v>
      </c>
      <c r="C70" s="18">
        <v>139.82626300000001</v>
      </c>
      <c r="D70">
        <f t="shared" si="10"/>
        <v>6.2531719885353221E-2</v>
      </c>
    </row>
    <row r="71" spans="2:9" x14ac:dyDescent="0.25">
      <c r="B71" s="12">
        <v>44921</v>
      </c>
      <c r="C71" s="18">
        <v>131.59726000000001</v>
      </c>
      <c r="D71">
        <f t="shared" si="10"/>
        <v>-3.6733345400039585E-3</v>
      </c>
    </row>
    <row r="72" spans="2:9" x14ac:dyDescent="0.25">
      <c r="B72" s="12">
        <v>44914</v>
      </c>
      <c r="C72" s="18">
        <v>132.08244300000001</v>
      </c>
      <c r="D72">
        <f t="shared" si="10"/>
        <v>-7.5768393726776129E-3</v>
      </c>
    </row>
    <row r="73" spans="2:9" x14ac:dyDescent="0.25">
      <c r="B73" s="12">
        <v>44907</v>
      </c>
      <c r="C73" s="18">
        <v>133.09085099999999</v>
      </c>
      <c r="D73">
        <f t="shared" si="10"/>
        <v>-1.8727801890601525E-2</v>
      </c>
    </row>
    <row r="74" spans="2:9" x14ac:dyDescent="0.25">
      <c r="B74" s="12">
        <v>44900</v>
      </c>
      <c r="C74" s="18">
        <v>135.63092</v>
      </c>
      <c r="D74">
        <f t="shared" si="10"/>
        <v>-2.0002464464293435E-2</v>
      </c>
    </row>
    <row r="75" spans="2:9" x14ac:dyDescent="0.25">
      <c r="B75" s="12">
        <v>44893</v>
      </c>
      <c r="C75" s="18">
        <v>138.39924600000001</v>
      </c>
      <c r="D75">
        <f t="shared" si="10"/>
        <v>-1.9610531361377803E-2</v>
      </c>
    </row>
    <row r="76" spans="2:9" x14ac:dyDescent="0.25">
      <c r="B76" s="12">
        <v>44886</v>
      </c>
      <c r="C76" s="18">
        <v>141.167618</v>
      </c>
      <c r="D76">
        <f t="shared" si="10"/>
        <v>8.4952207293023108E-3</v>
      </c>
    </row>
    <row r="77" spans="2:9" x14ac:dyDescent="0.25">
      <c r="B77" s="12">
        <v>44879</v>
      </c>
      <c r="C77" s="18">
        <v>139.97846999999999</v>
      </c>
      <c r="D77">
        <f t="shared" si="10"/>
        <v>4.236332068206039E-2</v>
      </c>
    </row>
    <row r="78" spans="2:9" x14ac:dyDescent="0.25">
      <c r="B78" s="12">
        <v>44872</v>
      </c>
      <c r="C78" s="18">
        <v>134.28952000000001</v>
      </c>
      <c r="D78">
        <f t="shared" si="10"/>
        <v>-1.2737170915667617E-3</v>
      </c>
    </row>
    <row r="79" spans="2:9" x14ac:dyDescent="0.25">
      <c r="B79" s="12">
        <v>44865</v>
      </c>
      <c r="C79" s="18">
        <v>134.46078499999999</v>
      </c>
      <c r="D79">
        <f t="shared" si="10"/>
        <v>-8.070720618471694E-3</v>
      </c>
    </row>
    <row r="80" spans="2:9" x14ac:dyDescent="0.25">
      <c r="B80" s="12">
        <v>44858</v>
      </c>
      <c r="C80" s="18">
        <v>135.55481</v>
      </c>
      <c r="D80">
        <f t="shared" si="10"/>
        <v>6.8781843473429305E-2</v>
      </c>
    </row>
    <row r="81" spans="2:4" x14ac:dyDescent="0.25">
      <c r="B81" s="12">
        <v>44851</v>
      </c>
      <c r="C81" s="18">
        <v>126.831131</v>
      </c>
      <c r="D81">
        <f t="shared" si="10"/>
        <v>2.5380939204183939E-2</v>
      </c>
    </row>
    <row r="82" spans="2:4" x14ac:dyDescent="0.25">
      <c r="B82" s="12">
        <v>44844</v>
      </c>
      <c r="C82" s="18">
        <v>123.69171900000001</v>
      </c>
      <c r="D82">
        <f t="shared" si="10"/>
        <v>4.3940145866516733E-2</v>
      </c>
    </row>
    <row r="83" spans="2:4" x14ac:dyDescent="0.25">
      <c r="B83" s="12">
        <v>44837</v>
      </c>
      <c r="C83" s="18">
        <v>118.485451</v>
      </c>
      <c r="D83">
        <f t="shared" si="10"/>
        <v>-4.9872551348751903E-3</v>
      </c>
    </row>
    <row r="84" spans="2:4" x14ac:dyDescent="0.25">
      <c r="B84" s="12">
        <v>44830</v>
      </c>
      <c r="C84" s="18">
        <v>119.07933</v>
      </c>
      <c r="D84">
        <f t="shared" si="10"/>
        <v>3.2110348783754405E-2</v>
      </c>
    </row>
    <row r="85" spans="2:4" x14ac:dyDescent="0.25">
      <c r="B85" s="12">
        <v>44823</v>
      </c>
      <c r="C85" s="18">
        <v>115.374611</v>
      </c>
      <c r="D85">
        <f t="shared" si="10"/>
        <v>-5.6215194622580289E-2</v>
      </c>
    </row>
    <row r="86" spans="2:4" x14ac:dyDescent="0.25">
      <c r="B86" s="12">
        <v>44816</v>
      </c>
      <c r="C86" s="18">
        <v>122.246735</v>
      </c>
      <c r="D86">
        <f t="shared" si="10"/>
        <v>-1.0378560670061154E-2</v>
      </c>
    </row>
    <row r="87" spans="2:4" x14ac:dyDescent="0.25">
      <c r="B87" s="12">
        <v>44809</v>
      </c>
      <c r="C87" s="18">
        <v>123.528786</v>
      </c>
      <c r="D87">
        <f t="shared" si="10"/>
        <v>4.6896216292765303E-2</v>
      </c>
    </row>
    <row r="88" spans="2:4" x14ac:dyDescent="0.25">
      <c r="B88" s="12">
        <v>44802</v>
      </c>
      <c r="C88" s="18">
        <v>117.995255</v>
      </c>
      <c r="D88">
        <f t="shared" si="10"/>
        <v>1.6003330879454936E-3</v>
      </c>
    </row>
    <row r="89" spans="2:4" x14ac:dyDescent="0.25">
      <c r="B89" s="12">
        <v>44795</v>
      </c>
      <c r="C89" s="18">
        <v>117.806725</v>
      </c>
      <c r="D89">
        <f t="shared" si="10"/>
        <v>-3.1765778740272976E-2</v>
      </c>
    </row>
    <row r="90" spans="2:4" x14ac:dyDescent="0.25">
      <c r="B90" s="12">
        <v>44788</v>
      </c>
      <c r="C90" s="18">
        <v>121.671722</v>
      </c>
      <c r="D90">
        <f t="shared" si="10"/>
        <v>-2.1529748190903031E-2</v>
      </c>
    </row>
    <row r="91" spans="2:4" x14ac:dyDescent="0.25">
      <c r="B91" s="12">
        <v>44781</v>
      </c>
      <c r="C91" s="18">
        <v>124.348923</v>
      </c>
      <c r="D91">
        <f t="shared" si="10"/>
        <v>6.7405722987197159E-2</v>
      </c>
    </row>
    <row r="92" spans="2:4" x14ac:dyDescent="0.25">
      <c r="B92" s="12">
        <v>44774</v>
      </c>
      <c r="C92" s="18">
        <v>116.496399</v>
      </c>
      <c r="D92">
        <f t="shared" si="10"/>
        <v>-7.3098424053532618E-3</v>
      </c>
    </row>
    <row r="93" spans="2:4" x14ac:dyDescent="0.25">
      <c r="B93" s="12">
        <v>44767</v>
      </c>
      <c r="C93" s="18">
        <v>117.35424</v>
      </c>
      <c r="D93">
        <f t="shared" si="10"/>
        <v>2.5875625986621298E-2</v>
      </c>
    </row>
    <row r="94" spans="2:4" x14ac:dyDescent="0.25">
      <c r="B94" s="12">
        <v>44760</v>
      </c>
      <c r="C94" s="18">
        <v>114.394218</v>
      </c>
      <c r="D94">
        <f t="shared" si="10"/>
        <v>3.6382253147837273E-2</v>
      </c>
    </row>
    <row r="95" spans="2:4" x14ac:dyDescent="0.25">
      <c r="B95" s="12">
        <v>44753</v>
      </c>
      <c r="C95" s="18">
        <v>110.37840300000001</v>
      </c>
      <c r="D95">
        <f t="shared" si="10"/>
        <v>1.3158473614931276E-2</v>
      </c>
    </row>
    <row r="96" spans="2:4" x14ac:dyDescent="0.25">
      <c r="B96" s="12">
        <v>44746</v>
      </c>
      <c r="C96" s="18">
        <v>108.944855</v>
      </c>
      <c r="D96">
        <f t="shared" si="10"/>
        <v>2.1250589637194395E-2</v>
      </c>
    </row>
    <row r="97" spans="2:4" x14ac:dyDescent="0.25">
      <c r="B97" s="12">
        <v>44739</v>
      </c>
      <c r="C97" s="18">
        <v>106.677887</v>
      </c>
      <c r="D97">
        <f t="shared" si="10"/>
        <v>-4.5572114400164065E-2</v>
      </c>
    </row>
    <row r="98" spans="2:4" x14ac:dyDescent="0.25">
      <c r="B98" s="12">
        <v>44732</v>
      </c>
      <c r="C98" s="18">
        <v>111.771553</v>
      </c>
      <c r="D98">
        <f t="shared" si="10"/>
        <v>4.9124317195180733E-2</v>
      </c>
    </row>
    <row r="99" spans="2:4" x14ac:dyDescent="0.25">
      <c r="B99" s="12">
        <v>44725</v>
      </c>
      <c r="C99" s="18">
        <v>106.537949</v>
      </c>
      <c r="D99">
        <f t="shared" si="10"/>
        <v>-4.7857230887805802E-2</v>
      </c>
    </row>
    <row r="100" spans="2:4" x14ac:dyDescent="0.25">
      <c r="B100" s="12">
        <v>44718</v>
      </c>
      <c r="C100" s="18">
        <v>111.89283</v>
      </c>
      <c r="D100">
        <f t="shared" si="10"/>
        <v>-4.6430200745867234E-2</v>
      </c>
    </row>
    <row r="101" spans="2:4" x14ac:dyDescent="0.25">
      <c r="B101" s="12">
        <v>44711</v>
      </c>
      <c r="C101" s="18">
        <v>117.340996</v>
      </c>
      <c r="D101">
        <f t="shared" si="10"/>
        <v>-2.0629498688867764E-3</v>
      </c>
    </row>
    <row r="102" spans="2:4" x14ac:dyDescent="0.25">
      <c r="B102" s="12">
        <v>44704</v>
      </c>
      <c r="C102" s="18">
        <v>117.58356499999999</v>
      </c>
      <c r="D102">
        <f t="shared" si="10"/>
        <v>8.4215124294468868E-2</v>
      </c>
    </row>
    <row r="103" spans="2:4" x14ac:dyDescent="0.25">
      <c r="B103" s="12">
        <v>44697</v>
      </c>
      <c r="C103" s="18">
        <v>108.450401</v>
      </c>
      <c r="D103">
        <f t="shared" si="10"/>
        <v>-9.2293376626106038E-2</v>
      </c>
    </row>
    <row r="104" spans="2:4" x14ac:dyDescent="0.25">
      <c r="B104" s="12">
        <v>44690</v>
      </c>
      <c r="C104" s="18">
        <v>119.47737100000001</v>
      </c>
      <c r="D104">
        <f t="shared" si="10"/>
        <v>-1.5603432637030124E-2</v>
      </c>
    </row>
    <row r="105" spans="2:4" x14ac:dyDescent="0.25">
      <c r="B105" s="12">
        <v>44683</v>
      </c>
      <c r="C105" s="18">
        <v>121.371178</v>
      </c>
      <c r="D105">
        <f t="shared" si="10"/>
        <v>-1.2373600996883449E-2</v>
      </c>
    </row>
    <row r="106" spans="2:4" x14ac:dyDescent="0.25">
      <c r="B106" s="12">
        <v>44676</v>
      </c>
      <c r="C106" s="18">
        <v>122.891792</v>
      </c>
      <c r="D106">
        <f t="shared" si="10"/>
        <v>-1.7307050365258037E-2</v>
      </c>
    </row>
    <row r="107" spans="2:4" x14ac:dyDescent="0.25">
      <c r="B107" s="12">
        <v>44669</v>
      </c>
      <c r="C107" s="18">
        <v>125.056145</v>
      </c>
      <c r="D107">
        <f t="shared" si="10"/>
        <v>1.9779471477166632E-2</v>
      </c>
    </row>
    <row r="108" spans="2:4" x14ac:dyDescent="0.25">
      <c r="B108" s="12">
        <v>44662</v>
      </c>
      <c r="C108" s="18">
        <v>122.630577</v>
      </c>
      <c r="D108">
        <f t="shared" si="10"/>
        <v>4.8683412518977232E-2</v>
      </c>
    </row>
    <row r="109" spans="2:4" x14ac:dyDescent="0.25">
      <c r="B109" s="12">
        <v>44655</v>
      </c>
      <c r="C109" s="18">
        <v>116.937653</v>
      </c>
      <c r="D109">
        <f t="shared" si="10"/>
        <v>-2.7985033794490022E-2</v>
      </c>
    </row>
    <row r="110" spans="2:4" x14ac:dyDescent="0.25">
      <c r="B110" s="12">
        <v>44648</v>
      </c>
      <c r="C110" s="18">
        <v>120.30437499999999</v>
      </c>
      <c r="D110">
        <f t="shared" si="10"/>
        <v>2.0802279069045415E-3</v>
      </c>
    </row>
    <row r="111" spans="2:4" x14ac:dyDescent="0.25">
      <c r="B111" s="12">
        <v>44641</v>
      </c>
      <c r="C111" s="18">
        <v>120.05463399999999</v>
      </c>
      <c r="D111">
        <f t="shared" si="10"/>
        <v>-2.8661212017669468E-2</v>
      </c>
    </row>
    <row r="112" spans="2:4" x14ac:dyDescent="0.25">
      <c r="B112" s="12">
        <v>44634</v>
      </c>
      <c r="C112" s="18">
        <v>123.597076</v>
      </c>
      <c r="D112">
        <f t="shared" si="10"/>
        <v>3.589152349974678E-2</v>
      </c>
    </row>
    <row r="113" spans="2:4" x14ac:dyDescent="0.25">
      <c r="B113" s="12">
        <v>44627</v>
      </c>
      <c r="C113" s="18">
        <v>119.31469</v>
      </c>
      <c r="D113">
        <f t="shared" si="10"/>
        <v>-2.3023221983211273E-2</v>
      </c>
    </row>
    <row r="114" spans="2:4" x14ac:dyDescent="0.25">
      <c r="B114" s="12">
        <v>44620</v>
      </c>
      <c r="C114" s="18">
        <v>122.126434</v>
      </c>
      <c r="D114">
        <f t="shared" si="10"/>
        <v>-8.9881563253684682E-2</v>
      </c>
    </row>
    <row r="115" spans="2:4" x14ac:dyDescent="0.25">
      <c r="B115" s="12">
        <v>44613</v>
      </c>
      <c r="C115" s="18">
        <v>134.187408</v>
      </c>
      <c r="D115">
        <f t="shared" si="10"/>
        <v>2.3487713587830861E-3</v>
      </c>
    </row>
    <row r="116" spans="2:4" x14ac:dyDescent="0.25">
      <c r="B116" s="12">
        <v>44606</v>
      </c>
      <c r="C116" s="18">
        <v>133.87297100000001</v>
      </c>
      <c r="D116">
        <f t="shared" si="10"/>
        <v>2.3548864625988486E-3</v>
      </c>
    </row>
    <row r="117" spans="2:4" x14ac:dyDescent="0.25">
      <c r="B117" s="12">
        <v>44599</v>
      </c>
      <c r="C117" s="18">
        <v>133.55845600000001</v>
      </c>
      <c r="D117">
        <f t="shared" si="10"/>
        <v>4.7439265681688658E-2</v>
      </c>
    </row>
    <row r="118" spans="2:4" x14ac:dyDescent="0.25">
      <c r="B118" s="12">
        <v>44592</v>
      </c>
      <c r="C118" s="18">
        <v>127.50949900000001</v>
      </c>
      <c r="D118">
        <f t="shared" si="10"/>
        <v>-4.7645591200506932E-3</v>
      </c>
    </row>
    <row r="119" spans="2:4" x14ac:dyDescent="0.25">
      <c r="B119" s="12">
        <v>44585</v>
      </c>
      <c r="C119" s="18">
        <v>128.119934</v>
      </c>
      <c r="D119">
        <f t="shared" si="10"/>
        <v>2.7748963570949137E-2</v>
      </c>
    </row>
    <row r="120" spans="2:4" x14ac:dyDescent="0.25">
      <c r="B120" s="12">
        <v>44578</v>
      </c>
      <c r="C120" s="18">
        <v>124.66072800000001</v>
      </c>
      <c r="D120">
        <f t="shared" si="10"/>
        <v>-5.7482581372740538E-2</v>
      </c>
    </row>
    <row r="121" spans="2:4" x14ac:dyDescent="0.25">
      <c r="B121" s="12">
        <v>44571</v>
      </c>
      <c r="C121" s="18">
        <v>132.26357999999999</v>
      </c>
      <c r="D121">
        <f t="shared" si="10"/>
        <v>-1.0881186556272349E-2</v>
      </c>
    </row>
    <row r="122" spans="2:4" x14ac:dyDescent="0.25">
      <c r="B122" s="12">
        <v>44564</v>
      </c>
      <c r="C122" s="18">
        <v>133.71859699999999</v>
      </c>
      <c r="D122">
        <f t="shared" si="10"/>
        <v>-3.3058942248955225E-2</v>
      </c>
    </row>
    <row r="123" spans="2:4" x14ac:dyDescent="0.25">
      <c r="B123" s="12">
        <v>44557</v>
      </c>
      <c r="C123" s="18">
        <v>138.29032900000001</v>
      </c>
      <c r="D123">
        <f t="shared" si="10"/>
        <v>1.2093533877212792E-2</v>
      </c>
    </row>
    <row r="124" spans="2:4" x14ac:dyDescent="0.25">
      <c r="B124" s="12">
        <v>44550</v>
      </c>
      <c r="C124" s="18">
        <v>136.63789399999999</v>
      </c>
      <c r="D124">
        <f t="shared" si="10"/>
        <v>6.4435253785171787E-2</v>
      </c>
    </row>
    <row r="125" spans="2:4" x14ac:dyDescent="0.25">
      <c r="B125" s="12">
        <v>44543</v>
      </c>
      <c r="C125" s="18">
        <v>128.36656199999999</v>
      </c>
      <c r="D125">
        <f t="shared" si="10"/>
        <v>-7.8914223392567484E-2</v>
      </c>
    </row>
    <row r="126" spans="2:4" x14ac:dyDescent="0.25">
      <c r="B126" s="12">
        <v>44536</v>
      </c>
      <c r="C126" s="18">
        <v>139.364395</v>
      </c>
      <c r="D126">
        <f t="shared" si="10"/>
        <v>6.6455613165588456E-2</v>
      </c>
    </row>
    <row r="127" spans="2:4" x14ac:dyDescent="0.25">
      <c r="B127" s="12">
        <v>44529</v>
      </c>
      <c r="C127" s="18">
        <v>130.67997700000001</v>
      </c>
      <c r="D127">
        <f t="shared" si="10"/>
        <v>1.2806957076686665E-2</v>
      </c>
    </row>
    <row r="128" spans="2:4" x14ac:dyDescent="0.25">
      <c r="B128" s="12">
        <v>44522</v>
      </c>
      <c r="C128" s="18">
        <v>129.02752699999999</v>
      </c>
      <c r="D128">
        <f t="shared" si="10"/>
        <v>-1.8231448272417516E-2</v>
      </c>
    </row>
    <row r="129" spans="2:4" x14ac:dyDescent="0.25">
      <c r="B129" s="12">
        <v>44515</v>
      </c>
      <c r="C129" s="18">
        <v>131.42356899999999</v>
      </c>
      <c r="D129">
        <f t="shared" si="10"/>
        <v>-4.7188053312549383E-2</v>
      </c>
    </row>
    <row r="130" spans="2:4" x14ac:dyDescent="0.25">
      <c r="B130" s="12">
        <v>44508</v>
      </c>
      <c r="C130" s="18">
        <v>137.93232699999999</v>
      </c>
      <c r="D130">
        <f t="shared" si="10"/>
        <v>-2.7382112775006684E-2</v>
      </c>
    </row>
    <row r="131" spans="2:4" x14ac:dyDescent="0.25">
      <c r="B131" s="12">
        <v>44501</v>
      </c>
      <c r="C131" s="18">
        <v>141.81553600000001</v>
      </c>
      <c r="D131">
        <f t="shared" ref="D131:D194" si="11">C131/C132-1</f>
        <v>7.1735894681879353E-2</v>
      </c>
    </row>
    <row r="132" spans="2:4" x14ac:dyDescent="0.25">
      <c r="B132" s="12">
        <v>44494</v>
      </c>
      <c r="C132" s="18">
        <v>132.32321200000001</v>
      </c>
      <c r="D132">
        <f t="shared" si="11"/>
        <v>-8.6655526062057175E-3</v>
      </c>
    </row>
    <row r="133" spans="2:4" x14ac:dyDescent="0.25">
      <c r="B133" s="12">
        <v>44487</v>
      </c>
      <c r="C133" s="18">
        <v>133.47988900000001</v>
      </c>
      <c r="D133">
        <f t="shared" si="11"/>
        <v>-2.514255695212031E-2</v>
      </c>
    </row>
    <row r="134" spans="2:4" x14ac:dyDescent="0.25">
      <c r="B134" s="12">
        <v>44480</v>
      </c>
      <c r="C134" s="18">
        <v>136.92247</v>
      </c>
      <c r="D134">
        <f t="shared" si="11"/>
        <v>-2.8334323065643319E-2</v>
      </c>
    </row>
    <row r="135" spans="2:4" x14ac:dyDescent="0.25">
      <c r="B135" s="12">
        <v>44473</v>
      </c>
      <c r="C135" s="18">
        <v>140.91520700000001</v>
      </c>
      <c r="D135">
        <f t="shared" si="11"/>
        <v>-8.8486478131244439E-3</v>
      </c>
    </row>
    <row r="136" spans="2:4" x14ac:dyDescent="0.25">
      <c r="B136" s="12">
        <v>44466</v>
      </c>
      <c r="C136" s="18">
        <v>142.173248</v>
      </c>
      <c r="D136">
        <f t="shared" si="11"/>
        <v>-1.7265083628886124E-2</v>
      </c>
    </row>
    <row r="137" spans="2:4" x14ac:dyDescent="0.25">
      <c r="B137" s="12">
        <v>44459</v>
      </c>
      <c r="C137" s="18">
        <v>144.67100500000001</v>
      </c>
      <c r="D137">
        <f t="shared" si="11"/>
        <v>6.2035806236712121E-2</v>
      </c>
    </row>
    <row r="138" spans="2:4" x14ac:dyDescent="0.25">
      <c r="B138" s="12">
        <v>44452</v>
      </c>
      <c r="C138" s="18">
        <v>136.22045900000001</v>
      </c>
      <c r="D138">
        <f t="shared" si="11"/>
        <v>5.1793940689524032E-3</v>
      </c>
    </row>
    <row r="139" spans="2:4" x14ac:dyDescent="0.25">
      <c r="B139" s="12">
        <v>44445</v>
      </c>
      <c r="C139" s="18">
        <v>135.51855499999999</v>
      </c>
      <c r="D139">
        <f t="shared" si="11"/>
        <v>4.1201150298837419E-3</v>
      </c>
    </row>
    <row r="140" spans="2:4" x14ac:dyDescent="0.25">
      <c r="B140" s="12">
        <v>44438</v>
      </c>
      <c r="C140" s="18">
        <v>134.96249399999999</v>
      </c>
      <c r="D140">
        <f t="shared" si="11"/>
        <v>-3.2858567581083742E-2</v>
      </c>
    </row>
    <row r="141" spans="2:4" x14ac:dyDescent="0.25">
      <c r="B141" s="12">
        <v>44431</v>
      </c>
      <c r="C141" s="18">
        <v>139.54783599999999</v>
      </c>
      <c r="D141">
        <f t="shared" si="11"/>
        <v>9.88443065367548E-2</v>
      </c>
    </row>
    <row r="142" spans="2:4" x14ac:dyDescent="0.25">
      <c r="B142" s="12">
        <v>44424</v>
      </c>
      <c r="C142" s="18">
        <v>126.99509399999999</v>
      </c>
      <c r="D142">
        <f t="shared" si="11"/>
        <v>-1.887459224069632E-2</v>
      </c>
    </row>
    <row r="143" spans="2:4" x14ac:dyDescent="0.25">
      <c r="B143" s="12">
        <v>44417</v>
      </c>
      <c r="C143" s="18">
        <v>129.438187</v>
      </c>
      <c r="D143">
        <f t="shared" si="11"/>
        <v>-1.8728217872072128E-2</v>
      </c>
    </row>
    <row r="144" spans="2:4" x14ac:dyDescent="0.25">
      <c r="B144" s="12">
        <v>44410</v>
      </c>
      <c r="C144" s="18">
        <v>131.90860000000001</v>
      </c>
      <c r="D144">
        <f t="shared" si="11"/>
        <v>-8.0887979822397149E-3</v>
      </c>
    </row>
    <row r="145" spans="2:4" x14ac:dyDescent="0.25">
      <c r="B145" s="12">
        <v>44403</v>
      </c>
      <c r="C145" s="18">
        <v>132.984283</v>
      </c>
      <c r="D145">
        <f t="shared" si="11"/>
        <v>9.4101044162335779E-3</v>
      </c>
    </row>
    <row r="146" spans="2:4" x14ac:dyDescent="0.25">
      <c r="B146" s="12">
        <v>44396</v>
      </c>
      <c r="C146" s="18">
        <v>131.744553</v>
      </c>
      <c r="D146">
        <f t="shared" si="11"/>
        <v>1.9613547624743433E-2</v>
      </c>
    </row>
    <row r="147" spans="2:4" x14ac:dyDescent="0.25">
      <c r="B147" s="12">
        <v>44389</v>
      </c>
      <c r="C147" s="18">
        <v>129.21028100000001</v>
      </c>
      <c r="D147">
        <f t="shared" si="11"/>
        <v>-3.8930475722801394E-2</v>
      </c>
    </row>
    <row r="148" spans="2:4" x14ac:dyDescent="0.25">
      <c r="B148" s="12">
        <v>44382</v>
      </c>
      <c r="C148" s="18">
        <v>134.44426000000001</v>
      </c>
      <c r="D148">
        <f t="shared" si="11"/>
        <v>3.0375990875781689E-3</v>
      </c>
    </row>
    <row r="149" spans="2:4" x14ac:dyDescent="0.25">
      <c r="B149" s="12">
        <v>44375</v>
      </c>
      <c r="C149" s="18">
        <v>134.03710899999999</v>
      </c>
      <c r="D149">
        <f t="shared" si="11"/>
        <v>2.7895479486735208E-2</v>
      </c>
    </row>
    <row r="150" spans="2:4" x14ac:dyDescent="0.25">
      <c r="B150" s="12">
        <v>44368</v>
      </c>
      <c r="C150" s="18">
        <v>130.399551</v>
      </c>
      <c r="D150">
        <f t="shared" si="11"/>
        <v>0.10768635039450847</v>
      </c>
    </row>
    <row r="151" spans="2:4" x14ac:dyDescent="0.25">
      <c r="B151" s="12">
        <v>44361</v>
      </c>
      <c r="C151" s="18">
        <v>117.72244999999999</v>
      </c>
      <c r="D151">
        <f t="shared" si="11"/>
        <v>-6.47687322181556E-2</v>
      </c>
    </row>
    <row r="152" spans="2:4" x14ac:dyDescent="0.25">
      <c r="B152" s="12">
        <v>44354</v>
      </c>
      <c r="C152" s="18">
        <v>125.875229</v>
      </c>
      <c r="D152">
        <f t="shared" si="11"/>
        <v>3.6973228649878509E-2</v>
      </c>
    </row>
    <row r="153" spans="2:4" x14ac:dyDescent="0.25">
      <c r="B153" s="12">
        <v>44347</v>
      </c>
      <c r="C153" s="18">
        <v>121.387154</v>
      </c>
      <c r="D153">
        <f t="shared" si="11"/>
        <v>-6.3394696911962534E-2</v>
      </c>
    </row>
    <row r="154" spans="2:4" x14ac:dyDescent="0.25">
      <c r="B154" s="12">
        <v>44340</v>
      </c>
      <c r="C154" s="18">
        <v>129.603317</v>
      </c>
      <c r="D154">
        <f t="shared" si="11"/>
        <v>1.7548022326693502E-2</v>
      </c>
    </row>
    <row r="155" spans="2:4" x14ac:dyDescent="0.25">
      <c r="B155" s="12">
        <v>44333</v>
      </c>
      <c r="C155" s="18">
        <v>127.368256</v>
      </c>
      <c r="D155">
        <f t="shared" si="11"/>
        <v>8.8874721866978312E-3</v>
      </c>
    </row>
    <row r="156" spans="2:4" x14ac:dyDescent="0.25">
      <c r="B156" s="12">
        <v>44326</v>
      </c>
      <c r="C156" s="18">
        <v>126.246246</v>
      </c>
      <c r="D156">
        <f t="shared" si="11"/>
        <v>-2.0086997594434108E-2</v>
      </c>
    </row>
    <row r="157" spans="2:4" x14ac:dyDescent="0.25">
      <c r="B157" s="12">
        <v>44319</v>
      </c>
      <c r="C157" s="18">
        <v>128.834137</v>
      </c>
      <c r="D157">
        <f t="shared" si="11"/>
        <v>-2.9580236087871636E-2</v>
      </c>
    </row>
    <row r="158" spans="2:4" x14ac:dyDescent="0.25">
      <c r="B158" s="12">
        <v>44312</v>
      </c>
      <c r="C158" s="18">
        <v>132.761246</v>
      </c>
      <c r="D158">
        <f t="shared" si="11"/>
        <v>1.9101354174635432E-2</v>
      </c>
    </row>
    <row r="159" spans="2:4" x14ac:dyDescent="0.25">
      <c r="B159" s="12">
        <v>44305</v>
      </c>
      <c r="C159" s="18">
        <v>130.27285800000001</v>
      </c>
      <c r="D159">
        <f t="shared" si="11"/>
        <v>-1.6128002208924297E-2</v>
      </c>
    </row>
    <row r="160" spans="2:4" x14ac:dyDescent="0.25">
      <c r="B160" s="12">
        <v>44298</v>
      </c>
      <c r="C160" s="18">
        <v>132.40834000000001</v>
      </c>
      <c r="D160">
        <f t="shared" si="11"/>
        <v>2.8783118999664348E-2</v>
      </c>
    </row>
    <row r="161" spans="2:4" x14ac:dyDescent="0.25">
      <c r="B161" s="12">
        <v>44291</v>
      </c>
      <c r="C161" s="18">
        <v>128.70384200000001</v>
      </c>
      <c r="D161">
        <f t="shared" si="11"/>
        <v>-8.1786980837504908E-3</v>
      </c>
    </row>
    <row r="162" spans="2:4" x14ac:dyDescent="0.25">
      <c r="B162" s="12">
        <v>44284</v>
      </c>
      <c r="C162" s="18">
        <v>129.765152</v>
      </c>
      <c r="D162">
        <f t="shared" si="11"/>
        <v>-3.1547874103983187E-2</v>
      </c>
    </row>
    <row r="163" spans="2:4" x14ac:dyDescent="0.25">
      <c r="B163" s="12">
        <v>44277</v>
      </c>
      <c r="C163" s="18">
        <v>133.99232499999999</v>
      </c>
      <c r="D163">
        <f t="shared" si="11"/>
        <v>6.5741441407190182E-2</v>
      </c>
    </row>
    <row r="164" spans="2:4" x14ac:dyDescent="0.25">
      <c r="B164" s="12">
        <v>44270</v>
      </c>
      <c r="C164" s="18">
        <v>125.72686</v>
      </c>
      <c r="D164">
        <f t="shared" si="11"/>
        <v>-3.8649120936480319E-2</v>
      </c>
    </row>
    <row r="165" spans="2:4" x14ac:dyDescent="0.25">
      <c r="B165" s="12">
        <v>44263</v>
      </c>
      <c r="C165" s="18">
        <v>130.78144800000001</v>
      </c>
      <c r="D165">
        <f t="shared" si="11"/>
        <v>3.3769127777745656E-2</v>
      </c>
    </row>
    <row r="166" spans="2:4" x14ac:dyDescent="0.25">
      <c r="B166" s="12">
        <v>44256</v>
      </c>
      <c r="C166" s="18">
        <v>126.509338</v>
      </c>
      <c r="D166">
        <f t="shared" si="11"/>
        <v>2.4248346264627463E-2</v>
      </c>
    </row>
    <row r="167" spans="2:4" x14ac:dyDescent="0.25">
      <c r="B167" s="12">
        <v>44249</v>
      </c>
      <c r="C167" s="18">
        <v>123.51432</v>
      </c>
      <c r="D167">
        <f t="shared" si="11"/>
        <v>2.4774260522340441E-2</v>
      </c>
    </row>
    <row r="168" spans="2:4" x14ac:dyDescent="0.25">
      <c r="B168" s="12">
        <v>44242</v>
      </c>
      <c r="C168" s="18">
        <v>120.52831999999999</v>
      </c>
      <c r="D168">
        <f t="shared" si="11"/>
        <v>4.3285418659533503E-2</v>
      </c>
    </row>
    <row r="169" spans="2:4" x14ac:dyDescent="0.25">
      <c r="B169" s="12">
        <v>44235</v>
      </c>
      <c r="C169" s="18">
        <v>115.527657</v>
      </c>
      <c r="D169">
        <f t="shared" si="11"/>
        <v>-2.6746341473893764E-2</v>
      </c>
    </row>
    <row r="170" spans="2:4" x14ac:dyDescent="0.25">
      <c r="B170" s="12">
        <v>44228</v>
      </c>
      <c r="C170" s="18">
        <v>118.70251500000001</v>
      </c>
      <c r="D170">
        <f t="shared" si="11"/>
        <v>0.1290952687573137</v>
      </c>
    </row>
    <row r="171" spans="2:4" x14ac:dyDescent="0.25">
      <c r="B171" s="12">
        <v>44221</v>
      </c>
      <c r="C171" s="18">
        <v>105.130646</v>
      </c>
      <c r="D171">
        <f t="shared" si="11"/>
        <v>-4.1727999997083098E-2</v>
      </c>
    </row>
    <row r="172" spans="2:4" x14ac:dyDescent="0.25">
      <c r="B172" s="12">
        <v>44214</v>
      </c>
      <c r="C172" s="18">
        <v>109.70856499999999</v>
      </c>
      <c r="D172">
        <f t="shared" si="11"/>
        <v>7.4331559449696272E-3</v>
      </c>
    </row>
    <row r="173" spans="2:4" x14ac:dyDescent="0.25">
      <c r="B173" s="12">
        <v>44207</v>
      </c>
      <c r="C173" s="18">
        <v>108.899101</v>
      </c>
      <c r="D173">
        <f t="shared" si="11"/>
        <v>-2.3307606588894858E-2</v>
      </c>
    </row>
    <row r="174" spans="2:4" x14ac:dyDescent="0.25">
      <c r="B174" s="12">
        <v>44200</v>
      </c>
      <c r="C174" s="18">
        <v>111.497849</v>
      </c>
      <c r="D174">
        <f t="shared" si="11"/>
        <v>4.3905215959459731E-2</v>
      </c>
    </row>
    <row r="175" spans="2:4" x14ac:dyDescent="0.25">
      <c r="B175" s="12">
        <v>44193</v>
      </c>
      <c r="C175" s="18">
        <v>106.808403</v>
      </c>
      <c r="D175">
        <f t="shared" si="11"/>
        <v>1.0433465693487687E-2</v>
      </c>
    </row>
    <row r="176" spans="2:4" x14ac:dyDescent="0.25">
      <c r="B176" s="12">
        <v>44186</v>
      </c>
      <c r="C176" s="18">
        <v>105.705528</v>
      </c>
      <c r="D176">
        <f t="shared" si="11"/>
        <v>1.489329387150673E-2</v>
      </c>
    </row>
    <row r="177" spans="2:4" x14ac:dyDescent="0.25">
      <c r="B177" s="12">
        <v>44179</v>
      </c>
      <c r="C177" s="18">
        <v>104.15432699999999</v>
      </c>
      <c r="D177">
        <f t="shared" si="11"/>
        <v>3.0517984794638631E-2</v>
      </c>
    </row>
    <row r="178" spans="2:4" x14ac:dyDescent="0.25">
      <c r="B178" s="12">
        <v>44172</v>
      </c>
      <c r="C178" s="18">
        <v>101.069878</v>
      </c>
      <c r="D178">
        <f t="shared" si="11"/>
        <v>-1.828943463592303E-2</v>
      </c>
    </row>
    <row r="179" spans="2:4" x14ac:dyDescent="0.25">
      <c r="B179" s="12">
        <v>44165</v>
      </c>
      <c r="C179" s="18">
        <v>102.952827</v>
      </c>
      <c r="D179">
        <f t="shared" si="11"/>
        <v>4.4292911340627406E-2</v>
      </c>
    </row>
    <row r="180" spans="2:4" x14ac:dyDescent="0.25">
      <c r="B180" s="12">
        <v>44158</v>
      </c>
      <c r="C180" s="18">
        <v>98.586158999999995</v>
      </c>
      <c r="D180">
        <f t="shared" si="11"/>
        <v>1.3831372675650266E-2</v>
      </c>
    </row>
    <row r="181" spans="2:4" x14ac:dyDescent="0.25">
      <c r="B181" s="12">
        <v>44151</v>
      </c>
      <c r="C181" s="18">
        <v>97.24118</v>
      </c>
      <c r="D181">
        <f t="shared" si="11"/>
        <v>7.9932563540172641E-3</v>
      </c>
    </row>
    <row r="182" spans="2:4" x14ac:dyDescent="0.25">
      <c r="B182" s="12">
        <v>44144</v>
      </c>
      <c r="C182" s="18">
        <v>96.470070000000007</v>
      </c>
      <c r="D182">
        <f t="shared" si="11"/>
        <v>5.3564239528502533E-2</v>
      </c>
    </row>
    <row r="183" spans="2:4" x14ac:dyDescent="0.25">
      <c r="B183" s="12">
        <v>44137</v>
      </c>
      <c r="C183" s="18">
        <v>91.565437000000003</v>
      </c>
      <c r="D183">
        <f t="shared" si="11"/>
        <v>0.11096603110022718</v>
      </c>
    </row>
    <row r="184" spans="2:4" x14ac:dyDescent="0.25">
      <c r="B184" s="12">
        <v>44130</v>
      </c>
      <c r="C184" s="18">
        <v>82.419655000000006</v>
      </c>
      <c r="D184">
        <f t="shared" si="11"/>
        <v>-7.6459262662696204E-2</v>
      </c>
    </row>
    <row r="185" spans="2:4" x14ac:dyDescent="0.25">
      <c r="B185" s="12">
        <v>44123</v>
      </c>
      <c r="C185" s="18">
        <v>89.243117999999996</v>
      </c>
      <c r="D185">
        <f t="shared" si="11"/>
        <v>5.963132987286679E-3</v>
      </c>
    </row>
    <row r="186" spans="2:4" x14ac:dyDescent="0.25">
      <c r="B186" s="12">
        <v>44116</v>
      </c>
      <c r="C186" s="18">
        <v>88.714104000000006</v>
      </c>
      <c r="D186">
        <f t="shared" si="11"/>
        <v>-2.7027905612845959E-2</v>
      </c>
    </row>
    <row r="187" spans="2:4" x14ac:dyDescent="0.25">
      <c r="B187" s="12">
        <v>44109</v>
      </c>
      <c r="C187" s="18">
        <v>91.178466999999998</v>
      </c>
      <c r="D187">
        <f t="shared" si="11"/>
        <v>-2.1303031873426637E-2</v>
      </c>
    </row>
    <row r="188" spans="2:4" x14ac:dyDescent="0.25">
      <c r="B188" s="12">
        <v>44102</v>
      </c>
      <c r="C188" s="18">
        <v>93.163123999999996</v>
      </c>
      <c r="D188">
        <f t="shared" si="11"/>
        <v>7.2450228886656864E-2</v>
      </c>
    </row>
    <row r="189" spans="2:4" x14ac:dyDescent="0.25">
      <c r="B189" s="12">
        <v>44095</v>
      </c>
      <c r="C189" s="18">
        <v>86.869415000000004</v>
      </c>
      <c r="D189">
        <f t="shared" si="11"/>
        <v>8.0026794592166217E-2</v>
      </c>
    </row>
    <row r="190" spans="2:4" x14ac:dyDescent="0.25">
      <c r="B190" s="12">
        <v>44088</v>
      </c>
      <c r="C190" s="18">
        <v>80.432648</v>
      </c>
      <c r="D190">
        <f t="shared" si="11"/>
        <v>3.6520546909670548E-2</v>
      </c>
    </row>
    <row r="191" spans="2:4" x14ac:dyDescent="0.25">
      <c r="B191" s="12">
        <v>44081</v>
      </c>
      <c r="C191" s="18">
        <v>77.598701000000005</v>
      </c>
      <c r="D191">
        <f t="shared" si="11"/>
        <v>-2.7777829633278905E-2</v>
      </c>
    </row>
    <row r="192" spans="2:4" x14ac:dyDescent="0.25">
      <c r="B192" s="12">
        <v>44074</v>
      </c>
      <c r="C192" s="18">
        <v>79.815810999999997</v>
      </c>
      <c r="D192">
        <f t="shared" si="11"/>
        <v>-6.4543896058373296E-3</v>
      </c>
    </row>
    <row r="193" spans="2:4" x14ac:dyDescent="0.25">
      <c r="B193" s="12">
        <v>44067</v>
      </c>
      <c r="C193" s="18">
        <v>80.334320000000005</v>
      </c>
      <c r="D193">
        <f t="shared" si="11"/>
        <v>8.6446743785316027E-2</v>
      </c>
    </row>
    <row r="194" spans="2:4" x14ac:dyDescent="0.25">
      <c r="B194" s="12">
        <v>44060</v>
      </c>
      <c r="C194" s="18">
        <v>73.942252999999994</v>
      </c>
      <c r="D194">
        <f t="shared" si="11"/>
        <v>-1.6176943102099717E-2</v>
      </c>
    </row>
    <row r="195" spans="2:4" x14ac:dyDescent="0.25">
      <c r="B195" s="12">
        <v>44053</v>
      </c>
      <c r="C195" s="18">
        <v>75.158080999999996</v>
      </c>
      <c r="D195">
        <f t="shared" ref="D195:D258" si="12">C195/C196-1</f>
        <v>6.3369393172394206E-2</v>
      </c>
    </row>
    <row r="196" spans="2:4" x14ac:dyDescent="0.25">
      <c r="B196" s="12">
        <v>44046</v>
      </c>
      <c r="C196" s="18">
        <v>70.679184000000006</v>
      </c>
      <c r="D196">
        <f t="shared" si="12"/>
        <v>4.1633471093946994E-2</v>
      </c>
    </row>
    <row r="197" spans="2:4" x14ac:dyDescent="0.25">
      <c r="B197" s="12">
        <v>44039</v>
      </c>
      <c r="C197" s="18">
        <v>67.854179000000002</v>
      </c>
      <c r="D197">
        <f t="shared" si="12"/>
        <v>-3.4842143681433901E-2</v>
      </c>
    </row>
    <row r="198" spans="2:4" x14ac:dyDescent="0.25">
      <c r="B198" s="12">
        <v>44032</v>
      </c>
      <c r="C198" s="18">
        <v>70.303711000000007</v>
      </c>
      <c r="D198">
        <f t="shared" si="12"/>
        <v>1.457879992919997E-2</v>
      </c>
    </row>
    <row r="199" spans="2:4" x14ac:dyDescent="0.25">
      <c r="B199" s="12">
        <v>44025</v>
      </c>
      <c r="C199" s="18">
        <v>69.293494999999993</v>
      </c>
      <c r="D199">
        <f t="shared" si="12"/>
        <v>7.5183966816304348E-2</v>
      </c>
    </row>
    <row r="200" spans="2:4" x14ac:dyDescent="0.25">
      <c r="B200" s="12">
        <v>44018</v>
      </c>
      <c r="C200" s="18">
        <v>64.448036000000002</v>
      </c>
      <c r="D200">
        <f t="shared" si="12"/>
        <v>-3.5972442062272236E-2</v>
      </c>
    </row>
    <row r="201" spans="2:4" x14ac:dyDescent="0.25">
      <c r="B201" s="12">
        <v>44011</v>
      </c>
      <c r="C201" s="18">
        <v>66.852897999999996</v>
      </c>
      <c r="D201">
        <f t="shared" si="12"/>
        <v>2.5086026059577993E-2</v>
      </c>
    </row>
    <row r="202" spans="2:4" x14ac:dyDescent="0.25">
      <c r="B202" s="12">
        <v>44004</v>
      </c>
      <c r="C202" s="18">
        <v>65.216865999999996</v>
      </c>
      <c r="D202">
        <f t="shared" si="12"/>
        <v>3.8138491623712412E-2</v>
      </c>
    </row>
    <row r="203" spans="2:4" x14ac:dyDescent="0.25">
      <c r="B203" s="12">
        <v>43997</v>
      </c>
      <c r="C203" s="18">
        <v>62.820968999999998</v>
      </c>
      <c r="D203">
        <f t="shared" si="12"/>
        <v>-7.4664197178623715E-2</v>
      </c>
    </row>
    <row r="204" spans="2:4" x14ac:dyDescent="0.25">
      <c r="B204" s="12">
        <v>43990</v>
      </c>
      <c r="C204" s="18">
        <v>67.889915000000002</v>
      </c>
      <c r="D204">
        <f t="shared" si="12"/>
        <v>-0.11274683416591558</v>
      </c>
    </row>
    <row r="205" spans="2:4" x14ac:dyDescent="0.25">
      <c r="B205" s="12">
        <v>43983</v>
      </c>
      <c r="C205" s="18">
        <v>76.516959999999997</v>
      </c>
      <c r="D205">
        <f t="shared" si="12"/>
        <v>0.11358307333051032</v>
      </c>
    </row>
    <row r="206" spans="2:4" x14ac:dyDescent="0.25">
      <c r="B206" s="12">
        <v>43976</v>
      </c>
      <c r="C206" s="18">
        <v>68.712395000000001</v>
      </c>
      <c r="D206">
        <f t="shared" si="12"/>
        <v>1.6263449491751292E-2</v>
      </c>
    </row>
    <row r="207" spans="2:4" x14ac:dyDescent="0.25">
      <c r="B207" s="12">
        <v>43969</v>
      </c>
      <c r="C207" s="18">
        <v>67.612778000000006</v>
      </c>
      <c r="D207">
        <f t="shared" si="12"/>
        <v>8.6481673377208468E-2</v>
      </c>
    </row>
    <row r="208" spans="2:4" x14ac:dyDescent="0.25">
      <c r="B208" s="12">
        <v>43962</v>
      </c>
      <c r="C208" s="18">
        <v>62.230941999999999</v>
      </c>
      <c r="D208">
        <f t="shared" si="12"/>
        <v>-6.8388584254721052E-2</v>
      </c>
    </row>
    <row r="209" spans="2:4" x14ac:dyDescent="0.25">
      <c r="B209" s="12">
        <v>43955</v>
      </c>
      <c r="C209" s="18">
        <v>66.799248000000006</v>
      </c>
      <c r="D209">
        <f t="shared" si="12"/>
        <v>6.9720833028534379E-2</v>
      </c>
    </row>
    <row r="210" spans="2:4" x14ac:dyDescent="0.25">
      <c r="B210" s="12">
        <v>43948</v>
      </c>
      <c r="C210" s="18">
        <v>62.445495999999999</v>
      </c>
      <c r="D210">
        <f t="shared" si="12"/>
        <v>1.4966727251032985E-2</v>
      </c>
    </row>
    <row r="211" spans="2:4" x14ac:dyDescent="0.25">
      <c r="B211" s="12">
        <v>43941</v>
      </c>
      <c r="C211" s="18">
        <v>61.524673</v>
      </c>
      <c r="D211">
        <f t="shared" si="12"/>
        <v>8.6345628476931502E-2</v>
      </c>
    </row>
    <row r="212" spans="2:4" x14ac:dyDescent="0.25">
      <c r="B212" s="12">
        <v>43934</v>
      </c>
      <c r="C212" s="18">
        <v>56.634529000000001</v>
      </c>
      <c r="D212">
        <f t="shared" si="12"/>
        <v>-1.5387088655780978E-2</v>
      </c>
    </row>
    <row r="213" spans="2:4" x14ac:dyDescent="0.25">
      <c r="B213" s="12">
        <v>43927</v>
      </c>
      <c r="C213" s="18">
        <v>57.519587999999999</v>
      </c>
      <c r="D213">
        <f t="shared" si="12"/>
        <v>0.4146880895395757</v>
      </c>
    </row>
    <row r="214" spans="2:4" x14ac:dyDescent="0.25">
      <c r="B214" s="12">
        <v>43920</v>
      </c>
      <c r="C214" s="18">
        <v>40.658847999999999</v>
      </c>
      <c r="D214">
        <f t="shared" si="12"/>
        <v>-0.16794759844987484</v>
      </c>
    </row>
    <row r="215" spans="2:4" x14ac:dyDescent="0.25">
      <c r="B215" s="12">
        <v>43913</v>
      </c>
      <c r="C215" s="18">
        <v>48.865729999999999</v>
      </c>
      <c r="D215">
        <f t="shared" si="12"/>
        <v>0.40153841388318279</v>
      </c>
    </row>
    <row r="216" spans="2:4" x14ac:dyDescent="0.25">
      <c r="B216" s="12">
        <v>43906</v>
      </c>
      <c r="C216" s="18">
        <v>34.865780000000001</v>
      </c>
      <c r="D216">
        <f t="shared" si="12"/>
        <v>-0.40293931886019152</v>
      </c>
    </row>
    <row r="217" spans="2:4" x14ac:dyDescent="0.25">
      <c r="B217" s="12">
        <v>43899</v>
      </c>
      <c r="C217" s="18">
        <v>58.395705999999997</v>
      </c>
      <c r="D217">
        <f t="shared" si="12"/>
        <v>-0.25899028886124176</v>
      </c>
    </row>
    <row r="218" spans="2:4" x14ac:dyDescent="0.25">
      <c r="B218" s="12">
        <v>43892</v>
      </c>
      <c r="C218" s="18">
        <v>78.805588</v>
      </c>
      <c r="D218">
        <f t="shared" si="12"/>
        <v>-9.5897459830979637E-2</v>
      </c>
    </row>
    <row r="219" spans="2:4" x14ac:dyDescent="0.25">
      <c r="B219" s="12">
        <v>43885</v>
      </c>
      <c r="C219" s="18">
        <v>87.164435999999995</v>
      </c>
      <c r="D219">
        <f t="shared" si="12"/>
        <v>-0.19488023090502227</v>
      </c>
    </row>
    <row r="220" spans="2:4" x14ac:dyDescent="0.25">
      <c r="B220" s="12">
        <v>43878</v>
      </c>
      <c r="C220" s="18">
        <v>108.26269499999999</v>
      </c>
      <c r="D220">
        <f t="shared" si="12"/>
        <v>-5.0120283386401177E-3</v>
      </c>
    </row>
    <row r="221" spans="2:4" x14ac:dyDescent="0.25">
      <c r="B221" s="12">
        <v>43871</v>
      </c>
      <c r="C221" s="18">
        <v>108.808044</v>
      </c>
      <c r="D221">
        <f t="shared" si="12"/>
        <v>8.2843431865733397E-3</v>
      </c>
    </row>
    <row r="222" spans="2:4" x14ac:dyDescent="0.25">
      <c r="B222" s="12">
        <v>43864</v>
      </c>
      <c r="C222" s="18">
        <v>107.914047</v>
      </c>
      <c r="D222">
        <f t="shared" si="12"/>
        <v>3.6760191239006534E-2</v>
      </c>
    </row>
    <row r="223" spans="2:4" x14ac:dyDescent="0.25">
      <c r="B223" s="12">
        <v>43857</v>
      </c>
      <c r="C223" s="18">
        <v>104.087761</v>
      </c>
      <c r="D223">
        <f t="shared" si="12"/>
        <v>-5.6363072433812667E-3</v>
      </c>
    </row>
    <row r="224" spans="2:4" x14ac:dyDescent="0.25">
      <c r="B224" s="12">
        <v>43850</v>
      </c>
      <c r="C224" s="18">
        <v>104.677757</v>
      </c>
      <c r="D224">
        <f t="shared" si="12"/>
        <v>3.1447973612102498E-2</v>
      </c>
    </row>
    <row r="225" spans="2:4" x14ac:dyDescent="0.25">
      <c r="B225" s="12">
        <v>43843</v>
      </c>
      <c r="C225" s="18">
        <v>101.486221</v>
      </c>
      <c r="D225">
        <f t="shared" si="12"/>
        <v>-1.2720994120916096E-3</v>
      </c>
    </row>
    <row r="226" spans="2:4" x14ac:dyDescent="0.25">
      <c r="B226" s="12">
        <v>43836</v>
      </c>
      <c r="C226" s="18">
        <v>101.615486</v>
      </c>
      <c r="D226">
        <f t="shared" si="12"/>
        <v>1.9309480137699175E-2</v>
      </c>
    </row>
    <row r="227" spans="2:4" x14ac:dyDescent="0.25">
      <c r="B227" s="12">
        <v>43829</v>
      </c>
      <c r="C227" s="18">
        <v>99.690513999999993</v>
      </c>
      <c r="D227">
        <f t="shared" si="12"/>
        <v>4.045912305163446E-2</v>
      </c>
    </row>
    <row r="228" spans="2:4" x14ac:dyDescent="0.25">
      <c r="B228" s="12">
        <v>43822</v>
      </c>
      <c r="C228" s="18">
        <v>95.813964999999996</v>
      </c>
      <c r="D228">
        <f t="shared" si="12"/>
        <v>-2.0228484183475226E-2</v>
      </c>
    </row>
    <row r="229" spans="2:4" x14ac:dyDescent="0.25">
      <c r="B229" s="12">
        <v>43815</v>
      </c>
      <c r="C229" s="18">
        <v>97.792152000000002</v>
      </c>
      <c r="D229">
        <f t="shared" si="12"/>
        <v>-4.6201707952882587E-2</v>
      </c>
    </row>
    <row r="230" spans="2:4" x14ac:dyDescent="0.25">
      <c r="B230" s="12">
        <v>43808</v>
      </c>
      <c r="C230" s="18">
        <v>102.529175</v>
      </c>
      <c r="D230">
        <f t="shared" si="12"/>
        <v>-3.5466873067566906E-2</v>
      </c>
    </row>
    <row r="231" spans="2:4" x14ac:dyDescent="0.25">
      <c r="B231" s="12">
        <v>43801</v>
      </c>
      <c r="C231" s="18">
        <v>106.299278</v>
      </c>
      <c r="D231">
        <f t="shared" si="12"/>
        <v>1.1735757647608258E-2</v>
      </c>
    </row>
    <row r="232" spans="2:4" x14ac:dyDescent="0.25">
      <c r="B232" s="12">
        <v>43794</v>
      </c>
      <c r="C232" s="18">
        <v>105.06624600000001</v>
      </c>
      <c r="D232">
        <f t="shared" si="12"/>
        <v>3.2876948993274757E-2</v>
      </c>
    </row>
    <row r="233" spans="2:4" x14ac:dyDescent="0.25">
      <c r="B233" s="12">
        <v>43787</v>
      </c>
      <c r="C233" s="18">
        <v>101.72193900000001</v>
      </c>
      <c r="D233">
        <f t="shared" si="12"/>
        <v>1.8383748875439254E-2</v>
      </c>
    </row>
    <row r="234" spans="2:4" x14ac:dyDescent="0.25">
      <c r="B234" s="12">
        <v>43780</v>
      </c>
      <c r="C234" s="18">
        <v>99.885666000000001</v>
      </c>
      <c r="D234">
        <f t="shared" si="12"/>
        <v>-2.0102754468523831E-2</v>
      </c>
    </row>
    <row r="235" spans="2:4" x14ac:dyDescent="0.25">
      <c r="B235" s="12">
        <v>43773</v>
      </c>
      <c r="C235" s="18">
        <v>101.934837</v>
      </c>
      <c r="D235">
        <f t="shared" si="12"/>
        <v>2.4427131412317671E-2</v>
      </c>
    </row>
    <row r="236" spans="2:4" x14ac:dyDescent="0.25">
      <c r="B236" s="12">
        <v>43766</v>
      </c>
      <c r="C236" s="18">
        <v>99.504233999999997</v>
      </c>
      <c r="D236">
        <f t="shared" si="12"/>
        <v>-1.7797359495717036E-3</v>
      </c>
    </row>
    <row r="237" spans="2:4" x14ac:dyDescent="0.25">
      <c r="B237" s="12">
        <v>43759</v>
      </c>
      <c r="C237" s="18">
        <v>99.681640999999999</v>
      </c>
      <c r="D237">
        <f t="shared" si="12"/>
        <v>1.7383509464613534E-2</v>
      </c>
    </row>
    <row r="238" spans="2:4" x14ac:dyDescent="0.25">
      <c r="B238" s="12">
        <v>43752</v>
      </c>
      <c r="C238" s="18">
        <v>97.978431999999998</v>
      </c>
      <c r="D238">
        <f t="shared" si="12"/>
        <v>-1.5307094180710412E-2</v>
      </c>
    </row>
    <row r="239" spans="2:4" x14ac:dyDescent="0.25">
      <c r="B239" s="12">
        <v>43745</v>
      </c>
      <c r="C239" s="18">
        <v>99.501510999999994</v>
      </c>
      <c r="D239">
        <f t="shared" si="12"/>
        <v>-2.9032758005108183E-2</v>
      </c>
    </row>
    <row r="240" spans="2:4" x14ac:dyDescent="0.25">
      <c r="B240" s="12">
        <v>43738</v>
      </c>
      <c r="C240" s="18">
        <v>102.476692</v>
      </c>
      <c r="D240">
        <f t="shared" si="12"/>
        <v>5.155340274181075E-4</v>
      </c>
    </row>
    <row r="241" spans="2:4" x14ac:dyDescent="0.25">
      <c r="B241" s="12">
        <v>43731</v>
      </c>
      <c r="C241" s="18">
        <v>102.423889</v>
      </c>
      <c r="D241">
        <f t="shared" si="12"/>
        <v>-2.8714590122546624E-2</v>
      </c>
    </row>
    <row r="242" spans="2:4" x14ac:dyDescent="0.25">
      <c r="B242" s="12">
        <v>43724</v>
      </c>
      <c r="C242" s="18">
        <v>105.451897</v>
      </c>
      <c r="D242">
        <f t="shared" si="12"/>
        <v>-5.9211485845995449E-2</v>
      </c>
    </row>
    <row r="243" spans="2:4" x14ac:dyDescent="0.25">
      <c r="B243" s="12">
        <v>43717</v>
      </c>
      <c r="C243" s="18">
        <v>112.08884399999999</v>
      </c>
      <c r="D243">
        <f t="shared" si="12"/>
        <v>1.4823051838789736E-2</v>
      </c>
    </row>
    <row r="244" spans="2:4" x14ac:dyDescent="0.25">
      <c r="B244" s="12">
        <v>43710</v>
      </c>
      <c r="C244" s="18">
        <v>110.45161400000001</v>
      </c>
      <c r="D244">
        <f t="shared" si="12"/>
        <v>3.7196117012342711E-2</v>
      </c>
    </row>
    <row r="245" spans="2:4" x14ac:dyDescent="0.25">
      <c r="B245" s="12">
        <v>43703</v>
      </c>
      <c r="C245" s="18">
        <v>106.490578</v>
      </c>
      <c r="D245">
        <f t="shared" si="12"/>
        <v>3.7336351021532987E-3</v>
      </c>
    </row>
    <row r="246" spans="2:4" x14ac:dyDescent="0.25">
      <c r="B246" s="12">
        <v>43696</v>
      </c>
      <c r="C246" s="18">
        <v>106.09446</v>
      </c>
      <c r="D246">
        <f t="shared" si="12"/>
        <v>2.929132870685569E-2</v>
      </c>
    </row>
    <row r="247" spans="2:4" x14ac:dyDescent="0.25">
      <c r="B247" s="12">
        <v>43689</v>
      </c>
      <c r="C247" s="18">
        <v>103.075249</v>
      </c>
      <c r="D247">
        <f t="shared" si="12"/>
        <v>-4.3535096507516413E-2</v>
      </c>
    </row>
    <row r="248" spans="2:4" x14ac:dyDescent="0.25">
      <c r="B248" s="12">
        <v>43682</v>
      </c>
      <c r="C248" s="18">
        <v>107.766891</v>
      </c>
      <c r="D248">
        <f t="shared" si="12"/>
        <v>1.9485245658995565E-2</v>
      </c>
    </row>
    <row r="249" spans="2:4" x14ac:dyDescent="0.25">
      <c r="B249" s="12">
        <v>43675</v>
      </c>
      <c r="C249" s="18">
        <v>105.707161</v>
      </c>
      <c r="D249">
        <f t="shared" si="12"/>
        <v>-4.6602115389766663E-2</v>
      </c>
    </row>
    <row r="250" spans="2:4" x14ac:dyDescent="0.25">
      <c r="B250" s="12">
        <v>43668</v>
      </c>
      <c r="C250" s="18">
        <v>110.87412999999999</v>
      </c>
      <c r="D250">
        <f t="shared" si="12"/>
        <v>1.2458834036774391E-2</v>
      </c>
    </row>
    <row r="251" spans="2:4" x14ac:dyDescent="0.25">
      <c r="B251" s="12">
        <v>43661</v>
      </c>
      <c r="C251" s="18">
        <v>109.509766</v>
      </c>
      <c r="D251">
        <f t="shared" si="12"/>
        <v>4.265823302888716E-3</v>
      </c>
    </row>
    <row r="252" spans="2:4" x14ac:dyDescent="0.25">
      <c r="B252" s="12">
        <v>43654</v>
      </c>
      <c r="C252" s="18">
        <v>109.044601</v>
      </c>
      <c r="D252">
        <f t="shared" si="12"/>
        <v>9.0584903409998141E-3</v>
      </c>
    </row>
    <row r="253" spans="2:4" x14ac:dyDescent="0.25">
      <c r="B253" s="12">
        <v>43647</v>
      </c>
      <c r="C253" s="18">
        <v>108.06568900000001</v>
      </c>
      <c r="D253">
        <f t="shared" si="12"/>
        <v>1.5690425509777617E-2</v>
      </c>
    </row>
    <row r="254" spans="2:4" x14ac:dyDescent="0.25">
      <c r="B254" s="12">
        <v>43640</v>
      </c>
      <c r="C254" s="18">
        <v>106.396286</v>
      </c>
      <c r="D254">
        <f t="shared" si="12"/>
        <v>4.12448146697586E-3</v>
      </c>
    </row>
    <row r="255" spans="2:4" x14ac:dyDescent="0.25">
      <c r="B255" s="12">
        <v>43633</v>
      </c>
      <c r="C255" s="18">
        <v>105.959259</v>
      </c>
      <c r="D255">
        <f t="shared" si="12"/>
        <v>1.2951104452805007E-2</v>
      </c>
    </row>
    <row r="256" spans="2:4" x14ac:dyDescent="0.25">
      <c r="B256" s="12">
        <v>43626</v>
      </c>
      <c r="C256" s="18">
        <v>104.60451500000001</v>
      </c>
      <c r="D256">
        <f t="shared" si="12"/>
        <v>-1.3517973799055394E-2</v>
      </c>
    </row>
    <row r="257" spans="2:4" x14ac:dyDescent="0.25">
      <c r="B257" s="12">
        <v>43619</v>
      </c>
      <c r="C257" s="18">
        <v>106.037933</v>
      </c>
      <c r="D257">
        <f t="shared" si="12"/>
        <v>4.2985051108640704E-2</v>
      </c>
    </row>
    <row r="258" spans="2:4" x14ac:dyDescent="0.25">
      <c r="B258" s="12">
        <v>43612</v>
      </c>
      <c r="C258" s="18">
        <v>101.66773999999999</v>
      </c>
      <c r="D258">
        <f t="shared" si="12"/>
        <v>-3.1715761429193856E-2</v>
      </c>
    </row>
    <row r="259" spans="2:4" x14ac:dyDescent="0.25">
      <c r="B259" s="12">
        <v>43605</v>
      </c>
      <c r="C259" s="18">
        <v>104.997826</v>
      </c>
      <c r="D259">
        <f t="shared" ref="D259:D322" si="13">C259/C260-1</f>
        <v>2.2526619976190876E-3</v>
      </c>
    </row>
    <row r="260" spans="2:4" x14ac:dyDescent="0.25">
      <c r="B260" s="12">
        <v>43598</v>
      </c>
      <c r="C260" s="18">
        <v>104.761833</v>
      </c>
      <c r="D260">
        <f t="shared" si="13"/>
        <v>-1.5523594378873518E-2</v>
      </c>
    </row>
    <row r="261" spans="2:4" x14ac:dyDescent="0.25">
      <c r="B261" s="12">
        <v>43591</v>
      </c>
      <c r="C261" s="18">
        <v>106.413757</v>
      </c>
      <c r="D261">
        <f t="shared" si="13"/>
        <v>3.4585212428837275E-2</v>
      </c>
    </row>
    <row r="262" spans="2:4" x14ac:dyDescent="0.25">
      <c r="B262" s="12">
        <v>43584</v>
      </c>
      <c r="C262" s="18">
        <v>102.85644499999999</v>
      </c>
      <c r="D262">
        <f t="shared" si="13"/>
        <v>-3.2396104856139751E-2</v>
      </c>
    </row>
    <row r="263" spans="2:4" x14ac:dyDescent="0.25">
      <c r="B263" s="12">
        <v>43577</v>
      </c>
      <c r="C263" s="18">
        <v>106.300156</v>
      </c>
      <c r="D263">
        <f t="shared" si="13"/>
        <v>4.0643745387840324E-2</v>
      </c>
    </row>
    <row r="264" spans="2:4" x14ac:dyDescent="0.25">
      <c r="B264" s="12">
        <v>43570</v>
      </c>
      <c r="C264" s="18">
        <v>102.14846</v>
      </c>
      <c r="D264">
        <f t="shared" si="13"/>
        <v>9.520729454406629E-3</v>
      </c>
    </row>
    <row r="265" spans="2:4" x14ac:dyDescent="0.25">
      <c r="B265" s="12">
        <v>43563</v>
      </c>
      <c r="C265" s="18">
        <v>101.185104</v>
      </c>
      <c r="D265">
        <f t="shared" si="13"/>
        <v>-2.0843703523448553E-2</v>
      </c>
    </row>
    <row r="266" spans="2:4" x14ac:dyDescent="0.25">
      <c r="B266" s="12">
        <v>43556</v>
      </c>
      <c r="C266" s="18">
        <v>103.339073</v>
      </c>
      <c r="D266">
        <f t="shared" si="13"/>
        <v>-2.0498940173947933E-2</v>
      </c>
    </row>
    <row r="267" spans="2:4" x14ac:dyDescent="0.25">
      <c r="B267" s="12">
        <v>43549</v>
      </c>
      <c r="C267" s="18">
        <v>105.50174699999999</v>
      </c>
      <c r="D267">
        <f t="shared" si="13"/>
        <v>3.4315226668977461E-2</v>
      </c>
    </row>
    <row r="268" spans="2:4" x14ac:dyDescent="0.25">
      <c r="B268" s="12">
        <v>43542</v>
      </c>
      <c r="C268" s="18">
        <v>102.001541</v>
      </c>
      <c r="D268">
        <f t="shared" si="13"/>
        <v>6.1268806972821999E-2</v>
      </c>
    </row>
    <row r="269" spans="2:4" x14ac:dyDescent="0.25">
      <c r="B269" s="12">
        <v>43535</v>
      </c>
      <c r="C269" s="18">
        <v>96.112823000000006</v>
      </c>
      <c r="D269">
        <f t="shared" si="13"/>
        <v>2.805645277138713E-2</v>
      </c>
    </row>
    <row r="270" spans="2:4" x14ac:dyDescent="0.25">
      <c r="B270" s="12">
        <v>43528</v>
      </c>
      <c r="C270" s="18">
        <v>93.489829999999998</v>
      </c>
      <c r="D270">
        <f t="shared" si="13"/>
        <v>-3.5915706231132827E-2</v>
      </c>
    </row>
    <row r="271" spans="2:4" x14ac:dyDescent="0.25">
      <c r="B271" s="12">
        <v>43521</v>
      </c>
      <c r="C271" s="18">
        <v>96.972672000000003</v>
      </c>
      <c r="D271">
        <f t="shared" si="13"/>
        <v>-9.8420484886463377E-4</v>
      </c>
    </row>
    <row r="272" spans="2:4" x14ac:dyDescent="0.25">
      <c r="B272" s="12">
        <v>43514</v>
      </c>
      <c r="C272" s="18">
        <v>97.068207000000001</v>
      </c>
      <c r="D272">
        <f t="shared" si="13"/>
        <v>-3.2110096171017455E-3</v>
      </c>
    </row>
    <row r="273" spans="2:4" x14ac:dyDescent="0.25">
      <c r="B273" s="12">
        <v>43507</v>
      </c>
      <c r="C273" s="18">
        <v>97.380898000000002</v>
      </c>
      <c r="D273">
        <f t="shared" si="13"/>
        <v>2.4769431634944716E-2</v>
      </c>
    </row>
    <row r="274" spans="2:4" x14ac:dyDescent="0.25">
      <c r="B274" s="12">
        <v>43500</v>
      </c>
      <c r="C274" s="18">
        <v>95.02713</v>
      </c>
      <c r="D274">
        <f t="shared" si="13"/>
        <v>4.2198273664811881E-2</v>
      </c>
    </row>
    <row r="275" spans="2:4" x14ac:dyDescent="0.25">
      <c r="B275" s="12">
        <v>43493</v>
      </c>
      <c r="C275" s="18">
        <v>91.179512000000003</v>
      </c>
      <c r="D275">
        <f t="shared" si="13"/>
        <v>-1.3623801871855079E-2</v>
      </c>
    </row>
    <row r="276" spans="2:4" x14ac:dyDescent="0.25">
      <c r="B276" s="12">
        <v>43486</v>
      </c>
      <c r="C276" s="18">
        <v>92.438880999999995</v>
      </c>
      <c r="D276">
        <f t="shared" si="13"/>
        <v>-2.3757307691141927E-2</v>
      </c>
    </row>
    <row r="277" spans="2:4" x14ac:dyDescent="0.25">
      <c r="B277" s="12">
        <v>43479</v>
      </c>
      <c r="C277" s="18">
        <v>94.688423</v>
      </c>
      <c r="D277">
        <f t="shared" si="13"/>
        <v>1.6758202378927445E-2</v>
      </c>
    </row>
    <row r="278" spans="2:4" x14ac:dyDescent="0.25">
      <c r="B278" s="12">
        <v>43472</v>
      </c>
      <c r="C278" s="18">
        <v>93.127769000000001</v>
      </c>
      <c r="D278">
        <f t="shared" si="13"/>
        <v>6.4989849361793528E-2</v>
      </c>
    </row>
    <row r="279" spans="2:4" x14ac:dyDescent="0.25">
      <c r="B279" s="12">
        <v>43465</v>
      </c>
      <c r="C279" s="18">
        <v>87.444748000000004</v>
      </c>
      <c r="D279">
        <f t="shared" si="13"/>
        <v>3.1116690389474178E-2</v>
      </c>
    </row>
    <row r="280" spans="2:4" x14ac:dyDescent="0.25">
      <c r="B280" s="12">
        <v>43458</v>
      </c>
      <c r="C280" s="18">
        <v>84.805869999999999</v>
      </c>
      <c r="D280">
        <f t="shared" si="13"/>
        <v>-8.4693770010608738E-3</v>
      </c>
    </row>
    <row r="281" spans="2:4" x14ac:dyDescent="0.25">
      <c r="B281" s="12">
        <v>43451</v>
      </c>
      <c r="C281" s="18">
        <v>85.530258000000003</v>
      </c>
      <c r="D281">
        <f t="shared" si="13"/>
        <v>-3.8953567529443678E-2</v>
      </c>
    </row>
    <row r="282" spans="2:4" x14ac:dyDescent="0.25">
      <c r="B282" s="12">
        <v>43444</v>
      </c>
      <c r="C282" s="18">
        <v>88.997009000000006</v>
      </c>
      <c r="D282">
        <f t="shared" si="13"/>
        <v>-1.5549073226108767E-2</v>
      </c>
    </row>
    <row r="283" spans="2:4" x14ac:dyDescent="0.25">
      <c r="B283" s="12">
        <v>43437</v>
      </c>
      <c r="C283" s="18">
        <v>90.402687</v>
      </c>
      <c r="D283">
        <f t="shared" si="13"/>
        <v>-5.1655502742286363E-2</v>
      </c>
    </row>
    <row r="284" spans="2:4" x14ac:dyDescent="0.25">
      <c r="B284" s="12">
        <v>43430</v>
      </c>
      <c r="C284" s="18">
        <v>95.326842999999997</v>
      </c>
      <c r="D284">
        <f t="shared" si="13"/>
        <v>-9.2319504623267212E-3</v>
      </c>
    </row>
    <row r="285" spans="2:4" x14ac:dyDescent="0.25">
      <c r="B285" s="12">
        <v>43423</v>
      </c>
      <c r="C285" s="18">
        <v>96.215096000000003</v>
      </c>
      <c r="D285">
        <f t="shared" si="13"/>
        <v>-2.5923140502824848E-3</v>
      </c>
    </row>
    <row r="286" spans="2:4" x14ac:dyDescent="0.25">
      <c r="B286" s="12">
        <v>43416</v>
      </c>
      <c r="C286" s="18">
        <v>96.465164000000001</v>
      </c>
      <c r="D286">
        <f t="shared" si="13"/>
        <v>-5.1586045616078824E-3</v>
      </c>
    </row>
    <row r="287" spans="2:4" x14ac:dyDescent="0.25">
      <c r="B287" s="12">
        <v>43409</v>
      </c>
      <c r="C287" s="18">
        <v>96.965369999999993</v>
      </c>
      <c r="D287">
        <f t="shared" si="13"/>
        <v>6.7806306170290043E-2</v>
      </c>
    </row>
    <row r="288" spans="2:4" x14ac:dyDescent="0.25">
      <c r="B288" s="12">
        <v>43402</v>
      </c>
      <c r="C288" s="18">
        <v>90.808014</v>
      </c>
      <c r="D288">
        <f t="shared" si="13"/>
        <v>1.3377048138281555E-2</v>
      </c>
    </row>
    <row r="289" spans="2:4" x14ac:dyDescent="0.25">
      <c r="B289" s="12">
        <v>43395</v>
      </c>
      <c r="C289" s="18">
        <v>89.609306000000004</v>
      </c>
      <c r="D289">
        <f t="shared" si="13"/>
        <v>-2.2759167562777516E-2</v>
      </c>
    </row>
    <row r="290" spans="2:4" x14ac:dyDescent="0.25">
      <c r="B290" s="12">
        <v>43388</v>
      </c>
      <c r="C290" s="18">
        <v>91.696235999999999</v>
      </c>
      <c r="D290">
        <f t="shared" si="13"/>
        <v>2.9149163150723467E-3</v>
      </c>
    </row>
    <row r="291" spans="2:4" x14ac:dyDescent="0.25">
      <c r="B291" s="12">
        <v>43381</v>
      </c>
      <c r="C291" s="18">
        <v>91.429726000000002</v>
      </c>
      <c r="D291">
        <f t="shared" si="13"/>
        <v>-1.5038403814048196E-2</v>
      </c>
    </row>
    <row r="292" spans="2:4" x14ac:dyDescent="0.25">
      <c r="B292" s="12">
        <v>43374</v>
      </c>
      <c r="C292" s="18">
        <v>92.825676000000001</v>
      </c>
      <c r="D292">
        <f t="shared" si="13"/>
        <v>-2.5181983519945939E-2</v>
      </c>
    </row>
    <row r="293" spans="2:4" x14ac:dyDescent="0.25">
      <c r="B293" s="12">
        <v>43367</v>
      </c>
      <c r="C293" s="18">
        <v>95.223595000000003</v>
      </c>
      <c r="D293">
        <f t="shared" si="13"/>
        <v>-1.5058974918661372E-2</v>
      </c>
    </row>
    <row r="294" spans="2:4" x14ac:dyDescent="0.25">
      <c r="B294" s="12">
        <v>43360</v>
      </c>
      <c r="C294" s="18">
        <v>96.679489000000004</v>
      </c>
      <c r="D294">
        <f t="shared" si="13"/>
        <v>-5.1742900954091064E-2</v>
      </c>
    </row>
    <row r="295" spans="2:4" x14ac:dyDescent="0.25">
      <c r="B295" s="12">
        <v>43353</v>
      </c>
      <c r="C295" s="18">
        <v>101.954933</v>
      </c>
      <c r="D295">
        <f t="shared" si="13"/>
        <v>-9.2293791309405737E-4</v>
      </c>
    </row>
    <row r="296" spans="2:4" x14ac:dyDescent="0.25">
      <c r="B296" s="12">
        <v>43346</v>
      </c>
      <c r="C296" s="18">
        <v>102.04911800000001</v>
      </c>
      <c r="D296">
        <f t="shared" si="13"/>
        <v>2.6887208591947598E-2</v>
      </c>
    </row>
    <row r="297" spans="2:4" x14ac:dyDescent="0.25">
      <c r="B297" s="12">
        <v>43339</v>
      </c>
      <c r="C297" s="18">
        <v>99.377144000000001</v>
      </c>
      <c r="D297">
        <f t="shared" si="13"/>
        <v>1.4956505341206405E-2</v>
      </c>
    </row>
    <row r="298" spans="2:4" x14ac:dyDescent="0.25">
      <c r="B298" s="12">
        <v>43332</v>
      </c>
      <c r="C298" s="18">
        <v>97.912711999999999</v>
      </c>
      <c r="D298">
        <f t="shared" si="13"/>
        <v>4.2162066529660702E-3</v>
      </c>
    </row>
    <row r="299" spans="2:4" x14ac:dyDescent="0.25">
      <c r="B299" s="12">
        <v>43325</v>
      </c>
      <c r="C299" s="18">
        <v>97.501625000000004</v>
      </c>
      <c r="D299">
        <f t="shared" si="13"/>
        <v>4.0011243027494148E-2</v>
      </c>
    </row>
    <row r="300" spans="2:4" x14ac:dyDescent="0.25">
      <c r="B300" s="12">
        <v>43318</v>
      </c>
      <c r="C300" s="18">
        <v>93.750549000000007</v>
      </c>
      <c r="D300">
        <f t="shared" si="13"/>
        <v>5.4185684203920115E-3</v>
      </c>
    </row>
    <row r="301" spans="2:4" x14ac:dyDescent="0.25">
      <c r="B301" s="12">
        <v>43311</v>
      </c>
      <c r="C301" s="18">
        <v>93.245293000000004</v>
      </c>
      <c r="D301">
        <f t="shared" si="13"/>
        <v>1.9666750398381838E-2</v>
      </c>
    </row>
    <row r="302" spans="2:4" x14ac:dyDescent="0.25">
      <c r="B302" s="12">
        <v>43304</v>
      </c>
      <c r="C302" s="18">
        <v>91.446831000000003</v>
      </c>
      <c r="D302">
        <f t="shared" si="13"/>
        <v>-3.3315440504349314E-2</v>
      </c>
    </row>
    <row r="303" spans="2:4" x14ac:dyDescent="0.25">
      <c r="B303" s="12">
        <v>43297</v>
      </c>
      <c r="C303" s="18">
        <v>94.598419000000007</v>
      </c>
      <c r="D303">
        <f t="shared" si="13"/>
        <v>-7.8428709806988017E-3</v>
      </c>
    </row>
    <row r="304" spans="2:4" x14ac:dyDescent="0.25">
      <c r="B304" s="12">
        <v>43290</v>
      </c>
      <c r="C304" s="18">
        <v>95.346207000000007</v>
      </c>
      <c r="D304">
        <f t="shared" si="13"/>
        <v>9.0924166561545672E-3</v>
      </c>
    </row>
    <row r="305" spans="2:4" x14ac:dyDescent="0.25">
      <c r="B305" s="12">
        <v>43283</v>
      </c>
      <c r="C305" s="18">
        <v>94.487091000000007</v>
      </c>
      <c r="D305">
        <f t="shared" si="13"/>
        <v>3.7548976257153033E-2</v>
      </c>
    </row>
    <row r="306" spans="2:4" x14ac:dyDescent="0.25">
      <c r="B306" s="12">
        <v>43276</v>
      </c>
      <c r="C306" s="18">
        <v>91.067595999999995</v>
      </c>
      <c r="D306">
        <f t="shared" si="13"/>
        <v>-1.6625355274659914E-2</v>
      </c>
    </row>
    <row r="307" spans="2:4" x14ac:dyDescent="0.25">
      <c r="B307" s="12">
        <v>43269</v>
      </c>
      <c r="C307" s="18">
        <v>92.607224000000002</v>
      </c>
      <c r="D307">
        <f t="shared" si="13"/>
        <v>0.1569610578046865</v>
      </c>
    </row>
    <row r="308" spans="2:4" x14ac:dyDescent="0.25">
      <c r="B308" s="12">
        <v>43262</v>
      </c>
      <c r="C308" s="18">
        <v>80.043509999999998</v>
      </c>
      <c r="D308">
        <f t="shared" si="13"/>
        <v>2.8977613390828605E-2</v>
      </c>
    </row>
    <row r="309" spans="2:4" x14ac:dyDescent="0.25">
      <c r="B309" s="12">
        <v>43255</v>
      </c>
      <c r="C309" s="18">
        <v>77.789360000000002</v>
      </c>
      <c r="D309">
        <f t="shared" si="13"/>
        <v>3.3333605207204631E-2</v>
      </c>
    </row>
    <row r="310" spans="2:4" x14ac:dyDescent="0.25">
      <c r="B310" s="12">
        <v>43248</v>
      </c>
      <c r="C310" s="18">
        <v>75.280006</v>
      </c>
      <c r="D310">
        <f t="shared" si="13"/>
        <v>7.0546123077501743E-3</v>
      </c>
    </row>
    <row r="311" spans="2:4" x14ac:dyDescent="0.25">
      <c r="B311" s="12">
        <v>43241</v>
      </c>
      <c r="C311" s="18">
        <v>74.752655000000004</v>
      </c>
      <c r="D311">
        <f t="shared" si="13"/>
        <v>3.3153013648675955E-2</v>
      </c>
    </row>
    <row r="312" spans="2:4" x14ac:dyDescent="0.25">
      <c r="B312" s="12">
        <v>43234</v>
      </c>
      <c r="C312" s="18">
        <v>72.353904999999997</v>
      </c>
      <c r="D312">
        <f t="shared" si="13"/>
        <v>-5.8341577443002057E-2</v>
      </c>
    </row>
    <row r="313" spans="2:4" x14ac:dyDescent="0.25">
      <c r="B313" s="12">
        <v>43227</v>
      </c>
      <c r="C313" s="18">
        <v>76.836678000000006</v>
      </c>
      <c r="D313">
        <f t="shared" si="13"/>
        <v>-2.6930963845781641E-2</v>
      </c>
    </row>
    <row r="314" spans="2:4" x14ac:dyDescent="0.25">
      <c r="B314" s="12">
        <v>43220</v>
      </c>
      <c r="C314" s="18">
        <v>78.963234</v>
      </c>
      <c r="D314">
        <f t="shared" si="13"/>
        <v>-1.7047747141059277E-2</v>
      </c>
    </row>
    <row r="315" spans="2:4" x14ac:dyDescent="0.25">
      <c r="B315" s="12">
        <v>43213</v>
      </c>
      <c r="C315" s="18">
        <v>80.332725999999994</v>
      </c>
      <c r="D315">
        <f t="shared" si="13"/>
        <v>3.7232262935976479E-2</v>
      </c>
    </row>
    <row r="316" spans="2:4" x14ac:dyDescent="0.25">
      <c r="B316" s="12">
        <v>43206</v>
      </c>
      <c r="C316" s="18">
        <v>77.449119999999994</v>
      </c>
      <c r="D316">
        <f t="shared" si="13"/>
        <v>4.5545025797783412E-2</v>
      </c>
    </row>
    <row r="317" spans="2:4" x14ac:dyDescent="0.25">
      <c r="B317" s="12">
        <v>43199</v>
      </c>
      <c r="C317" s="18">
        <v>74.075355999999999</v>
      </c>
      <c r="D317">
        <f t="shared" si="13"/>
        <v>9.9007563060313775E-3</v>
      </c>
    </row>
    <row r="318" spans="2:4" x14ac:dyDescent="0.25">
      <c r="B318" s="12">
        <v>43192</v>
      </c>
      <c r="C318" s="18">
        <v>73.349143999999995</v>
      </c>
      <c r="D318">
        <f t="shared" si="13"/>
        <v>1.8885807099565222E-2</v>
      </c>
    </row>
    <row r="319" spans="2:4" x14ac:dyDescent="0.25">
      <c r="B319" s="12">
        <v>43185</v>
      </c>
      <c r="C319" s="18">
        <v>71.989563000000004</v>
      </c>
      <c r="D319">
        <f t="shared" si="13"/>
        <v>1.1869317415858394E-2</v>
      </c>
    </row>
    <row r="320" spans="2:4" x14ac:dyDescent="0.25">
      <c r="B320" s="12">
        <v>43178</v>
      </c>
      <c r="C320" s="18">
        <v>71.145118999999994</v>
      </c>
      <c r="D320">
        <f t="shared" si="13"/>
        <v>-0.10893690018822444</v>
      </c>
    </row>
    <row r="321" spans="2:4" x14ac:dyDescent="0.25">
      <c r="B321" s="12">
        <v>43171</v>
      </c>
      <c r="C321" s="18">
        <v>79.842963999999995</v>
      </c>
      <c r="D321">
        <f t="shared" si="13"/>
        <v>-2.7425310948799853E-3</v>
      </c>
    </row>
    <row r="322" spans="2:4" x14ac:dyDescent="0.25">
      <c r="B322" s="12">
        <v>43164</v>
      </c>
      <c r="C322" s="18">
        <v>80.062538000000004</v>
      </c>
      <c r="D322">
        <f t="shared" si="13"/>
        <v>-6.9130232356504617E-3</v>
      </c>
    </row>
    <row r="323" spans="2:4" x14ac:dyDescent="0.25">
      <c r="B323" s="12">
        <v>43157</v>
      </c>
      <c r="C323" s="18">
        <v>80.619865000000004</v>
      </c>
      <c r="D323">
        <f t="shared" ref="D323:D386" si="14">C323/C324-1</f>
        <v>1.2586918360655286E-3</v>
      </c>
    </row>
    <row r="324" spans="2:4" x14ac:dyDescent="0.25">
      <c r="B324" s="12">
        <v>43150</v>
      </c>
      <c r="C324" s="18">
        <v>80.518517000000003</v>
      </c>
      <c r="D324">
        <f t="shared" si="14"/>
        <v>-1.2121899777577272E-2</v>
      </c>
    </row>
    <row r="325" spans="2:4" x14ac:dyDescent="0.25">
      <c r="B325" s="12">
        <v>43143</v>
      </c>
      <c r="C325" s="18">
        <v>81.506530999999995</v>
      </c>
      <c r="D325">
        <f t="shared" si="14"/>
        <v>4.132064906256061E-2</v>
      </c>
    </row>
    <row r="326" spans="2:4" x14ac:dyDescent="0.25">
      <c r="B326" s="12">
        <v>43136</v>
      </c>
      <c r="C326" s="18">
        <v>78.272270000000006</v>
      </c>
      <c r="D326">
        <f t="shared" si="14"/>
        <v>-3.488152900911301E-2</v>
      </c>
    </row>
    <row r="327" spans="2:4" x14ac:dyDescent="0.25">
      <c r="B327" s="12">
        <v>43129</v>
      </c>
      <c r="C327" s="18">
        <v>81.101203999999996</v>
      </c>
      <c r="D327">
        <f t="shared" si="14"/>
        <v>-2.4875712575622155E-2</v>
      </c>
    </row>
    <row r="328" spans="2:4" x14ac:dyDescent="0.25">
      <c r="B328" s="12">
        <v>43122</v>
      </c>
      <c r="C328" s="18">
        <v>83.170119999999997</v>
      </c>
      <c r="D328">
        <f t="shared" si="14"/>
        <v>-5.5532067126317086E-3</v>
      </c>
    </row>
    <row r="329" spans="2:4" x14ac:dyDescent="0.25">
      <c r="B329" s="12">
        <v>43115</v>
      </c>
      <c r="C329" s="18">
        <v>83.634559999999993</v>
      </c>
      <c r="D329">
        <f t="shared" si="14"/>
        <v>1.6891664326107225E-2</v>
      </c>
    </row>
    <row r="330" spans="2:4" x14ac:dyDescent="0.25">
      <c r="B330" s="12">
        <v>43108</v>
      </c>
      <c r="C330" s="18">
        <v>82.2453</v>
      </c>
      <c r="D330">
        <f t="shared" si="14"/>
        <v>-1.2989737326859041E-2</v>
      </c>
    </row>
    <row r="331" spans="2:4" x14ac:dyDescent="0.25">
      <c r="B331" s="12">
        <v>43101</v>
      </c>
      <c r="C331" s="18">
        <v>83.327704999999995</v>
      </c>
      <c r="D331">
        <f t="shared" si="14"/>
        <v>3.4264078313013702E-2</v>
      </c>
    </row>
    <row r="332" spans="2:4" x14ac:dyDescent="0.25">
      <c r="B332" s="12">
        <v>43094</v>
      </c>
      <c r="C332" s="18">
        <v>80.567145999999994</v>
      </c>
      <c r="D332">
        <f t="shared" si="14"/>
        <v>-3.9421279890321514E-3</v>
      </c>
    </row>
    <row r="333" spans="2:4" x14ac:dyDescent="0.25">
      <c r="B333" s="12">
        <v>43087</v>
      </c>
      <c r="C333" s="18">
        <v>80.886009000000001</v>
      </c>
      <c r="D333">
        <f t="shared" si="14"/>
        <v>9.0374256774333084E-2</v>
      </c>
    </row>
    <row r="334" spans="2:4" x14ac:dyDescent="0.25">
      <c r="B334" s="12">
        <v>43080</v>
      </c>
      <c r="C334" s="18">
        <v>74.181877</v>
      </c>
      <c r="D334">
        <f t="shared" si="14"/>
        <v>2.3145551474877069E-2</v>
      </c>
    </row>
    <row r="335" spans="2:4" x14ac:dyDescent="0.25">
      <c r="B335" s="12">
        <v>43073</v>
      </c>
      <c r="C335" s="18">
        <v>72.503737999999998</v>
      </c>
      <c r="D335">
        <f t="shared" si="14"/>
        <v>1.6110049724040065E-2</v>
      </c>
    </row>
    <row r="336" spans="2:4" x14ac:dyDescent="0.25">
      <c r="B336" s="12">
        <v>43066</v>
      </c>
      <c r="C336" s="18">
        <v>71.354218000000003</v>
      </c>
      <c r="D336">
        <f t="shared" si="14"/>
        <v>5.982042252297326E-2</v>
      </c>
    </row>
    <row r="337" spans="2:4" x14ac:dyDescent="0.25">
      <c r="B337" s="12">
        <v>43059</v>
      </c>
      <c r="C337" s="18">
        <v>67.326706000000001</v>
      </c>
      <c r="D337">
        <f t="shared" si="14"/>
        <v>-3.1034923897835354E-2</v>
      </c>
    </row>
    <row r="338" spans="2:4" x14ac:dyDescent="0.25">
      <c r="B338" s="12">
        <v>43052</v>
      </c>
      <c r="C338" s="18">
        <v>69.483108999999999</v>
      </c>
      <c r="D338">
        <f t="shared" si="14"/>
        <v>2.0574283586234365E-3</v>
      </c>
    </row>
    <row r="339" spans="2:4" x14ac:dyDescent="0.25">
      <c r="B339" s="12">
        <v>43045</v>
      </c>
      <c r="C339" s="18">
        <v>69.340446</v>
      </c>
      <c r="D339">
        <f t="shared" si="14"/>
        <v>4.375058002141774E-3</v>
      </c>
    </row>
    <row r="340" spans="2:4" x14ac:dyDescent="0.25">
      <c r="B340" s="12">
        <v>43038</v>
      </c>
      <c r="C340" s="18">
        <v>69.038398999999998</v>
      </c>
      <c r="D340">
        <f t="shared" si="14"/>
        <v>-1.2600279210049914E-2</v>
      </c>
    </row>
    <row r="341" spans="2:4" x14ac:dyDescent="0.25">
      <c r="B341" s="12">
        <v>43031</v>
      </c>
      <c r="C341" s="18">
        <v>69.919403000000003</v>
      </c>
      <c r="D341">
        <f t="shared" si="14"/>
        <v>6.7656467433070411E-3</v>
      </c>
    </row>
    <row r="342" spans="2:4" x14ac:dyDescent="0.25">
      <c r="B342" s="12">
        <v>43024</v>
      </c>
      <c r="C342" s="18">
        <v>69.449532000000005</v>
      </c>
      <c r="D342">
        <f t="shared" si="14"/>
        <v>4.2180847071993322E-2</v>
      </c>
    </row>
    <row r="343" spans="2:4" x14ac:dyDescent="0.25">
      <c r="B343" s="12">
        <v>43017</v>
      </c>
      <c r="C343" s="18">
        <v>66.638656999999995</v>
      </c>
      <c r="D343">
        <f t="shared" si="14"/>
        <v>-9.6178978612205812E-3</v>
      </c>
    </row>
    <row r="344" spans="2:4" x14ac:dyDescent="0.25">
      <c r="B344" s="12">
        <v>43010</v>
      </c>
      <c r="C344" s="18">
        <v>67.285804999999996</v>
      </c>
      <c r="D344">
        <f t="shared" si="14"/>
        <v>2.602224162706257E-2</v>
      </c>
    </row>
    <row r="345" spans="2:4" x14ac:dyDescent="0.25">
      <c r="B345" s="12">
        <v>43003</v>
      </c>
      <c r="C345" s="18">
        <v>65.579284999999999</v>
      </c>
      <c r="D345">
        <f t="shared" si="14"/>
        <v>-4.946901003277715E-2</v>
      </c>
    </row>
    <row r="346" spans="2:4" x14ac:dyDescent="0.25">
      <c r="B346" s="12">
        <v>42996</v>
      </c>
      <c r="C346" s="18">
        <v>68.992264000000006</v>
      </c>
      <c r="D346">
        <f t="shared" si="14"/>
        <v>-1.1686159069443702E-2</v>
      </c>
    </row>
    <row r="347" spans="2:4" x14ac:dyDescent="0.25">
      <c r="B347" s="12">
        <v>42989</v>
      </c>
      <c r="C347" s="18">
        <v>69.808052000000004</v>
      </c>
      <c r="D347">
        <f t="shared" si="14"/>
        <v>6.7600284010093326E-2</v>
      </c>
    </row>
    <row r="348" spans="2:4" x14ac:dyDescent="0.25">
      <c r="B348" s="12">
        <v>42982</v>
      </c>
      <c r="C348" s="18">
        <v>65.387816999999998</v>
      </c>
      <c r="D348">
        <f t="shared" si="14"/>
        <v>-4.1137667210225937E-2</v>
      </c>
    </row>
    <row r="349" spans="2:4" x14ac:dyDescent="0.25">
      <c r="B349" s="12">
        <v>42975</v>
      </c>
      <c r="C349" s="18">
        <v>68.193123</v>
      </c>
      <c r="D349">
        <f t="shared" si="14"/>
        <v>-2.1032734884749993E-2</v>
      </c>
    </row>
    <row r="350" spans="2:4" x14ac:dyDescent="0.25">
      <c r="B350" s="12">
        <v>42968</v>
      </c>
      <c r="C350" s="18">
        <v>69.658225999999999</v>
      </c>
      <c r="D350">
        <f t="shared" si="14"/>
        <v>-3.6906150300373142E-3</v>
      </c>
    </row>
    <row r="351" spans="2:4" x14ac:dyDescent="0.25">
      <c r="B351" s="12">
        <v>42961</v>
      </c>
      <c r="C351" s="18">
        <v>69.916259999999994</v>
      </c>
      <c r="D351">
        <f t="shared" si="14"/>
        <v>7.7994037492516988E-3</v>
      </c>
    </row>
    <row r="352" spans="2:4" x14ac:dyDescent="0.25">
      <c r="B352" s="12">
        <v>42954</v>
      </c>
      <c r="C352" s="18">
        <v>69.375174999999999</v>
      </c>
      <c r="D352">
        <f t="shared" si="14"/>
        <v>2.2848280132694576E-3</v>
      </c>
    </row>
    <row r="353" spans="2:4" x14ac:dyDescent="0.25">
      <c r="B353" s="12">
        <v>42947</v>
      </c>
      <c r="C353" s="18">
        <v>69.217026000000004</v>
      </c>
      <c r="D353">
        <f t="shared" si="14"/>
        <v>-8.3480992710558422E-3</v>
      </c>
    </row>
    <row r="354" spans="2:4" x14ac:dyDescent="0.25">
      <c r="B354" s="12">
        <v>42940</v>
      </c>
      <c r="C354" s="18">
        <v>69.799721000000005</v>
      </c>
      <c r="D354">
        <f t="shared" si="14"/>
        <v>-5.4465446337915724E-2</v>
      </c>
    </row>
    <row r="355" spans="2:4" x14ac:dyDescent="0.25">
      <c r="B355" s="12">
        <v>42933</v>
      </c>
      <c r="C355" s="18">
        <v>73.820380999999998</v>
      </c>
      <c r="D355">
        <f t="shared" si="14"/>
        <v>-3.0353648487507767E-3</v>
      </c>
    </row>
    <row r="356" spans="2:4" x14ac:dyDescent="0.25">
      <c r="B356" s="12">
        <v>42926</v>
      </c>
      <c r="C356" s="18">
        <v>74.045135000000002</v>
      </c>
      <c r="D356">
        <f t="shared" si="14"/>
        <v>-6.5865692519992969E-3</v>
      </c>
    </row>
    <row r="357" spans="2:4" x14ac:dyDescent="0.25">
      <c r="B357" s="12">
        <v>42919</v>
      </c>
      <c r="C357" s="18">
        <v>74.536072000000004</v>
      </c>
      <c r="D357">
        <f t="shared" si="14"/>
        <v>-2.9852494367685889E-3</v>
      </c>
    </row>
    <row r="358" spans="2:4" x14ac:dyDescent="0.25">
      <c r="B358" s="12">
        <v>42912</v>
      </c>
      <c r="C358" s="18">
        <v>74.759247000000002</v>
      </c>
      <c r="D358">
        <f t="shared" si="14"/>
        <v>1.9272029565839954E-2</v>
      </c>
    </row>
    <row r="359" spans="2:4" x14ac:dyDescent="0.25">
      <c r="B359" s="12">
        <v>42905</v>
      </c>
      <c r="C359" s="18">
        <v>73.345725999999999</v>
      </c>
      <c r="D359">
        <f t="shared" si="14"/>
        <v>-6.3828348654149103E-3</v>
      </c>
    </row>
    <row r="360" spans="2:4" x14ac:dyDescent="0.25">
      <c r="B360" s="12">
        <v>42898</v>
      </c>
      <c r="C360" s="18">
        <v>73.816886999999994</v>
      </c>
      <c r="D360">
        <f t="shared" si="14"/>
        <v>-3.0612568381991889E-2</v>
      </c>
    </row>
    <row r="361" spans="2:4" x14ac:dyDescent="0.25">
      <c r="B361" s="12">
        <v>42891</v>
      </c>
      <c r="C361" s="18">
        <v>76.147971999999996</v>
      </c>
      <c r="D361">
        <f t="shared" si="14"/>
        <v>8.9812722523396893E-3</v>
      </c>
    </row>
    <row r="362" spans="2:4" x14ac:dyDescent="0.25">
      <c r="B362" s="12">
        <v>42884</v>
      </c>
      <c r="C362" s="18">
        <v>75.470153999999994</v>
      </c>
      <c r="D362">
        <f t="shared" si="14"/>
        <v>3.8090112860398539E-2</v>
      </c>
    </row>
    <row r="363" spans="2:4" x14ac:dyDescent="0.25">
      <c r="B363" s="12">
        <v>42877</v>
      </c>
      <c r="C363" s="18">
        <v>72.700965999999994</v>
      </c>
      <c r="D363">
        <f t="shared" si="14"/>
        <v>1.1384771994679799E-2</v>
      </c>
    </row>
    <row r="364" spans="2:4" x14ac:dyDescent="0.25">
      <c r="B364" s="12">
        <v>42870</v>
      </c>
      <c r="C364" s="18">
        <v>71.882598999999999</v>
      </c>
      <c r="D364">
        <f t="shared" si="14"/>
        <v>-1.5287303651921769E-2</v>
      </c>
    </row>
    <row r="365" spans="2:4" x14ac:dyDescent="0.25">
      <c r="B365" s="12">
        <v>42863</v>
      </c>
      <c r="C365" s="18">
        <v>72.998549999999994</v>
      </c>
      <c r="D365">
        <f t="shared" si="14"/>
        <v>1.1221540543779662E-2</v>
      </c>
    </row>
    <row r="366" spans="2:4" x14ac:dyDescent="0.25">
      <c r="B366" s="12">
        <v>42856</v>
      </c>
      <c r="C366" s="18">
        <v>72.188484000000003</v>
      </c>
      <c r="D366">
        <f t="shared" si="14"/>
        <v>2.5120509926865431E-2</v>
      </c>
    </row>
    <row r="367" spans="2:4" x14ac:dyDescent="0.25">
      <c r="B367" s="12">
        <v>42849</v>
      </c>
      <c r="C367" s="18">
        <v>70.419510000000002</v>
      </c>
      <c r="D367">
        <f t="shared" si="14"/>
        <v>1.2238846274275961E-2</v>
      </c>
    </row>
    <row r="368" spans="2:4" x14ac:dyDescent="0.25">
      <c r="B368" s="12">
        <v>42842</v>
      </c>
      <c r="C368" s="18">
        <v>69.568077000000002</v>
      </c>
      <c r="D368">
        <f t="shared" si="14"/>
        <v>2.6716925286104143E-2</v>
      </c>
    </row>
    <row r="369" spans="2:4" x14ac:dyDescent="0.25">
      <c r="B369" s="12">
        <v>42835</v>
      </c>
      <c r="C369" s="18">
        <v>67.757796999999997</v>
      </c>
      <c r="D369">
        <f t="shared" si="14"/>
        <v>-3.7707093155274762E-3</v>
      </c>
    </row>
    <row r="370" spans="2:4" x14ac:dyDescent="0.25">
      <c r="B370" s="12">
        <v>42828</v>
      </c>
      <c r="C370" s="18">
        <v>68.014258999999996</v>
      </c>
      <c r="D370">
        <f t="shared" si="14"/>
        <v>-9.9201650547957598E-3</v>
      </c>
    </row>
    <row r="371" spans="2:4" x14ac:dyDescent="0.25">
      <c r="B371" s="12">
        <v>42821</v>
      </c>
      <c r="C371" s="18">
        <v>68.695732000000007</v>
      </c>
      <c r="D371">
        <f t="shared" si="14"/>
        <v>9.0731145044642858E-2</v>
      </c>
    </row>
    <row r="372" spans="2:4" x14ac:dyDescent="0.25">
      <c r="B372" s="12">
        <v>42814</v>
      </c>
      <c r="C372" s="18">
        <v>62.981361</v>
      </c>
      <c r="D372">
        <f t="shared" si="14"/>
        <v>6.523165188399016E-4</v>
      </c>
    </row>
    <row r="373" spans="2:4" x14ac:dyDescent="0.25">
      <c r="B373" s="12">
        <v>42807</v>
      </c>
      <c r="C373" s="18">
        <v>62.940303999999998</v>
      </c>
      <c r="D373">
        <f t="shared" si="14"/>
        <v>3.3710679705504454E-2</v>
      </c>
    </row>
    <row r="374" spans="2:4" x14ac:dyDescent="0.25">
      <c r="B374" s="12">
        <v>42800</v>
      </c>
      <c r="C374" s="18">
        <v>60.887737000000001</v>
      </c>
      <c r="D374">
        <f t="shared" si="14"/>
        <v>-1.2647804690228637E-2</v>
      </c>
    </row>
    <row r="375" spans="2:4" x14ac:dyDescent="0.25">
      <c r="B375" s="12">
        <v>42793</v>
      </c>
      <c r="C375" s="18">
        <v>61.667698000000001</v>
      </c>
      <c r="D375">
        <f t="shared" si="14"/>
        <v>-4.6379758845784824E-3</v>
      </c>
    </row>
    <row r="376" spans="2:4" x14ac:dyDescent="0.25">
      <c r="B376" s="12">
        <v>42786</v>
      </c>
      <c r="C376" s="18">
        <v>61.955044000000001</v>
      </c>
      <c r="D376">
        <f t="shared" si="14"/>
        <v>-1.6551714175891852E-2</v>
      </c>
    </row>
    <row r="377" spans="2:4" x14ac:dyDescent="0.25">
      <c r="B377" s="12">
        <v>42779</v>
      </c>
      <c r="C377" s="18">
        <v>62.997765000000001</v>
      </c>
      <c r="D377">
        <f t="shared" si="14"/>
        <v>5.8989604431847198E-3</v>
      </c>
    </row>
    <row r="378" spans="2:4" x14ac:dyDescent="0.25">
      <c r="B378" s="12">
        <v>42772</v>
      </c>
      <c r="C378" s="18">
        <v>62.628323000000002</v>
      </c>
      <c r="D378">
        <f t="shared" si="14"/>
        <v>6.2100200907322156E-2</v>
      </c>
    </row>
    <row r="379" spans="2:4" x14ac:dyDescent="0.25">
      <c r="B379" s="12">
        <v>42765</v>
      </c>
      <c r="C379" s="18">
        <v>58.966492000000002</v>
      </c>
      <c r="D379">
        <f t="shared" si="14"/>
        <v>-2.3654304647516389E-2</v>
      </c>
    </row>
    <row r="380" spans="2:4" x14ac:dyDescent="0.25">
      <c r="B380" s="12">
        <v>42758</v>
      </c>
      <c r="C380" s="18">
        <v>60.395096000000002</v>
      </c>
      <c r="D380">
        <f t="shared" si="14"/>
        <v>1.6338405655205168E-3</v>
      </c>
    </row>
    <row r="381" spans="2:4" x14ac:dyDescent="0.25">
      <c r="B381" s="12">
        <v>42751</v>
      </c>
      <c r="C381" s="18">
        <v>60.296581000000003</v>
      </c>
      <c r="D381">
        <f t="shared" si="14"/>
        <v>9.541975070312958E-4</v>
      </c>
    </row>
    <row r="382" spans="2:4" x14ac:dyDescent="0.25">
      <c r="B382" s="12">
        <v>42744</v>
      </c>
      <c r="C382" s="18">
        <v>60.239100999999998</v>
      </c>
      <c r="D382">
        <f t="shared" si="14"/>
        <v>3.343784009365991E-2</v>
      </c>
    </row>
    <row r="383" spans="2:4" x14ac:dyDescent="0.25">
      <c r="B383" s="12">
        <v>42737</v>
      </c>
      <c r="C383" s="18">
        <v>58.290008999999998</v>
      </c>
      <c r="D383">
        <f t="shared" si="14"/>
        <v>-1.608872761606428E-2</v>
      </c>
    </row>
    <row r="384" spans="2:4" x14ac:dyDescent="0.25">
      <c r="B384" s="12">
        <v>42730</v>
      </c>
      <c r="C384" s="18">
        <v>59.243155999999999</v>
      </c>
      <c r="D384">
        <f t="shared" si="14"/>
        <v>-2.3630734005660625E-2</v>
      </c>
    </row>
    <row r="385" spans="2:4" x14ac:dyDescent="0.25">
      <c r="B385" s="12">
        <v>42723</v>
      </c>
      <c r="C385" s="18">
        <v>60.676997999999998</v>
      </c>
      <c r="D385">
        <f t="shared" si="14"/>
        <v>-1.3901379376124678E-2</v>
      </c>
    </row>
    <row r="386" spans="2:4" x14ac:dyDescent="0.25">
      <c r="B386" s="12">
        <v>42716</v>
      </c>
      <c r="C386" s="18">
        <v>61.532383000000003</v>
      </c>
      <c r="D386">
        <f t="shared" si="14"/>
        <v>-3.9058712550645525E-2</v>
      </c>
    </row>
    <row r="387" spans="2:4" x14ac:dyDescent="0.25">
      <c r="B387" s="12">
        <v>42709</v>
      </c>
      <c r="C387" s="18">
        <v>64.033446999999995</v>
      </c>
      <c r="D387">
        <f t="shared" ref="D387:D450" si="15">C387/C388-1</f>
        <v>4.7440496993003123E-2</v>
      </c>
    </row>
    <row r="388" spans="2:4" x14ac:dyDescent="0.25">
      <c r="B388" s="12">
        <v>42702</v>
      </c>
      <c r="C388" s="18">
        <v>61.133254999999998</v>
      </c>
      <c r="D388">
        <f t="shared" si="15"/>
        <v>1.2014432713978174E-3</v>
      </c>
    </row>
    <row r="389" spans="2:4" x14ac:dyDescent="0.25">
      <c r="B389" s="12">
        <v>42695</v>
      </c>
      <c r="C389" s="18">
        <v>61.059894999999997</v>
      </c>
      <c r="D389">
        <f t="shared" si="15"/>
        <v>2.8967594054093881E-2</v>
      </c>
    </row>
    <row r="390" spans="2:4" x14ac:dyDescent="0.25">
      <c r="B390" s="12">
        <v>42688</v>
      </c>
      <c r="C390" s="18">
        <v>59.340930999999998</v>
      </c>
      <c r="D390">
        <f t="shared" si="15"/>
        <v>3.8790496416955422E-2</v>
      </c>
    </row>
    <row r="391" spans="2:4" x14ac:dyDescent="0.25">
      <c r="B391" s="12">
        <v>42681</v>
      </c>
      <c r="C391" s="18">
        <v>57.125022999999999</v>
      </c>
      <c r="D391">
        <f t="shared" si="15"/>
        <v>9.8027069599991634E-2</v>
      </c>
    </row>
    <row r="392" spans="2:4" x14ac:dyDescent="0.25">
      <c r="B392" s="12">
        <v>42674</v>
      </c>
      <c r="C392" s="18">
        <v>52.025149999999996</v>
      </c>
      <c r="D392">
        <f t="shared" si="15"/>
        <v>1.9964725104467895E-2</v>
      </c>
    </row>
    <row r="393" spans="2:4" x14ac:dyDescent="0.25">
      <c r="B393" s="12">
        <v>42667</v>
      </c>
      <c r="C393" s="18">
        <v>51.006813000000001</v>
      </c>
      <c r="D393">
        <f t="shared" si="15"/>
        <v>-7.2932982914452049E-3</v>
      </c>
    </row>
    <row r="394" spans="2:4" x14ac:dyDescent="0.25">
      <c r="B394" s="12">
        <v>42660</v>
      </c>
      <c r="C394" s="18">
        <v>51.381554000000001</v>
      </c>
      <c r="D394">
        <f t="shared" si="15"/>
        <v>1.3498372218565757E-2</v>
      </c>
    </row>
    <row r="395" spans="2:4" x14ac:dyDescent="0.25">
      <c r="B395" s="12">
        <v>42653</v>
      </c>
      <c r="C395" s="18">
        <v>50.697223999999999</v>
      </c>
      <c r="D395">
        <f t="shared" si="15"/>
        <v>1.8980915452333047E-2</v>
      </c>
    </row>
    <row r="396" spans="2:4" x14ac:dyDescent="0.25">
      <c r="B396" s="12">
        <v>42646</v>
      </c>
      <c r="C396" s="18">
        <v>49.752868999999997</v>
      </c>
      <c r="D396">
        <f t="shared" si="15"/>
        <v>5.0554099033115474E-3</v>
      </c>
    </row>
    <row r="397" spans="2:4" x14ac:dyDescent="0.25">
      <c r="B397" s="12">
        <v>42639</v>
      </c>
      <c r="C397" s="18">
        <v>49.502612999999997</v>
      </c>
      <c r="D397">
        <f t="shared" si="15"/>
        <v>-2.7438519087486068E-2</v>
      </c>
    </row>
    <row r="398" spans="2:4" x14ac:dyDescent="0.25">
      <c r="B398" s="12">
        <v>42632</v>
      </c>
      <c r="C398" s="18">
        <v>50.899211999999999</v>
      </c>
      <c r="D398">
        <f t="shared" si="15"/>
        <v>1.7756343999451696E-2</v>
      </c>
    </row>
    <row r="399" spans="2:4" x14ac:dyDescent="0.25">
      <c r="B399" s="12">
        <v>42625</v>
      </c>
      <c r="C399" s="18">
        <v>50.011195999999998</v>
      </c>
      <c r="D399">
        <f t="shared" si="15"/>
        <v>8.1366027302411936E-3</v>
      </c>
    </row>
    <row r="400" spans="2:4" x14ac:dyDescent="0.25">
      <c r="B400" s="12">
        <v>42618</v>
      </c>
      <c r="C400" s="18">
        <v>49.607559000000002</v>
      </c>
      <c r="D400">
        <f t="shared" si="15"/>
        <v>-1.411829807180387E-2</v>
      </c>
    </row>
    <row r="401" spans="2:4" x14ac:dyDescent="0.25">
      <c r="B401" s="12">
        <v>42611</v>
      </c>
      <c r="C401" s="18">
        <v>50.317962999999999</v>
      </c>
      <c r="D401">
        <f t="shared" si="15"/>
        <v>1.8630271050632974E-2</v>
      </c>
    </row>
    <row r="402" spans="2:4" x14ac:dyDescent="0.25">
      <c r="B402" s="12">
        <v>42604</v>
      </c>
      <c r="C402" s="18">
        <v>49.397671000000003</v>
      </c>
      <c r="D402">
        <f t="shared" si="15"/>
        <v>-7.1392465829457352E-3</v>
      </c>
    </row>
    <row r="403" spans="2:4" x14ac:dyDescent="0.25">
      <c r="B403" s="12">
        <v>42597</v>
      </c>
      <c r="C403" s="18">
        <v>49.752868999999997</v>
      </c>
      <c r="D403">
        <f t="shared" si="15"/>
        <v>-1.7848716442763646E-2</v>
      </c>
    </row>
    <row r="404" spans="2:4" x14ac:dyDescent="0.25">
      <c r="B404" s="12">
        <v>42590</v>
      </c>
      <c r="C404" s="18">
        <v>50.657032000000001</v>
      </c>
      <c r="D404">
        <f t="shared" si="15"/>
        <v>5.2868365891474145E-3</v>
      </c>
    </row>
    <row r="405" spans="2:4" x14ac:dyDescent="0.25">
      <c r="B405" s="12">
        <v>42583</v>
      </c>
      <c r="C405" s="18">
        <v>50.390625</v>
      </c>
      <c r="D405">
        <f t="shared" si="15"/>
        <v>1.3970097046540397E-2</v>
      </c>
    </row>
    <row r="406" spans="2:4" x14ac:dyDescent="0.25">
      <c r="B406" s="12">
        <v>42576</v>
      </c>
      <c r="C406" s="18">
        <v>49.696362000000001</v>
      </c>
      <c r="D406">
        <f t="shared" si="15"/>
        <v>-1.5984609268681838E-2</v>
      </c>
    </row>
    <row r="407" spans="2:4" x14ac:dyDescent="0.25">
      <c r="B407" s="12">
        <v>42569</v>
      </c>
      <c r="C407" s="18">
        <v>50.503642999999997</v>
      </c>
      <c r="D407">
        <f t="shared" si="15"/>
        <v>1.2804958126098054E-3</v>
      </c>
    </row>
    <row r="408" spans="2:4" x14ac:dyDescent="0.25">
      <c r="B408" s="12">
        <v>42562</v>
      </c>
      <c r="C408" s="18">
        <v>50.439056000000001</v>
      </c>
      <c r="D408">
        <f t="shared" si="15"/>
        <v>1.6402266820986444E-2</v>
      </c>
    </row>
    <row r="409" spans="2:4" x14ac:dyDescent="0.25">
      <c r="B409" s="12">
        <v>42555</v>
      </c>
      <c r="C409" s="18">
        <v>49.625092000000002</v>
      </c>
      <c r="D409">
        <f t="shared" si="15"/>
        <v>-1.5396648089029741E-2</v>
      </c>
    </row>
    <row r="410" spans="2:4" x14ac:dyDescent="0.25">
      <c r="B410" s="12">
        <v>42548</v>
      </c>
      <c r="C410" s="18">
        <v>50.4011</v>
      </c>
      <c r="D410">
        <f t="shared" si="15"/>
        <v>-5.7450627526886455E-2</v>
      </c>
    </row>
    <row r="411" spans="2:4" x14ac:dyDescent="0.25">
      <c r="B411" s="12">
        <v>42541</v>
      </c>
      <c r="C411" s="18">
        <v>53.473166999999997</v>
      </c>
      <c r="D411">
        <f t="shared" si="15"/>
        <v>-9.3376668677146446E-3</v>
      </c>
    </row>
    <row r="412" spans="2:4" x14ac:dyDescent="0.25">
      <c r="B412" s="12">
        <v>42534</v>
      </c>
      <c r="C412" s="18">
        <v>53.977187999999998</v>
      </c>
      <c r="D412">
        <f t="shared" si="15"/>
        <v>-5.0138815905204082E-3</v>
      </c>
    </row>
    <row r="413" spans="2:4" x14ac:dyDescent="0.25">
      <c r="B413" s="12">
        <v>42527</v>
      </c>
      <c r="C413" s="18">
        <v>54.249186999999999</v>
      </c>
      <c r="D413">
        <f t="shared" si="15"/>
        <v>8.8536786796900024E-4</v>
      </c>
    </row>
    <row r="414" spans="2:4" x14ac:dyDescent="0.25">
      <c r="B414" s="12">
        <v>42520</v>
      </c>
      <c r="C414" s="18">
        <v>54.201199000000003</v>
      </c>
      <c r="D414">
        <f t="shared" si="15"/>
        <v>4.0013012458157693E-3</v>
      </c>
    </row>
    <row r="415" spans="2:4" x14ac:dyDescent="0.25">
      <c r="B415" s="12">
        <v>42513</v>
      </c>
      <c r="C415" s="18">
        <v>53.985188000000001</v>
      </c>
      <c r="D415">
        <f t="shared" si="15"/>
        <v>2.0106178350710602E-2</v>
      </c>
    </row>
    <row r="416" spans="2:4" x14ac:dyDescent="0.25">
      <c r="B416" s="12">
        <v>42506</v>
      </c>
      <c r="C416" s="18">
        <v>52.921146</v>
      </c>
      <c r="D416">
        <f t="shared" si="15"/>
        <v>4.4858215395936707E-2</v>
      </c>
    </row>
    <row r="417" spans="2:4" x14ac:dyDescent="0.25">
      <c r="B417" s="12">
        <v>42499</v>
      </c>
      <c r="C417" s="18">
        <v>50.649116999999997</v>
      </c>
      <c r="D417">
        <f t="shared" si="15"/>
        <v>1.3122090061103098E-2</v>
      </c>
    </row>
    <row r="418" spans="2:4" x14ac:dyDescent="0.25">
      <c r="B418" s="12">
        <v>42492</v>
      </c>
      <c r="C418" s="18">
        <v>49.993102999999998</v>
      </c>
      <c r="D418">
        <f t="shared" si="15"/>
        <v>3.8553564537586738E-3</v>
      </c>
    </row>
    <row r="419" spans="2:4" x14ac:dyDescent="0.25">
      <c r="B419" s="12">
        <v>42485</v>
      </c>
      <c r="C419" s="18">
        <v>49.801102</v>
      </c>
      <c r="D419">
        <f t="shared" si="15"/>
        <v>-1.6587608049798752E-2</v>
      </c>
    </row>
    <row r="420" spans="2:4" x14ac:dyDescent="0.25">
      <c r="B420" s="12">
        <v>42478</v>
      </c>
      <c r="C420" s="18">
        <v>50.641117000000001</v>
      </c>
      <c r="D420">
        <f t="shared" si="15"/>
        <v>-1.401840590775294E-2</v>
      </c>
    </row>
    <row r="421" spans="2:4" x14ac:dyDescent="0.25">
      <c r="B421" s="12">
        <v>42471</v>
      </c>
      <c r="C421" s="18">
        <v>51.361117999999998</v>
      </c>
      <c r="D421">
        <f t="shared" si="15"/>
        <v>-1.4240091366160001E-3</v>
      </c>
    </row>
    <row r="422" spans="2:4" x14ac:dyDescent="0.25">
      <c r="B422" s="12">
        <v>42464</v>
      </c>
      <c r="C422" s="18">
        <v>51.434361000000003</v>
      </c>
      <c r="D422">
        <f t="shared" si="15"/>
        <v>-3.3562234836978955E-2</v>
      </c>
    </row>
    <row r="423" spans="2:4" x14ac:dyDescent="0.25">
      <c r="B423" s="12">
        <v>42457</v>
      </c>
      <c r="C423" s="18">
        <v>53.220562000000001</v>
      </c>
      <c r="D423">
        <f t="shared" si="15"/>
        <v>1.9310013316583552E-2</v>
      </c>
    </row>
    <row r="424" spans="2:4" x14ac:dyDescent="0.25">
      <c r="B424" s="12">
        <v>42450</v>
      </c>
      <c r="C424" s="18">
        <v>52.212341000000002</v>
      </c>
      <c r="D424">
        <f t="shared" si="15"/>
        <v>-2.2588902701281333E-2</v>
      </c>
    </row>
    <row r="425" spans="2:4" x14ac:dyDescent="0.25">
      <c r="B425" s="12">
        <v>42443</v>
      </c>
      <c r="C425" s="18">
        <v>53.419018000000001</v>
      </c>
      <c r="D425">
        <f t="shared" si="15"/>
        <v>-4.1438593024404335E-3</v>
      </c>
    </row>
    <row r="426" spans="2:4" x14ac:dyDescent="0.25">
      <c r="B426" s="12">
        <v>42436</v>
      </c>
      <c r="C426" s="18">
        <v>53.641300000000001</v>
      </c>
      <c r="D426">
        <f t="shared" si="15"/>
        <v>4.0659425295986207E-2</v>
      </c>
    </row>
    <row r="427" spans="2:4" x14ac:dyDescent="0.25">
      <c r="B427" s="12">
        <v>42429</v>
      </c>
      <c r="C427" s="18">
        <v>51.545490000000001</v>
      </c>
      <c r="D427">
        <f t="shared" si="15"/>
        <v>1.866946767640032E-2</v>
      </c>
    </row>
    <row r="428" spans="2:4" x14ac:dyDescent="0.25">
      <c r="B428" s="12">
        <v>42422</v>
      </c>
      <c r="C428" s="18">
        <v>50.6008</v>
      </c>
      <c r="D428">
        <f t="shared" si="15"/>
        <v>4.1673485814628153E-2</v>
      </c>
    </row>
    <row r="429" spans="2:4" x14ac:dyDescent="0.25">
      <c r="B429" s="12">
        <v>42415</v>
      </c>
      <c r="C429" s="18">
        <v>48.576450000000001</v>
      </c>
      <c r="D429">
        <f t="shared" si="15"/>
        <v>4.2952023277264217E-2</v>
      </c>
    </row>
    <row r="430" spans="2:4" x14ac:dyDescent="0.25">
      <c r="B430" s="12">
        <v>42408</v>
      </c>
      <c r="C430" s="18">
        <v>46.575920000000004</v>
      </c>
      <c r="D430">
        <f t="shared" si="15"/>
        <v>-5.4247323721822172E-3</v>
      </c>
    </row>
    <row r="431" spans="2:4" x14ac:dyDescent="0.25">
      <c r="B431" s="12">
        <v>42401</v>
      </c>
      <c r="C431" s="18">
        <v>46.82996</v>
      </c>
      <c r="D431">
        <f t="shared" si="15"/>
        <v>-6.4541647588267193E-2</v>
      </c>
    </row>
    <row r="432" spans="2:4" x14ac:dyDescent="0.25">
      <c r="B432" s="12">
        <v>42394</v>
      </c>
      <c r="C432" s="18">
        <v>50.060977999999999</v>
      </c>
      <c r="D432">
        <f t="shared" si="15"/>
        <v>1.8246308196999239E-2</v>
      </c>
    </row>
    <row r="433" spans="2:4" x14ac:dyDescent="0.25">
      <c r="B433" s="12">
        <v>42387</v>
      </c>
      <c r="C433" s="18">
        <v>49.163918000000002</v>
      </c>
      <c r="D433">
        <f t="shared" si="15"/>
        <v>2.8225080694387339E-2</v>
      </c>
    </row>
    <row r="434" spans="2:4" x14ac:dyDescent="0.25">
      <c r="B434" s="12">
        <v>42380</v>
      </c>
      <c r="C434" s="18">
        <v>47.814354000000002</v>
      </c>
      <c r="D434">
        <f t="shared" si="15"/>
        <v>-2.1043478357008816E-2</v>
      </c>
    </row>
    <row r="435" spans="2:4" x14ac:dyDescent="0.25">
      <c r="B435" s="12">
        <v>42373</v>
      </c>
      <c r="C435" s="18">
        <v>48.842162999999999</v>
      </c>
      <c r="D435">
        <f t="shared" si="15"/>
        <v>-2.5612780425659065E-2</v>
      </c>
    </row>
    <row r="436" spans="2:4" x14ac:dyDescent="0.25">
      <c r="B436" s="12">
        <v>42366</v>
      </c>
      <c r="C436" s="18">
        <v>50.12603</v>
      </c>
      <c r="D436">
        <f t="shared" si="15"/>
        <v>-1.4250353043529285E-2</v>
      </c>
    </row>
    <row r="437" spans="2:4" x14ac:dyDescent="0.25">
      <c r="B437" s="12">
        <v>42359</v>
      </c>
      <c r="C437" s="18">
        <v>50.850670000000001</v>
      </c>
      <c r="D437">
        <f t="shared" si="15"/>
        <v>3.2960009373506072E-2</v>
      </c>
    </row>
    <row r="438" spans="2:4" x14ac:dyDescent="0.25">
      <c r="B438" s="12">
        <v>42352</v>
      </c>
      <c r="C438" s="18">
        <v>49.228110999999998</v>
      </c>
      <c r="D438">
        <f t="shared" si="15"/>
        <v>8.187637219021382E-2</v>
      </c>
    </row>
    <row r="439" spans="2:4" x14ac:dyDescent="0.25">
      <c r="B439" s="12">
        <v>42345</v>
      </c>
      <c r="C439" s="18">
        <v>45.502529000000003</v>
      </c>
      <c r="D439">
        <f t="shared" si="15"/>
        <v>5.9202967207097057E-3</v>
      </c>
    </row>
    <row r="440" spans="2:4" x14ac:dyDescent="0.25">
      <c r="B440" s="12">
        <v>42338</v>
      </c>
      <c r="C440" s="18">
        <v>45.234726000000002</v>
      </c>
      <c r="D440">
        <f t="shared" si="15"/>
        <v>6.6606018159969249E-3</v>
      </c>
    </row>
    <row r="441" spans="2:4" x14ac:dyDescent="0.25">
      <c r="B441" s="12">
        <v>42331</v>
      </c>
      <c r="C441" s="18">
        <v>44.935428999999999</v>
      </c>
      <c r="D441">
        <f t="shared" si="15"/>
        <v>3.4826775888920469E-2</v>
      </c>
    </row>
    <row r="442" spans="2:4" x14ac:dyDescent="0.25">
      <c r="B442" s="12">
        <v>42324</v>
      </c>
      <c r="C442" s="18">
        <v>43.423141000000001</v>
      </c>
      <c r="D442">
        <f t="shared" si="15"/>
        <v>1.4538319859157989E-2</v>
      </c>
    </row>
    <row r="443" spans="2:4" x14ac:dyDescent="0.25">
      <c r="B443" s="12">
        <v>42317</v>
      </c>
      <c r="C443" s="18">
        <v>42.800888</v>
      </c>
      <c r="D443">
        <f t="shared" si="15"/>
        <v>-1.4911899046583299E-2</v>
      </c>
    </row>
    <row r="444" spans="2:4" x14ac:dyDescent="0.25">
      <c r="B444" s="12">
        <v>42310</v>
      </c>
      <c r="C444" s="18">
        <v>43.448791999999997</v>
      </c>
      <c r="D444">
        <f t="shared" si="15"/>
        <v>-2.9083070328266292E-3</v>
      </c>
    </row>
    <row r="445" spans="2:4" x14ac:dyDescent="0.25">
      <c r="B445" s="12">
        <v>42303</v>
      </c>
      <c r="C445" s="18">
        <v>43.575522999999997</v>
      </c>
      <c r="D445">
        <f t="shared" si="15"/>
        <v>-3.1607270403117727E-2</v>
      </c>
    </row>
    <row r="446" spans="2:4" x14ac:dyDescent="0.25">
      <c r="B446" s="12">
        <v>42296</v>
      </c>
      <c r="C446" s="18">
        <v>44.997779999999999</v>
      </c>
      <c r="D446">
        <f t="shared" si="15"/>
        <v>-1.8882109272054248E-2</v>
      </c>
    </row>
    <row r="447" spans="2:4" x14ac:dyDescent="0.25">
      <c r="B447" s="12">
        <v>42289</v>
      </c>
      <c r="C447" s="18">
        <v>45.863785</v>
      </c>
      <c r="D447">
        <f t="shared" si="15"/>
        <v>-1.5122463473206782E-2</v>
      </c>
    </row>
    <row r="448" spans="2:4" x14ac:dyDescent="0.25">
      <c r="B448" s="12">
        <v>42282</v>
      </c>
      <c r="C448" s="18">
        <v>46.568007999999999</v>
      </c>
      <c r="D448">
        <f t="shared" si="15"/>
        <v>-2.6853534105290011E-2</v>
      </c>
    </row>
    <row r="449" spans="2:4" x14ac:dyDescent="0.25">
      <c r="B449" s="12">
        <v>42275</v>
      </c>
      <c r="C449" s="18">
        <v>47.853031000000001</v>
      </c>
      <c r="D449">
        <f t="shared" si="15"/>
        <v>-3.1655944562829497E-2</v>
      </c>
    </row>
    <row r="450" spans="2:4" x14ac:dyDescent="0.25">
      <c r="B450" s="12">
        <v>42268</v>
      </c>
      <c r="C450" s="18">
        <v>49.417385000000003</v>
      </c>
      <c r="D450">
        <f t="shared" si="15"/>
        <v>1.8715486403840131E-2</v>
      </c>
    </row>
    <row r="451" spans="2:4" x14ac:dyDescent="0.25">
      <c r="B451" s="12">
        <v>42261</v>
      </c>
      <c r="C451" s="18">
        <v>48.509506000000002</v>
      </c>
      <c r="D451">
        <f t="shared" ref="D451:D514" si="16">C451/C452-1</f>
        <v>-1.1104748313198742E-2</v>
      </c>
    </row>
    <row r="452" spans="2:4" x14ac:dyDescent="0.25">
      <c r="B452" s="12">
        <v>42254</v>
      </c>
      <c r="C452" s="18">
        <v>49.054240999999998</v>
      </c>
      <c r="D452">
        <f t="shared" si="16"/>
        <v>2.1227155765188632E-2</v>
      </c>
    </row>
    <row r="453" spans="2:4" x14ac:dyDescent="0.25">
      <c r="B453" s="12">
        <v>42247</v>
      </c>
      <c r="C453" s="18">
        <v>48.034602999999997</v>
      </c>
      <c r="D453">
        <f t="shared" si="16"/>
        <v>-3.9102367540481131E-3</v>
      </c>
    </row>
    <row r="454" spans="2:4" x14ac:dyDescent="0.25">
      <c r="B454" s="12">
        <v>42240</v>
      </c>
      <c r="C454" s="18">
        <v>48.223166999999997</v>
      </c>
      <c r="D454">
        <f t="shared" si="16"/>
        <v>-1.6101456251718993E-2</v>
      </c>
    </row>
    <row r="455" spans="2:4" x14ac:dyDescent="0.25">
      <c r="B455" s="12">
        <v>42233</v>
      </c>
      <c r="C455" s="18">
        <v>49.012337000000002</v>
      </c>
      <c r="D455">
        <f t="shared" si="16"/>
        <v>-3.0261079416544545E-2</v>
      </c>
    </row>
    <row r="456" spans="2:4" x14ac:dyDescent="0.25">
      <c r="B456" s="12">
        <v>42226</v>
      </c>
      <c r="C456" s="18">
        <v>50.541786000000002</v>
      </c>
      <c r="D456">
        <f t="shared" si="16"/>
        <v>8.3595921854295874E-3</v>
      </c>
    </row>
    <row r="457" spans="2:4" x14ac:dyDescent="0.25">
      <c r="B457" s="12">
        <v>42219</v>
      </c>
      <c r="C457" s="18">
        <v>50.122779999999999</v>
      </c>
      <c r="D457">
        <f t="shared" si="16"/>
        <v>-2.6979118464409813E-2</v>
      </c>
    </row>
    <row r="458" spans="2:4" x14ac:dyDescent="0.25">
      <c r="B458" s="12">
        <v>42212</v>
      </c>
      <c r="C458" s="18">
        <v>51.512543000000001</v>
      </c>
      <c r="D458">
        <f t="shared" si="16"/>
        <v>9.4428906728358797E-3</v>
      </c>
    </row>
    <row r="459" spans="2:4" x14ac:dyDescent="0.25">
      <c r="B459" s="12">
        <v>42205</v>
      </c>
      <c r="C459" s="18">
        <v>51.030665999999997</v>
      </c>
      <c r="D459">
        <f t="shared" si="16"/>
        <v>6.6128055297767219E-3</v>
      </c>
    </row>
    <row r="460" spans="2:4" x14ac:dyDescent="0.25">
      <c r="B460" s="12">
        <v>42198</v>
      </c>
      <c r="C460" s="18">
        <v>50.695427000000002</v>
      </c>
      <c r="D460">
        <f t="shared" si="16"/>
        <v>1.3691609995460929E-2</v>
      </c>
    </row>
    <row r="461" spans="2:4" x14ac:dyDescent="0.25">
      <c r="B461" s="12">
        <v>42191</v>
      </c>
      <c r="C461" s="18">
        <v>50.0107</v>
      </c>
      <c r="D461">
        <f t="shared" si="16"/>
        <v>2.6312258634785479E-2</v>
      </c>
    </row>
    <row r="462" spans="2:4" x14ac:dyDescent="0.25">
      <c r="B462" s="12">
        <v>42184</v>
      </c>
      <c r="C462" s="18">
        <v>48.728541999999997</v>
      </c>
      <c r="D462">
        <f t="shared" si="16"/>
        <v>-3.6321502416763574E-2</v>
      </c>
    </row>
    <row r="463" spans="2:4" x14ac:dyDescent="0.25">
      <c r="B463" s="12">
        <v>42177</v>
      </c>
      <c r="C463" s="18">
        <v>50.565143999999997</v>
      </c>
      <c r="D463">
        <f t="shared" si="16"/>
        <v>5.9387193445876285E-2</v>
      </c>
    </row>
    <row r="464" spans="2:4" x14ac:dyDescent="0.25">
      <c r="B464" s="12">
        <v>42170</v>
      </c>
      <c r="C464" s="18">
        <v>47.730559999999997</v>
      </c>
      <c r="D464">
        <f t="shared" si="16"/>
        <v>1.1158457072918404E-2</v>
      </c>
    </row>
    <row r="465" spans="2:4" x14ac:dyDescent="0.25">
      <c r="B465" s="12">
        <v>42163</v>
      </c>
      <c r="C465" s="18">
        <v>47.203837999999998</v>
      </c>
      <c r="D465">
        <f t="shared" si="16"/>
        <v>5.0431943886571462E-2</v>
      </c>
    </row>
    <row r="466" spans="2:4" x14ac:dyDescent="0.25">
      <c r="B466" s="12">
        <v>42156</v>
      </c>
      <c r="C466" s="18">
        <v>44.937550000000002</v>
      </c>
      <c r="D466">
        <f t="shared" si="16"/>
        <v>-1.068043447190381E-2</v>
      </c>
    </row>
    <row r="467" spans="2:4" x14ac:dyDescent="0.25">
      <c r="B467" s="12">
        <v>42149</v>
      </c>
      <c r="C467" s="18">
        <v>45.422683999999997</v>
      </c>
      <c r="D467">
        <f t="shared" si="16"/>
        <v>1.2200777748550884E-2</v>
      </c>
    </row>
    <row r="468" spans="2:4" x14ac:dyDescent="0.25">
      <c r="B468" s="12">
        <v>42142</v>
      </c>
      <c r="C468" s="18">
        <v>44.875171999999999</v>
      </c>
      <c r="D468">
        <f t="shared" si="16"/>
        <v>1.282624701115842E-2</v>
      </c>
    </row>
    <row r="469" spans="2:4" x14ac:dyDescent="0.25">
      <c r="B469" s="12">
        <v>42135</v>
      </c>
      <c r="C469" s="18">
        <v>44.306880999999997</v>
      </c>
      <c r="D469">
        <f t="shared" si="16"/>
        <v>-4.6882688130900352E-4</v>
      </c>
    </row>
    <row r="470" spans="2:4" x14ac:dyDescent="0.25">
      <c r="B470" s="12">
        <v>42128</v>
      </c>
      <c r="C470" s="18">
        <v>44.327663000000001</v>
      </c>
      <c r="D470">
        <f t="shared" si="16"/>
        <v>-4.6905794822882374E-4</v>
      </c>
    </row>
    <row r="471" spans="2:4" x14ac:dyDescent="0.25">
      <c r="B471" s="12">
        <v>42121</v>
      </c>
      <c r="C471" s="18">
        <v>44.348464999999997</v>
      </c>
      <c r="D471">
        <f t="shared" si="16"/>
        <v>-4.5067525537037967E-2</v>
      </c>
    </row>
    <row r="472" spans="2:4" x14ac:dyDescent="0.25">
      <c r="B472" s="12">
        <v>42114</v>
      </c>
      <c r="C472" s="18">
        <v>46.441467000000003</v>
      </c>
      <c r="D472">
        <f t="shared" si="16"/>
        <v>3.1875410979060881E-2</v>
      </c>
    </row>
    <row r="473" spans="2:4" x14ac:dyDescent="0.25">
      <c r="B473" s="12">
        <v>42107</v>
      </c>
      <c r="C473" s="18">
        <v>45.006855000000002</v>
      </c>
      <c r="D473">
        <f t="shared" si="16"/>
        <v>-4.7927316049020452E-2</v>
      </c>
    </row>
    <row r="474" spans="2:4" x14ac:dyDescent="0.25">
      <c r="B474" s="12">
        <v>42100</v>
      </c>
      <c r="C474" s="18">
        <v>47.272499000000003</v>
      </c>
      <c r="D474">
        <f t="shared" si="16"/>
        <v>1.971846170734648E-2</v>
      </c>
    </row>
    <row r="475" spans="2:4" x14ac:dyDescent="0.25">
      <c r="B475" s="12">
        <v>42093</v>
      </c>
      <c r="C475" s="18">
        <v>46.358383000000003</v>
      </c>
      <c r="D475">
        <f t="shared" si="16"/>
        <v>-2.3172047990812183E-2</v>
      </c>
    </row>
    <row r="476" spans="2:4" x14ac:dyDescent="0.25">
      <c r="B476" s="12">
        <v>42086</v>
      </c>
      <c r="C476" s="18">
        <v>47.458083999999999</v>
      </c>
      <c r="D476">
        <f t="shared" si="16"/>
        <v>3.4457365535711659E-2</v>
      </c>
    </row>
    <row r="477" spans="2:4" x14ac:dyDescent="0.25">
      <c r="B477" s="12">
        <v>42079</v>
      </c>
      <c r="C477" s="18">
        <v>45.877274</v>
      </c>
      <c r="D477">
        <f t="shared" si="16"/>
        <v>5.7844497165082664E-2</v>
      </c>
    </row>
    <row r="478" spans="2:4" x14ac:dyDescent="0.25">
      <c r="B478" s="12">
        <v>42072</v>
      </c>
      <c r="C478" s="18">
        <v>43.368637</v>
      </c>
      <c r="D478">
        <f t="shared" si="16"/>
        <v>6.2190094178284916E-3</v>
      </c>
    </row>
    <row r="479" spans="2:4" x14ac:dyDescent="0.25">
      <c r="B479" s="12">
        <v>42065</v>
      </c>
      <c r="C479" s="18">
        <v>43.100594000000001</v>
      </c>
      <c r="D479">
        <f t="shared" si="16"/>
        <v>-2.0156133581205382E-2</v>
      </c>
    </row>
    <row r="480" spans="2:4" x14ac:dyDescent="0.25">
      <c r="B480" s="12">
        <v>42058</v>
      </c>
      <c r="C480" s="18">
        <v>43.987206</v>
      </c>
      <c r="D480">
        <f t="shared" si="16"/>
        <v>2.877360128830575E-2</v>
      </c>
    </row>
    <row r="481" spans="2:4" x14ac:dyDescent="0.25">
      <c r="B481" s="12">
        <v>42051</v>
      </c>
      <c r="C481" s="18">
        <v>42.756934999999999</v>
      </c>
      <c r="D481">
        <f t="shared" si="16"/>
        <v>7.9389842971369085E-3</v>
      </c>
    </row>
    <row r="482" spans="2:4" x14ac:dyDescent="0.25">
      <c r="B482" s="12">
        <v>42044</v>
      </c>
      <c r="C482" s="18">
        <v>42.420161999999998</v>
      </c>
      <c r="D482">
        <f t="shared" si="16"/>
        <v>1.7641865079484065E-2</v>
      </c>
    </row>
    <row r="483" spans="2:4" x14ac:dyDescent="0.25">
      <c r="B483" s="12">
        <v>42037</v>
      </c>
      <c r="C483" s="18">
        <v>41.684764999999999</v>
      </c>
      <c r="D483">
        <f t="shared" si="16"/>
        <v>-1.189290835678769E-2</v>
      </c>
    </row>
    <row r="484" spans="2:4" x14ac:dyDescent="0.25">
      <c r="B484" s="12">
        <v>42030</v>
      </c>
      <c r="C484" s="18">
        <v>42.186484999999998</v>
      </c>
      <c r="D484">
        <f t="shared" si="16"/>
        <v>2.6137387636826492E-3</v>
      </c>
    </row>
    <row r="485" spans="2:4" x14ac:dyDescent="0.25">
      <c r="B485" s="12">
        <v>42023</v>
      </c>
      <c r="C485" s="18">
        <v>42.076507999999997</v>
      </c>
      <c r="D485">
        <f t="shared" si="16"/>
        <v>3.5871147614484622E-2</v>
      </c>
    </row>
    <row r="486" spans="2:4" x14ac:dyDescent="0.25">
      <c r="B486" s="12">
        <v>42016</v>
      </c>
      <c r="C486" s="18">
        <v>40.619441999999999</v>
      </c>
      <c r="D486">
        <f t="shared" si="16"/>
        <v>-3.7747204975799864E-3</v>
      </c>
    </row>
    <row r="487" spans="2:4" x14ac:dyDescent="0.25">
      <c r="B487" s="12">
        <v>42009</v>
      </c>
      <c r="C487" s="18">
        <v>40.773350000000001</v>
      </c>
      <c r="D487">
        <f t="shared" si="16"/>
        <v>2.516272272514275E-2</v>
      </c>
    </row>
    <row r="488" spans="2:4" x14ac:dyDescent="0.25">
      <c r="B488" s="12">
        <v>42002</v>
      </c>
      <c r="C488" s="18">
        <v>39.772564000000003</v>
      </c>
      <c r="D488">
        <f t="shared" si="16"/>
        <v>3.4243862935112723E-4</v>
      </c>
    </row>
    <row r="489" spans="2:4" x14ac:dyDescent="0.25">
      <c r="B489" s="12">
        <v>41995</v>
      </c>
      <c r="C489" s="18">
        <v>39.758949000000001</v>
      </c>
      <c r="D489">
        <f t="shared" si="16"/>
        <v>1.7953268411493806E-2</v>
      </c>
    </row>
    <row r="490" spans="2:4" x14ac:dyDescent="0.25">
      <c r="B490" s="12">
        <v>41988</v>
      </c>
      <c r="C490" s="18">
        <v>39.057735000000001</v>
      </c>
      <c r="D490">
        <f t="shared" si="16"/>
        <v>-1.7363582983409565E-4</v>
      </c>
    </row>
    <row r="491" spans="2:4" x14ac:dyDescent="0.25">
      <c r="B491" s="12">
        <v>41981</v>
      </c>
      <c r="C491" s="18">
        <v>39.064518</v>
      </c>
      <c r="D491">
        <f t="shared" si="16"/>
        <v>-1.948068556427085E-2</v>
      </c>
    </row>
    <row r="492" spans="2:4" x14ac:dyDescent="0.25">
      <c r="B492" s="12">
        <v>41974</v>
      </c>
      <c r="C492" s="18">
        <v>39.840640999999998</v>
      </c>
      <c r="D492">
        <f t="shared" si="16"/>
        <v>2.6846500748227697E-2</v>
      </c>
    </row>
    <row r="493" spans="2:4" x14ac:dyDescent="0.25">
      <c r="B493" s="12">
        <v>41967</v>
      </c>
      <c r="C493" s="18">
        <v>38.799022999999998</v>
      </c>
      <c r="D493">
        <f t="shared" si="16"/>
        <v>2.0411988564785988E-2</v>
      </c>
    </row>
    <row r="494" spans="2:4" x14ac:dyDescent="0.25">
      <c r="B494" s="12">
        <v>41960</v>
      </c>
      <c r="C494" s="18">
        <v>38.0229</v>
      </c>
      <c r="D494">
        <f t="shared" si="16"/>
        <v>-8.9471174121946717E-4</v>
      </c>
    </row>
    <row r="495" spans="2:4" x14ac:dyDescent="0.25">
      <c r="B495" s="12">
        <v>41953</v>
      </c>
      <c r="C495" s="18">
        <v>38.056950000000001</v>
      </c>
      <c r="D495">
        <f t="shared" si="16"/>
        <v>4.4860160918065883E-2</v>
      </c>
    </row>
    <row r="496" spans="2:4" x14ac:dyDescent="0.25">
      <c r="B496" s="12">
        <v>41946</v>
      </c>
      <c r="C496" s="18">
        <v>36.423008000000003</v>
      </c>
      <c r="D496">
        <f t="shared" si="16"/>
        <v>3.3217233173474137E-2</v>
      </c>
    </row>
    <row r="497" spans="2:4" x14ac:dyDescent="0.25">
      <c r="B497" s="12">
        <v>41939</v>
      </c>
      <c r="C497" s="18">
        <v>35.252032999999997</v>
      </c>
      <c r="D497">
        <f t="shared" si="16"/>
        <v>1.4299795284385075E-2</v>
      </c>
    </row>
    <row r="498" spans="2:4" x14ac:dyDescent="0.25">
      <c r="B498" s="12">
        <v>41932</v>
      </c>
      <c r="C498" s="18">
        <v>34.755043000000001</v>
      </c>
      <c r="D498">
        <f t="shared" si="16"/>
        <v>4.8685183347388916E-2</v>
      </c>
    </row>
    <row r="499" spans="2:4" x14ac:dyDescent="0.25">
      <c r="B499" s="12">
        <v>41925</v>
      </c>
      <c r="C499" s="18">
        <v>33.141540999999997</v>
      </c>
      <c r="D499">
        <f t="shared" si="16"/>
        <v>1.7587197395490861E-2</v>
      </c>
    </row>
    <row r="500" spans="2:4" x14ac:dyDescent="0.25">
      <c r="B500" s="12">
        <v>41918</v>
      </c>
      <c r="C500" s="18">
        <v>32.568747999999999</v>
      </c>
      <c r="D500">
        <f t="shared" si="16"/>
        <v>-6.241525931907832E-2</v>
      </c>
    </row>
    <row r="501" spans="2:4" x14ac:dyDescent="0.25">
      <c r="B501" s="12">
        <v>41911</v>
      </c>
      <c r="C501" s="18">
        <v>34.736857999999998</v>
      </c>
      <c r="D501">
        <f t="shared" si="16"/>
        <v>-5.973199197209289E-3</v>
      </c>
    </row>
    <row r="502" spans="2:4" x14ac:dyDescent="0.25">
      <c r="B502" s="12">
        <v>41904</v>
      </c>
      <c r="C502" s="18">
        <v>34.945594999999997</v>
      </c>
      <c r="D502">
        <f t="shared" si="16"/>
        <v>1.3869804506193573E-2</v>
      </c>
    </row>
    <row r="503" spans="2:4" x14ac:dyDescent="0.25">
      <c r="B503" s="12">
        <v>41897</v>
      </c>
      <c r="C503" s="18">
        <v>34.467537</v>
      </c>
      <c r="D503">
        <f t="shared" si="16"/>
        <v>7.5872370256892196E-2</v>
      </c>
    </row>
    <row r="504" spans="2:4" x14ac:dyDescent="0.25">
      <c r="B504" s="12">
        <v>41890</v>
      </c>
      <c r="C504" s="18">
        <v>32.036827000000002</v>
      </c>
      <c r="D504">
        <f t="shared" si="16"/>
        <v>-1.0193697460765594E-2</v>
      </c>
    </row>
    <row r="505" spans="2:4" x14ac:dyDescent="0.25">
      <c r="B505" s="12">
        <v>41883</v>
      </c>
      <c r="C505" s="18">
        <v>32.366764000000003</v>
      </c>
      <c r="D505">
        <f t="shared" si="16"/>
        <v>1.5849750687054076E-2</v>
      </c>
    </row>
    <row r="506" spans="2:4" x14ac:dyDescent="0.25">
      <c r="B506" s="12">
        <v>41876</v>
      </c>
      <c r="C506" s="18">
        <v>31.861763</v>
      </c>
      <c r="D506">
        <f t="shared" si="16"/>
        <v>-5.2558672216820312E-3</v>
      </c>
    </row>
    <row r="507" spans="2:4" x14ac:dyDescent="0.25">
      <c r="B507" s="12">
        <v>41869</v>
      </c>
      <c r="C507" s="18">
        <v>32.030109000000003</v>
      </c>
      <c r="D507">
        <f t="shared" si="16"/>
        <v>2.587880168795742E-2</v>
      </c>
    </row>
    <row r="508" spans="2:4" x14ac:dyDescent="0.25">
      <c r="B508" s="12">
        <v>41862</v>
      </c>
      <c r="C508" s="18">
        <v>31.222117999999998</v>
      </c>
      <c r="D508">
        <f t="shared" si="16"/>
        <v>-1.7792572177989796E-2</v>
      </c>
    </row>
    <row r="509" spans="2:4" x14ac:dyDescent="0.25">
      <c r="B509" s="12">
        <v>41855</v>
      </c>
      <c r="C509" s="18">
        <v>31.787703</v>
      </c>
      <c r="D509">
        <f t="shared" si="16"/>
        <v>1.1787652726839015E-2</v>
      </c>
    </row>
    <row r="510" spans="2:4" x14ac:dyDescent="0.25">
      <c r="B510" s="12">
        <v>41848</v>
      </c>
      <c r="C510" s="18">
        <v>31.417366000000001</v>
      </c>
      <c r="D510">
        <f t="shared" si="16"/>
        <v>4.4782736640433418E-2</v>
      </c>
    </row>
    <row r="511" spans="2:4" x14ac:dyDescent="0.25">
      <c r="B511" s="12">
        <v>41841</v>
      </c>
      <c r="C511" s="18">
        <v>30.070716999999998</v>
      </c>
      <c r="D511">
        <f t="shared" si="16"/>
        <v>6.3089751350562384E-3</v>
      </c>
    </row>
    <row r="512" spans="2:4" x14ac:dyDescent="0.25">
      <c r="B512" s="12">
        <v>41834</v>
      </c>
      <c r="C512" s="18">
        <v>29.882190999999999</v>
      </c>
      <c r="D512">
        <f t="shared" si="16"/>
        <v>1.0705761831594662E-2</v>
      </c>
    </row>
    <row r="513" spans="2:4" x14ac:dyDescent="0.25">
      <c r="B513" s="12">
        <v>41827</v>
      </c>
      <c r="C513" s="18">
        <v>29.565667999999999</v>
      </c>
      <c r="D513">
        <f t="shared" si="16"/>
        <v>-4.0587349116583127E-2</v>
      </c>
    </row>
    <row r="514" spans="2:4" x14ac:dyDescent="0.25">
      <c r="B514" s="12">
        <v>41820</v>
      </c>
      <c r="C514" s="18">
        <v>30.816424999999999</v>
      </c>
      <c r="D514">
        <f t="shared" si="16"/>
        <v>-7.2865310522457483E-3</v>
      </c>
    </row>
    <row r="515" spans="2:4" x14ac:dyDescent="0.25">
      <c r="B515" s="12">
        <v>41813</v>
      </c>
      <c r="C515" s="18">
        <v>31.042618000000001</v>
      </c>
      <c r="D515">
        <f t="shared" ref="D515:D578" si="17">C515/C516-1</f>
        <v>-1.9335964475661327E-2</v>
      </c>
    </row>
    <row r="516" spans="2:4" x14ac:dyDescent="0.25">
      <c r="B516" s="12">
        <v>41806</v>
      </c>
      <c r="C516" s="18">
        <v>31.654692000000001</v>
      </c>
      <c r="D516">
        <f t="shared" si="17"/>
        <v>-4.2270573312911619E-2</v>
      </c>
    </row>
    <row r="517" spans="2:4" x14ac:dyDescent="0.25">
      <c r="B517" s="12">
        <v>41799</v>
      </c>
      <c r="C517" s="18">
        <v>33.051811000000001</v>
      </c>
      <c r="D517">
        <f t="shared" si="17"/>
        <v>-2.75983648778243E-2</v>
      </c>
    </row>
    <row r="518" spans="2:4" x14ac:dyDescent="0.25">
      <c r="B518" s="12">
        <v>41792</v>
      </c>
      <c r="C518" s="18">
        <v>33.989876000000002</v>
      </c>
      <c r="D518">
        <f t="shared" si="17"/>
        <v>1.9353359336385711E-2</v>
      </c>
    </row>
    <row r="519" spans="2:4" x14ac:dyDescent="0.25">
      <c r="B519" s="12">
        <v>41785</v>
      </c>
      <c r="C519" s="18">
        <v>33.344546999999999</v>
      </c>
      <c r="D519">
        <f t="shared" si="17"/>
        <v>1.1503908789956441E-2</v>
      </c>
    </row>
    <row r="520" spans="2:4" x14ac:dyDescent="0.25">
      <c r="B520" s="12">
        <v>41778</v>
      </c>
      <c r="C520" s="18">
        <v>32.965316999999999</v>
      </c>
      <c r="D520">
        <f t="shared" si="17"/>
        <v>2.1859714099017546E-2</v>
      </c>
    </row>
    <row r="521" spans="2:4" x14ac:dyDescent="0.25">
      <c r="B521" s="12">
        <v>41771</v>
      </c>
      <c r="C521" s="18">
        <v>32.260120000000001</v>
      </c>
      <c r="D521">
        <f t="shared" si="17"/>
        <v>-2.4934590612935681E-2</v>
      </c>
    </row>
    <row r="522" spans="2:4" x14ac:dyDescent="0.25">
      <c r="B522" s="12">
        <v>41764</v>
      </c>
      <c r="C522" s="18">
        <v>33.085082999999997</v>
      </c>
      <c r="D522">
        <f t="shared" si="17"/>
        <v>1.2080739685886854E-3</v>
      </c>
    </row>
    <row r="523" spans="2:4" x14ac:dyDescent="0.25">
      <c r="B523" s="12">
        <v>41757</v>
      </c>
      <c r="C523" s="18">
        <v>33.045161999999998</v>
      </c>
      <c r="D523">
        <f t="shared" si="17"/>
        <v>-5.0079365621825689E-3</v>
      </c>
    </row>
    <row r="524" spans="2:4" x14ac:dyDescent="0.25">
      <c r="B524" s="12">
        <v>41750</v>
      </c>
      <c r="C524" s="18">
        <v>33.211483000000001</v>
      </c>
      <c r="D524">
        <f t="shared" si="17"/>
        <v>2.9915651472879556E-2</v>
      </c>
    </row>
    <row r="525" spans="2:4" x14ac:dyDescent="0.25">
      <c r="B525" s="12">
        <v>41743</v>
      </c>
      <c r="C525" s="18">
        <v>32.246799000000003</v>
      </c>
      <c r="D525">
        <f t="shared" si="17"/>
        <v>1.1225719706691173E-2</v>
      </c>
    </row>
    <row r="526" spans="2:4" x14ac:dyDescent="0.25">
      <c r="B526" s="12">
        <v>41736</v>
      </c>
      <c r="C526" s="18">
        <v>31.888824</v>
      </c>
      <c r="D526">
        <f t="shared" si="17"/>
        <v>-5.4254432734146207E-2</v>
      </c>
    </row>
    <row r="527" spans="2:4" x14ac:dyDescent="0.25">
      <c r="B527" s="12">
        <v>41729</v>
      </c>
      <c r="C527" s="18">
        <v>33.718184999999998</v>
      </c>
      <c r="D527">
        <f t="shared" si="17"/>
        <v>1.224841480930694E-2</v>
      </c>
    </row>
    <row r="528" spans="2:4" x14ac:dyDescent="0.25">
      <c r="B528" s="12">
        <v>41722</v>
      </c>
      <c r="C528" s="18">
        <v>33.310187999999997</v>
      </c>
      <c r="D528">
        <f t="shared" si="17"/>
        <v>-7.8991446048015668E-4</v>
      </c>
    </row>
    <row r="529" spans="2:4" x14ac:dyDescent="0.25">
      <c r="B529" s="12">
        <v>41715</v>
      </c>
      <c r="C529" s="18">
        <v>33.336520999999998</v>
      </c>
      <c r="D529">
        <f t="shared" si="17"/>
        <v>2.9256822486600553E-2</v>
      </c>
    </row>
    <row r="530" spans="2:4" x14ac:dyDescent="0.25">
      <c r="B530" s="12">
        <v>41708</v>
      </c>
      <c r="C530" s="18">
        <v>32.388924000000003</v>
      </c>
      <c r="D530">
        <f t="shared" si="17"/>
        <v>-1.4614971510808594E-2</v>
      </c>
    </row>
    <row r="531" spans="2:4" x14ac:dyDescent="0.25">
      <c r="B531" s="12">
        <v>41701</v>
      </c>
      <c r="C531" s="18">
        <v>32.869307999999997</v>
      </c>
      <c r="D531">
        <f t="shared" si="17"/>
        <v>-2.1738866457490458E-2</v>
      </c>
    </row>
    <row r="532" spans="2:4" x14ac:dyDescent="0.25">
      <c r="B532" s="12">
        <v>41694</v>
      </c>
      <c r="C532" s="18">
        <v>33.599727999999999</v>
      </c>
      <c r="D532">
        <f t="shared" si="17"/>
        <v>9.799852133800524E-4</v>
      </c>
    </row>
    <row r="533" spans="2:4" x14ac:dyDescent="0.25">
      <c r="B533" s="12">
        <v>41687</v>
      </c>
      <c r="C533" s="18">
        <v>33.566833000000003</v>
      </c>
      <c r="D533">
        <f t="shared" si="17"/>
        <v>5.4361400336610854E-2</v>
      </c>
    </row>
    <row r="534" spans="2:4" x14ac:dyDescent="0.25">
      <c r="B534" s="12">
        <v>41680</v>
      </c>
      <c r="C534" s="18">
        <v>31.836174</v>
      </c>
      <c r="D534">
        <f t="shared" si="17"/>
        <v>2.4864273349940458E-3</v>
      </c>
    </row>
    <row r="535" spans="2:4" x14ac:dyDescent="0.25">
      <c r="B535" s="12">
        <v>41673</v>
      </c>
      <c r="C535" s="18">
        <v>31.757211999999999</v>
      </c>
      <c r="D535">
        <f t="shared" si="17"/>
        <v>-2.3866829976361692E-2</v>
      </c>
    </row>
    <row r="536" spans="2:4" x14ac:dyDescent="0.25">
      <c r="B536" s="12">
        <v>41666</v>
      </c>
      <c r="C536" s="18">
        <v>32.533687999999998</v>
      </c>
      <c r="D536">
        <f t="shared" si="17"/>
        <v>-1.3174163296581942E-2</v>
      </c>
    </row>
    <row r="537" spans="2:4" x14ac:dyDescent="0.25">
      <c r="B537" s="12">
        <v>41659</v>
      </c>
      <c r="C537" s="18">
        <v>32.968013999999997</v>
      </c>
      <c r="D537">
        <f t="shared" si="17"/>
        <v>-1.6875511944384969E-2</v>
      </c>
    </row>
    <row r="538" spans="2:4" x14ac:dyDescent="0.25">
      <c r="B538" s="12">
        <v>41652</v>
      </c>
      <c r="C538" s="18">
        <v>33.533915999999998</v>
      </c>
      <c r="D538">
        <f t="shared" si="17"/>
        <v>-1.1920859653988147E-2</v>
      </c>
    </row>
    <row r="539" spans="2:4" x14ac:dyDescent="0.25">
      <c r="B539" s="12">
        <v>41645</v>
      </c>
      <c r="C539" s="18">
        <v>33.938491999999997</v>
      </c>
      <c r="D539">
        <f t="shared" si="17"/>
        <v>-1.6789599500968255E-2</v>
      </c>
    </row>
    <row r="540" spans="2:4" x14ac:dyDescent="0.25">
      <c r="B540" s="12">
        <v>41638</v>
      </c>
      <c r="C540" s="18">
        <v>34.518036000000002</v>
      </c>
      <c r="D540">
        <f t="shared" si="17"/>
        <v>-2.4295933069676479E-2</v>
      </c>
    </row>
    <row r="541" spans="2:4" x14ac:dyDescent="0.25">
      <c r="B541" s="12">
        <v>41631</v>
      </c>
      <c r="C541" s="18">
        <v>35.377566999999999</v>
      </c>
      <c r="D541">
        <f t="shared" si="17"/>
        <v>6.3417817038435631E-2</v>
      </c>
    </row>
    <row r="542" spans="2:4" x14ac:dyDescent="0.25">
      <c r="B542" s="12">
        <v>41624</v>
      </c>
      <c r="C542" s="18">
        <v>33.267795999999997</v>
      </c>
      <c r="D542">
        <f t="shared" si="17"/>
        <v>-1.0459367043478496E-2</v>
      </c>
    </row>
    <row r="543" spans="2:4" x14ac:dyDescent="0.25">
      <c r="B543" s="12">
        <v>41617</v>
      </c>
      <c r="C543" s="18">
        <v>33.619433999999998</v>
      </c>
      <c r="D543">
        <f t="shared" si="17"/>
        <v>-1.6196078875481024E-2</v>
      </c>
    </row>
    <row r="544" spans="2:4" x14ac:dyDescent="0.25">
      <c r="B544" s="12">
        <v>41610</v>
      </c>
      <c r="C544" s="18">
        <v>34.172901000000003</v>
      </c>
      <c r="D544">
        <f t="shared" si="17"/>
        <v>-1.5938796762048235E-2</v>
      </c>
    </row>
    <row r="545" spans="2:4" x14ac:dyDescent="0.25">
      <c r="B545" s="12">
        <v>41603</v>
      </c>
      <c r="C545" s="18">
        <v>34.726398000000003</v>
      </c>
      <c r="D545">
        <f t="shared" si="17"/>
        <v>-1.0024167266424744E-2</v>
      </c>
    </row>
    <row r="546" spans="2:4" x14ac:dyDescent="0.25">
      <c r="B546" s="12">
        <v>41596</v>
      </c>
      <c r="C546" s="18">
        <v>35.078026000000001</v>
      </c>
      <c r="D546">
        <f t="shared" si="17"/>
        <v>6.9155279216770449E-3</v>
      </c>
    </row>
    <row r="547" spans="2:4" x14ac:dyDescent="0.25">
      <c r="B547" s="12">
        <v>41589</v>
      </c>
      <c r="C547" s="18">
        <v>34.837108999999998</v>
      </c>
      <c r="D547">
        <f t="shared" si="17"/>
        <v>2.5690618088471506E-2</v>
      </c>
    </row>
    <row r="548" spans="2:4" x14ac:dyDescent="0.25">
      <c r="B548" s="12">
        <v>41582</v>
      </c>
      <c r="C548" s="18">
        <v>33.964539000000002</v>
      </c>
      <c r="D548">
        <f t="shared" si="17"/>
        <v>1.3208854965976569E-2</v>
      </c>
    </row>
    <row r="549" spans="2:4" x14ac:dyDescent="0.25">
      <c r="B549" s="12">
        <v>41575</v>
      </c>
      <c r="C549" s="18">
        <v>33.521754999999999</v>
      </c>
      <c r="D549">
        <f t="shared" si="17"/>
        <v>-4.2554858729312306E-3</v>
      </c>
    </row>
    <row r="550" spans="2:4" x14ac:dyDescent="0.25">
      <c r="B550" s="12">
        <v>41568</v>
      </c>
      <c r="C550" s="18">
        <v>33.665016000000001</v>
      </c>
      <c r="D550">
        <f t="shared" si="17"/>
        <v>-7.1054526061853363E-3</v>
      </c>
    </row>
    <row r="551" spans="2:4" x14ac:dyDescent="0.25">
      <c r="B551" s="12">
        <v>41561</v>
      </c>
      <c r="C551" s="18">
        <v>33.905932999999997</v>
      </c>
      <c r="D551">
        <f t="shared" si="17"/>
        <v>4.3597056487841845E-2</v>
      </c>
    </row>
    <row r="552" spans="2:4" x14ac:dyDescent="0.25">
      <c r="B552" s="12">
        <v>41554</v>
      </c>
      <c r="C552" s="18">
        <v>32.489486999999997</v>
      </c>
      <c r="D552">
        <f t="shared" si="17"/>
        <v>8.090708999413887E-2</v>
      </c>
    </row>
    <row r="553" spans="2:4" x14ac:dyDescent="0.25">
      <c r="B553" s="12">
        <v>41547</v>
      </c>
      <c r="C553" s="18">
        <v>30.057613</v>
      </c>
      <c r="D553">
        <f t="shared" si="17"/>
        <v>4.2819463821097692E-4</v>
      </c>
    </row>
    <row r="554" spans="2:4" x14ac:dyDescent="0.25">
      <c r="B554" s="12">
        <v>41540</v>
      </c>
      <c r="C554" s="18">
        <v>30.044747999999998</v>
      </c>
      <c r="D554">
        <f t="shared" si="17"/>
        <v>2.009611290720148E-2</v>
      </c>
    </row>
    <row r="555" spans="2:4" x14ac:dyDescent="0.25">
      <c r="B555" s="12">
        <v>41533</v>
      </c>
      <c r="C555" s="18">
        <v>29.452860000000001</v>
      </c>
      <c r="D555">
        <f t="shared" si="17"/>
        <v>-5.3545211932424452E-2</v>
      </c>
    </row>
    <row r="556" spans="2:4" x14ac:dyDescent="0.25">
      <c r="B556" s="12">
        <v>41526</v>
      </c>
      <c r="C556" s="18">
        <v>31.119140999999999</v>
      </c>
      <c r="D556">
        <f t="shared" si="17"/>
        <v>1.938873903373417E-2</v>
      </c>
    </row>
    <row r="557" spans="2:4" x14ac:dyDescent="0.25">
      <c r="B557" s="12">
        <v>41519</v>
      </c>
      <c r="C557" s="18">
        <v>30.527256000000001</v>
      </c>
      <c r="D557">
        <f t="shared" si="17"/>
        <v>2.6833611026029214E-2</v>
      </c>
    </row>
    <row r="558" spans="2:4" x14ac:dyDescent="0.25">
      <c r="B558" s="12">
        <v>41512</v>
      </c>
      <c r="C558" s="18">
        <v>29.729506000000001</v>
      </c>
      <c r="D558">
        <f t="shared" si="17"/>
        <v>-1.7017810623896179E-2</v>
      </c>
    </row>
    <row r="559" spans="2:4" x14ac:dyDescent="0.25">
      <c r="B559" s="12">
        <v>41505</v>
      </c>
      <c r="C559" s="18">
        <v>30.244195999999999</v>
      </c>
      <c r="D559">
        <f t="shared" si="17"/>
        <v>-1.8784681668353786E-2</v>
      </c>
    </row>
    <row r="560" spans="2:4" x14ac:dyDescent="0.25">
      <c r="B560" s="12">
        <v>41498</v>
      </c>
      <c r="C560" s="18">
        <v>30.8232</v>
      </c>
      <c r="D560">
        <f t="shared" si="17"/>
        <v>-3.3293284927326305E-2</v>
      </c>
    </row>
    <row r="561" spans="2:4" x14ac:dyDescent="0.25">
      <c r="B561" s="12">
        <v>41491</v>
      </c>
      <c r="C561" s="18">
        <v>31.884747999999998</v>
      </c>
      <c r="D561">
        <f t="shared" si="17"/>
        <v>-6.4156421983613265E-3</v>
      </c>
    </row>
    <row r="562" spans="2:4" x14ac:dyDescent="0.25">
      <c r="B562" s="12">
        <v>41484</v>
      </c>
      <c r="C562" s="18">
        <v>32.090629999999997</v>
      </c>
      <c r="D562">
        <f t="shared" si="17"/>
        <v>1.9415756313018617E-2</v>
      </c>
    </row>
    <row r="563" spans="2:4" x14ac:dyDescent="0.25">
      <c r="B563" s="12">
        <v>41477</v>
      </c>
      <c r="C563" s="18">
        <v>31.479433</v>
      </c>
      <c r="D563">
        <f t="shared" si="17"/>
        <v>-1.1315459680322548E-2</v>
      </c>
    </row>
    <row r="564" spans="2:4" x14ac:dyDescent="0.25">
      <c r="B564" s="12">
        <v>41470</v>
      </c>
      <c r="C564" s="18">
        <v>31.839714000000001</v>
      </c>
      <c r="D564">
        <f t="shared" si="17"/>
        <v>-8.0104807874299411E-3</v>
      </c>
    </row>
    <row r="565" spans="2:4" x14ac:dyDescent="0.25">
      <c r="B565" s="12">
        <v>41463</v>
      </c>
      <c r="C565" s="18">
        <v>32.096825000000003</v>
      </c>
      <c r="D565">
        <f t="shared" si="17"/>
        <v>-1.7533436858616858E-2</v>
      </c>
    </row>
    <row r="566" spans="2:4" x14ac:dyDescent="0.25">
      <c r="B566" s="12">
        <v>41456</v>
      </c>
      <c r="C566" s="18">
        <v>32.669635999999997</v>
      </c>
      <c r="D566">
        <f t="shared" si="17"/>
        <v>1.6838086354761694E-2</v>
      </c>
    </row>
    <row r="567" spans="2:4" x14ac:dyDescent="0.25">
      <c r="B567" s="12">
        <v>41449</v>
      </c>
      <c r="C567" s="18">
        <v>32.128650999999998</v>
      </c>
      <c r="D567">
        <f t="shared" si="17"/>
        <v>7.1828033290655124E-3</v>
      </c>
    </row>
    <row r="568" spans="2:4" x14ac:dyDescent="0.25">
      <c r="B568" s="12">
        <v>41442</v>
      </c>
      <c r="C568" s="18">
        <v>31.899522999999999</v>
      </c>
      <c r="D568">
        <f t="shared" si="17"/>
        <v>-4.6060106528270195E-2</v>
      </c>
    </row>
    <row r="569" spans="2:4" x14ac:dyDescent="0.25">
      <c r="B569" s="12">
        <v>41435</v>
      </c>
      <c r="C569" s="18">
        <v>33.439762000000002</v>
      </c>
      <c r="D569">
        <f t="shared" si="17"/>
        <v>-3.1163581110278837E-2</v>
      </c>
    </row>
    <row r="570" spans="2:4" x14ac:dyDescent="0.25">
      <c r="B570" s="12">
        <v>41428</v>
      </c>
      <c r="C570" s="18">
        <v>34.515385000000002</v>
      </c>
      <c r="D570">
        <f t="shared" si="17"/>
        <v>4.6911294283072724E-2</v>
      </c>
    </row>
    <row r="571" spans="2:4" x14ac:dyDescent="0.25">
      <c r="B571" s="12">
        <v>41421</v>
      </c>
      <c r="C571" s="18">
        <v>32.968777000000003</v>
      </c>
      <c r="D571">
        <f t="shared" si="17"/>
        <v>-1.9496359317683343E-2</v>
      </c>
    </row>
    <row r="572" spans="2:4" x14ac:dyDescent="0.25">
      <c r="B572" s="12">
        <v>41414</v>
      </c>
      <c r="C572" s="18">
        <v>33.624329000000003</v>
      </c>
      <c r="D572">
        <f t="shared" si="17"/>
        <v>-1.1229743038109752E-2</v>
      </c>
    </row>
    <row r="573" spans="2:4" x14ac:dyDescent="0.25">
      <c r="B573" s="12">
        <v>41407</v>
      </c>
      <c r="C573" s="18">
        <v>34.006210000000003</v>
      </c>
      <c r="D573">
        <f t="shared" si="17"/>
        <v>-2.4273258009814835E-3</v>
      </c>
    </row>
    <row r="574" spans="2:4" x14ac:dyDescent="0.25">
      <c r="B574" s="12">
        <v>41400</v>
      </c>
      <c r="C574" s="18">
        <v>34.088954999999999</v>
      </c>
      <c r="D574">
        <f t="shared" si="17"/>
        <v>1.4009827421778143E-2</v>
      </c>
    </row>
    <row r="575" spans="2:4" x14ac:dyDescent="0.25">
      <c r="B575" s="12">
        <v>41393</v>
      </c>
      <c r="C575" s="18">
        <v>33.617972999999999</v>
      </c>
      <c r="D575">
        <f t="shared" si="17"/>
        <v>3.5889702955970382E-2</v>
      </c>
    </row>
    <row r="576" spans="2:4" x14ac:dyDescent="0.25">
      <c r="B576" s="12">
        <v>41386</v>
      </c>
      <c r="C576" s="18">
        <v>32.453235999999997</v>
      </c>
      <c r="D576">
        <f t="shared" si="17"/>
        <v>4.2953408669803128E-2</v>
      </c>
    </row>
    <row r="577" spans="2:4" x14ac:dyDescent="0.25">
      <c r="B577" s="12">
        <v>41379</v>
      </c>
      <c r="C577" s="18">
        <v>31.116669000000002</v>
      </c>
      <c r="D577">
        <f t="shared" si="17"/>
        <v>-1.7538530378358841E-2</v>
      </c>
    </row>
    <row r="578" spans="2:4" x14ac:dyDescent="0.25">
      <c r="B578" s="12">
        <v>41372</v>
      </c>
      <c r="C578" s="18">
        <v>31.672152000000001</v>
      </c>
      <c r="D578">
        <f t="shared" si="17"/>
        <v>-5.5399311071563373E-3</v>
      </c>
    </row>
    <row r="579" spans="2:4" x14ac:dyDescent="0.25">
      <c r="B579" s="12">
        <v>41365</v>
      </c>
      <c r="C579" s="18">
        <v>31.848590999999999</v>
      </c>
      <c r="D579">
        <f t="shared" ref="D579:D642" si="18">C579/C580-1</f>
        <v>-2.205911568738772E-2</v>
      </c>
    </row>
    <row r="580" spans="2:4" x14ac:dyDescent="0.25">
      <c r="B580" s="12">
        <v>41358</v>
      </c>
      <c r="C580" s="18">
        <v>32.566989999999997</v>
      </c>
      <c r="D580">
        <f t="shared" si="18"/>
        <v>4.151587089727693E-2</v>
      </c>
    </row>
    <row r="581" spans="2:4" x14ac:dyDescent="0.25">
      <c r="B581" s="12">
        <v>41351</v>
      </c>
      <c r="C581" s="18">
        <v>31.268837000000001</v>
      </c>
      <c r="D581">
        <f t="shared" si="18"/>
        <v>5.0636262366527962E-3</v>
      </c>
    </row>
    <row r="582" spans="2:4" x14ac:dyDescent="0.25">
      <c r="B582" s="12">
        <v>41344</v>
      </c>
      <c r="C582" s="18">
        <v>31.111301000000001</v>
      </c>
      <c r="D582">
        <f t="shared" si="18"/>
        <v>4.3101631401739171E-2</v>
      </c>
    </row>
    <row r="583" spans="2:4" x14ac:dyDescent="0.25">
      <c r="B583" s="12">
        <v>41337</v>
      </c>
      <c r="C583" s="18">
        <v>29.825762000000001</v>
      </c>
      <c r="D583">
        <f t="shared" si="18"/>
        <v>2.4902307742689089E-2</v>
      </c>
    </row>
    <row r="584" spans="2:4" x14ac:dyDescent="0.25">
      <c r="B584" s="12">
        <v>41330</v>
      </c>
      <c r="C584" s="18">
        <v>29.101078000000001</v>
      </c>
      <c r="D584">
        <f t="shared" si="18"/>
        <v>-1.0813323090504978E-3</v>
      </c>
    </row>
    <row r="585" spans="2:4" x14ac:dyDescent="0.25">
      <c r="B585" s="12">
        <v>41323</v>
      </c>
      <c r="C585" s="18">
        <v>29.132580000000001</v>
      </c>
      <c r="D585">
        <f t="shared" si="18"/>
        <v>2.3920358774100814E-2</v>
      </c>
    </row>
    <row r="586" spans="2:4" x14ac:dyDescent="0.25">
      <c r="B586" s="12">
        <v>41316</v>
      </c>
      <c r="C586" s="18">
        <v>28.451998</v>
      </c>
      <c r="D586">
        <f t="shared" si="18"/>
        <v>-4.6664170408958983E-2</v>
      </c>
    </row>
    <row r="587" spans="2:4" x14ac:dyDescent="0.25">
      <c r="B587" s="12">
        <v>41309</v>
      </c>
      <c r="C587" s="18">
        <v>29.844674999999999</v>
      </c>
      <c r="D587">
        <f t="shared" si="18"/>
        <v>1.1101949152723334E-2</v>
      </c>
    </row>
    <row r="588" spans="2:4" x14ac:dyDescent="0.25">
      <c r="B588" s="12">
        <v>41302</v>
      </c>
      <c r="C588" s="18">
        <v>29.516978999999999</v>
      </c>
      <c r="D588">
        <f t="shared" si="18"/>
        <v>2.1146327082772975E-2</v>
      </c>
    </row>
    <row r="589" spans="2:4" x14ac:dyDescent="0.25">
      <c r="B589" s="12">
        <v>41295</v>
      </c>
      <c r="C589" s="18">
        <v>28.905729000000001</v>
      </c>
      <c r="D589">
        <f t="shared" si="18"/>
        <v>1.0797867450377474E-2</v>
      </c>
    </row>
    <row r="590" spans="2:4" x14ac:dyDescent="0.25">
      <c r="B590" s="12">
        <v>41288</v>
      </c>
      <c r="C590" s="18">
        <v>28.596943</v>
      </c>
      <c r="D590">
        <f t="shared" si="18"/>
        <v>2.1332414845432135E-2</v>
      </c>
    </row>
    <row r="591" spans="2:4" x14ac:dyDescent="0.25">
      <c r="B591" s="12">
        <v>41281</v>
      </c>
      <c r="C591" s="18">
        <v>27.999642999999999</v>
      </c>
      <c r="D591">
        <f t="shared" si="18"/>
        <v>-3.3146808860355592E-2</v>
      </c>
    </row>
    <row r="592" spans="2:4" x14ac:dyDescent="0.25">
      <c r="B592" s="12">
        <v>41274</v>
      </c>
      <c r="C592" s="18">
        <v>28.95956</v>
      </c>
      <c r="D592">
        <f t="shared" si="18"/>
        <v>4.5454118812467303E-2</v>
      </c>
    </row>
    <row r="593" spans="2:4" x14ac:dyDescent="0.25">
      <c r="B593" s="12">
        <v>41267</v>
      </c>
      <c r="C593" s="18">
        <v>27.70046</v>
      </c>
      <c r="D593">
        <f t="shared" si="18"/>
        <v>-1.5289211865504027E-2</v>
      </c>
    </row>
    <row r="594" spans="2:4" x14ac:dyDescent="0.25">
      <c r="B594" s="12">
        <v>41260</v>
      </c>
      <c r="C594" s="18">
        <v>28.130554</v>
      </c>
      <c r="D594">
        <f t="shared" si="18"/>
        <v>-2.8626332720524728E-2</v>
      </c>
    </row>
    <row r="595" spans="2:4" x14ac:dyDescent="0.25">
      <c r="B595" s="12">
        <v>41253</v>
      </c>
      <c r="C595" s="18">
        <v>28.95956</v>
      </c>
      <c r="D595">
        <f t="shared" si="18"/>
        <v>-4.2864127006022601E-3</v>
      </c>
    </row>
    <row r="596" spans="2:4" x14ac:dyDescent="0.25">
      <c r="B596" s="12">
        <v>41246</v>
      </c>
      <c r="C596" s="18">
        <v>29.084226999999998</v>
      </c>
      <c r="D596">
        <f t="shared" si="18"/>
        <v>-0.11762478849433455</v>
      </c>
    </row>
    <row r="597" spans="2:4" x14ac:dyDescent="0.25">
      <c r="B597" s="12">
        <v>41239</v>
      </c>
      <c r="C597" s="18">
        <v>32.961292</v>
      </c>
      <c r="D597">
        <f t="shared" si="18"/>
        <v>-1.2142705857449365E-2</v>
      </c>
    </row>
    <row r="598" spans="2:4" x14ac:dyDescent="0.25">
      <c r="B598" s="12">
        <v>41232</v>
      </c>
      <c r="C598" s="18">
        <v>33.366450999999998</v>
      </c>
      <c r="D598">
        <f t="shared" si="18"/>
        <v>5.1256720945050738E-2</v>
      </c>
    </row>
    <row r="599" spans="2:4" x14ac:dyDescent="0.25">
      <c r="B599" s="12">
        <v>41225</v>
      </c>
      <c r="C599" s="18">
        <v>31.739584000000001</v>
      </c>
      <c r="D599">
        <f t="shared" si="18"/>
        <v>-1.3369761003255154E-2</v>
      </c>
    </row>
    <row r="600" spans="2:4" x14ac:dyDescent="0.25">
      <c r="B600" s="12">
        <v>41218</v>
      </c>
      <c r="C600" s="18">
        <v>32.169685000000001</v>
      </c>
      <c r="D600">
        <f t="shared" si="18"/>
        <v>-1.938054665451705E-2</v>
      </c>
    </row>
    <row r="601" spans="2:4" x14ac:dyDescent="0.25">
      <c r="B601" s="12">
        <v>41211</v>
      </c>
      <c r="C601" s="18">
        <v>32.805472999999999</v>
      </c>
      <c r="D601">
        <f t="shared" si="18"/>
        <v>1.7130710693651352E-3</v>
      </c>
    </row>
    <row r="602" spans="2:4" x14ac:dyDescent="0.25">
      <c r="B602" s="12">
        <v>41204</v>
      </c>
      <c r="C602" s="18">
        <v>32.749370999999996</v>
      </c>
      <c r="D602">
        <f t="shared" si="18"/>
        <v>-2.3964384715149611E-2</v>
      </c>
    </row>
    <row r="603" spans="2:4" x14ac:dyDescent="0.25">
      <c r="B603" s="12">
        <v>41197</v>
      </c>
      <c r="C603" s="18">
        <v>33.553458999999997</v>
      </c>
      <c r="D603">
        <f t="shared" si="18"/>
        <v>-9.5675943380382211E-3</v>
      </c>
    </row>
    <row r="604" spans="2:4" x14ac:dyDescent="0.25">
      <c r="B604" s="12">
        <v>41190</v>
      </c>
      <c r="C604" s="18">
        <v>33.877586000000001</v>
      </c>
      <c r="D604">
        <f t="shared" si="18"/>
        <v>-4.5506267473209849E-3</v>
      </c>
    </row>
    <row r="605" spans="2:4" x14ac:dyDescent="0.25">
      <c r="B605" s="12">
        <v>41183</v>
      </c>
      <c r="C605" s="18">
        <v>34.032454999999999</v>
      </c>
      <c r="D605">
        <f t="shared" si="18"/>
        <v>-1.1838815272368075E-2</v>
      </c>
    </row>
    <row r="606" spans="2:4" x14ac:dyDescent="0.25">
      <c r="B606" s="12">
        <v>41176</v>
      </c>
      <c r="C606" s="18">
        <v>34.440185999999997</v>
      </c>
      <c r="D606">
        <f t="shared" si="18"/>
        <v>-2.5519894636746865E-2</v>
      </c>
    </row>
    <row r="607" spans="2:4" x14ac:dyDescent="0.25">
      <c r="B607" s="12">
        <v>41169</v>
      </c>
      <c r="C607" s="18">
        <v>35.342112999999998</v>
      </c>
      <c r="D607">
        <f t="shared" si="18"/>
        <v>5.8660197343550768E-2</v>
      </c>
    </row>
    <row r="608" spans="2:4" x14ac:dyDescent="0.25">
      <c r="B608" s="12">
        <v>41162</v>
      </c>
      <c r="C608" s="18">
        <v>33.383811999999999</v>
      </c>
      <c r="D608">
        <f t="shared" si="18"/>
        <v>1.0282612900186949E-2</v>
      </c>
    </row>
    <row r="609" spans="2:4" x14ac:dyDescent="0.25">
      <c r="B609" s="12">
        <v>41155</v>
      </c>
      <c r="C609" s="18">
        <v>33.044032999999999</v>
      </c>
      <c r="D609">
        <f t="shared" si="18"/>
        <v>2.9643604197716167E-2</v>
      </c>
    </row>
    <row r="610" spans="2:4" x14ac:dyDescent="0.25">
      <c r="B610" s="12">
        <v>41148</v>
      </c>
      <c r="C610" s="18">
        <v>32.092689999999997</v>
      </c>
      <c r="D610">
        <f t="shared" si="18"/>
        <v>-7.6409877390082315E-3</v>
      </c>
    </row>
    <row r="611" spans="2:4" x14ac:dyDescent="0.25">
      <c r="B611" s="12">
        <v>41141</v>
      </c>
      <c r="C611" s="18">
        <v>32.339798000000002</v>
      </c>
      <c r="D611">
        <f t="shared" si="18"/>
        <v>-2.8215812920579397E-2</v>
      </c>
    </row>
    <row r="612" spans="2:4" x14ac:dyDescent="0.25">
      <c r="B612" s="12">
        <v>41134</v>
      </c>
      <c r="C612" s="18">
        <v>33.278785999999997</v>
      </c>
      <c r="D612">
        <f t="shared" si="18"/>
        <v>1.9299523331447022E-2</v>
      </c>
    </row>
    <row r="613" spans="2:4" x14ac:dyDescent="0.25">
      <c r="B613" s="12">
        <v>41127</v>
      </c>
      <c r="C613" s="18">
        <v>32.648682000000001</v>
      </c>
      <c r="D613">
        <f t="shared" si="18"/>
        <v>7.6264507281791349E-3</v>
      </c>
    </row>
    <row r="614" spans="2:4" x14ac:dyDescent="0.25">
      <c r="B614" s="12">
        <v>41120</v>
      </c>
      <c r="C614" s="18">
        <v>32.401572999999999</v>
      </c>
      <c r="D614">
        <f t="shared" si="18"/>
        <v>8.8479139392381168E-3</v>
      </c>
    </row>
    <row r="615" spans="2:4" x14ac:dyDescent="0.25">
      <c r="B615" s="12">
        <v>41113</v>
      </c>
      <c r="C615" s="18">
        <v>32.117401000000001</v>
      </c>
      <c r="D615">
        <f t="shared" si="18"/>
        <v>1.7416558913787572E-2</v>
      </c>
    </row>
    <row r="616" spans="2:4" x14ac:dyDescent="0.25">
      <c r="B616" s="12">
        <v>41106</v>
      </c>
      <c r="C616" s="18">
        <v>31.567602000000001</v>
      </c>
      <c r="D616">
        <f t="shared" si="18"/>
        <v>1.7523032514731973E-2</v>
      </c>
    </row>
    <row r="617" spans="2:4" x14ac:dyDescent="0.25">
      <c r="B617" s="12">
        <v>41099</v>
      </c>
      <c r="C617" s="18">
        <v>31.023968</v>
      </c>
      <c r="D617">
        <f t="shared" si="18"/>
        <v>-1.6001960758316169E-3</v>
      </c>
    </row>
    <row r="618" spans="2:4" x14ac:dyDescent="0.25">
      <c r="B618" s="12">
        <v>41092</v>
      </c>
      <c r="C618" s="18">
        <v>31.073692000000001</v>
      </c>
      <c r="D618">
        <f t="shared" si="18"/>
        <v>3.1601115774069211E-3</v>
      </c>
    </row>
    <row r="619" spans="2:4" x14ac:dyDescent="0.25">
      <c r="B619" s="12">
        <v>41085</v>
      </c>
      <c r="C619" s="18">
        <v>30.975805000000001</v>
      </c>
      <c r="D619">
        <f t="shared" si="18"/>
        <v>1.1790490762307204E-2</v>
      </c>
    </row>
    <row r="620" spans="2:4" x14ac:dyDescent="0.25">
      <c r="B620" s="12">
        <v>41078</v>
      </c>
      <c r="C620" s="18">
        <v>30.614840999999998</v>
      </c>
      <c r="D620">
        <f t="shared" si="18"/>
        <v>-2.7594264291437076E-2</v>
      </c>
    </row>
    <row r="621" spans="2:4" x14ac:dyDescent="0.25">
      <c r="B621" s="12">
        <v>41071</v>
      </c>
      <c r="C621" s="18">
        <v>31.483608</v>
      </c>
      <c r="D621">
        <f t="shared" si="18"/>
        <v>2.8788530544655577E-2</v>
      </c>
    </row>
    <row r="622" spans="2:4" x14ac:dyDescent="0.25">
      <c r="B622" s="12">
        <v>41064</v>
      </c>
      <c r="C622" s="18">
        <v>30.602603999999999</v>
      </c>
      <c r="D622">
        <f t="shared" si="18"/>
        <v>3.0082442884196148E-3</v>
      </c>
    </row>
    <row r="623" spans="2:4" x14ac:dyDescent="0.25">
      <c r="B623" s="12">
        <v>41057</v>
      </c>
      <c r="C623" s="18">
        <v>30.510819999999999</v>
      </c>
      <c r="D623">
        <f t="shared" si="18"/>
        <v>-6.0120773237050007E-2</v>
      </c>
    </row>
    <row r="624" spans="2:4" x14ac:dyDescent="0.25">
      <c r="B624" s="12">
        <v>41050</v>
      </c>
      <c r="C624" s="18">
        <v>32.462490000000003</v>
      </c>
      <c r="D624">
        <f t="shared" si="18"/>
        <v>3.7746359143498553E-2</v>
      </c>
    </row>
    <row r="625" spans="2:4" x14ac:dyDescent="0.25">
      <c r="B625" s="12">
        <v>41043</v>
      </c>
      <c r="C625" s="18">
        <v>31.281718999999999</v>
      </c>
      <c r="D625">
        <f t="shared" si="18"/>
        <v>9.8759015302425368E-3</v>
      </c>
    </row>
    <row r="626" spans="2:4" x14ac:dyDescent="0.25">
      <c r="B626" s="12">
        <v>41036</v>
      </c>
      <c r="C626" s="18">
        <v>30.975805000000001</v>
      </c>
      <c r="D626">
        <f t="shared" si="18"/>
        <v>1.971281607506814E-4</v>
      </c>
    </row>
    <row r="627" spans="2:4" x14ac:dyDescent="0.25">
      <c r="B627" s="12">
        <v>41029</v>
      </c>
      <c r="C627" s="18">
        <v>30.9697</v>
      </c>
      <c r="D627">
        <f t="shared" si="18"/>
        <v>3.5684543849414663E-3</v>
      </c>
    </row>
    <row r="628" spans="2:4" x14ac:dyDescent="0.25">
      <c r="B628" s="12">
        <v>41022</v>
      </c>
      <c r="C628" s="18">
        <v>30.859579</v>
      </c>
      <c r="D628">
        <f t="shared" si="18"/>
        <v>1.0214832021994802E-2</v>
      </c>
    </row>
    <row r="629" spans="2:4" x14ac:dyDescent="0.25">
      <c r="B629" s="12">
        <v>41015</v>
      </c>
      <c r="C629" s="18">
        <v>30.547540999999999</v>
      </c>
      <c r="D629">
        <f t="shared" si="18"/>
        <v>-6.9606769959088544E-3</v>
      </c>
    </row>
    <row r="630" spans="2:4" x14ac:dyDescent="0.25">
      <c r="B630" s="12">
        <v>41008</v>
      </c>
      <c r="C630" s="18">
        <v>30.761662999999999</v>
      </c>
      <c r="D630">
        <f t="shared" si="18"/>
        <v>1.4303477768253359E-2</v>
      </c>
    </row>
    <row r="631" spans="2:4" x14ac:dyDescent="0.25">
      <c r="B631" s="12">
        <v>41001</v>
      </c>
      <c r="C631" s="18">
        <v>30.327869</v>
      </c>
      <c r="D631">
        <f t="shared" si="18"/>
        <v>-2.2674072350853836E-2</v>
      </c>
    </row>
    <row r="632" spans="2:4" x14ac:dyDescent="0.25">
      <c r="B632" s="12">
        <v>40994</v>
      </c>
      <c r="C632" s="18">
        <v>31.031479000000001</v>
      </c>
      <c r="D632">
        <f t="shared" si="18"/>
        <v>4.7134778236503916E-3</v>
      </c>
    </row>
    <row r="633" spans="2:4" x14ac:dyDescent="0.25">
      <c r="B633" s="12">
        <v>40987</v>
      </c>
      <c r="C633" s="18">
        <v>30.885898999999998</v>
      </c>
      <c r="D633">
        <f t="shared" si="18"/>
        <v>-3.027994219839214E-2</v>
      </c>
    </row>
    <row r="634" spans="2:4" x14ac:dyDescent="0.25">
      <c r="B634" s="12">
        <v>40980</v>
      </c>
      <c r="C634" s="18">
        <v>31.850325000000002</v>
      </c>
      <c r="D634">
        <f t="shared" si="18"/>
        <v>2.0403929742077942E-2</v>
      </c>
    </row>
    <row r="635" spans="2:4" x14ac:dyDescent="0.25">
      <c r="B635" s="12">
        <v>40973</v>
      </c>
      <c r="C635" s="18">
        <v>31.213448</v>
      </c>
      <c r="D635">
        <f t="shared" si="18"/>
        <v>3.4164236627084676E-2</v>
      </c>
    </row>
    <row r="636" spans="2:4" x14ac:dyDescent="0.25">
      <c r="B636" s="12">
        <v>40966</v>
      </c>
      <c r="C636" s="18">
        <v>30.182293000000001</v>
      </c>
      <c r="D636">
        <f t="shared" si="18"/>
        <v>1.1587765798959371E-2</v>
      </c>
    </row>
    <row r="637" spans="2:4" x14ac:dyDescent="0.25">
      <c r="B637" s="12">
        <v>40959</v>
      </c>
      <c r="C637" s="18">
        <v>29.836554</v>
      </c>
      <c r="D637">
        <f t="shared" si="18"/>
        <v>-3.3595504067627124E-2</v>
      </c>
    </row>
    <row r="638" spans="2:4" x14ac:dyDescent="0.25">
      <c r="B638" s="12">
        <v>40952</v>
      </c>
      <c r="C638" s="18">
        <v>30.873774000000001</v>
      </c>
      <c r="D638">
        <f t="shared" si="18"/>
        <v>2.9322503530424759E-2</v>
      </c>
    </row>
    <row r="639" spans="2:4" x14ac:dyDescent="0.25">
      <c r="B639" s="12">
        <v>40945</v>
      </c>
      <c r="C639" s="18">
        <v>29.994267000000001</v>
      </c>
      <c r="D639">
        <f t="shared" si="18"/>
        <v>1.9167684415160702E-2</v>
      </c>
    </row>
    <row r="640" spans="2:4" x14ac:dyDescent="0.25">
      <c r="B640" s="12">
        <v>40938</v>
      </c>
      <c r="C640" s="18">
        <v>29.430159</v>
      </c>
      <c r="D640">
        <f t="shared" si="18"/>
        <v>5.1809918138680189E-2</v>
      </c>
    </row>
    <row r="641" spans="2:4" x14ac:dyDescent="0.25">
      <c r="B641" s="12">
        <v>40931</v>
      </c>
      <c r="C641" s="18">
        <v>27.980492000000002</v>
      </c>
      <c r="D641">
        <f t="shared" si="18"/>
        <v>-1.3261768445032907E-2</v>
      </c>
    </row>
    <row r="642" spans="2:4" x14ac:dyDescent="0.25">
      <c r="B642" s="12">
        <v>40924</v>
      </c>
      <c r="C642" s="18">
        <v>28.356549999999999</v>
      </c>
      <c r="D642">
        <f t="shared" si="18"/>
        <v>4.9147088745444378E-2</v>
      </c>
    </row>
    <row r="643" spans="2:4" x14ac:dyDescent="0.25">
      <c r="B643" s="12">
        <v>40917</v>
      </c>
      <c r="C643" s="18">
        <v>27.028193000000002</v>
      </c>
      <c r="D643">
        <f t="shared" ref="D643:D706" si="19">C643/C644-1</f>
        <v>1.4562478685913094E-2</v>
      </c>
    </row>
    <row r="644" spans="2:4" x14ac:dyDescent="0.25">
      <c r="B644" s="12">
        <v>40910</v>
      </c>
      <c r="C644" s="18">
        <v>26.640245</v>
      </c>
      <c r="D644">
        <f t="shared" si="19"/>
        <v>-2.7204892500921507E-2</v>
      </c>
    </row>
    <row r="645" spans="2:4" x14ac:dyDescent="0.25">
      <c r="B645" s="12">
        <v>40903</v>
      </c>
      <c r="C645" s="18">
        <v>27.385258</v>
      </c>
      <c r="D645">
        <f t="shared" si="19"/>
        <v>-2.6258536100177698E-3</v>
      </c>
    </row>
    <row r="646" spans="2:4" x14ac:dyDescent="0.25">
      <c r="B646" s="12">
        <v>40896</v>
      </c>
      <c r="C646" s="18">
        <v>27.457356999999998</v>
      </c>
      <c r="D646">
        <f t="shared" si="19"/>
        <v>4.6245212805460234E-2</v>
      </c>
    </row>
    <row r="647" spans="2:4" x14ac:dyDescent="0.25">
      <c r="B647" s="12">
        <v>40889</v>
      </c>
      <c r="C647" s="18">
        <v>26.243711000000001</v>
      </c>
      <c r="D647">
        <f t="shared" si="19"/>
        <v>1.0877413431882976E-2</v>
      </c>
    </row>
    <row r="648" spans="2:4" x14ac:dyDescent="0.25">
      <c r="B648" s="12">
        <v>40882</v>
      </c>
      <c r="C648" s="18">
        <v>25.961319</v>
      </c>
      <c r="D648">
        <f t="shared" si="19"/>
        <v>-9.0889961602907965E-2</v>
      </c>
    </row>
    <row r="649" spans="2:4" x14ac:dyDescent="0.25">
      <c r="B649" s="12">
        <v>40875</v>
      </c>
      <c r="C649" s="18">
        <v>28.556850000000001</v>
      </c>
      <c r="D649">
        <f t="shared" si="19"/>
        <v>6.5694831866043746E-2</v>
      </c>
    </row>
    <row r="650" spans="2:4" x14ac:dyDescent="0.25">
      <c r="B650" s="12">
        <v>40868</v>
      </c>
      <c r="C650" s="18">
        <v>26.796461000000001</v>
      </c>
      <c r="D650">
        <f t="shared" si="19"/>
        <v>-4.0240921315615186E-2</v>
      </c>
    </row>
    <row r="651" spans="2:4" x14ac:dyDescent="0.25">
      <c r="B651" s="12">
        <v>40861</v>
      </c>
      <c r="C651" s="18">
        <v>27.919986999999999</v>
      </c>
      <c r="D651">
        <f t="shared" si="19"/>
        <v>-1.9827405287443867E-2</v>
      </c>
    </row>
    <row r="652" spans="2:4" x14ac:dyDescent="0.25">
      <c r="B652" s="12">
        <v>40854</v>
      </c>
      <c r="C652" s="18">
        <v>28.484766</v>
      </c>
      <c r="D652">
        <f t="shared" si="19"/>
        <v>1.0562046806166236E-3</v>
      </c>
    </row>
    <row r="653" spans="2:4" x14ac:dyDescent="0.25">
      <c r="B653" s="12">
        <v>40847</v>
      </c>
      <c r="C653" s="18">
        <v>28.454712000000001</v>
      </c>
      <c r="D653">
        <f t="shared" si="19"/>
        <v>-2.3505763381881373E-2</v>
      </c>
    </row>
    <row r="654" spans="2:4" x14ac:dyDescent="0.25">
      <c r="B654" s="12">
        <v>40840</v>
      </c>
      <c r="C654" s="18">
        <v>29.139662000000001</v>
      </c>
      <c r="D654">
        <f t="shared" si="19"/>
        <v>2.8196226857156947E-2</v>
      </c>
    </row>
    <row r="655" spans="2:4" x14ac:dyDescent="0.25">
      <c r="B655" s="12">
        <v>40833</v>
      </c>
      <c r="C655" s="18">
        <v>28.340565000000002</v>
      </c>
      <c r="D655">
        <f t="shared" si="19"/>
        <v>1.093042269176081E-2</v>
      </c>
    </row>
    <row r="656" spans="2:4" x14ac:dyDescent="0.25">
      <c r="B656" s="12">
        <v>40826</v>
      </c>
      <c r="C656" s="18">
        <v>28.034140000000001</v>
      </c>
      <c r="D656">
        <f t="shared" si="19"/>
        <v>6.8185025762204976E-2</v>
      </c>
    </row>
    <row r="657" spans="2:4" x14ac:dyDescent="0.25">
      <c r="B657" s="12">
        <v>40819</v>
      </c>
      <c r="C657" s="18">
        <v>26.244648000000002</v>
      </c>
      <c r="D657">
        <f t="shared" si="19"/>
        <v>3.2046891617500295E-2</v>
      </c>
    </row>
    <row r="658" spans="2:4" x14ac:dyDescent="0.25">
      <c r="B658" s="12">
        <v>40812</v>
      </c>
      <c r="C658" s="18">
        <v>25.429704999999998</v>
      </c>
      <c r="D658">
        <f t="shared" si="19"/>
        <v>-7.1862237501492787E-2</v>
      </c>
    </row>
    <row r="659" spans="2:4" x14ac:dyDescent="0.25">
      <c r="B659" s="12">
        <v>40805</v>
      </c>
      <c r="C659" s="18">
        <v>27.398631999999999</v>
      </c>
      <c r="D659">
        <f t="shared" si="19"/>
        <v>9.8657755028535021E-3</v>
      </c>
    </row>
    <row r="660" spans="2:4" x14ac:dyDescent="0.25">
      <c r="B660" s="12">
        <v>40798</v>
      </c>
      <c r="C660" s="18">
        <v>27.130963999999999</v>
      </c>
      <c r="D660">
        <f t="shared" si="19"/>
        <v>5.164873125976599E-2</v>
      </c>
    </row>
    <row r="661" spans="2:4" x14ac:dyDescent="0.25">
      <c r="B661" s="12">
        <v>40791</v>
      </c>
      <c r="C661" s="18">
        <v>25.798504000000001</v>
      </c>
      <c r="D661">
        <f t="shared" si="19"/>
        <v>-6.5905830606320159E-2</v>
      </c>
    </row>
    <row r="662" spans="2:4" x14ac:dyDescent="0.25">
      <c r="B662" s="12">
        <v>40784</v>
      </c>
      <c r="C662" s="18">
        <v>27.618739999999999</v>
      </c>
      <c r="D662">
        <f t="shared" si="19"/>
        <v>1.2870942399487051E-2</v>
      </c>
    </row>
    <row r="663" spans="2:4" x14ac:dyDescent="0.25">
      <c r="B663" s="12">
        <v>40777</v>
      </c>
      <c r="C663" s="18">
        <v>27.267778</v>
      </c>
      <c r="D663">
        <f t="shared" si="19"/>
        <v>1.9799752153880634E-2</v>
      </c>
    </row>
    <row r="664" spans="2:4" x14ac:dyDescent="0.25">
      <c r="B664" s="12">
        <v>40770</v>
      </c>
      <c r="C664" s="18">
        <v>26.738365000000002</v>
      </c>
      <c r="D664">
        <f t="shared" si="19"/>
        <v>-7.7002384372204635E-2</v>
      </c>
    </row>
    <row r="665" spans="2:4" x14ac:dyDescent="0.25">
      <c r="B665" s="12">
        <v>40763</v>
      </c>
      <c r="C665" s="18">
        <v>28.969051</v>
      </c>
      <c r="D665">
        <f t="shared" si="19"/>
        <v>1.5429887229259309E-2</v>
      </c>
    </row>
    <row r="666" spans="2:4" x14ac:dyDescent="0.25">
      <c r="B666" s="12">
        <v>40756</v>
      </c>
      <c r="C666" s="18">
        <v>28.528853999999999</v>
      </c>
      <c r="D666">
        <f t="shared" si="19"/>
        <v>-5.5905168168807418E-2</v>
      </c>
    </row>
    <row r="667" spans="2:4" x14ac:dyDescent="0.25">
      <c r="B667" s="12">
        <v>40749</v>
      </c>
      <c r="C667" s="18">
        <v>30.218208000000001</v>
      </c>
      <c r="D667">
        <f t="shared" si="19"/>
        <v>-4.6546889405091108E-2</v>
      </c>
    </row>
    <row r="668" spans="2:4" x14ac:dyDescent="0.25">
      <c r="B668" s="12">
        <v>40742</v>
      </c>
      <c r="C668" s="18">
        <v>31.693439000000001</v>
      </c>
      <c r="D668">
        <f t="shared" si="19"/>
        <v>1.2927664613566758E-2</v>
      </c>
    </row>
    <row r="669" spans="2:4" x14ac:dyDescent="0.25">
      <c r="B669" s="12">
        <v>40735</v>
      </c>
      <c r="C669" s="18">
        <v>31.288945999999999</v>
      </c>
      <c r="D669">
        <f t="shared" si="19"/>
        <v>-3.6035482334703106E-3</v>
      </c>
    </row>
    <row r="670" spans="2:4" x14ac:dyDescent="0.25">
      <c r="B670" s="12">
        <v>40728</v>
      </c>
      <c r="C670" s="18">
        <v>31.402104999999999</v>
      </c>
      <c r="D670">
        <f t="shared" si="19"/>
        <v>8.1451706213058195E-3</v>
      </c>
    </row>
    <row r="671" spans="2:4" x14ac:dyDescent="0.25">
      <c r="B671" s="12">
        <v>40721</v>
      </c>
      <c r="C671" s="18">
        <v>31.148396000000002</v>
      </c>
      <c r="D671">
        <f t="shared" si="19"/>
        <v>8.8229719620205982E-2</v>
      </c>
    </row>
    <row r="672" spans="2:4" x14ac:dyDescent="0.25">
      <c r="B672" s="12">
        <v>40714</v>
      </c>
      <c r="C672" s="18">
        <v>28.622997000000002</v>
      </c>
      <c r="D672">
        <f t="shared" si="19"/>
        <v>2.949877758921593E-2</v>
      </c>
    </row>
    <row r="673" spans="2:4" x14ac:dyDescent="0.25">
      <c r="B673" s="12">
        <v>40707</v>
      </c>
      <c r="C673" s="18">
        <v>27.802847</v>
      </c>
      <c r="D673">
        <f t="shared" si="19"/>
        <v>3.4076275784258314E-3</v>
      </c>
    </row>
    <row r="674" spans="2:4" x14ac:dyDescent="0.25">
      <c r="B674" s="12">
        <v>40700</v>
      </c>
      <c r="C674" s="18">
        <v>27.708427</v>
      </c>
      <c r="D674">
        <f t="shared" si="19"/>
        <v>-2.3295117012609334E-2</v>
      </c>
    </row>
    <row r="675" spans="2:4" x14ac:dyDescent="0.25">
      <c r="B675" s="12">
        <v>40693</v>
      </c>
      <c r="C675" s="18">
        <v>28.369292999999999</v>
      </c>
      <c r="D675">
        <f t="shared" si="19"/>
        <v>-5.5773491556400989E-2</v>
      </c>
    </row>
    <row r="676" spans="2:4" x14ac:dyDescent="0.25">
      <c r="B676" s="12">
        <v>40686</v>
      </c>
      <c r="C676" s="18">
        <v>30.045007999999999</v>
      </c>
      <c r="D676">
        <f t="shared" si="19"/>
        <v>-1.1646157247070965E-2</v>
      </c>
    </row>
    <row r="677" spans="2:4" x14ac:dyDescent="0.25">
      <c r="B677" s="12">
        <v>40679</v>
      </c>
      <c r="C677" s="18">
        <v>30.399039999999999</v>
      </c>
      <c r="D677">
        <f t="shared" si="19"/>
        <v>2.4050898014885469E-2</v>
      </c>
    </row>
    <row r="678" spans="2:4" x14ac:dyDescent="0.25">
      <c r="B678" s="12">
        <v>40672</v>
      </c>
      <c r="C678" s="18">
        <v>29.685086999999999</v>
      </c>
      <c r="D678">
        <f t="shared" si="19"/>
        <v>3.881903297062328E-2</v>
      </c>
    </row>
    <row r="679" spans="2:4" x14ac:dyDescent="0.25">
      <c r="B679" s="12">
        <v>40665</v>
      </c>
      <c r="C679" s="18">
        <v>28.575801999999999</v>
      </c>
      <c r="D679">
        <f t="shared" si="19"/>
        <v>3.1083768342853313E-2</v>
      </c>
    </row>
    <row r="680" spans="2:4" x14ac:dyDescent="0.25">
      <c r="B680" s="12">
        <v>40658</v>
      </c>
      <c r="C680" s="18">
        <v>27.714335999999999</v>
      </c>
      <c r="D680">
        <f t="shared" si="19"/>
        <v>-2.1866078593452465E-2</v>
      </c>
    </row>
    <row r="681" spans="2:4" x14ac:dyDescent="0.25">
      <c r="B681" s="12">
        <v>40651</v>
      </c>
      <c r="C681" s="18">
        <v>28.333887000000001</v>
      </c>
      <c r="D681">
        <f t="shared" si="19"/>
        <v>6.9197132026486141E-3</v>
      </c>
    </row>
    <row r="682" spans="2:4" x14ac:dyDescent="0.25">
      <c r="B682" s="12">
        <v>40644</v>
      </c>
      <c r="C682" s="18">
        <v>28.139171999999999</v>
      </c>
      <c r="D682">
        <f t="shared" si="19"/>
        <v>2.382623636659198E-2</v>
      </c>
    </row>
    <row r="683" spans="2:4" x14ac:dyDescent="0.25">
      <c r="B683" s="12">
        <v>40637</v>
      </c>
      <c r="C683" s="18">
        <v>27.484324000000001</v>
      </c>
      <c r="D683">
        <f t="shared" si="19"/>
        <v>-3.6176751401268969E-2</v>
      </c>
    </row>
    <row r="684" spans="2:4" x14ac:dyDescent="0.25">
      <c r="B684" s="12">
        <v>40630</v>
      </c>
      <c r="C684" s="18">
        <v>28.515937999999998</v>
      </c>
      <c r="D684">
        <f t="shared" si="19"/>
        <v>6.6184452330298127E-2</v>
      </c>
    </row>
    <row r="685" spans="2:4" x14ac:dyDescent="0.25">
      <c r="B685" s="12">
        <v>40623</v>
      </c>
      <c r="C685" s="18">
        <v>26.745782999999999</v>
      </c>
      <c r="D685">
        <f t="shared" si="19"/>
        <v>-1.212361608092305E-2</v>
      </c>
    </row>
    <row r="686" spans="2:4" x14ac:dyDescent="0.25">
      <c r="B686" s="12">
        <v>40616</v>
      </c>
      <c r="C686" s="18">
        <v>27.074017999999999</v>
      </c>
      <c r="D686">
        <f t="shared" si="19"/>
        <v>-1.7025053754250896E-2</v>
      </c>
    </row>
    <row r="687" spans="2:4" x14ac:dyDescent="0.25">
      <c r="B687" s="12">
        <v>40609</v>
      </c>
      <c r="C687" s="18">
        <v>27.542937999999999</v>
      </c>
      <c r="D687">
        <f t="shared" si="19"/>
        <v>1.4464447348042198E-2</v>
      </c>
    </row>
    <row r="688" spans="2:4" x14ac:dyDescent="0.25">
      <c r="B688" s="12">
        <v>40602</v>
      </c>
      <c r="C688" s="18">
        <v>27.150224999999999</v>
      </c>
      <c r="D688">
        <f t="shared" si="19"/>
        <v>-2.0304393052207881E-2</v>
      </c>
    </row>
    <row r="689" spans="2:4" x14ac:dyDescent="0.25">
      <c r="B689" s="12">
        <v>40595</v>
      </c>
      <c r="C689" s="18">
        <v>27.712918999999999</v>
      </c>
      <c r="D689">
        <f t="shared" si="19"/>
        <v>-5.6287363772437038E-2</v>
      </c>
    </row>
    <row r="690" spans="2:4" x14ac:dyDescent="0.25">
      <c r="B690" s="12">
        <v>40588</v>
      </c>
      <c r="C690" s="18">
        <v>29.365845</v>
      </c>
      <c r="D690">
        <f t="shared" si="19"/>
        <v>1.2325365971892266E-2</v>
      </c>
    </row>
    <row r="691" spans="2:4" x14ac:dyDescent="0.25">
      <c r="B691" s="12">
        <v>40581</v>
      </c>
      <c r="C691" s="18">
        <v>29.008306999999999</v>
      </c>
      <c r="D691">
        <f t="shared" si="19"/>
        <v>1.020636123082963E-2</v>
      </c>
    </row>
    <row r="692" spans="2:4" x14ac:dyDescent="0.25">
      <c r="B692" s="12">
        <v>40574</v>
      </c>
      <c r="C692" s="18">
        <v>28.715229000000001</v>
      </c>
      <c r="D692">
        <f t="shared" si="19"/>
        <v>8.4329500014613812E-2</v>
      </c>
    </row>
    <row r="693" spans="2:4" x14ac:dyDescent="0.25">
      <c r="B693" s="12">
        <v>40567</v>
      </c>
      <c r="C693" s="18">
        <v>26.482013999999999</v>
      </c>
      <c r="D693">
        <f t="shared" si="19"/>
        <v>-2.6293051956367886E-2</v>
      </c>
    </row>
    <row r="694" spans="2:4" x14ac:dyDescent="0.25">
      <c r="B694" s="12">
        <v>40560</v>
      </c>
      <c r="C694" s="18">
        <v>27.197109000000001</v>
      </c>
      <c r="D694">
        <f t="shared" si="19"/>
        <v>5.416666589650454E-3</v>
      </c>
    </row>
    <row r="695" spans="2:4" x14ac:dyDescent="0.25">
      <c r="B695" s="12">
        <v>40553</v>
      </c>
      <c r="C695" s="18">
        <v>27.050585000000002</v>
      </c>
      <c r="D695">
        <f t="shared" si="19"/>
        <v>-8.1322071713751942E-4</v>
      </c>
    </row>
    <row r="696" spans="2:4" x14ac:dyDescent="0.25">
      <c r="B696" s="12">
        <v>40546</v>
      </c>
      <c r="C696" s="18">
        <v>27.072600999999999</v>
      </c>
      <c r="D696">
        <f t="shared" si="19"/>
        <v>1.5074068359277604E-3</v>
      </c>
    </row>
    <row r="697" spans="2:4" x14ac:dyDescent="0.25">
      <c r="B697" s="12">
        <v>40539</v>
      </c>
      <c r="C697" s="18">
        <v>27.031853000000002</v>
      </c>
      <c r="D697">
        <f t="shared" si="19"/>
        <v>-6.6308632414451285E-3</v>
      </c>
    </row>
    <row r="698" spans="2:4" x14ac:dyDescent="0.25">
      <c r="B698" s="12">
        <v>40532</v>
      </c>
      <c r="C698" s="18">
        <v>27.212294</v>
      </c>
      <c r="D698">
        <f t="shared" si="19"/>
        <v>-6.2938534741922236E-2</v>
      </c>
    </row>
    <row r="699" spans="2:4" x14ac:dyDescent="0.25">
      <c r="B699" s="12">
        <v>40525</v>
      </c>
      <c r="C699" s="18">
        <v>29.040030999999999</v>
      </c>
      <c r="D699">
        <f t="shared" si="19"/>
        <v>8.2863410713092112E-3</v>
      </c>
    </row>
    <row r="700" spans="2:4" x14ac:dyDescent="0.25">
      <c r="B700" s="12">
        <v>40518</v>
      </c>
      <c r="C700" s="18">
        <v>28.801373000000002</v>
      </c>
      <c r="D700">
        <f t="shared" si="19"/>
        <v>-1.6693562343589541E-2</v>
      </c>
    </row>
    <row r="701" spans="2:4" x14ac:dyDescent="0.25">
      <c r="B701" s="12">
        <v>40511</v>
      </c>
      <c r="C701" s="18">
        <v>29.290333</v>
      </c>
      <c r="D701">
        <f t="shared" si="19"/>
        <v>1.677101150416993E-2</v>
      </c>
    </row>
    <row r="702" spans="2:4" x14ac:dyDescent="0.25">
      <c r="B702" s="12">
        <v>40504</v>
      </c>
      <c r="C702" s="18">
        <v>28.807206999999998</v>
      </c>
      <c r="D702">
        <f t="shared" si="19"/>
        <v>9.1765851555243305E-3</v>
      </c>
    </row>
    <row r="703" spans="2:4" x14ac:dyDescent="0.25">
      <c r="B703" s="12">
        <v>40497</v>
      </c>
      <c r="C703" s="18">
        <v>28.545259000000001</v>
      </c>
      <c r="D703">
        <f t="shared" si="19"/>
        <v>8.0164566683806893E-3</v>
      </c>
    </row>
    <row r="704" spans="2:4" x14ac:dyDescent="0.25">
      <c r="B704" s="12">
        <v>40490</v>
      </c>
      <c r="C704" s="18">
        <v>28.318247</v>
      </c>
      <c r="D704">
        <f t="shared" si="19"/>
        <v>9.5454293797974099E-3</v>
      </c>
    </row>
    <row r="705" spans="2:4" x14ac:dyDescent="0.25">
      <c r="B705" s="12">
        <v>40483</v>
      </c>
      <c r="C705" s="18">
        <v>28.050492999999999</v>
      </c>
      <c r="D705">
        <f t="shared" si="19"/>
        <v>5.4255230066394766E-2</v>
      </c>
    </row>
    <row r="706" spans="2:4" x14ac:dyDescent="0.25">
      <c r="B706" s="12">
        <v>40476</v>
      </c>
      <c r="C706" s="18">
        <v>26.606928</v>
      </c>
      <c r="D706">
        <f t="shared" si="19"/>
        <v>-2.4749589016994644E-2</v>
      </c>
    </row>
    <row r="707" spans="2:4" x14ac:dyDescent="0.25">
      <c r="B707" s="12">
        <v>40469</v>
      </c>
      <c r="C707" s="18">
        <v>27.282150000000001</v>
      </c>
      <c r="D707">
        <f t="shared" ref="D707:D770" si="20">C707/C708-1</f>
        <v>4.7608358057835032E-2</v>
      </c>
    </row>
    <row r="708" spans="2:4" x14ac:dyDescent="0.25">
      <c r="B708" s="12">
        <v>40462</v>
      </c>
      <c r="C708" s="18">
        <v>26.042318000000002</v>
      </c>
      <c r="D708">
        <f t="shared" si="20"/>
        <v>2.1480080754070929E-2</v>
      </c>
    </row>
    <row r="709" spans="2:4" x14ac:dyDescent="0.25">
      <c r="B709" s="12">
        <v>40455</v>
      </c>
      <c r="C709" s="18">
        <v>25.494689999999999</v>
      </c>
      <c r="D709">
        <f t="shared" si="20"/>
        <v>2.6285134339720795E-2</v>
      </c>
    </row>
    <row r="710" spans="2:4" x14ac:dyDescent="0.25">
      <c r="B710" s="12">
        <v>40448</v>
      </c>
      <c r="C710" s="18">
        <v>24.841722000000001</v>
      </c>
      <c r="D710">
        <f t="shared" si="20"/>
        <v>-1.4217028887034133E-2</v>
      </c>
    </row>
    <row r="711" spans="2:4" x14ac:dyDescent="0.25">
      <c r="B711" s="12">
        <v>40441</v>
      </c>
      <c r="C711" s="18">
        <v>25.199991000000001</v>
      </c>
      <c r="D711">
        <f t="shared" si="20"/>
        <v>-2.5039169645682535E-2</v>
      </c>
    </row>
    <row r="712" spans="2:4" x14ac:dyDescent="0.25">
      <c r="B712" s="12">
        <v>40434</v>
      </c>
      <c r="C712" s="18">
        <v>25.847183000000001</v>
      </c>
      <c r="D712">
        <f t="shared" si="20"/>
        <v>-4.4685088653584337E-4</v>
      </c>
    </row>
    <row r="713" spans="2:4" x14ac:dyDescent="0.25">
      <c r="B713" s="12">
        <v>40427</v>
      </c>
      <c r="C713" s="18">
        <v>25.858737999999999</v>
      </c>
      <c r="D713">
        <f t="shared" si="20"/>
        <v>4.2639805242505879E-3</v>
      </c>
    </row>
    <row r="714" spans="2:4" x14ac:dyDescent="0.25">
      <c r="B714" s="12">
        <v>40420</v>
      </c>
      <c r="C714" s="18">
        <v>25.748944999999999</v>
      </c>
      <c r="D714">
        <f t="shared" si="20"/>
        <v>4.87172969566525E-2</v>
      </c>
    </row>
    <row r="715" spans="2:4" x14ac:dyDescent="0.25">
      <c r="B715" s="12">
        <v>40413</v>
      </c>
      <c r="C715" s="18">
        <v>24.552799</v>
      </c>
      <c r="D715">
        <f t="shared" si="20"/>
        <v>2.9561483644082953E-2</v>
      </c>
    </row>
    <row r="716" spans="2:4" x14ac:dyDescent="0.25">
      <c r="B716" s="12">
        <v>40406</v>
      </c>
      <c r="C716" s="18">
        <v>23.847822000000001</v>
      </c>
      <c r="D716">
        <f t="shared" si="20"/>
        <v>4.0857133566823745E-2</v>
      </c>
    </row>
    <row r="717" spans="2:4" x14ac:dyDescent="0.25">
      <c r="B717" s="12">
        <v>40399</v>
      </c>
      <c r="C717" s="18">
        <v>22.911715000000001</v>
      </c>
      <c r="D717">
        <f t="shared" si="20"/>
        <v>-5.1888756101638456E-2</v>
      </c>
    </row>
    <row r="718" spans="2:4" x14ac:dyDescent="0.25">
      <c r="B718" s="12">
        <v>40392</v>
      </c>
      <c r="C718" s="18">
        <v>24.16564</v>
      </c>
      <c r="D718">
        <f t="shared" si="20"/>
        <v>-1.6714382602499578E-3</v>
      </c>
    </row>
    <row r="719" spans="2:4" x14ac:dyDescent="0.25">
      <c r="B719" s="12">
        <v>40385</v>
      </c>
      <c r="C719" s="18">
        <v>24.206098999999998</v>
      </c>
      <c r="D719">
        <f t="shared" si="20"/>
        <v>-1.5973274714210284E-2</v>
      </c>
    </row>
    <row r="720" spans="2:4" x14ac:dyDescent="0.25">
      <c r="B720" s="12">
        <v>40378</v>
      </c>
      <c r="C720" s="18">
        <v>24.599025999999999</v>
      </c>
      <c r="D720">
        <f t="shared" si="20"/>
        <v>7.0673657542961621E-2</v>
      </c>
    </row>
    <row r="721" spans="2:4" x14ac:dyDescent="0.25">
      <c r="B721" s="12">
        <v>40371</v>
      </c>
      <c r="C721" s="18">
        <v>22.975279</v>
      </c>
      <c r="D721">
        <f t="shared" si="20"/>
        <v>1.7023144996656692E-2</v>
      </c>
    </row>
    <row r="722" spans="2:4" x14ac:dyDescent="0.25">
      <c r="B722" s="12">
        <v>40364</v>
      </c>
      <c r="C722" s="18">
        <v>22.590713999999998</v>
      </c>
      <c r="D722">
        <f t="shared" si="20"/>
        <v>2.4687613963977784E-2</v>
      </c>
    </row>
    <row r="723" spans="2:4" x14ac:dyDescent="0.25">
      <c r="B723" s="12">
        <v>40357</v>
      </c>
      <c r="C723" s="18">
        <v>22.04644</v>
      </c>
      <c r="D723">
        <f t="shared" si="20"/>
        <v>-1.3332986042068673E-2</v>
      </c>
    </row>
    <row r="724" spans="2:4" x14ac:dyDescent="0.25">
      <c r="B724" s="12">
        <v>40350</v>
      </c>
      <c r="C724" s="18">
        <v>22.344356999999999</v>
      </c>
      <c r="D724">
        <f t="shared" si="20"/>
        <v>-0.1232017614165104</v>
      </c>
    </row>
    <row r="725" spans="2:4" x14ac:dyDescent="0.25">
      <c r="B725" s="12">
        <v>40343</v>
      </c>
      <c r="C725" s="18">
        <v>25.484034999999999</v>
      </c>
      <c r="D725">
        <f t="shared" si="20"/>
        <v>2.7489168116334062E-2</v>
      </c>
    </row>
    <row r="726" spans="2:4" x14ac:dyDescent="0.25">
      <c r="B726" s="12">
        <v>40336</v>
      </c>
      <c r="C726" s="18">
        <v>24.802242</v>
      </c>
      <c r="D726">
        <f t="shared" si="20"/>
        <v>2.4130800071979985E-2</v>
      </c>
    </row>
    <row r="727" spans="2:4" x14ac:dyDescent="0.25">
      <c r="B727" s="12">
        <v>40329</v>
      </c>
      <c r="C727" s="18">
        <v>24.217846000000002</v>
      </c>
      <c r="D727">
        <f t="shared" si="20"/>
        <v>-1.4685141729317897E-2</v>
      </c>
    </row>
    <row r="728" spans="2:4" x14ac:dyDescent="0.25">
      <c r="B728" s="12">
        <v>40322</v>
      </c>
      <c r="C728" s="18">
        <v>24.578789</v>
      </c>
      <c r="D728">
        <f t="shared" si="20"/>
        <v>3.1249533229604776E-2</v>
      </c>
    </row>
    <row r="729" spans="2:4" x14ac:dyDescent="0.25">
      <c r="B729" s="12">
        <v>40315</v>
      </c>
      <c r="C729" s="18">
        <v>23.833988000000002</v>
      </c>
      <c r="D729">
        <f t="shared" si="20"/>
        <v>-4.3017843185019999E-2</v>
      </c>
    </row>
    <row r="730" spans="2:4" x14ac:dyDescent="0.25">
      <c r="B730" s="12">
        <v>40308</v>
      </c>
      <c r="C730" s="18">
        <v>24.905363000000001</v>
      </c>
      <c r="D730">
        <f t="shared" si="20"/>
        <v>2.0182399646216487E-2</v>
      </c>
    </row>
    <row r="731" spans="2:4" x14ac:dyDescent="0.25">
      <c r="B731" s="12">
        <v>40301</v>
      </c>
      <c r="C731" s="18">
        <v>24.412656999999999</v>
      </c>
      <c r="D731">
        <f t="shared" si="20"/>
        <v>-4.7820682765807643E-2</v>
      </c>
    </row>
    <row r="732" spans="2:4" x14ac:dyDescent="0.25">
      <c r="B732" s="12">
        <v>40294</v>
      </c>
      <c r="C732" s="18">
        <v>25.638718000000001</v>
      </c>
      <c r="D732">
        <f t="shared" si="20"/>
        <v>-8.0731579202125481E-2</v>
      </c>
    </row>
    <row r="733" spans="2:4" x14ac:dyDescent="0.25">
      <c r="B733" s="12">
        <v>40287</v>
      </c>
      <c r="C733" s="18">
        <v>27.890350000000002</v>
      </c>
      <c r="D733">
        <f t="shared" si="20"/>
        <v>3.8839211386041406E-2</v>
      </c>
    </row>
    <row r="734" spans="2:4" x14ac:dyDescent="0.25">
      <c r="B734" s="12">
        <v>40280</v>
      </c>
      <c r="C734" s="18">
        <v>26.84761</v>
      </c>
      <c r="D734">
        <f t="shared" si="20"/>
        <v>6.8432810742027339E-3</v>
      </c>
    </row>
    <row r="735" spans="2:4" x14ac:dyDescent="0.25">
      <c r="B735" s="12">
        <v>40273</v>
      </c>
      <c r="C735" s="18">
        <v>26.665133000000001</v>
      </c>
      <c r="D735">
        <f t="shared" si="20"/>
        <v>5.1685852097539842E-2</v>
      </c>
    </row>
    <row r="736" spans="2:4" x14ac:dyDescent="0.25">
      <c r="B736" s="12">
        <v>40266</v>
      </c>
      <c r="C736" s="18">
        <v>25.354655999999999</v>
      </c>
      <c r="D736">
        <f t="shared" si="20"/>
        <v>4.7412701639508725E-3</v>
      </c>
    </row>
    <row r="737" spans="2:4" x14ac:dyDescent="0.25">
      <c r="B737" s="12">
        <v>40259</v>
      </c>
      <c r="C737" s="18">
        <v>25.235009999999999</v>
      </c>
      <c r="D737">
        <f t="shared" si="20"/>
        <v>1.466227621850491E-2</v>
      </c>
    </row>
    <row r="738" spans="2:4" x14ac:dyDescent="0.25">
      <c r="B738" s="12">
        <v>40252</v>
      </c>
      <c r="C738" s="18">
        <v>24.870353999999999</v>
      </c>
      <c r="D738">
        <f t="shared" si="20"/>
        <v>3.8791133319196147E-2</v>
      </c>
    </row>
    <row r="739" spans="2:4" x14ac:dyDescent="0.25">
      <c r="B739" s="12">
        <v>40245</v>
      </c>
      <c r="C739" s="18">
        <v>23.941631000000001</v>
      </c>
      <c r="D739">
        <f t="shared" si="20"/>
        <v>2.5377784643619616E-2</v>
      </c>
    </row>
    <row r="740" spans="2:4" x14ac:dyDescent="0.25">
      <c r="B740" s="12">
        <v>40238</v>
      </c>
      <c r="C740" s="18">
        <v>23.349083</v>
      </c>
      <c r="D740">
        <f t="shared" si="20"/>
        <v>1.060449247137174E-2</v>
      </c>
    </row>
    <row r="741" spans="2:4" x14ac:dyDescent="0.25">
      <c r="B741" s="12">
        <v>40231</v>
      </c>
      <c r="C741" s="18">
        <v>23.104075999999999</v>
      </c>
      <c r="D741">
        <f t="shared" si="20"/>
        <v>-1.2180825553990804E-2</v>
      </c>
    </row>
    <row r="742" spans="2:4" x14ac:dyDescent="0.25">
      <c r="B742" s="12">
        <v>40224</v>
      </c>
      <c r="C742" s="18">
        <v>23.388973</v>
      </c>
      <c r="D742">
        <f t="shared" si="20"/>
        <v>5.2834301272198347E-2</v>
      </c>
    </row>
    <row r="743" spans="2:4" x14ac:dyDescent="0.25">
      <c r="B743" s="12">
        <v>40217</v>
      </c>
      <c r="C743" s="18">
        <v>22.215246</v>
      </c>
      <c r="D743">
        <f t="shared" si="20"/>
        <v>3.7244097929326037E-2</v>
      </c>
    </row>
    <row r="744" spans="2:4" x14ac:dyDescent="0.25">
      <c r="B744" s="12">
        <v>40210</v>
      </c>
      <c r="C744" s="18">
        <v>21.417567999999999</v>
      </c>
      <c r="D744">
        <f t="shared" si="20"/>
        <v>1.7045519569593548E-2</v>
      </c>
    </row>
    <row r="745" spans="2:4" x14ac:dyDescent="0.25">
      <c r="B745" s="12">
        <v>40203</v>
      </c>
      <c r="C745" s="18">
        <v>21.058613000000001</v>
      </c>
      <c r="D745">
        <f t="shared" si="20"/>
        <v>2.2123986369423587E-2</v>
      </c>
    </row>
    <row r="746" spans="2:4" x14ac:dyDescent="0.25">
      <c r="B746" s="12">
        <v>40196</v>
      </c>
      <c r="C746" s="18">
        <v>20.602796999999999</v>
      </c>
      <c r="D746">
        <f t="shared" si="20"/>
        <v>2.4362598598295371E-2</v>
      </c>
    </row>
    <row r="747" spans="2:4" x14ac:dyDescent="0.25">
      <c r="B747" s="12">
        <v>40189</v>
      </c>
      <c r="C747" s="18">
        <v>20.112797</v>
      </c>
      <c r="D747">
        <f t="shared" si="20"/>
        <v>4.1753322774983781E-2</v>
      </c>
    </row>
    <row r="748" spans="2:4" x14ac:dyDescent="0.25">
      <c r="B748" s="12">
        <v>40182</v>
      </c>
      <c r="C748" s="18">
        <v>19.306678999999999</v>
      </c>
      <c r="D748">
        <f t="shared" si="20"/>
        <v>-2.6803350973351514E-2</v>
      </c>
    </row>
    <row r="749" spans="2:4" x14ac:dyDescent="0.25">
      <c r="B749" s="12">
        <v>40175</v>
      </c>
      <c r="C749" s="18">
        <v>19.838415000000001</v>
      </c>
      <c r="D749">
        <f t="shared" si="20"/>
        <v>-2.3935130977804864E-2</v>
      </c>
    </row>
    <row r="750" spans="2:4" x14ac:dyDescent="0.25">
      <c r="B750" s="12">
        <v>40168</v>
      </c>
      <c r="C750" s="18">
        <v>20.324894</v>
      </c>
      <c r="D750">
        <f t="shared" si="20"/>
        <v>2.2772494306285251E-2</v>
      </c>
    </row>
    <row r="751" spans="2:4" x14ac:dyDescent="0.25">
      <c r="B751" s="12">
        <v>40161</v>
      </c>
      <c r="C751" s="18">
        <v>19.872350999999998</v>
      </c>
      <c r="D751">
        <f t="shared" si="20"/>
        <v>8.2588399609921925E-2</v>
      </c>
    </row>
    <row r="752" spans="2:4" x14ac:dyDescent="0.25">
      <c r="B752" s="12">
        <v>40154</v>
      </c>
      <c r="C752" s="18">
        <v>18.356331000000001</v>
      </c>
      <c r="D752">
        <f t="shared" si="20"/>
        <v>7.4509743657855676E-3</v>
      </c>
    </row>
    <row r="753" spans="2:4" x14ac:dyDescent="0.25">
      <c r="B753" s="12">
        <v>40147</v>
      </c>
      <c r="C753" s="18">
        <v>18.220569999999999</v>
      </c>
      <c r="D753">
        <f t="shared" si="20"/>
        <v>3.4028870976245296E-2</v>
      </c>
    </row>
    <row r="754" spans="2:4" x14ac:dyDescent="0.25">
      <c r="B754" s="12">
        <v>40140</v>
      </c>
      <c r="C754" s="18">
        <v>17.620949</v>
      </c>
      <c r="D754">
        <f t="shared" si="20"/>
        <v>-9.2235643652316401E-3</v>
      </c>
    </row>
    <row r="755" spans="2:4" x14ac:dyDescent="0.25">
      <c r="B755" s="12">
        <v>40133</v>
      </c>
      <c r="C755" s="18">
        <v>17.784990000000001</v>
      </c>
      <c r="D755">
        <f t="shared" si="20"/>
        <v>-2.0561339549022839E-2</v>
      </c>
    </row>
    <row r="756" spans="2:4" x14ac:dyDescent="0.25">
      <c r="B756" s="12">
        <v>40126</v>
      </c>
      <c r="C756" s="18">
        <v>18.158349999999999</v>
      </c>
      <c r="D756">
        <f t="shared" si="20"/>
        <v>-1.6844936564764046E-2</v>
      </c>
    </row>
    <row r="757" spans="2:4" x14ac:dyDescent="0.25">
      <c r="B757" s="12">
        <v>40119</v>
      </c>
      <c r="C757" s="18">
        <v>18.469467000000002</v>
      </c>
      <c r="D757">
        <f t="shared" si="20"/>
        <v>7.7202477508885536E-2</v>
      </c>
    </row>
    <row r="758" spans="2:4" x14ac:dyDescent="0.25">
      <c r="B758" s="12">
        <v>40112</v>
      </c>
      <c r="C758" s="18">
        <v>17.145771</v>
      </c>
      <c r="D758">
        <f t="shared" si="20"/>
        <v>-3.1320144211272383E-2</v>
      </c>
    </row>
    <row r="759" spans="2:4" x14ac:dyDescent="0.25">
      <c r="B759" s="12">
        <v>40105</v>
      </c>
      <c r="C759" s="18">
        <v>17.700142</v>
      </c>
      <c r="D759">
        <f t="shared" si="20"/>
        <v>-5.7813635222327298E-2</v>
      </c>
    </row>
    <row r="760" spans="2:4" x14ac:dyDescent="0.25">
      <c r="B760" s="12">
        <v>40098</v>
      </c>
      <c r="C760" s="18">
        <v>18.786242999999999</v>
      </c>
      <c r="D760">
        <f t="shared" si="20"/>
        <v>1.4248697949565958E-2</v>
      </c>
    </row>
    <row r="761" spans="2:4" x14ac:dyDescent="0.25">
      <c r="B761" s="12">
        <v>40091</v>
      </c>
      <c r="C761" s="18">
        <v>18.522324000000001</v>
      </c>
      <c r="D761">
        <f t="shared" si="20"/>
        <v>-6.3249779790723881E-3</v>
      </c>
    </row>
    <row r="762" spans="2:4" x14ac:dyDescent="0.25">
      <c r="B762" s="12">
        <v>40084</v>
      </c>
      <c r="C762" s="18">
        <v>18.640222999999999</v>
      </c>
      <c r="D762">
        <f t="shared" si="20"/>
        <v>-6.7415823652843598E-2</v>
      </c>
    </row>
    <row r="763" spans="2:4" x14ac:dyDescent="0.25">
      <c r="B763" s="12">
        <v>40077</v>
      </c>
      <c r="C763" s="18">
        <v>19.987711000000001</v>
      </c>
      <c r="D763">
        <f t="shared" si="20"/>
        <v>-4.0948327153243147E-2</v>
      </c>
    </row>
    <row r="764" spans="2:4" x14ac:dyDescent="0.25">
      <c r="B764" s="12">
        <v>40070</v>
      </c>
      <c r="C764" s="18">
        <v>20.84112</v>
      </c>
      <c r="D764">
        <f t="shared" si="20"/>
        <v>7.4384608916923334E-2</v>
      </c>
    </row>
    <row r="765" spans="2:4" x14ac:dyDescent="0.25">
      <c r="B765" s="12">
        <v>40063</v>
      </c>
      <c r="C765" s="18">
        <v>19.398192999999999</v>
      </c>
      <c r="D765">
        <f t="shared" si="20"/>
        <v>4.068772488188932E-3</v>
      </c>
    </row>
    <row r="766" spans="2:4" x14ac:dyDescent="0.25">
      <c r="B766" s="12">
        <v>40056</v>
      </c>
      <c r="C766" s="18">
        <v>19.319586000000001</v>
      </c>
      <c r="D766">
        <f t="shared" si="20"/>
        <v>2.6551865386198248E-2</v>
      </c>
    </row>
    <row r="767" spans="2:4" x14ac:dyDescent="0.25">
      <c r="B767" s="12">
        <v>40049</v>
      </c>
      <c r="C767" s="18">
        <v>18.819883000000001</v>
      </c>
      <c r="D767">
        <f t="shared" si="20"/>
        <v>7.5136790104632922E-3</v>
      </c>
    </row>
    <row r="768" spans="2:4" x14ac:dyDescent="0.25">
      <c r="B768" s="12">
        <v>40042</v>
      </c>
      <c r="C768" s="18">
        <v>18.679531000000001</v>
      </c>
      <c r="D768">
        <f t="shared" si="20"/>
        <v>4.9195707828055824E-2</v>
      </c>
    </row>
    <row r="769" spans="2:4" x14ac:dyDescent="0.25">
      <c r="B769" s="12">
        <v>40035</v>
      </c>
      <c r="C769" s="18">
        <v>17.803667000000001</v>
      </c>
      <c r="D769">
        <f t="shared" si="20"/>
        <v>-6.5781669205322579E-3</v>
      </c>
    </row>
    <row r="770" spans="2:4" x14ac:dyDescent="0.25">
      <c r="B770" s="12">
        <v>40028</v>
      </c>
      <c r="C770" s="18">
        <v>17.921558000000001</v>
      </c>
      <c r="D770">
        <f t="shared" si="20"/>
        <v>-1.4511432350744036E-2</v>
      </c>
    </row>
    <row r="771" spans="2:4" x14ac:dyDescent="0.25">
      <c r="B771" s="12">
        <v>40021</v>
      </c>
      <c r="C771" s="18">
        <v>18.185455000000001</v>
      </c>
      <c r="D771">
        <f t="shared" ref="D771:D834" si="21">C771/C772-1</f>
        <v>-3.371051775401579E-2</v>
      </c>
    </row>
    <row r="772" spans="2:4" x14ac:dyDescent="0.25">
      <c r="B772" s="12">
        <v>40014</v>
      </c>
      <c r="C772" s="18">
        <v>18.819883000000001</v>
      </c>
      <c r="D772">
        <f t="shared" si="21"/>
        <v>-5.6368378230623462E-3</v>
      </c>
    </row>
    <row r="773" spans="2:4" x14ac:dyDescent="0.25">
      <c r="B773" s="12">
        <v>40007</v>
      </c>
      <c r="C773" s="18">
        <v>18.926569000000001</v>
      </c>
      <c r="D773">
        <f t="shared" si="21"/>
        <v>4.9882392410675713E-2</v>
      </c>
    </row>
    <row r="774" spans="2:4" x14ac:dyDescent="0.25">
      <c r="B774" s="12">
        <v>40000</v>
      </c>
      <c r="C774" s="18">
        <v>18.027322999999999</v>
      </c>
      <c r="D774">
        <f t="shared" si="21"/>
        <v>-2.1173962075853869E-2</v>
      </c>
    </row>
    <row r="775" spans="2:4" x14ac:dyDescent="0.25">
      <c r="B775" s="12">
        <v>39993</v>
      </c>
      <c r="C775" s="18">
        <v>18.417290000000001</v>
      </c>
      <c r="D775">
        <f t="shared" si="21"/>
        <v>2.6389217693853606E-2</v>
      </c>
    </row>
    <row r="776" spans="2:4" x14ac:dyDescent="0.25">
      <c r="B776" s="12">
        <v>39986</v>
      </c>
      <c r="C776" s="18">
        <v>17.943767999999999</v>
      </c>
      <c r="D776">
        <f t="shared" si="21"/>
        <v>-7.1757526522554071E-2</v>
      </c>
    </row>
    <row r="777" spans="2:4" x14ac:dyDescent="0.25">
      <c r="B777" s="12">
        <v>39979</v>
      </c>
      <c r="C777" s="18">
        <v>19.330905999999999</v>
      </c>
      <c r="D777">
        <f t="shared" si="21"/>
        <v>2.6627275342604229E-2</v>
      </c>
    </row>
    <row r="778" spans="2:4" x14ac:dyDescent="0.25">
      <c r="B778" s="12">
        <v>39972</v>
      </c>
      <c r="C778" s="18">
        <v>18.829526999999999</v>
      </c>
      <c r="D778">
        <f t="shared" si="21"/>
        <v>-3.235067094779609E-2</v>
      </c>
    </row>
    <row r="779" spans="2:4" x14ac:dyDescent="0.25">
      <c r="B779" s="12">
        <v>39965</v>
      </c>
      <c r="C779" s="18">
        <v>19.459040000000002</v>
      </c>
      <c r="D779">
        <f t="shared" si="21"/>
        <v>-3.4282671367450779E-2</v>
      </c>
    </row>
    <row r="780" spans="2:4" x14ac:dyDescent="0.25">
      <c r="B780" s="12">
        <v>39958</v>
      </c>
      <c r="C780" s="18">
        <v>20.149830000000001</v>
      </c>
      <c r="D780">
        <f t="shared" si="21"/>
        <v>9.4733732160239725E-2</v>
      </c>
    </row>
    <row r="781" spans="2:4" x14ac:dyDescent="0.25">
      <c r="B781" s="12">
        <v>39951</v>
      </c>
      <c r="C781" s="18">
        <v>18.406147000000001</v>
      </c>
      <c r="D781">
        <f t="shared" si="21"/>
        <v>-3.1084891993622521E-2</v>
      </c>
    </row>
    <row r="782" spans="2:4" x14ac:dyDescent="0.25">
      <c r="B782" s="12">
        <v>39944</v>
      </c>
      <c r="C782" s="18">
        <v>18.996656000000002</v>
      </c>
      <c r="D782">
        <f t="shared" si="21"/>
        <v>-5.3303652334632745E-2</v>
      </c>
    </row>
    <row r="783" spans="2:4" x14ac:dyDescent="0.25">
      <c r="B783" s="12">
        <v>39937</v>
      </c>
      <c r="C783" s="18">
        <v>20.066261000000001</v>
      </c>
      <c r="D783">
        <f t="shared" si="21"/>
        <v>-2.768516341517091E-3</v>
      </c>
    </row>
    <row r="784" spans="2:4" x14ac:dyDescent="0.25">
      <c r="B784" s="12">
        <v>39930</v>
      </c>
      <c r="C784" s="18">
        <v>20.121969</v>
      </c>
      <c r="D784">
        <f t="shared" si="21"/>
        <v>-9.063461120863936E-2</v>
      </c>
    </row>
    <row r="785" spans="2:4" x14ac:dyDescent="0.25">
      <c r="B785" s="12">
        <v>39923</v>
      </c>
      <c r="C785" s="18">
        <v>22.127485</v>
      </c>
      <c r="D785">
        <f t="shared" si="21"/>
        <v>4.8065454897836535E-3</v>
      </c>
    </row>
    <row r="786" spans="2:4" x14ac:dyDescent="0.25">
      <c r="B786" s="12">
        <v>39916</v>
      </c>
      <c r="C786" s="18">
        <v>22.021636999999998</v>
      </c>
      <c r="D786">
        <f t="shared" si="21"/>
        <v>7.3215174076011857E-2</v>
      </c>
    </row>
    <row r="787" spans="2:4" x14ac:dyDescent="0.25">
      <c r="B787" s="12">
        <v>39909</v>
      </c>
      <c r="C787" s="18">
        <v>20.519311999999999</v>
      </c>
      <c r="D787">
        <f t="shared" si="21"/>
        <v>1.507265235306865E-2</v>
      </c>
    </row>
    <row r="788" spans="2:4" x14ac:dyDescent="0.25">
      <c r="B788" s="12">
        <v>39902</v>
      </c>
      <c r="C788" s="18">
        <v>20.214624000000001</v>
      </c>
      <c r="D788">
        <f t="shared" si="21"/>
        <v>3.0499740241944462E-2</v>
      </c>
    </row>
    <row r="789" spans="2:4" x14ac:dyDescent="0.25">
      <c r="B789" s="12">
        <v>39895</v>
      </c>
      <c r="C789" s="18">
        <v>19.616330999999999</v>
      </c>
      <c r="D789">
        <f t="shared" si="21"/>
        <v>4.5159439269913948E-2</v>
      </c>
    </row>
    <row r="790" spans="2:4" x14ac:dyDescent="0.25">
      <c r="B790" s="12">
        <v>39888</v>
      </c>
      <c r="C790" s="18">
        <v>18.768744999999999</v>
      </c>
      <c r="D790">
        <f t="shared" si="21"/>
        <v>0.18461529333938476</v>
      </c>
    </row>
    <row r="791" spans="2:4" x14ac:dyDescent="0.25">
      <c r="B791" s="12">
        <v>39881</v>
      </c>
      <c r="C791" s="18">
        <v>15.843747</v>
      </c>
      <c r="D791">
        <f t="shared" si="21"/>
        <v>0.15044259418346284</v>
      </c>
    </row>
    <row r="792" spans="2:4" x14ac:dyDescent="0.25">
      <c r="B792" s="12">
        <v>39874</v>
      </c>
      <c r="C792" s="18">
        <v>13.771871000000001</v>
      </c>
      <c r="D792">
        <f t="shared" si="21"/>
        <v>-8.4009158930023142E-2</v>
      </c>
    </row>
    <row r="793" spans="2:4" x14ac:dyDescent="0.25">
      <c r="B793" s="12">
        <v>39867</v>
      </c>
      <c r="C793" s="18">
        <v>15.034943999999999</v>
      </c>
      <c r="D793">
        <f t="shared" si="21"/>
        <v>-3.8611328839120329E-2</v>
      </c>
    </row>
    <row r="794" spans="2:4" x14ac:dyDescent="0.25">
      <c r="B794" s="12">
        <v>39860</v>
      </c>
      <c r="C794" s="18">
        <v>15.638778</v>
      </c>
      <c r="D794">
        <f t="shared" si="21"/>
        <v>-3.7175857994752204E-2</v>
      </c>
    </row>
    <row r="795" spans="2:4" x14ac:dyDescent="0.25">
      <c r="B795" s="12">
        <v>39853</v>
      </c>
      <c r="C795" s="18">
        <v>16.242611</v>
      </c>
      <c r="D795">
        <f t="shared" si="21"/>
        <v>2.19588947881868E-2</v>
      </c>
    </row>
    <row r="796" spans="2:4" x14ac:dyDescent="0.25">
      <c r="B796" s="12">
        <v>39846</v>
      </c>
      <c r="C796" s="18">
        <v>15.893605000000001</v>
      </c>
      <c r="D796">
        <f t="shared" si="21"/>
        <v>9.42028526537384E-2</v>
      </c>
    </row>
    <row r="797" spans="2:4" x14ac:dyDescent="0.25">
      <c r="B797" s="12">
        <v>39839</v>
      </c>
      <c r="C797" s="18">
        <v>14.525282000000001</v>
      </c>
      <c r="D797">
        <f t="shared" si="21"/>
        <v>-1.5396326635333857E-2</v>
      </c>
    </row>
    <row r="798" spans="2:4" x14ac:dyDescent="0.25">
      <c r="B798" s="12">
        <v>39832</v>
      </c>
      <c r="C798" s="18">
        <v>14.752414999999999</v>
      </c>
      <c r="D798">
        <f t="shared" si="21"/>
        <v>2.5414010033788514E-2</v>
      </c>
    </row>
    <row r="799" spans="2:4" x14ac:dyDescent="0.25">
      <c r="B799" s="12">
        <v>39825</v>
      </c>
      <c r="C799" s="18">
        <v>14.386789</v>
      </c>
      <c r="D799">
        <f t="shared" si="21"/>
        <v>-1.9837827688410248E-2</v>
      </c>
    </row>
    <row r="800" spans="2:4" x14ac:dyDescent="0.25">
      <c r="B800" s="12">
        <v>39818</v>
      </c>
      <c r="C800" s="18">
        <v>14.677968</v>
      </c>
      <c r="D800">
        <f t="shared" si="21"/>
        <v>-9.6818021048776348E-2</v>
      </c>
    </row>
    <row r="801" spans="2:4" x14ac:dyDescent="0.25">
      <c r="B801" s="12">
        <v>39811</v>
      </c>
      <c r="C801" s="18">
        <v>16.251396</v>
      </c>
      <c r="D801">
        <f t="shared" si="21"/>
        <v>3.6491375633728174E-2</v>
      </c>
    </row>
    <row r="802" spans="2:4" x14ac:dyDescent="0.25">
      <c r="B802" s="12">
        <v>39804</v>
      </c>
      <c r="C802" s="18">
        <v>15.679239000000001</v>
      </c>
      <c r="D802">
        <f t="shared" si="21"/>
        <v>-1.7513492768426175E-3</v>
      </c>
    </row>
    <row r="803" spans="2:4" x14ac:dyDescent="0.25">
      <c r="B803" s="12">
        <v>39797</v>
      </c>
      <c r="C803" s="18">
        <v>15.706747</v>
      </c>
      <c r="D803">
        <f t="shared" si="21"/>
        <v>0.29772744905075665</v>
      </c>
    </row>
    <row r="804" spans="2:4" x14ac:dyDescent="0.25">
      <c r="B804" s="12">
        <v>39790</v>
      </c>
      <c r="C804" s="18">
        <v>12.103270999999999</v>
      </c>
      <c r="D804">
        <f t="shared" si="21"/>
        <v>7.3170919856152317E-2</v>
      </c>
    </row>
    <row r="805" spans="2:4" x14ac:dyDescent="0.25">
      <c r="B805" s="12">
        <v>39783</v>
      </c>
      <c r="C805" s="18">
        <v>11.278046</v>
      </c>
      <c r="D805">
        <f t="shared" si="21"/>
        <v>0.12083056803954428</v>
      </c>
    </row>
    <row r="806" spans="2:4" x14ac:dyDescent="0.25">
      <c r="B806" s="12">
        <v>39776</v>
      </c>
      <c r="C806" s="18">
        <v>10.062222</v>
      </c>
      <c r="D806">
        <f t="shared" si="21"/>
        <v>0.27902117253223446</v>
      </c>
    </row>
    <row r="807" spans="2:4" x14ac:dyDescent="0.25">
      <c r="B807" s="12">
        <v>39769</v>
      </c>
      <c r="C807" s="18">
        <v>7.867127</v>
      </c>
      <c r="D807">
        <f t="shared" si="21"/>
        <v>-0.17626718206986569</v>
      </c>
    </row>
    <row r="808" spans="2:4" x14ac:dyDescent="0.25">
      <c r="B808" s="12">
        <v>39762</v>
      </c>
      <c r="C808" s="18">
        <v>9.5505809999999993</v>
      </c>
      <c r="D808">
        <f t="shared" si="21"/>
        <v>-0.11383362593602009</v>
      </c>
    </row>
    <row r="809" spans="2:4" x14ac:dyDescent="0.25">
      <c r="B809" s="12">
        <v>39755</v>
      </c>
      <c r="C809" s="18">
        <v>10.777412999999999</v>
      </c>
      <c r="D809">
        <f t="shared" si="21"/>
        <v>-0.11637343118635435</v>
      </c>
    </row>
    <row r="810" spans="2:4" x14ac:dyDescent="0.25">
      <c r="B810" s="12">
        <v>39748</v>
      </c>
      <c r="C810" s="18">
        <v>12.196796000000001</v>
      </c>
      <c r="D810">
        <f t="shared" si="21"/>
        <v>0.18492757024871764</v>
      </c>
    </row>
    <row r="811" spans="2:4" x14ac:dyDescent="0.25">
      <c r="B811" s="12">
        <v>39741</v>
      </c>
      <c r="C811" s="18">
        <v>10.293284</v>
      </c>
      <c r="D811">
        <f t="shared" si="21"/>
        <v>-0.11786877903826787</v>
      </c>
    </row>
    <row r="812" spans="2:4" x14ac:dyDescent="0.25">
      <c r="B812" s="12">
        <v>39734</v>
      </c>
      <c r="C812" s="18">
        <v>11.668654</v>
      </c>
      <c r="D812">
        <f t="shared" si="21"/>
        <v>-2.4019494647615769E-3</v>
      </c>
    </row>
    <row r="813" spans="2:4" x14ac:dyDescent="0.25">
      <c r="B813" s="12">
        <v>39727</v>
      </c>
      <c r="C813" s="18">
        <v>11.696749000000001</v>
      </c>
      <c r="D813">
        <f t="shared" si="21"/>
        <v>-0.21930764310680972</v>
      </c>
    </row>
    <row r="814" spans="2:4" x14ac:dyDescent="0.25">
      <c r="B814" s="12">
        <v>39720</v>
      </c>
      <c r="C814" s="18">
        <v>14.982533</v>
      </c>
      <c r="D814">
        <f t="shared" si="21"/>
        <v>-3.8865665759110657E-2</v>
      </c>
    </row>
    <row r="815" spans="2:4" x14ac:dyDescent="0.25">
      <c r="B815" s="12">
        <v>39713</v>
      </c>
      <c r="C815" s="18">
        <v>15.588386</v>
      </c>
      <c r="D815">
        <f t="shared" si="21"/>
        <v>-9.9621253056132009E-2</v>
      </c>
    </row>
    <row r="816" spans="2:4" x14ac:dyDescent="0.25">
      <c r="B816" s="12">
        <v>39706</v>
      </c>
      <c r="C816" s="18">
        <v>17.313143</v>
      </c>
      <c r="D816">
        <f t="shared" si="21"/>
        <v>4.2391753029190848E-2</v>
      </c>
    </row>
    <row r="817" spans="2:4" x14ac:dyDescent="0.25">
      <c r="B817" s="12">
        <v>39699</v>
      </c>
      <c r="C817" s="18">
        <v>16.609055999999999</v>
      </c>
      <c r="D817">
        <f t="shared" si="21"/>
        <v>2.2857263210481316E-2</v>
      </c>
    </row>
    <row r="818" spans="2:4" x14ac:dyDescent="0.25">
      <c r="B818" s="12">
        <v>39692</v>
      </c>
      <c r="C818" s="18">
        <v>16.237901999999998</v>
      </c>
      <c r="D818">
        <f t="shared" si="21"/>
        <v>1.570549892314399E-2</v>
      </c>
    </row>
    <row r="819" spans="2:4" x14ac:dyDescent="0.25">
      <c r="B819" s="12">
        <v>39685</v>
      </c>
      <c r="C819" s="18">
        <v>15.986821000000001</v>
      </c>
      <c r="D819">
        <f t="shared" si="21"/>
        <v>-0.1274950947996718</v>
      </c>
    </row>
    <row r="820" spans="2:4" x14ac:dyDescent="0.25">
      <c r="B820" s="12">
        <v>39678</v>
      </c>
      <c r="C820" s="18">
        <v>18.322901000000002</v>
      </c>
      <c r="D820">
        <f t="shared" si="21"/>
        <v>-6.8534816107709062E-2</v>
      </c>
    </row>
    <row r="821" spans="2:4" x14ac:dyDescent="0.25">
      <c r="B821" s="12">
        <v>39671</v>
      </c>
      <c r="C821" s="18">
        <v>19.671053000000001</v>
      </c>
      <c r="D821">
        <f t="shared" si="21"/>
        <v>1.09394547519861E-2</v>
      </c>
    </row>
    <row r="822" spans="2:4" x14ac:dyDescent="0.25">
      <c r="B822" s="12">
        <v>39664</v>
      </c>
      <c r="C822" s="18">
        <v>19.458190999999999</v>
      </c>
      <c r="D822">
        <f t="shared" si="21"/>
        <v>0.11163066299508784</v>
      </c>
    </row>
    <row r="823" spans="2:4" x14ac:dyDescent="0.25">
      <c r="B823" s="12">
        <v>39657</v>
      </c>
      <c r="C823" s="18">
        <v>17.504187000000002</v>
      </c>
      <c r="D823">
        <f t="shared" si="21"/>
        <v>3.1190104026906473E-2</v>
      </c>
    </row>
    <row r="824" spans="2:4" x14ac:dyDescent="0.25">
      <c r="B824" s="12">
        <v>39650</v>
      </c>
      <c r="C824" s="18">
        <v>16.974743</v>
      </c>
      <c r="D824">
        <f t="shared" si="21"/>
        <v>-1.3325050757129753E-2</v>
      </c>
    </row>
    <row r="825" spans="2:4" x14ac:dyDescent="0.25">
      <c r="B825" s="12">
        <v>39643</v>
      </c>
      <c r="C825" s="18">
        <v>17.203987000000001</v>
      </c>
      <c r="D825">
        <f t="shared" si="21"/>
        <v>8.6011356414942952E-2</v>
      </c>
    </row>
    <row r="826" spans="2:4" x14ac:dyDescent="0.25">
      <c r="B826" s="12">
        <v>39636</v>
      </c>
      <c r="C826" s="18">
        <v>15.841443</v>
      </c>
      <c r="D826">
        <f t="shared" si="21"/>
        <v>-7.1224821507019809E-2</v>
      </c>
    </row>
    <row r="827" spans="2:4" x14ac:dyDescent="0.25">
      <c r="B827" s="12">
        <v>39629</v>
      </c>
      <c r="C827" s="18">
        <v>17.056273000000001</v>
      </c>
      <c r="D827">
        <f t="shared" si="21"/>
        <v>-2.510815033350744E-2</v>
      </c>
    </row>
    <row r="828" spans="2:4" x14ac:dyDescent="0.25">
      <c r="B828" s="12">
        <v>39622</v>
      </c>
      <c r="C828" s="18">
        <v>17.495553999999998</v>
      </c>
      <c r="D828">
        <f t="shared" si="21"/>
        <v>1.9595783138989686E-2</v>
      </c>
    </row>
    <row r="829" spans="2:4" x14ac:dyDescent="0.25">
      <c r="B829" s="12">
        <v>39615</v>
      </c>
      <c r="C829" s="18">
        <v>17.159303999999999</v>
      </c>
      <c r="D829">
        <f t="shared" si="21"/>
        <v>-2.5562419801556491E-2</v>
      </c>
    </row>
    <row r="830" spans="2:4" x14ac:dyDescent="0.25">
      <c r="B830" s="12">
        <v>39608</v>
      </c>
      <c r="C830" s="18">
        <v>17.609444</v>
      </c>
      <c r="D830">
        <f t="shared" si="21"/>
        <v>9.63946591424647E-3</v>
      </c>
    </row>
    <row r="831" spans="2:4" x14ac:dyDescent="0.25">
      <c r="B831" s="12">
        <v>39601</v>
      </c>
      <c r="C831" s="18">
        <v>17.441319</v>
      </c>
      <c r="D831">
        <f t="shared" si="21"/>
        <v>-6.102216051613607E-2</v>
      </c>
    </row>
    <row r="832" spans="2:4" x14ac:dyDescent="0.25">
      <c r="B832" s="12">
        <v>39594</v>
      </c>
      <c r="C832" s="18">
        <v>18.574793</v>
      </c>
      <c r="D832">
        <f t="shared" si="21"/>
        <v>7.9080426169191531E-2</v>
      </c>
    </row>
    <row r="833" spans="2:4" x14ac:dyDescent="0.25">
      <c r="B833" s="12">
        <v>39587</v>
      </c>
      <c r="C833" s="18">
        <v>17.213539000000001</v>
      </c>
      <c r="D833">
        <f t="shared" si="21"/>
        <v>-0.11882272505150571</v>
      </c>
    </row>
    <row r="834" spans="2:4" x14ac:dyDescent="0.25">
      <c r="B834" s="12">
        <v>39580</v>
      </c>
      <c r="C834" s="18">
        <v>19.534706</v>
      </c>
      <c r="D834">
        <f t="shared" si="21"/>
        <v>6.9891822939203152E-3</v>
      </c>
    </row>
    <row r="835" spans="2:4" x14ac:dyDescent="0.25">
      <c r="B835" s="12">
        <v>39573</v>
      </c>
      <c r="C835" s="18">
        <v>19.399121999999998</v>
      </c>
      <c r="D835">
        <f t="shared" ref="D835:D898" si="22">C835/C836-1</f>
        <v>-2.0805295886156427E-2</v>
      </c>
    </row>
    <row r="836" spans="2:4" x14ac:dyDescent="0.25">
      <c r="B836" s="12">
        <v>39566</v>
      </c>
      <c r="C836" s="18">
        <v>19.811302000000001</v>
      </c>
      <c r="D836">
        <f t="shared" si="22"/>
        <v>2.2103851927780083E-2</v>
      </c>
    </row>
    <row r="837" spans="2:4" x14ac:dyDescent="0.25">
      <c r="B837" s="12">
        <v>39559</v>
      </c>
      <c r="C837" s="18">
        <v>19.382866</v>
      </c>
      <c r="D837">
        <f t="shared" si="22"/>
        <v>5.6024120983200199E-4</v>
      </c>
    </row>
    <row r="838" spans="2:4" x14ac:dyDescent="0.25">
      <c r="B838" s="12">
        <v>39552</v>
      </c>
      <c r="C838" s="18">
        <v>19.372012999999999</v>
      </c>
      <c r="D838">
        <f t="shared" si="22"/>
        <v>5.7590260480288258E-2</v>
      </c>
    </row>
    <row r="839" spans="2:4" x14ac:dyDescent="0.25">
      <c r="B839" s="12">
        <v>39545</v>
      </c>
      <c r="C839" s="18">
        <v>18.317125000000001</v>
      </c>
      <c r="D839">
        <f t="shared" si="22"/>
        <v>-1.3368212004000957E-2</v>
      </c>
    </row>
    <row r="840" spans="2:4" x14ac:dyDescent="0.25">
      <c r="B840" s="12">
        <v>39538</v>
      </c>
      <c r="C840" s="18">
        <v>18.56531</v>
      </c>
      <c r="D840">
        <f t="shared" si="22"/>
        <v>8.5831102830377759E-2</v>
      </c>
    </row>
    <row r="841" spans="2:4" x14ac:dyDescent="0.25">
      <c r="B841" s="12">
        <v>39531</v>
      </c>
      <c r="C841" s="18">
        <v>17.097788000000001</v>
      </c>
      <c r="D841">
        <f t="shared" si="22"/>
        <v>-7.7438300695604423E-2</v>
      </c>
    </row>
    <row r="842" spans="2:4" x14ac:dyDescent="0.25">
      <c r="B842" s="12">
        <v>39524</v>
      </c>
      <c r="C842" s="18">
        <v>18.532948000000001</v>
      </c>
      <c r="D842">
        <f t="shared" si="22"/>
        <v>0.1731565729425899</v>
      </c>
    </row>
    <row r="843" spans="2:4" x14ac:dyDescent="0.25">
      <c r="B843" s="12">
        <v>39517</v>
      </c>
      <c r="C843" s="18">
        <v>15.797506</v>
      </c>
      <c r="D843">
        <f t="shared" si="22"/>
        <v>3.646022608766275E-2</v>
      </c>
    </row>
    <row r="844" spans="2:4" x14ac:dyDescent="0.25">
      <c r="B844" s="12">
        <v>39510</v>
      </c>
      <c r="C844" s="18">
        <v>15.241787</v>
      </c>
      <c r="D844">
        <f t="shared" si="22"/>
        <v>-8.3685312626568309E-2</v>
      </c>
    </row>
    <row r="845" spans="2:4" x14ac:dyDescent="0.25">
      <c r="B845" s="12">
        <v>39503</v>
      </c>
      <c r="C845" s="18">
        <v>16.633790999999999</v>
      </c>
      <c r="D845">
        <f t="shared" si="22"/>
        <v>-1.7526974344338475E-2</v>
      </c>
    </row>
    <row r="846" spans="2:4" x14ac:dyDescent="0.25">
      <c r="B846" s="12">
        <v>39496</v>
      </c>
      <c r="C846" s="18">
        <v>16.930531999999999</v>
      </c>
      <c r="D846">
        <f t="shared" si="22"/>
        <v>2.7505076371026727E-2</v>
      </c>
    </row>
    <row r="847" spans="2:4" x14ac:dyDescent="0.25">
      <c r="B847" s="12">
        <v>39489</v>
      </c>
      <c r="C847" s="18">
        <v>16.477322000000001</v>
      </c>
      <c r="D847">
        <f t="shared" si="22"/>
        <v>0.13700618878929816</v>
      </c>
    </row>
    <row r="848" spans="2:4" x14ac:dyDescent="0.25">
      <c r="B848" s="12">
        <v>39482</v>
      </c>
      <c r="C848" s="18">
        <v>14.491849</v>
      </c>
      <c r="D848">
        <f t="shared" si="22"/>
        <v>-6.8654359262933617E-2</v>
      </c>
    </row>
    <row r="849" spans="2:4" x14ac:dyDescent="0.25">
      <c r="B849" s="12">
        <v>39475</v>
      </c>
      <c r="C849" s="18">
        <v>15.560119</v>
      </c>
      <c r="D849">
        <f t="shared" si="22"/>
        <v>0.10034348698871454</v>
      </c>
    </row>
    <row r="850" spans="2:4" x14ac:dyDescent="0.25">
      <c r="B850" s="12">
        <v>39468</v>
      </c>
      <c r="C850" s="18">
        <v>14.141147</v>
      </c>
      <c r="D850">
        <f t="shared" si="22"/>
        <v>0.1811630137527509</v>
      </c>
    </row>
    <row r="851" spans="2:4" x14ac:dyDescent="0.25">
      <c r="B851" s="12">
        <v>39461</v>
      </c>
      <c r="C851" s="18">
        <v>11.972223</v>
      </c>
      <c r="D851">
        <f t="shared" si="22"/>
        <v>7.4163886057370121E-3</v>
      </c>
    </row>
    <row r="852" spans="2:4" x14ac:dyDescent="0.25">
      <c r="B852" s="12">
        <v>39454</v>
      </c>
      <c r="C852" s="18">
        <v>11.884086</v>
      </c>
      <c r="D852">
        <f t="shared" si="22"/>
        <v>-0.13286474998863562</v>
      </c>
    </row>
    <row r="853" spans="2:4" x14ac:dyDescent="0.25">
      <c r="B853" s="12">
        <v>39447</v>
      </c>
      <c r="C853" s="18">
        <v>13.704997000000001</v>
      </c>
      <c r="D853">
        <f t="shared" si="22"/>
        <v>-7.3497145113161078E-2</v>
      </c>
    </row>
    <row r="854" spans="2:4" x14ac:dyDescent="0.25">
      <c r="B854" s="12">
        <v>39440</v>
      </c>
      <c r="C854" s="18">
        <v>14.79218</v>
      </c>
      <c r="D854">
        <f t="shared" si="22"/>
        <v>3.9982971874814588E-3</v>
      </c>
    </row>
    <row r="855" spans="2:4" x14ac:dyDescent="0.25">
      <c r="B855" s="12">
        <v>39433</v>
      </c>
      <c r="C855" s="18">
        <v>14.733271999999999</v>
      </c>
      <c r="D855">
        <f t="shared" si="22"/>
        <v>-0.23134942925631552</v>
      </c>
    </row>
    <row r="856" spans="2:4" x14ac:dyDescent="0.25">
      <c r="B856" s="12">
        <v>39426</v>
      </c>
      <c r="C856" s="18">
        <v>19.167711000000001</v>
      </c>
      <c r="D856">
        <f t="shared" si="22"/>
        <v>-8.8385298088899833E-2</v>
      </c>
    </row>
    <row r="857" spans="2:4" x14ac:dyDescent="0.25">
      <c r="B857" s="12">
        <v>39419</v>
      </c>
      <c r="C857" s="18">
        <v>21.026109999999999</v>
      </c>
      <c r="D857">
        <f t="shared" si="22"/>
        <v>-1.3319506926999458E-2</v>
      </c>
    </row>
    <row r="858" spans="2:4" x14ac:dyDescent="0.25">
      <c r="B858" s="12">
        <v>39412</v>
      </c>
      <c r="C858" s="18">
        <v>21.309947999999999</v>
      </c>
      <c r="D858">
        <f t="shared" si="22"/>
        <v>9.8985464154957015E-3</v>
      </c>
    </row>
    <row r="859" spans="2:4" x14ac:dyDescent="0.25">
      <c r="B859" s="12">
        <v>39405</v>
      </c>
      <c r="C859" s="18">
        <v>21.101078000000001</v>
      </c>
      <c r="D859">
        <f t="shared" si="22"/>
        <v>-9.8015255597995177E-3</v>
      </c>
    </row>
    <row r="860" spans="2:4" x14ac:dyDescent="0.25">
      <c r="B860" s="12">
        <v>39398</v>
      </c>
      <c r="C860" s="18">
        <v>21.309947999999999</v>
      </c>
      <c r="D860">
        <f t="shared" si="22"/>
        <v>-8.472670559983575E-3</v>
      </c>
    </row>
    <row r="861" spans="2:4" x14ac:dyDescent="0.25">
      <c r="B861" s="12">
        <v>39391</v>
      </c>
      <c r="C861" s="18">
        <v>21.492042999999999</v>
      </c>
      <c r="D861">
        <f t="shared" si="22"/>
        <v>-2.1458481980634714E-2</v>
      </c>
    </row>
    <row r="862" spans="2:4" x14ac:dyDescent="0.25">
      <c r="B862" s="12">
        <v>39384</v>
      </c>
      <c r="C862" s="18">
        <v>21.963342999999998</v>
      </c>
      <c r="D862">
        <f t="shared" si="22"/>
        <v>-4.4278545352262944E-2</v>
      </c>
    </row>
    <row r="863" spans="2:4" x14ac:dyDescent="0.25">
      <c r="B863" s="12">
        <v>39377</v>
      </c>
      <c r="C863" s="18">
        <v>22.980903999999999</v>
      </c>
      <c r="D863">
        <f t="shared" si="22"/>
        <v>-4.4082013608746085E-3</v>
      </c>
    </row>
    <row r="864" spans="2:4" x14ac:dyDescent="0.25">
      <c r="B864" s="12">
        <v>39370</v>
      </c>
      <c r="C864" s="18">
        <v>23.082657000000001</v>
      </c>
      <c r="D864">
        <f t="shared" si="22"/>
        <v>-3.9288928520015975E-3</v>
      </c>
    </row>
    <row r="865" spans="2:4" x14ac:dyDescent="0.25">
      <c r="B865" s="12">
        <v>39363</v>
      </c>
      <c r="C865" s="18">
        <v>23.173704000000001</v>
      </c>
      <c r="D865">
        <f t="shared" si="22"/>
        <v>-1.3844440846187855E-2</v>
      </c>
    </row>
    <row r="866" spans="2:4" x14ac:dyDescent="0.25">
      <c r="B866" s="12">
        <v>39356</v>
      </c>
      <c r="C866" s="18">
        <v>23.499034999999999</v>
      </c>
      <c r="D866">
        <f t="shared" si="22"/>
        <v>5.2555586735373749E-2</v>
      </c>
    </row>
    <row r="867" spans="2:4" x14ac:dyDescent="0.25">
      <c r="B867" s="12">
        <v>39349</v>
      </c>
      <c r="C867" s="18">
        <v>22.325695</v>
      </c>
      <c r="D867">
        <f t="shared" si="22"/>
        <v>-4.4728096575261111E-2</v>
      </c>
    </row>
    <row r="868" spans="2:4" x14ac:dyDescent="0.25">
      <c r="B868" s="12">
        <v>39342</v>
      </c>
      <c r="C868" s="18">
        <v>23.371037000000001</v>
      </c>
      <c r="D868">
        <f t="shared" si="22"/>
        <v>3.2516782954765899E-2</v>
      </c>
    </row>
    <row r="869" spans="2:4" x14ac:dyDescent="0.25">
      <c r="B869" s="12">
        <v>39335</v>
      </c>
      <c r="C869" s="18">
        <v>22.635019</v>
      </c>
      <c r="D869">
        <f t="shared" si="22"/>
        <v>3.8414229258731059E-2</v>
      </c>
    </row>
    <row r="870" spans="2:4" x14ac:dyDescent="0.25">
      <c r="B870" s="12">
        <v>39328</v>
      </c>
      <c r="C870" s="18">
        <v>21.797678000000001</v>
      </c>
      <c r="D870">
        <f t="shared" si="22"/>
        <v>-1.7548232365219296E-2</v>
      </c>
    </row>
    <row r="871" spans="2:4" x14ac:dyDescent="0.25">
      <c r="B871" s="12">
        <v>39321</v>
      </c>
      <c r="C871" s="18">
        <v>22.187021000000001</v>
      </c>
      <c r="D871">
        <f t="shared" si="22"/>
        <v>-1.7245210752577123E-2</v>
      </c>
    </row>
    <row r="872" spans="2:4" x14ac:dyDescent="0.25">
      <c r="B872" s="12">
        <v>39314</v>
      </c>
      <c r="C872" s="18">
        <v>22.576355</v>
      </c>
      <c r="D872">
        <f t="shared" si="22"/>
        <v>8.7336252533533942E-2</v>
      </c>
    </row>
    <row r="873" spans="2:4" x14ac:dyDescent="0.25">
      <c r="B873" s="12">
        <v>39307</v>
      </c>
      <c r="C873" s="18">
        <v>20.762993000000002</v>
      </c>
      <c r="D873">
        <f t="shared" si="22"/>
        <v>-9.3386504924983016E-2</v>
      </c>
    </row>
    <row r="874" spans="2:4" x14ac:dyDescent="0.25">
      <c r="B874" s="12">
        <v>39300</v>
      </c>
      <c r="C874" s="18">
        <v>22.901703000000001</v>
      </c>
      <c r="D874">
        <f t="shared" si="22"/>
        <v>-3.6355153553382258E-2</v>
      </c>
    </row>
    <row r="875" spans="2:4" x14ac:dyDescent="0.25">
      <c r="B875" s="12">
        <v>39293</v>
      </c>
      <c r="C875" s="18">
        <v>23.765709000000001</v>
      </c>
      <c r="D875">
        <f t="shared" si="22"/>
        <v>6.0699573095105874E-2</v>
      </c>
    </row>
    <row r="876" spans="2:4" x14ac:dyDescent="0.25">
      <c r="B876" s="12">
        <v>39286</v>
      </c>
      <c r="C876" s="18">
        <v>22.405692999999999</v>
      </c>
      <c r="D876">
        <f t="shared" si="22"/>
        <v>-3.4918543484932507E-2</v>
      </c>
    </row>
    <row r="877" spans="2:4" x14ac:dyDescent="0.25">
      <c r="B877" s="12">
        <v>39279</v>
      </c>
      <c r="C877" s="18">
        <v>23.216374999999999</v>
      </c>
      <c r="D877">
        <f t="shared" si="22"/>
        <v>-2.9214907381966193E-2</v>
      </c>
    </row>
    <row r="878" spans="2:4" x14ac:dyDescent="0.25">
      <c r="B878" s="12">
        <v>39272</v>
      </c>
      <c r="C878" s="18">
        <v>23.915050999999998</v>
      </c>
      <c r="D878">
        <f t="shared" si="22"/>
        <v>1.3776650579805594E-2</v>
      </c>
    </row>
    <row r="879" spans="2:4" x14ac:dyDescent="0.25">
      <c r="B879" s="12">
        <v>39265</v>
      </c>
      <c r="C879" s="18">
        <v>23.590059</v>
      </c>
      <c r="D879">
        <f t="shared" si="22"/>
        <v>9.5475830168929576E-3</v>
      </c>
    </row>
    <row r="880" spans="2:4" x14ac:dyDescent="0.25">
      <c r="B880" s="12">
        <v>39258</v>
      </c>
      <c r="C880" s="18">
        <v>23.366961</v>
      </c>
      <c r="D880">
        <f t="shared" si="22"/>
        <v>2.4691973579242354E-2</v>
      </c>
    </row>
    <row r="881" spans="2:4" x14ac:dyDescent="0.25">
      <c r="B881" s="12">
        <v>39251</v>
      </c>
      <c r="C881" s="18">
        <v>22.803888000000001</v>
      </c>
      <c r="D881">
        <f t="shared" si="22"/>
        <v>-8.3867291394786325E-2</v>
      </c>
    </row>
    <row r="882" spans="2:4" x14ac:dyDescent="0.25">
      <c r="B882" s="12">
        <v>39244</v>
      </c>
      <c r="C882" s="18">
        <v>24.891468</v>
      </c>
      <c r="D882">
        <f t="shared" si="22"/>
        <v>3.6267515437248043E-2</v>
      </c>
    </row>
    <row r="883" spans="2:4" x14ac:dyDescent="0.25">
      <c r="B883" s="12">
        <v>39237</v>
      </c>
      <c r="C883" s="18">
        <v>24.020311</v>
      </c>
      <c r="D883">
        <f t="shared" si="22"/>
        <v>-1.266396214630594E-2</v>
      </c>
    </row>
    <row r="884" spans="2:4" x14ac:dyDescent="0.25">
      <c r="B884" s="12">
        <v>39230</v>
      </c>
      <c r="C884" s="18">
        <v>24.328405</v>
      </c>
      <c r="D884">
        <f t="shared" si="22"/>
        <v>1.0591090820792903E-2</v>
      </c>
    </row>
    <row r="885" spans="2:4" x14ac:dyDescent="0.25">
      <c r="B885" s="12">
        <v>39223</v>
      </c>
      <c r="C885" s="18">
        <v>24.073440999999999</v>
      </c>
      <c r="D885">
        <f t="shared" si="22"/>
        <v>-4.4108004363396791E-4</v>
      </c>
    </row>
    <row r="886" spans="2:4" x14ac:dyDescent="0.25">
      <c r="B886" s="12">
        <v>39216</v>
      </c>
      <c r="C886" s="18">
        <v>24.084064000000001</v>
      </c>
      <c r="D886">
        <f t="shared" si="22"/>
        <v>-1.0043445100490489E-2</v>
      </c>
    </row>
    <row r="887" spans="2:4" x14ac:dyDescent="0.25">
      <c r="B887" s="12">
        <v>39209</v>
      </c>
      <c r="C887" s="18">
        <v>24.328405</v>
      </c>
      <c r="D887">
        <f t="shared" si="22"/>
        <v>5.9694921141202117E-2</v>
      </c>
    </row>
    <row r="888" spans="2:4" x14ac:dyDescent="0.25">
      <c r="B888" s="12">
        <v>39202</v>
      </c>
      <c r="C888" s="18">
        <v>22.957933000000001</v>
      </c>
      <c r="D888">
        <f t="shared" si="22"/>
        <v>2.1265998086466231E-2</v>
      </c>
    </row>
    <row r="889" spans="2:4" x14ac:dyDescent="0.25">
      <c r="B889" s="12">
        <v>39195</v>
      </c>
      <c r="C889" s="18">
        <v>22.479876000000001</v>
      </c>
      <c r="D889">
        <f t="shared" si="22"/>
        <v>2.5939854857005562E-2</v>
      </c>
    </row>
    <row r="890" spans="2:4" x14ac:dyDescent="0.25">
      <c r="B890" s="12">
        <v>39188</v>
      </c>
      <c r="C890" s="18">
        <v>21.911494999999999</v>
      </c>
      <c r="D890">
        <f t="shared" si="22"/>
        <v>1.1277023276799358E-2</v>
      </c>
    </row>
    <row r="891" spans="2:4" x14ac:dyDescent="0.25">
      <c r="B891" s="12">
        <v>39181</v>
      </c>
      <c r="C891" s="18">
        <v>21.667154</v>
      </c>
      <c r="D891">
        <f t="shared" si="22"/>
        <v>-2.5530978850255237E-2</v>
      </c>
    </row>
    <row r="892" spans="2:4" x14ac:dyDescent="0.25">
      <c r="B892" s="12">
        <v>39174</v>
      </c>
      <c r="C892" s="18">
        <v>22.234831</v>
      </c>
      <c r="D892">
        <f t="shared" si="22"/>
        <v>2.1850533680261019E-2</v>
      </c>
    </row>
    <row r="893" spans="2:4" x14ac:dyDescent="0.25">
      <c r="B893" s="12">
        <v>39167</v>
      </c>
      <c r="C893" s="18">
        <v>21.759377000000001</v>
      </c>
      <c r="D893">
        <f t="shared" si="22"/>
        <v>-3.1464548976366524E-3</v>
      </c>
    </row>
    <row r="894" spans="2:4" x14ac:dyDescent="0.25">
      <c r="B894" s="12">
        <v>39160</v>
      </c>
      <c r="C894" s="18">
        <v>21.828057999999999</v>
      </c>
      <c r="D894">
        <f t="shared" si="22"/>
        <v>4.79328633426781E-2</v>
      </c>
    </row>
    <row r="895" spans="2:4" x14ac:dyDescent="0.25">
      <c r="B895" s="12">
        <v>39153</v>
      </c>
      <c r="C895" s="18">
        <v>20.829633999999999</v>
      </c>
      <c r="D895">
        <f t="shared" si="22"/>
        <v>-9.296463040615266E-3</v>
      </c>
    </row>
    <row r="896" spans="2:4" x14ac:dyDescent="0.25">
      <c r="B896" s="12">
        <v>39146</v>
      </c>
      <c r="C896" s="18">
        <v>21.025092999999998</v>
      </c>
      <c r="D896">
        <f t="shared" si="22"/>
        <v>2.5152468105549275E-4</v>
      </c>
    </row>
    <row r="897" spans="2:4" x14ac:dyDescent="0.25">
      <c r="B897" s="12">
        <v>39139</v>
      </c>
      <c r="C897" s="18">
        <v>21.019805999999999</v>
      </c>
      <c r="D897">
        <f t="shared" si="22"/>
        <v>-6.7276187927034714E-2</v>
      </c>
    </row>
    <row r="898" spans="2:4" x14ac:dyDescent="0.25">
      <c r="B898" s="12">
        <v>39132</v>
      </c>
      <c r="C898" s="18">
        <v>22.535938000000002</v>
      </c>
      <c r="D898">
        <f t="shared" si="22"/>
        <v>-1.1704456619892056E-3</v>
      </c>
    </row>
    <row r="899" spans="2:4" x14ac:dyDescent="0.25">
      <c r="B899" s="12">
        <v>39125</v>
      </c>
      <c r="C899" s="18">
        <v>22.562346000000002</v>
      </c>
      <c r="D899">
        <f t="shared" ref="D899:D962" si="23">C899/C900-1</f>
        <v>3.2141033994394608E-2</v>
      </c>
    </row>
    <row r="900" spans="2:4" x14ac:dyDescent="0.25">
      <c r="B900" s="12">
        <v>39118</v>
      </c>
      <c r="C900" s="18">
        <v>21.859750999999999</v>
      </c>
      <c r="D900">
        <f t="shared" si="23"/>
        <v>2.7308820632280462E-2</v>
      </c>
    </row>
    <row r="901" spans="2:4" x14ac:dyDescent="0.25">
      <c r="B901" s="12">
        <v>39111</v>
      </c>
      <c r="C901" s="18">
        <v>21.278656000000002</v>
      </c>
      <c r="D901">
        <f t="shared" si="23"/>
        <v>5.1147898342045472E-2</v>
      </c>
    </row>
    <row r="902" spans="2:4" x14ac:dyDescent="0.25">
      <c r="B902" s="12">
        <v>39104</v>
      </c>
      <c r="C902" s="18">
        <v>20.243255999999999</v>
      </c>
      <c r="D902">
        <f t="shared" si="23"/>
        <v>-3.9839493056082698E-2</v>
      </c>
    </row>
    <row r="903" spans="2:4" x14ac:dyDescent="0.25">
      <c r="B903" s="12">
        <v>39097</v>
      </c>
      <c r="C903" s="18">
        <v>21.083200000000001</v>
      </c>
      <c r="D903">
        <f t="shared" si="23"/>
        <v>1.2173329593789362E-2</v>
      </c>
    </row>
    <row r="904" spans="2:4" x14ac:dyDescent="0.25">
      <c r="B904" s="12">
        <v>39090</v>
      </c>
      <c r="C904" s="18">
        <v>20.829633999999999</v>
      </c>
      <c r="D904">
        <f t="shared" si="23"/>
        <v>7.6670149137338939E-3</v>
      </c>
    </row>
    <row r="905" spans="2:4" x14ac:dyDescent="0.25">
      <c r="B905" s="12">
        <v>39083</v>
      </c>
      <c r="C905" s="18">
        <v>20.671147999999999</v>
      </c>
      <c r="D905">
        <f t="shared" si="23"/>
        <v>-2.589004648277482E-2</v>
      </c>
    </row>
    <row r="906" spans="2:4" x14ac:dyDescent="0.25">
      <c r="B906" s="12">
        <v>39076</v>
      </c>
      <c r="C906" s="18">
        <v>21.220548999999998</v>
      </c>
      <c r="D906">
        <f t="shared" si="23"/>
        <v>-6.184677768636071E-3</v>
      </c>
    </row>
    <row r="907" spans="2:4" x14ac:dyDescent="0.25">
      <c r="B907" s="12">
        <v>39069</v>
      </c>
      <c r="C907" s="18">
        <v>21.352608</v>
      </c>
      <c r="D907">
        <f t="shared" si="23"/>
        <v>-4.9496371841972753E-4</v>
      </c>
    </row>
    <row r="908" spans="2:4" x14ac:dyDescent="0.25">
      <c r="B908" s="12">
        <v>39062</v>
      </c>
      <c r="C908" s="18">
        <v>21.363181999999998</v>
      </c>
      <c r="D908">
        <f t="shared" si="23"/>
        <v>5.9700799556459128E-3</v>
      </c>
    </row>
    <row r="909" spans="2:4" x14ac:dyDescent="0.25">
      <c r="B909" s="12">
        <v>39055</v>
      </c>
      <c r="C909" s="18">
        <v>21.236398999999999</v>
      </c>
      <c r="D909">
        <f t="shared" si="23"/>
        <v>3.4944919176878031E-3</v>
      </c>
    </row>
    <row r="910" spans="2:4" x14ac:dyDescent="0.25">
      <c r="B910" s="12">
        <v>39048</v>
      </c>
      <c r="C910" s="18">
        <v>21.162447</v>
      </c>
      <c r="D910">
        <f t="shared" si="23"/>
        <v>-4.720119306902637E-3</v>
      </c>
    </row>
    <row r="911" spans="2:4" x14ac:dyDescent="0.25">
      <c r="B911" s="12">
        <v>39041</v>
      </c>
      <c r="C911" s="18">
        <v>21.262810000000002</v>
      </c>
      <c r="D911">
        <f t="shared" si="23"/>
        <v>-1.2996597052202019E-2</v>
      </c>
    </row>
    <row r="912" spans="2:4" x14ac:dyDescent="0.25">
      <c r="B912" s="12">
        <v>39034</v>
      </c>
      <c r="C912" s="18">
        <v>21.542793</v>
      </c>
      <c r="D912">
        <f t="shared" si="23"/>
        <v>-3.4214204140649018E-3</v>
      </c>
    </row>
    <row r="913" spans="2:4" x14ac:dyDescent="0.25">
      <c r="B913" s="12">
        <v>39027</v>
      </c>
      <c r="C913" s="18">
        <v>21.616752999999999</v>
      </c>
      <c r="D913">
        <f t="shared" si="23"/>
        <v>2.5307021704485066E-2</v>
      </c>
    </row>
    <row r="914" spans="2:4" x14ac:dyDescent="0.25">
      <c r="B914" s="12">
        <v>39020</v>
      </c>
      <c r="C914" s="18">
        <v>21.083200000000001</v>
      </c>
      <c r="D914">
        <f t="shared" si="23"/>
        <v>-2.6585510625228737E-2</v>
      </c>
    </row>
    <row r="915" spans="2:4" x14ac:dyDescent="0.25">
      <c r="B915" s="12">
        <v>39013</v>
      </c>
      <c r="C915" s="18">
        <v>21.659016000000001</v>
      </c>
      <c r="D915">
        <f t="shared" si="23"/>
        <v>-1.3711265745988466E-2</v>
      </c>
    </row>
    <row r="916" spans="2:4" x14ac:dyDescent="0.25">
      <c r="B916" s="12">
        <v>39006</v>
      </c>
      <c r="C916" s="18">
        <v>21.960117</v>
      </c>
      <c r="D916">
        <f t="shared" si="23"/>
        <v>-4.5245720747599916E-2</v>
      </c>
    </row>
    <row r="917" spans="2:4" x14ac:dyDescent="0.25">
      <c r="B917" s="12">
        <v>38999</v>
      </c>
      <c r="C917" s="18">
        <v>23.000805</v>
      </c>
      <c r="D917">
        <f t="shared" si="23"/>
        <v>-6.163171407260859E-3</v>
      </c>
    </row>
    <row r="918" spans="2:4" x14ac:dyDescent="0.25">
      <c r="B918" s="12">
        <v>38992</v>
      </c>
      <c r="C918" s="18">
        <v>23.143442</v>
      </c>
      <c r="D918">
        <f t="shared" si="23"/>
        <v>3.1551418711574408E-2</v>
      </c>
    </row>
    <row r="919" spans="2:4" x14ac:dyDescent="0.25">
      <c r="B919" s="12">
        <v>38985</v>
      </c>
      <c r="C919" s="18">
        <v>22.435568</v>
      </c>
      <c r="D919">
        <f t="shared" si="23"/>
        <v>2.1236801480863932E-3</v>
      </c>
    </row>
    <row r="920" spans="2:4" x14ac:dyDescent="0.25">
      <c r="B920" s="12">
        <v>38978</v>
      </c>
      <c r="C920" s="18">
        <v>22.388023</v>
      </c>
      <c r="D920">
        <f t="shared" si="23"/>
        <v>9.2831199683651278E-2</v>
      </c>
    </row>
    <row r="921" spans="2:4" x14ac:dyDescent="0.25">
      <c r="B921" s="12">
        <v>38971</v>
      </c>
      <c r="C921" s="18">
        <v>20.486259</v>
      </c>
      <c r="D921">
        <f t="shared" si="23"/>
        <v>6.3339586330523501E-2</v>
      </c>
    </row>
    <row r="922" spans="2:4" x14ac:dyDescent="0.25">
      <c r="B922" s="12">
        <v>38964</v>
      </c>
      <c r="C922" s="18">
        <v>19.265961000000001</v>
      </c>
      <c r="D922">
        <f t="shared" si="23"/>
        <v>1.4182848915191837E-2</v>
      </c>
    </row>
    <row r="923" spans="2:4" x14ac:dyDescent="0.25">
      <c r="B923" s="12">
        <v>38957</v>
      </c>
      <c r="C923" s="18">
        <v>18.996535999999999</v>
      </c>
      <c r="D923">
        <f t="shared" si="23"/>
        <v>3.7806537909299331E-2</v>
      </c>
    </row>
    <row r="924" spans="2:4" x14ac:dyDescent="0.25">
      <c r="B924" s="12">
        <v>38950</v>
      </c>
      <c r="C924" s="18">
        <v>18.304506</v>
      </c>
      <c r="D924">
        <f t="shared" si="23"/>
        <v>-6.3513123372135549E-2</v>
      </c>
    </row>
    <row r="925" spans="2:4" x14ac:dyDescent="0.25">
      <c r="B925" s="12">
        <v>38943</v>
      </c>
      <c r="C925" s="18">
        <v>19.545929000000001</v>
      </c>
      <c r="D925">
        <f t="shared" si="23"/>
        <v>7.6206440556777277E-2</v>
      </c>
    </row>
    <row r="926" spans="2:4" x14ac:dyDescent="0.25">
      <c r="B926" s="12">
        <v>38936</v>
      </c>
      <c r="C926" s="18">
        <v>18.161877</v>
      </c>
      <c r="D926">
        <f t="shared" si="23"/>
        <v>-2.3572323716837262E-2</v>
      </c>
    </row>
    <row r="927" spans="2:4" x14ac:dyDescent="0.25">
      <c r="B927" s="12">
        <v>38929</v>
      </c>
      <c r="C927" s="18">
        <v>18.60033</v>
      </c>
      <c r="D927">
        <f t="shared" si="23"/>
        <v>4.017713566806469E-2</v>
      </c>
    </row>
    <row r="928" spans="2:4" x14ac:dyDescent="0.25">
      <c r="B928" s="12">
        <v>38922</v>
      </c>
      <c r="C928" s="18">
        <v>17.881886999999999</v>
      </c>
      <c r="D928">
        <f t="shared" si="23"/>
        <v>1.6821675804586045E-2</v>
      </c>
    </row>
    <row r="929" spans="2:4" x14ac:dyDescent="0.25">
      <c r="B929" s="12">
        <v>38915</v>
      </c>
      <c r="C929" s="18">
        <v>17.58606</v>
      </c>
      <c r="D929">
        <f t="shared" si="23"/>
        <v>-4.0080513750038294E-2</v>
      </c>
    </row>
    <row r="930" spans="2:4" x14ac:dyDescent="0.25">
      <c r="B930" s="12">
        <v>38908</v>
      </c>
      <c r="C930" s="18">
        <v>18.320349</v>
      </c>
      <c r="D930">
        <f t="shared" si="23"/>
        <v>-8.5925461136082237E-2</v>
      </c>
    </row>
    <row r="931" spans="2:4" x14ac:dyDescent="0.25">
      <c r="B931" s="12">
        <v>38901</v>
      </c>
      <c r="C931" s="18">
        <v>20.042511000000001</v>
      </c>
      <c r="D931">
        <f t="shared" si="23"/>
        <v>-3.7055968577749399E-2</v>
      </c>
    </row>
    <row r="932" spans="2:4" x14ac:dyDescent="0.25">
      <c r="B932" s="12">
        <v>38894</v>
      </c>
      <c r="C932" s="18">
        <v>20.813786</v>
      </c>
      <c r="D932">
        <f t="shared" si="23"/>
        <v>6.0565517447307649E-2</v>
      </c>
    </row>
    <row r="933" spans="2:4" x14ac:dyDescent="0.25">
      <c r="B933" s="12">
        <v>38887</v>
      </c>
      <c r="C933" s="18">
        <v>19.625177000000001</v>
      </c>
      <c r="D933">
        <f t="shared" si="23"/>
        <v>3.0513207752057125E-2</v>
      </c>
    </row>
    <row r="934" spans="2:4" x14ac:dyDescent="0.25">
      <c r="B934" s="12">
        <v>38880</v>
      </c>
      <c r="C934" s="18">
        <v>19.044080999999998</v>
      </c>
      <c r="D934">
        <f t="shared" si="23"/>
        <v>1.1787508100800537E-2</v>
      </c>
    </row>
    <row r="935" spans="2:4" x14ac:dyDescent="0.25">
      <c r="B935" s="12">
        <v>38873</v>
      </c>
      <c r="C935" s="18">
        <v>18.822213999999999</v>
      </c>
      <c r="D935">
        <f t="shared" si="23"/>
        <v>3.3796376061261402E-3</v>
      </c>
    </row>
    <row r="936" spans="2:4" x14ac:dyDescent="0.25">
      <c r="B936" s="12">
        <v>38866</v>
      </c>
      <c r="C936" s="18">
        <v>18.758815999999999</v>
      </c>
      <c r="D936">
        <f t="shared" si="23"/>
        <v>-2.7389779222728672E-2</v>
      </c>
    </row>
    <row r="937" spans="2:4" x14ac:dyDescent="0.25">
      <c r="B937" s="12">
        <v>38859</v>
      </c>
      <c r="C937" s="18">
        <v>19.287085000000001</v>
      </c>
      <c r="D937">
        <f t="shared" si="23"/>
        <v>7.1724756072331086E-3</v>
      </c>
    </row>
    <row r="938" spans="2:4" x14ac:dyDescent="0.25">
      <c r="B938" s="12">
        <v>38852</v>
      </c>
      <c r="C938" s="18">
        <v>19.149733999999999</v>
      </c>
      <c r="D938">
        <f t="shared" si="23"/>
        <v>-1.5213137064385207E-2</v>
      </c>
    </row>
    <row r="939" spans="2:4" x14ac:dyDescent="0.25">
      <c r="B939" s="12">
        <v>38845</v>
      </c>
      <c r="C939" s="18">
        <v>19.445561999999999</v>
      </c>
      <c r="D939">
        <f t="shared" si="23"/>
        <v>-5.8327253032817716E-2</v>
      </c>
    </row>
    <row r="940" spans="2:4" x14ac:dyDescent="0.25">
      <c r="B940" s="12">
        <v>38838</v>
      </c>
      <c r="C940" s="18">
        <v>20.650020999999999</v>
      </c>
      <c r="D940">
        <f t="shared" si="23"/>
        <v>-1.2878410167007415E-2</v>
      </c>
    </row>
    <row r="941" spans="2:4" x14ac:dyDescent="0.25">
      <c r="B941" s="12">
        <v>38831</v>
      </c>
      <c r="C941" s="18">
        <v>20.919429999999998</v>
      </c>
      <c r="D941">
        <f t="shared" si="23"/>
        <v>-2.6549265557476498E-2</v>
      </c>
    </row>
    <row r="942" spans="2:4" x14ac:dyDescent="0.25">
      <c r="B942" s="12">
        <v>38824</v>
      </c>
      <c r="C942" s="18">
        <v>21.489972999999999</v>
      </c>
      <c r="D942">
        <f t="shared" si="23"/>
        <v>2.7013352528487022E-2</v>
      </c>
    </row>
    <row r="943" spans="2:4" x14ac:dyDescent="0.25">
      <c r="B943" s="12">
        <v>38817</v>
      </c>
      <c r="C943" s="18">
        <v>20.924726</v>
      </c>
      <c r="D943">
        <f t="shared" si="23"/>
        <v>-1.2491101095099211E-2</v>
      </c>
    </row>
    <row r="944" spans="2:4" x14ac:dyDescent="0.25">
      <c r="B944" s="12">
        <v>38810</v>
      </c>
      <c r="C944" s="18">
        <v>21.189405000000001</v>
      </c>
      <c r="D944">
        <f t="shared" si="23"/>
        <v>-1.7548130945269969E-2</v>
      </c>
    </row>
    <row r="945" spans="2:4" x14ac:dyDescent="0.25">
      <c r="B945" s="12">
        <v>38803</v>
      </c>
      <c r="C945" s="18">
        <v>21.567881</v>
      </c>
      <c r="D945">
        <f t="shared" si="23"/>
        <v>-1.3226895333806721E-2</v>
      </c>
    </row>
    <row r="946" spans="2:4" x14ac:dyDescent="0.25">
      <c r="B946" s="12">
        <v>38796</v>
      </c>
      <c r="C946" s="18">
        <v>21.856981000000001</v>
      </c>
      <c r="D946">
        <f t="shared" si="23"/>
        <v>8.9777726485862352E-3</v>
      </c>
    </row>
    <row r="947" spans="2:4" x14ac:dyDescent="0.25">
      <c r="B947" s="12">
        <v>38789</v>
      </c>
      <c r="C947" s="18">
        <v>21.662500000000001</v>
      </c>
      <c r="D947">
        <f t="shared" si="23"/>
        <v>9.3070103890715572E-3</v>
      </c>
    </row>
    <row r="948" spans="2:4" x14ac:dyDescent="0.25">
      <c r="B948" s="12">
        <v>38782</v>
      </c>
      <c r="C948" s="18">
        <v>21.462745999999999</v>
      </c>
      <c r="D948">
        <f t="shared" si="23"/>
        <v>-1.9452514245701158E-2</v>
      </c>
    </row>
    <row r="949" spans="2:4" x14ac:dyDescent="0.25">
      <c r="B949" s="12">
        <v>38775</v>
      </c>
      <c r="C949" s="18">
        <v>21.888532999999999</v>
      </c>
      <c r="D949">
        <f t="shared" si="23"/>
        <v>-2.5964827809166202E-2</v>
      </c>
    </row>
    <row r="950" spans="2:4" x14ac:dyDescent="0.25">
      <c r="B950" s="12">
        <v>38768</v>
      </c>
      <c r="C950" s="18">
        <v>22.472014999999999</v>
      </c>
      <c r="D950">
        <f t="shared" si="23"/>
        <v>3.1611868137578547E-2</v>
      </c>
    </row>
    <row r="951" spans="2:4" x14ac:dyDescent="0.25">
      <c r="B951" s="12">
        <v>38761</v>
      </c>
      <c r="C951" s="18">
        <v>21.783401000000001</v>
      </c>
      <c r="D951">
        <f t="shared" si="23"/>
        <v>-1.2863131368174185E-2</v>
      </c>
    </row>
    <row r="952" spans="2:4" x14ac:dyDescent="0.25">
      <c r="B952" s="12">
        <v>38754</v>
      </c>
      <c r="C952" s="18">
        <v>22.067254999999999</v>
      </c>
      <c r="D952">
        <f t="shared" si="23"/>
        <v>1.5481320941539645E-2</v>
      </c>
    </row>
    <row r="953" spans="2:4" x14ac:dyDescent="0.25">
      <c r="B953" s="12">
        <v>38747</v>
      </c>
      <c r="C953" s="18">
        <v>21.730833000000001</v>
      </c>
      <c r="D953">
        <f t="shared" si="23"/>
        <v>7.555308748226075E-3</v>
      </c>
    </row>
    <row r="954" spans="2:4" x14ac:dyDescent="0.25">
      <c r="B954" s="12">
        <v>38740</v>
      </c>
      <c r="C954" s="18">
        <v>21.567881</v>
      </c>
      <c r="D954">
        <f t="shared" si="23"/>
        <v>5.5570142920228882E-2</v>
      </c>
    </row>
    <row r="955" spans="2:4" x14ac:dyDescent="0.25">
      <c r="B955" s="12">
        <v>38733</v>
      </c>
      <c r="C955" s="18">
        <v>20.432447</v>
      </c>
      <c r="D955">
        <f t="shared" si="23"/>
        <v>-3.9297794335798941E-2</v>
      </c>
    </row>
    <row r="956" spans="2:4" x14ac:dyDescent="0.25">
      <c r="B956" s="12">
        <v>38726</v>
      </c>
      <c r="C956" s="18">
        <v>21.268242000000001</v>
      </c>
      <c r="D956">
        <f t="shared" si="23"/>
        <v>1.4846459525068578E-3</v>
      </c>
    </row>
    <row r="957" spans="2:4" x14ac:dyDescent="0.25">
      <c r="B957" s="12">
        <v>38719</v>
      </c>
      <c r="C957" s="18">
        <v>21.236713000000002</v>
      </c>
      <c r="D957">
        <f t="shared" si="23"/>
        <v>3.90947496749392E-2</v>
      </c>
    </row>
    <row r="958" spans="2:4" x14ac:dyDescent="0.25">
      <c r="B958" s="12">
        <v>38712</v>
      </c>
      <c r="C958" s="18">
        <v>20.437705999999999</v>
      </c>
      <c r="D958">
        <f t="shared" si="23"/>
        <v>8.5604514554828981E-3</v>
      </c>
    </row>
    <row r="959" spans="2:4" x14ac:dyDescent="0.25">
      <c r="B959" s="12">
        <v>38705</v>
      </c>
      <c r="C959" s="18">
        <v>20.264234999999999</v>
      </c>
      <c r="D959">
        <f t="shared" si="23"/>
        <v>-6.6994073646423624E-3</v>
      </c>
    </row>
    <row r="960" spans="2:4" x14ac:dyDescent="0.25">
      <c r="B960" s="12">
        <v>38698</v>
      </c>
      <c r="C960" s="18">
        <v>20.400908999999999</v>
      </c>
      <c r="D960">
        <f t="shared" si="23"/>
        <v>0.10949124751021411</v>
      </c>
    </row>
    <row r="961" spans="2:4" x14ac:dyDescent="0.25">
      <c r="B961" s="12">
        <v>38691</v>
      </c>
      <c r="C961" s="18">
        <v>18.387625</v>
      </c>
      <c r="D961">
        <f t="shared" si="23"/>
        <v>-4.3216753393610974E-2</v>
      </c>
    </row>
    <row r="962" spans="2:4" x14ac:dyDescent="0.25">
      <c r="B962" s="12">
        <v>38684</v>
      </c>
      <c r="C962" s="18">
        <v>19.218171999999999</v>
      </c>
      <c r="D962">
        <f t="shared" si="23"/>
        <v>1.3023118469247086E-2</v>
      </c>
    </row>
    <row r="963" spans="2:4" x14ac:dyDescent="0.25">
      <c r="B963" s="12">
        <v>38677</v>
      </c>
      <c r="C963" s="18">
        <v>18.971108999999998</v>
      </c>
      <c r="D963">
        <f t="shared" ref="D963:D1026" si="24">C963/C964-1</f>
        <v>2.0933675102788207E-2</v>
      </c>
    </row>
    <row r="964" spans="2:4" x14ac:dyDescent="0.25">
      <c r="B964" s="12">
        <v>38670</v>
      </c>
      <c r="C964" s="18">
        <v>18.582117</v>
      </c>
      <c r="D964">
        <f t="shared" si="24"/>
        <v>3.7265113848925946E-2</v>
      </c>
    </row>
    <row r="965" spans="2:4" x14ac:dyDescent="0.25">
      <c r="B965" s="12">
        <v>38663</v>
      </c>
      <c r="C965" s="18">
        <v>17.914529999999999</v>
      </c>
      <c r="D965">
        <f t="shared" si="24"/>
        <v>-1.1314141194667449E-2</v>
      </c>
    </row>
    <row r="966" spans="2:4" x14ac:dyDescent="0.25">
      <c r="B966" s="12">
        <v>38656</v>
      </c>
      <c r="C966" s="18">
        <v>18.119537000000001</v>
      </c>
      <c r="D966">
        <f t="shared" si="24"/>
        <v>8.1242082921691106E-2</v>
      </c>
    </row>
    <row r="967" spans="2:4" x14ac:dyDescent="0.25">
      <c r="B967" s="12">
        <v>38649</v>
      </c>
      <c r="C967" s="18">
        <v>16.758075999999999</v>
      </c>
      <c r="D967">
        <f t="shared" si="24"/>
        <v>2.212234037751637E-2</v>
      </c>
    </row>
    <row r="968" spans="2:4" x14ac:dyDescent="0.25">
      <c r="B968" s="12">
        <v>38642</v>
      </c>
      <c r="C968" s="18">
        <v>16.395371999999998</v>
      </c>
      <c r="D968">
        <f t="shared" si="24"/>
        <v>5.8047018815265972E-3</v>
      </c>
    </row>
    <row r="969" spans="2:4" x14ac:dyDescent="0.25">
      <c r="B969" s="12">
        <v>38635</v>
      </c>
      <c r="C969" s="18">
        <v>16.300751000000002</v>
      </c>
      <c r="D969">
        <f t="shared" si="24"/>
        <v>4.6199921262642274E-2</v>
      </c>
    </row>
    <row r="970" spans="2:4" x14ac:dyDescent="0.25">
      <c r="B970" s="12">
        <v>38628</v>
      </c>
      <c r="C970" s="18">
        <v>15.580914</v>
      </c>
      <c r="D970">
        <f t="shared" si="24"/>
        <v>-1.745126169388278E-2</v>
      </c>
    </row>
    <row r="971" spans="2:4" x14ac:dyDescent="0.25">
      <c r="B971" s="12">
        <v>38621</v>
      </c>
      <c r="C971" s="18">
        <v>15.85765</v>
      </c>
      <c r="D971">
        <f t="shared" si="24"/>
        <v>2.1870627730332659E-2</v>
      </c>
    </row>
    <row r="972" spans="2:4" x14ac:dyDescent="0.25">
      <c r="B972" s="12">
        <v>38614</v>
      </c>
      <c r="C972" s="18">
        <v>15.518255999999999</v>
      </c>
      <c r="D972">
        <f t="shared" si="24"/>
        <v>-3.0342505645359341E-2</v>
      </c>
    </row>
    <row r="973" spans="2:4" x14ac:dyDescent="0.25">
      <c r="B973" s="12">
        <v>38607</v>
      </c>
      <c r="C973" s="18">
        <v>16.003852999999999</v>
      </c>
      <c r="D973">
        <f t="shared" si="24"/>
        <v>-3.0676487910721528E-2</v>
      </c>
    </row>
    <row r="974" spans="2:4" x14ac:dyDescent="0.25">
      <c r="B974" s="12">
        <v>38600</v>
      </c>
      <c r="C974" s="18">
        <v>16.510331999999998</v>
      </c>
      <c r="D974">
        <f t="shared" si="24"/>
        <v>5.8232240322978024E-2</v>
      </c>
    </row>
    <row r="975" spans="2:4" x14ac:dyDescent="0.25">
      <c r="B975" s="12">
        <v>38593</v>
      </c>
      <c r="C975" s="18">
        <v>15.601804</v>
      </c>
      <c r="D975">
        <f t="shared" si="24"/>
        <v>-5.413063406963381E-2</v>
      </c>
    </row>
    <row r="976" spans="2:4" x14ac:dyDescent="0.25">
      <c r="B976" s="12">
        <v>38586</v>
      </c>
      <c r="C976" s="18">
        <v>16.494671</v>
      </c>
      <c r="D976">
        <f t="shared" si="24"/>
        <v>-2.5601523624539269E-2</v>
      </c>
    </row>
    <row r="977" spans="2:4" x14ac:dyDescent="0.25">
      <c r="B977" s="12">
        <v>38579</v>
      </c>
      <c r="C977" s="18">
        <v>16.928055000000001</v>
      </c>
      <c r="D977">
        <f t="shared" si="24"/>
        <v>-3.2527333528716951E-2</v>
      </c>
    </row>
    <row r="978" spans="2:4" x14ac:dyDescent="0.25">
      <c r="B978" s="12">
        <v>38572</v>
      </c>
      <c r="C978" s="18">
        <v>17.497191999999998</v>
      </c>
      <c r="D978">
        <f t="shared" si="24"/>
        <v>1.2692579204255816E-2</v>
      </c>
    </row>
    <row r="979" spans="2:4" x14ac:dyDescent="0.25">
      <c r="B979" s="12">
        <v>38565</v>
      </c>
      <c r="C979" s="18">
        <v>17.277891</v>
      </c>
      <c r="D979">
        <f t="shared" si="24"/>
        <v>-4.6397644756210998E-2</v>
      </c>
    </row>
    <row r="980" spans="2:4" x14ac:dyDescent="0.25">
      <c r="B980" s="12">
        <v>38558</v>
      </c>
      <c r="C980" s="18">
        <v>18.118549000000002</v>
      </c>
      <c r="D980">
        <f t="shared" si="24"/>
        <v>6.672014160320261E-3</v>
      </c>
    </row>
    <row r="981" spans="2:4" x14ac:dyDescent="0.25">
      <c r="B981" s="12">
        <v>38551</v>
      </c>
      <c r="C981" s="18">
        <v>17.998463000000001</v>
      </c>
      <c r="D981">
        <f t="shared" si="24"/>
        <v>1.0850270125065675E-2</v>
      </c>
    </row>
    <row r="982" spans="2:4" x14ac:dyDescent="0.25">
      <c r="B982" s="12">
        <v>38544</v>
      </c>
      <c r="C982" s="18">
        <v>17.805271000000001</v>
      </c>
      <c r="D982">
        <f t="shared" si="24"/>
        <v>6.2967873367081095E-2</v>
      </c>
    </row>
    <row r="983" spans="2:4" x14ac:dyDescent="0.25">
      <c r="B983" s="12">
        <v>38537</v>
      </c>
      <c r="C983" s="18">
        <v>16.750526000000001</v>
      </c>
      <c r="D983">
        <f t="shared" si="24"/>
        <v>-2.876161137014821E-2</v>
      </c>
    </row>
    <row r="984" spans="2:4" x14ac:dyDescent="0.25">
      <c r="B984" s="12">
        <v>38530</v>
      </c>
      <c r="C984" s="18">
        <v>17.246565</v>
      </c>
      <c r="D984">
        <f t="shared" si="24"/>
        <v>1.0091683638122628E-2</v>
      </c>
    </row>
    <row r="985" spans="2:4" x14ac:dyDescent="0.25">
      <c r="B985" s="12">
        <v>38523</v>
      </c>
      <c r="C985" s="18">
        <v>17.074256999999999</v>
      </c>
      <c r="D985">
        <f t="shared" si="24"/>
        <v>-9.0907043846467639E-3</v>
      </c>
    </row>
    <row r="986" spans="2:4" x14ac:dyDescent="0.25">
      <c r="B986" s="12">
        <v>38516</v>
      </c>
      <c r="C986" s="18">
        <v>17.230898</v>
      </c>
      <c r="D986">
        <f t="shared" si="24"/>
        <v>-1.3158046958858249E-2</v>
      </c>
    </row>
    <row r="987" spans="2:4" x14ac:dyDescent="0.25">
      <c r="B987" s="12">
        <v>38509</v>
      </c>
      <c r="C987" s="18">
        <v>17.460646000000001</v>
      </c>
      <c r="D987">
        <f t="shared" si="24"/>
        <v>1.6104367399503383E-2</v>
      </c>
    </row>
    <row r="988" spans="2:4" x14ac:dyDescent="0.25">
      <c r="B988" s="12">
        <v>38502</v>
      </c>
      <c r="C988" s="18">
        <v>17.183910000000001</v>
      </c>
      <c r="D988">
        <f t="shared" si="24"/>
        <v>3.3536383496099997E-3</v>
      </c>
    </row>
    <row r="989" spans="2:4" x14ac:dyDescent="0.25">
      <c r="B989" s="12">
        <v>38495</v>
      </c>
      <c r="C989" s="18">
        <v>17.126474000000002</v>
      </c>
      <c r="D989">
        <f t="shared" si="24"/>
        <v>2.6283295008072471E-2</v>
      </c>
    </row>
    <row r="990" spans="2:4" x14ac:dyDescent="0.25">
      <c r="B990" s="12">
        <v>38488</v>
      </c>
      <c r="C990" s="18">
        <v>16.687861999999999</v>
      </c>
      <c r="D990">
        <f t="shared" si="24"/>
        <v>6.4268768351262606E-2</v>
      </c>
    </row>
    <row r="991" spans="2:4" x14ac:dyDescent="0.25">
      <c r="B991" s="12">
        <v>38481</v>
      </c>
      <c r="C991" s="18">
        <v>15.680120000000001</v>
      </c>
      <c r="D991">
        <f t="shared" si="24"/>
        <v>-2.4999735732180506E-2</v>
      </c>
    </row>
    <row r="992" spans="2:4" x14ac:dyDescent="0.25">
      <c r="B992" s="12">
        <v>38474</v>
      </c>
      <c r="C992" s="18">
        <v>16.082170000000001</v>
      </c>
      <c r="D992">
        <f t="shared" si="24"/>
        <v>2.666629299694212E-2</v>
      </c>
    </row>
    <row r="993" spans="2:4" x14ac:dyDescent="0.25">
      <c r="B993" s="12">
        <v>38467</v>
      </c>
      <c r="C993" s="18">
        <v>15.664457000000001</v>
      </c>
      <c r="D993">
        <f t="shared" si="24"/>
        <v>-1.4454269973769085E-2</v>
      </c>
    </row>
    <row r="994" spans="2:4" x14ac:dyDescent="0.25">
      <c r="B994" s="12">
        <v>38460</v>
      </c>
      <c r="C994" s="18">
        <v>15.894196000000001</v>
      </c>
      <c r="D994">
        <f t="shared" si="24"/>
        <v>-2.6214279631908699E-3</v>
      </c>
    </row>
    <row r="995" spans="2:4" x14ac:dyDescent="0.25">
      <c r="B995" s="12">
        <v>38453</v>
      </c>
      <c r="C995" s="18">
        <v>15.935971</v>
      </c>
      <c r="D995">
        <f t="shared" si="24"/>
        <v>-8.1338030930397931E-3</v>
      </c>
    </row>
    <row r="996" spans="2:4" x14ac:dyDescent="0.25">
      <c r="B996" s="12">
        <v>38446</v>
      </c>
      <c r="C996" s="18">
        <v>16.066654</v>
      </c>
      <c r="D996">
        <f t="shared" si="24"/>
        <v>-7.7294029011092391E-3</v>
      </c>
    </row>
    <row r="997" spans="2:4" x14ac:dyDescent="0.25">
      <c r="B997" s="12">
        <v>38439</v>
      </c>
      <c r="C997" s="18">
        <v>16.191807000000001</v>
      </c>
      <c r="D997">
        <f t="shared" si="24"/>
        <v>3.5000130399297946E-2</v>
      </c>
    </row>
    <row r="998" spans="2:4" x14ac:dyDescent="0.25">
      <c r="B998" s="12">
        <v>38432</v>
      </c>
      <c r="C998" s="18">
        <v>15.644256</v>
      </c>
      <c r="D998">
        <f t="shared" si="24"/>
        <v>0.10946748772347226</v>
      </c>
    </row>
    <row r="999" spans="2:4" x14ac:dyDescent="0.25">
      <c r="B999" s="12">
        <v>38425</v>
      </c>
      <c r="C999" s="18">
        <v>14.100688999999999</v>
      </c>
      <c r="D999">
        <f t="shared" si="24"/>
        <v>-1.8511978162749854E-2</v>
      </c>
    </row>
    <row r="1000" spans="2:4" x14ac:dyDescent="0.25">
      <c r="B1000" s="12">
        <v>38418</v>
      </c>
      <c r="C1000" s="18">
        <v>14.366644000000001</v>
      </c>
      <c r="D1000">
        <f t="shared" si="24"/>
        <v>-3.8058462345854971E-2</v>
      </c>
    </row>
    <row r="1001" spans="2:4" x14ac:dyDescent="0.25">
      <c r="B1001" s="12">
        <v>38411</v>
      </c>
      <c r="C1001" s="18">
        <v>14.935048999999999</v>
      </c>
      <c r="D1001">
        <f t="shared" si="24"/>
        <v>4.1833288525696677E-2</v>
      </c>
    </row>
    <row r="1002" spans="2:4" x14ac:dyDescent="0.25">
      <c r="B1002" s="12">
        <v>38404</v>
      </c>
      <c r="C1002" s="18">
        <v>14.335354000000001</v>
      </c>
      <c r="D1002">
        <f t="shared" si="24"/>
        <v>1.2895999170201788E-2</v>
      </c>
    </row>
    <row r="1003" spans="2:4" x14ac:dyDescent="0.25">
      <c r="B1003" s="12">
        <v>38397</v>
      </c>
      <c r="C1003" s="18">
        <v>14.152839</v>
      </c>
      <c r="D1003">
        <f t="shared" si="24"/>
        <v>-5.6655943585077417E-2</v>
      </c>
    </row>
    <row r="1004" spans="2:4" x14ac:dyDescent="0.25">
      <c r="B1004" s="12">
        <v>38390</v>
      </c>
      <c r="C1004" s="18">
        <v>15.002839</v>
      </c>
      <c r="D1004">
        <f t="shared" si="24"/>
        <v>2.0573868933453809E-2</v>
      </c>
    </row>
    <row r="1005" spans="2:4" x14ac:dyDescent="0.25">
      <c r="B1005" s="12">
        <v>38383</v>
      </c>
      <c r="C1005" s="18">
        <v>14.700395</v>
      </c>
      <c r="D1005">
        <f t="shared" si="24"/>
        <v>-3.0604382143948783E-2</v>
      </c>
    </row>
    <row r="1006" spans="2:4" x14ac:dyDescent="0.25">
      <c r="B1006" s="12">
        <v>38376</v>
      </c>
      <c r="C1006" s="18">
        <v>15.164495000000001</v>
      </c>
      <c r="D1006">
        <f t="shared" si="24"/>
        <v>4.9062042273938733E-2</v>
      </c>
    </row>
    <row r="1007" spans="2:4" x14ac:dyDescent="0.25">
      <c r="B1007" s="12">
        <v>38369</v>
      </c>
      <c r="C1007" s="18">
        <v>14.455289</v>
      </c>
      <c r="D1007">
        <f t="shared" si="24"/>
        <v>-3.5491147713896165E-2</v>
      </c>
    </row>
    <row r="1008" spans="2:4" x14ac:dyDescent="0.25">
      <c r="B1008" s="12">
        <v>38362</v>
      </c>
      <c r="C1008" s="18">
        <v>14.987202</v>
      </c>
      <c r="D1008">
        <f t="shared" si="24"/>
        <v>1.3042432907544033E-2</v>
      </c>
    </row>
    <row r="1009" spans="2:4" x14ac:dyDescent="0.25">
      <c r="B1009" s="12">
        <v>38355</v>
      </c>
      <c r="C1009" s="18">
        <v>14.794249000000001</v>
      </c>
      <c r="D1009">
        <f t="shared" si="24"/>
        <v>2.271043983551202E-2</v>
      </c>
    </row>
    <row r="1010" spans="2:4" x14ac:dyDescent="0.25">
      <c r="B1010" s="12">
        <v>38348</v>
      </c>
      <c r="C1010" s="18">
        <v>14.465726</v>
      </c>
      <c r="D1010">
        <f t="shared" si="24"/>
        <v>9.829303084512464E-3</v>
      </c>
    </row>
    <row r="1011" spans="2:4" x14ac:dyDescent="0.25">
      <c r="B1011" s="12">
        <v>38341</v>
      </c>
      <c r="C1011" s="18">
        <v>14.324922000000001</v>
      </c>
      <c r="D1011">
        <f t="shared" si="24"/>
        <v>3.1930517308684792E-2</v>
      </c>
    </row>
    <row r="1012" spans="2:4" x14ac:dyDescent="0.25">
      <c r="B1012" s="12">
        <v>38334</v>
      </c>
      <c r="C1012" s="18">
        <v>13.881672999999999</v>
      </c>
      <c r="D1012">
        <f t="shared" si="24"/>
        <v>-5.3005774672417405E-2</v>
      </c>
    </row>
    <row r="1013" spans="2:4" x14ac:dyDescent="0.25">
      <c r="B1013" s="12">
        <v>38327</v>
      </c>
      <c r="C1013" s="18">
        <v>14.658666999999999</v>
      </c>
      <c r="D1013">
        <f t="shared" si="24"/>
        <v>2.5537793419856181E-2</v>
      </c>
    </row>
    <row r="1014" spans="2:4" x14ac:dyDescent="0.25">
      <c r="B1014" s="12">
        <v>38320</v>
      </c>
      <c r="C1014" s="18">
        <v>14.293639000000001</v>
      </c>
      <c r="D1014">
        <f t="shared" si="24"/>
        <v>0</v>
      </c>
    </row>
    <row r="1015" spans="2:4" x14ac:dyDescent="0.25">
      <c r="B1015" s="12">
        <v>38313</v>
      </c>
      <c r="C1015" s="18">
        <v>14.293639000000001</v>
      </c>
      <c r="D1015">
        <f t="shared" si="24"/>
        <v>5.5042750461251622E-2</v>
      </c>
    </row>
    <row r="1016" spans="2:4" x14ac:dyDescent="0.25">
      <c r="B1016" s="12">
        <v>38306</v>
      </c>
      <c r="C1016" s="18">
        <v>13.547924</v>
      </c>
      <c r="D1016">
        <f t="shared" si="24"/>
        <v>-4.0620204136318283E-2</v>
      </c>
    </row>
    <row r="1017" spans="2:4" x14ac:dyDescent="0.25">
      <c r="B1017" s="12">
        <v>38299</v>
      </c>
      <c r="C1017" s="18">
        <v>14.121544</v>
      </c>
      <c r="D1017">
        <f t="shared" si="24"/>
        <v>5.9430343746293968E-3</v>
      </c>
    </row>
    <row r="1018" spans="2:4" x14ac:dyDescent="0.25">
      <c r="B1018" s="12">
        <v>38292</v>
      </c>
      <c r="C1018" s="18">
        <v>14.038114999999999</v>
      </c>
      <c r="D1018">
        <f t="shared" si="24"/>
        <v>9.877609337031279E-2</v>
      </c>
    </row>
    <row r="1019" spans="2:4" x14ac:dyDescent="0.25">
      <c r="B1019" s="12">
        <v>38285</v>
      </c>
      <c r="C1019" s="18">
        <v>12.776138</v>
      </c>
      <c r="D1019">
        <f t="shared" si="24"/>
        <v>4.2996613807979811E-2</v>
      </c>
    </row>
    <row r="1020" spans="2:4" x14ac:dyDescent="0.25">
      <c r="B1020" s="12">
        <v>38278</v>
      </c>
      <c r="C1020" s="18">
        <v>12.249453000000001</v>
      </c>
      <c r="D1020">
        <f t="shared" si="24"/>
        <v>-4.2787287209926195E-2</v>
      </c>
    </row>
    <row r="1021" spans="2:4" x14ac:dyDescent="0.25">
      <c r="B1021" s="12">
        <v>38271</v>
      </c>
      <c r="C1021" s="18">
        <v>12.797002000000001</v>
      </c>
      <c r="D1021">
        <f t="shared" si="24"/>
        <v>5.3227024880024842E-3</v>
      </c>
    </row>
    <row r="1022" spans="2:4" x14ac:dyDescent="0.25">
      <c r="B1022" s="12">
        <v>38264</v>
      </c>
      <c r="C1022" s="18">
        <v>12.729248</v>
      </c>
      <c r="D1022">
        <f t="shared" si="24"/>
        <v>4.0425833117280208E-2</v>
      </c>
    </row>
    <row r="1023" spans="2:4" x14ac:dyDescent="0.25">
      <c r="B1023" s="12">
        <v>38257</v>
      </c>
      <c r="C1023" s="18">
        <v>12.234652000000001</v>
      </c>
      <c r="D1023">
        <f t="shared" si="24"/>
        <v>1.599673609550023E-2</v>
      </c>
    </row>
    <row r="1024" spans="2:4" x14ac:dyDescent="0.25">
      <c r="B1024" s="12">
        <v>38250</v>
      </c>
      <c r="C1024" s="18">
        <v>12.042019</v>
      </c>
      <c r="D1024">
        <f t="shared" si="24"/>
        <v>9.9334411668957179E-2</v>
      </c>
    </row>
    <row r="1025" spans="2:4" x14ac:dyDescent="0.25">
      <c r="B1025" s="12">
        <v>38243</v>
      </c>
      <c r="C1025" s="18">
        <v>10.953918</v>
      </c>
      <c r="D1025">
        <f t="shared" si="24"/>
        <v>1.9049507591220038E-3</v>
      </c>
    </row>
    <row r="1026" spans="2:4" x14ac:dyDescent="0.25">
      <c r="B1026" s="12">
        <v>38236</v>
      </c>
      <c r="C1026" s="18">
        <v>10.933090999999999</v>
      </c>
      <c r="D1026">
        <f t="shared" si="24"/>
        <v>-9.9015361476660901E-3</v>
      </c>
    </row>
    <row r="1027" spans="2:4" x14ac:dyDescent="0.25">
      <c r="B1027" s="12">
        <v>38229</v>
      </c>
      <c r="C1027" s="18">
        <v>11.042427999999999</v>
      </c>
      <c r="D1027">
        <f t="shared" ref="D1027:D1090" si="25">C1027/C1028-1</f>
        <v>-3.2888748080242003E-3</v>
      </c>
    </row>
    <row r="1028" spans="2:4" x14ac:dyDescent="0.25">
      <c r="B1028" s="12">
        <v>38222</v>
      </c>
      <c r="C1028" s="18">
        <v>11.078865</v>
      </c>
      <c r="D1028">
        <f t="shared" si="25"/>
        <v>5.1903061949670315E-2</v>
      </c>
    </row>
    <row r="1029" spans="2:4" x14ac:dyDescent="0.25">
      <c r="B1029" s="12">
        <v>38215</v>
      </c>
      <c r="C1029" s="18">
        <v>10.532211</v>
      </c>
      <c r="D1029">
        <f t="shared" si="25"/>
        <v>4.1709790135091129E-2</v>
      </c>
    </row>
    <row r="1030" spans="2:4" x14ac:dyDescent="0.25">
      <c r="B1030" s="12">
        <v>38208</v>
      </c>
      <c r="C1030" s="18">
        <v>10.110504000000001</v>
      </c>
      <c r="D1030">
        <f t="shared" si="25"/>
        <v>-3.4311559115572821E-2</v>
      </c>
    </row>
    <row r="1031" spans="2:4" x14ac:dyDescent="0.25">
      <c r="B1031" s="12">
        <v>38201</v>
      </c>
      <c r="C1031" s="18">
        <v>10.469737</v>
      </c>
      <c r="D1031">
        <f t="shared" si="25"/>
        <v>-5.7196473123841352E-2</v>
      </c>
    </row>
    <row r="1032" spans="2:4" x14ac:dyDescent="0.25">
      <c r="B1032" s="12">
        <v>38194</v>
      </c>
      <c r="C1032" s="18">
        <v>11.104898</v>
      </c>
      <c r="D1032">
        <f t="shared" si="25"/>
        <v>-8.3681814082283701E-3</v>
      </c>
    </row>
    <row r="1033" spans="2:4" x14ac:dyDescent="0.25">
      <c r="B1033" s="12">
        <v>38187</v>
      </c>
      <c r="C1033" s="18">
        <v>11.19861</v>
      </c>
      <c r="D1033">
        <f t="shared" si="25"/>
        <v>7.022878083311257E-3</v>
      </c>
    </row>
    <row r="1034" spans="2:4" x14ac:dyDescent="0.25">
      <c r="B1034" s="12">
        <v>38180</v>
      </c>
      <c r="C1034" s="18">
        <v>11.120512</v>
      </c>
      <c r="D1034">
        <f t="shared" si="25"/>
        <v>3.9415591189003063E-2</v>
      </c>
    </row>
    <row r="1035" spans="2:4" x14ac:dyDescent="0.25">
      <c r="B1035" s="12">
        <v>38173</v>
      </c>
      <c r="C1035" s="18">
        <v>10.698812</v>
      </c>
      <c r="D1035">
        <f t="shared" si="25"/>
        <v>1.0821717355714133E-2</v>
      </c>
    </row>
    <row r="1036" spans="2:4" x14ac:dyDescent="0.25">
      <c r="B1036" s="12">
        <v>38166</v>
      </c>
      <c r="C1036" s="18">
        <v>10.584272</v>
      </c>
      <c r="D1036">
        <f t="shared" si="25"/>
        <v>-1.3585773334844342E-2</v>
      </c>
    </row>
    <row r="1037" spans="2:4" x14ac:dyDescent="0.25">
      <c r="B1037" s="12">
        <v>38159</v>
      </c>
      <c r="C1037" s="18">
        <v>10.730048</v>
      </c>
      <c r="D1037">
        <f t="shared" si="25"/>
        <v>-3.5112052394709825E-2</v>
      </c>
    </row>
    <row r="1038" spans="2:4" x14ac:dyDescent="0.25">
      <c r="B1038" s="12">
        <v>38152</v>
      </c>
      <c r="C1038" s="18">
        <v>11.120512</v>
      </c>
      <c r="D1038">
        <f t="shared" si="25"/>
        <v>5.1758750819153043E-3</v>
      </c>
    </row>
    <row r="1039" spans="2:4" x14ac:dyDescent="0.25">
      <c r="B1039" s="12">
        <v>38145</v>
      </c>
      <c r="C1039" s="18">
        <v>11.06325</v>
      </c>
      <c r="D1039">
        <f t="shared" si="25"/>
        <v>-1.6658563445554719E-2</v>
      </c>
    </row>
    <row r="1040" spans="2:4" x14ac:dyDescent="0.25">
      <c r="B1040" s="12">
        <v>38138</v>
      </c>
      <c r="C1040" s="18">
        <v>11.25067</v>
      </c>
      <c r="D1040">
        <f t="shared" si="25"/>
        <v>-3.9555657465674132E-2</v>
      </c>
    </row>
    <row r="1041" spans="2:4" x14ac:dyDescent="0.25">
      <c r="B1041" s="12">
        <v>38131</v>
      </c>
      <c r="C1041" s="18">
        <v>11.714026</v>
      </c>
      <c r="D1041">
        <f t="shared" si="25"/>
        <v>3.3057684334994786E-2</v>
      </c>
    </row>
    <row r="1042" spans="2:4" x14ac:dyDescent="0.25">
      <c r="B1042" s="12">
        <v>38124</v>
      </c>
      <c r="C1042" s="18">
        <v>11.339179</v>
      </c>
      <c r="D1042">
        <f t="shared" si="25"/>
        <v>-9.9998995958954229E-3</v>
      </c>
    </row>
    <row r="1043" spans="2:4" x14ac:dyDescent="0.25">
      <c r="B1043" s="12">
        <v>38117</v>
      </c>
      <c r="C1043" s="18">
        <v>11.453715000000001</v>
      </c>
      <c r="D1043">
        <f t="shared" si="25"/>
        <v>1.8213239484812238E-3</v>
      </c>
    </row>
    <row r="1044" spans="2:4" x14ac:dyDescent="0.25">
      <c r="B1044" s="12">
        <v>38110</v>
      </c>
      <c r="C1044" s="18">
        <v>11.432892000000001</v>
      </c>
      <c r="D1044">
        <f t="shared" si="25"/>
        <v>-3.0891401849639122E-2</v>
      </c>
    </row>
    <row r="1045" spans="2:4" x14ac:dyDescent="0.25">
      <c r="B1045" s="12">
        <v>38103</v>
      </c>
      <c r="C1045" s="18">
        <v>11.797328</v>
      </c>
      <c r="D1045">
        <f t="shared" si="25"/>
        <v>-5.2279430737586785E-2</v>
      </c>
    </row>
    <row r="1046" spans="2:4" x14ac:dyDescent="0.25">
      <c r="B1046" s="12">
        <v>38096</v>
      </c>
      <c r="C1046" s="18">
        <v>12.448108</v>
      </c>
      <c r="D1046">
        <f t="shared" si="25"/>
        <v>1.6759096378362592E-3</v>
      </c>
    </row>
    <row r="1047" spans="2:4" x14ac:dyDescent="0.25">
      <c r="B1047" s="12">
        <v>38089</v>
      </c>
      <c r="C1047" s="18">
        <v>12.427281000000001</v>
      </c>
      <c r="D1047">
        <f t="shared" si="25"/>
        <v>-4.2453046070389799E-4</v>
      </c>
    </row>
    <row r="1048" spans="2:4" x14ac:dyDescent="0.25">
      <c r="B1048" s="12">
        <v>38082</v>
      </c>
      <c r="C1048" s="18">
        <v>12.432558999999999</v>
      </c>
      <c r="D1048">
        <f t="shared" si="25"/>
        <v>-1.2524752674092365E-3</v>
      </c>
    </row>
    <row r="1049" spans="2:4" x14ac:dyDescent="0.25">
      <c r="B1049" s="12">
        <v>38075</v>
      </c>
      <c r="C1049" s="18">
        <v>12.44815</v>
      </c>
      <c r="D1049">
        <f t="shared" si="25"/>
        <v>-2.3644415078833303E-2</v>
      </c>
    </row>
    <row r="1050" spans="2:4" x14ac:dyDescent="0.25">
      <c r="B1050" s="12">
        <v>38068</v>
      </c>
      <c r="C1050" s="18">
        <v>12.749606999999999</v>
      </c>
      <c r="D1050">
        <f t="shared" si="25"/>
        <v>9.4651158482039754E-3</v>
      </c>
    </row>
    <row r="1051" spans="2:4" x14ac:dyDescent="0.25">
      <c r="B1051" s="12">
        <v>38061</v>
      </c>
      <c r="C1051" s="18">
        <v>12.630062000000001</v>
      </c>
      <c r="D1051">
        <f t="shared" si="25"/>
        <v>-1.0183616699209641E-2</v>
      </c>
    </row>
    <row r="1052" spans="2:4" x14ac:dyDescent="0.25">
      <c r="B1052" s="12">
        <v>38054</v>
      </c>
      <c r="C1052" s="18">
        <v>12.760005</v>
      </c>
      <c r="D1052">
        <f t="shared" si="25"/>
        <v>-3.2321217054285367E-2</v>
      </c>
    </row>
    <row r="1053" spans="2:4" x14ac:dyDescent="0.25">
      <c r="B1053" s="12">
        <v>38047</v>
      </c>
      <c r="C1053" s="18">
        <v>13.186199</v>
      </c>
      <c r="D1053">
        <f t="shared" si="25"/>
        <v>3.9753613810772803E-2</v>
      </c>
    </row>
    <row r="1054" spans="2:4" x14ac:dyDescent="0.25">
      <c r="B1054" s="12">
        <v>38040</v>
      </c>
      <c r="C1054" s="18">
        <v>12.682041999999999</v>
      </c>
      <c r="D1054">
        <f t="shared" si="25"/>
        <v>0.10808396211487281</v>
      </c>
    </row>
    <row r="1055" spans="2:4" x14ac:dyDescent="0.25">
      <c r="B1055" s="12">
        <v>38033</v>
      </c>
      <c r="C1055" s="18">
        <v>11.445019</v>
      </c>
      <c r="D1055">
        <f t="shared" si="25"/>
        <v>-7.6614994630368471E-3</v>
      </c>
    </row>
    <row r="1056" spans="2:4" x14ac:dyDescent="0.25">
      <c r="B1056" s="12">
        <v>38026</v>
      </c>
      <c r="C1056" s="18">
        <v>11.533382</v>
      </c>
      <c r="D1056">
        <f t="shared" si="25"/>
        <v>1.0933905274081335E-2</v>
      </c>
    </row>
    <row r="1057" spans="2:4" x14ac:dyDescent="0.25">
      <c r="B1057" s="12">
        <v>38019</v>
      </c>
      <c r="C1057" s="18">
        <v>11.408640999999999</v>
      </c>
      <c r="D1057">
        <f t="shared" si="25"/>
        <v>9.750043121224361E-2</v>
      </c>
    </row>
    <row r="1058" spans="2:4" x14ac:dyDescent="0.25">
      <c r="B1058" s="12">
        <v>38012</v>
      </c>
      <c r="C1058" s="18">
        <v>10.395113</v>
      </c>
      <c r="D1058">
        <f t="shared" si="25"/>
        <v>-2.3437159451484724E-2</v>
      </c>
    </row>
    <row r="1059" spans="2:4" x14ac:dyDescent="0.25">
      <c r="B1059" s="12">
        <v>38005</v>
      </c>
      <c r="C1059" s="18">
        <v>10.644591999999999</v>
      </c>
      <c r="D1059">
        <f t="shared" si="25"/>
        <v>1.4664589959267893E-3</v>
      </c>
    </row>
    <row r="1060" spans="2:4" x14ac:dyDescent="0.25">
      <c r="B1060" s="12">
        <v>37998</v>
      </c>
      <c r="C1060" s="18">
        <v>10.629004999999999</v>
      </c>
      <c r="D1060">
        <f t="shared" si="25"/>
        <v>6.3996203290148213E-2</v>
      </c>
    </row>
    <row r="1061" spans="2:4" x14ac:dyDescent="0.25">
      <c r="B1061" s="12">
        <v>37991</v>
      </c>
      <c r="C1061" s="18">
        <v>9.9897019999999994</v>
      </c>
      <c r="D1061">
        <f t="shared" si="25"/>
        <v>-8.0383507166594592E-2</v>
      </c>
    </row>
    <row r="1062" spans="2:4" x14ac:dyDescent="0.25">
      <c r="B1062" s="12">
        <v>37984</v>
      </c>
      <c r="C1062" s="18">
        <v>10.8629</v>
      </c>
      <c r="D1062">
        <f t="shared" si="25"/>
        <v>1.9512731684828921E-2</v>
      </c>
    </row>
    <row r="1063" spans="2:4" x14ac:dyDescent="0.25">
      <c r="B1063" s="12">
        <v>37977</v>
      </c>
      <c r="C1063" s="18">
        <v>10.654992</v>
      </c>
      <c r="D1063">
        <f t="shared" si="25"/>
        <v>1.2345878419021572E-2</v>
      </c>
    </row>
    <row r="1064" spans="2:4" x14ac:dyDescent="0.25">
      <c r="B1064" s="12">
        <v>37970</v>
      </c>
      <c r="C1064" s="18">
        <v>10.525050999999999</v>
      </c>
      <c r="D1064">
        <f t="shared" si="25"/>
        <v>3.4218462827666274E-2</v>
      </c>
    </row>
    <row r="1065" spans="2:4" x14ac:dyDescent="0.25">
      <c r="B1065" s="12">
        <v>37963</v>
      </c>
      <c r="C1065" s="18">
        <v>10.176816000000001</v>
      </c>
      <c r="D1065">
        <f t="shared" si="25"/>
        <v>-2.3441568517267308E-2</v>
      </c>
    </row>
    <row r="1066" spans="2:4" x14ac:dyDescent="0.25">
      <c r="B1066" s="12">
        <v>37956</v>
      </c>
      <c r="C1066" s="18">
        <v>10.421103</v>
      </c>
      <c r="D1066">
        <f t="shared" si="25"/>
        <v>-3.1868410469244157E-2</v>
      </c>
    </row>
    <row r="1067" spans="2:4" x14ac:dyDescent="0.25">
      <c r="B1067" s="12">
        <v>37949</v>
      </c>
      <c r="C1067" s="18">
        <v>10.764139</v>
      </c>
      <c r="D1067">
        <f t="shared" si="25"/>
        <v>4.3850969021378194E-2</v>
      </c>
    </row>
    <row r="1068" spans="2:4" x14ac:dyDescent="0.25">
      <c r="B1068" s="12">
        <v>37942</v>
      </c>
      <c r="C1068" s="18">
        <v>10.31195</v>
      </c>
      <c r="D1068">
        <f t="shared" si="25"/>
        <v>-3.2195425393092836E-2</v>
      </c>
    </row>
    <row r="1069" spans="2:4" x14ac:dyDescent="0.25">
      <c r="B1069" s="12">
        <v>37935</v>
      </c>
      <c r="C1069" s="18">
        <v>10.654992</v>
      </c>
      <c r="D1069">
        <f t="shared" si="25"/>
        <v>7.3708782143946383E-3</v>
      </c>
    </row>
    <row r="1070" spans="2:4" x14ac:dyDescent="0.25">
      <c r="B1070" s="12">
        <v>37928</v>
      </c>
      <c r="C1070" s="18">
        <v>10.577030000000001</v>
      </c>
      <c r="D1070">
        <f t="shared" si="25"/>
        <v>-2.8639487506614492E-2</v>
      </c>
    </row>
    <row r="1071" spans="2:4" x14ac:dyDescent="0.25">
      <c r="B1071" s="12">
        <v>37921</v>
      </c>
      <c r="C1071" s="18">
        <v>10.888882000000001</v>
      </c>
      <c r="D1071">
        <f t="shared" si="25"/>
        <v>4.697657598892957E-2</v>
      </c>
    </row>
    <row r="1072" spans="2:4" x14ac:dyDescent="0.25">
      <c r="B1072" s="12">
        <v>37914</v>
      </c>
      <c r="C1072" s="18">
        <v>10.400311</v>
      </c>
      <c r="D1072">
        <f t="shared" si="25"/>
        <v>-3.4266720684208996E-2</v>
      </c>
    </row>
    <row r="1073" spans="2:4" x14ac:dyDescent="0.25">
      <c r="B1073" s="12">
        <v>37907</v>
      </c>
      <c r="C1073" s="18">
        <v>10.769341000000001</v>
      </c>
      <c r="D1073">
        <f t="shared" si="25"/>
        <v>7.4170367062584841E-2</v>
      </c>
    </row>
    <row r="1074" spans="2:4" x14ac:dyDescent="0.25">
      <c r="B1074" s="12">
        <v>37900</v>
      </c>
      <c r="C1074" s="18">
        <v>10.025729</v>
      </c>
      <c r="D1074">
        <f t="shared" si="25"/>
        <v>8.8727047173369211E-3</v>
      </c>
    </row>
    <row r="1075" spans="2:4" x14ac:dyDescent="0.25">
      <c r="B1075" s="12">
        <v>37893</v>
      </c>
      <c r="C1075" s="18">
        <v>9.9375560000000007</v>
      </c>
      <c r="D1075">
        <f t="shared" si="25"/>
        <v>4.1870208079310745E-2</v>
      </c>
    </row>
    <row r="1076" spans="2:4" x14ac:dyDescent="0.25">
      <c r="B1076" s="12">
        <v>37886</v>
      </c>
      <c r="C1076" s="18">
        <v>9.5381900000000002</v>
      </c>
      <c r="D1076">
        <f t="shared" si="25"/>
        <v>-0.17901731242236196</v>
      </c>
    </row>
    <row r="1077" spans="2:4" x14ac:dyDescent="0.25">
      <c r="B1077" s="12">
        <v>37879</v>
      </c>
      <c r="C1077" s="18">
        <v>11.618016000000001</v>
      </c>
      <c r="D1077">
        <f t="shared" si="25"/>
        <v>3.3210219215816128E-2</v>
      </c>
    </row>
    <row r="1078" spans="2:4" x14ac:dyDescent="0.25">
      <c r="B1078" s="12">
        <v>37872</v>
      </c>
      <c r="C1078" s="18">
        <v>11.244581</v>
      </c>
      <c r="D1078">
        <f t="shared" si="25"/>
        <v>-2.5180073157998417E-2</v>
      </c>
    </row>
    <row r="1079" spans="2:4" x14ac:dyDescent="0.25">
      <c r="B1079" s="12">
        <v>37865</v>
      </c>
      <c r="C1079" s="18">
        <v>11.535034</v>
      </c>
      <c r="D1079">
        <f t="shared" si="25"/>
        <v>2.0183476826337587E-2</v>
      </c>
    </row>
    <row r="1080" spans="2:4" x14ac:dyDescent="0.25">
      <c r="B1080" s="12">
        <v>37858</v>
      </c>
      <c r="C1080" s="18">
        <v>11.306823</v>
      </c>
      <c r="D1080">
        <f t="shared" si="25"/>
        <v>5.0602440312544905E-2</v>
      </c>
    </row>
    <row r="1081" spans="2:4" x14ac:dyDescent="0.25">
      <c r="B1081" s="12">
        <v>37851</v>
      </c>
      <c r="C1081" s="18">
        <v>10.762228</v>
      </c>
      <c r="D1081">
        <f t="shared" si="25"/>
        <v>-2.9012530633680922E-2</v>
      </c>
    </row>
    <row r="1082" spans="2:4" x14ac:dyDescent="0.25">
      <c r="B1082" s="12">
        <v>37844</v>
      </c>
      <c r="C1082" s="18">
        <v>11.083797000000001</v>
      </c>
      <c r="D1082">
        <f t="shared" si="25"/>
        <v>7.9838383696674953E-2</v>
      </c>
    </row>
    <row r="1083" spans="2:4" x14ac:dyDescent="0.25">
      <c r="B1083" s="12">
        <v>37837</v>
      </c>
      <c r="C1083" s="18">
        <v>10.264310999999999</v>
      </c>
      <c r="D1083">
        <f t="shared" si="25"/>
        <v>5.0424368206386072E-2</v>
      </c>
    </row>
    <row r="1084" spans="2:4" x14ac:dyDescent="0.25">
      <c r="B1084" s="12">
        <v>37830</v>
      </c>
      <c r="C1084" s="18">
        <v>9.771585</v>
      </c>
      <c r="D1084">
        <f t="shared" si="25"/>
        <v>-1.3612164943728966E-2</v>
      </c>
    </row>
    <row r="1085" spans="2:4" x14ac:dyDescent="0.25">
      <c r="B1085" s="12">
        <v>37823</v>
      </c>
      <c r="C1085" s="18">
        <v>9.9064329999999998</v>
      </c>
      <c r="D1085">
        <f t="shared" si="25"/>
        <v>1.5728637180365546E-3</v>
      </c>
    </row>
    <row r="1086" spans="2:4" x14ac:dyDescent="0.25">
      <c r="B1086" s="12">
        <v>37816</v>
      </c>
      <c r="C1086" s="18">
        <v>9.8908760000000004</v>
      </c>
      <c r="D1086">
        <f t="shared" si="25"/>
        <v>-3.9294801879629415E-2</v>
      </c>
    </row>
    <row r="1087" spans="2:4" x14ac:dyDescent="0.25">
      <c r="B1087" s="12">
        <v>37809</v>
      </c>
      <c r="C1087" s="18">
        <v>10.295432999999999</v>
      </c>
      <c r="D1087">
        <f t="shared" si="25"/>
        <v>4.5837341192037639E-2</v>
      </c>
    </row>
    <row r="1088" spans="2:4" x14ac:dyDescent="0.25">
      <c r="B1088" s="12">
        <v>37802</v>
      </c>
      <c r="C1088" s="18">
        <v>9.844201</v>
      </c>
      <c r="D1088">
        <f t="shared" si="25"/>
        <v>1.0556426698882238E-3</v>
      </c>
    </row>
    <row r="1089" spans="2:4" x14ac:dyDescent="0.25">
      <c r="B1089" s="12">
        <v>37795</v>
      </c>
      <c r="C1089" s="18">
        <v>9.8338199999999993</v>
      </c>
      <c r="D1089">
        <f t="shared" si="25"/>
        <v>-7.8495729558694105E-3</v>
      </c>
    </row>
    <row r="1090" spans="2:4" x14ac:dyDescent="0.25">
      <c r="B1090" s="12">
        <v>37788</v>
      </c>
      <c r="C1090" s="18">
        <v>9.9116219999999995</v>
      </c>
      <c r="D1090">
        <f t="shared" si="25"/>
        <v>1.111122219159566E-2</v>
      </c>
    </row>
    <row r="1091" spans="2:4" x14ac:dyDescent="0.25">
      <c r="B1091" s="12">
        <v>37781</v>
      </c>
      <c r="C1091" s="18">
        <v>9.802702</v>
      </c>
      <c r="D1091">
        <f t="shared" ref="D1091:D1154" si="26">C1091/C1092-1</f>
        <v>-2.376020598957207E-2</v>
      </c>
    </row>
    <row r="1092" spans="2:4" x14ac:dyDescent="0.25">
      <c r="B1092" s="12">
        <v>37774</v>
      </c>
      <c r="C1092" s="18">
        <v>10.041285</v>
      </c>
      <c r="D1092">
        <f t="shared" si="26"/>
        <v>-2.2715739523617384E-2</v>
      </c>
    </row>
    <row r="1093" spans="2:4" x14ac:dyDescent="0.25">
      <c r="B1093" s="12">
        <v>37767</v>
      </c>
      <c r="C1093" s="18">
        <v>10.274682</v>
      </c>
      <c r="D1093">
        <f t="shared" si="26"/>
        <v>7.9563849010626519E-2</v>
      </c>
    </row>
    <row r="1094" spans="2:4" x14ac:dyDescent="0.25">
      <c r="B1094" s="12">
        <v>37760</v>
      </c>
      <c r="C1094" s="18">
        <v>9.5174380000000003</v>
      </c>
      <c r="D1094">
        <f t="shared" si="26"/>
        <v>-3.1662477716900117E-2</v>
      </c>
    </row>
    <row r="1095" spans="2:4" x14ac:dyDescent="0.25">
      <c r="B1095" s="12">
        <v>37753</v>
      </c>
      <c r="C1095" s="18">
        <v>9.8286370000000005</v>
      </c>
      <c r="D1095">
        <f t="shared" si="26"/>
        <v>1.3911181236225145E-2</v>
      </c>
    </row>
    <row r="1096" spans="2:4" x14ac:dyDescent="0.25">
      <c r="B1096" s="12">
        <v>37746</v>
      </c>
      <c r="C1096" s="18">
        <v>9.6937850000000001</v>
      </c>
      <c r="D1096">
        <f t="shared" si="26"/>
        <v>5.4740666116036563E-2</v>
      </c>
    </row>
    <row r="1097" spans="2:4" x14ac:dyDescent="0.25">
      <c r="B1097" s="12">
        <v>37739</v>
      </c>
      <c r="C1097" s="18">
        <v>9.1906809999999997</v>
      </c>
      <c r="D1097">
        <f t="shared" si="26"/>
        <v>-7.9958680292012918E-2</v>
      </c>
    </row>
    <row r="1098" spans="2:4" x14ac:dyDescent="0.25">
      <c r="B1098" s="12">
        <v>37732</v>
      </c>
      <c r="C1098" s="18">
        <v>9.9894219999999994</v>
      </c>
      <c r="D1098">
        <f t="shared" si="26"/>
        <v>-6.1918130935587623E-3</v>
      </c>
    </row>
    <row r="1099" spans="2:4" x14ac:dyDescent="0.25">
      <c r="B1099" s="12">
        <v>37725</v>
      </c>
      <c r="C1099" s="18">
        <v>10.05166</v>
      </c>
      <c r="D1099">
        <f t="shared" si="26"/>
        <v>5.2699707879564794E-2</v>
      </c>
    </row>
    <row r="1100" spans="2:4" x14ac:dyDescent="0.25">
      <c r="B1100" s="12">
        <v>37718</v>
      </c>
      <c r="C1100" s="18">
        <v>9.5484589999999994</v>
      </c>
      <c r="D1100">
        <f t="shared" si="26"/>
        <v>2.7283125975134936E-2</v>
      </c>
    </row>
    <row r="1101" spans="2:4" x14ac:dyDescent="0.25">
      <c r="B1101" s="12">
        <v>37711</v>
      </c>
      <c r="C1101" s="18">
        <v>9.2948660000000007</v>
      </c>
      <c r="D1101">
        <f t="shared" si="26"/>
        <v>-1.8579264514070326E-2</v>
      </c>
    </row>
    <row r="1102" spans="2:4" x14ac:dyDescent="0.25">
      <c r="B1102" s="12">
        <v>37704</v>
      </c>
      <c r="C1102" s="18">
        <v>9.4708269999999999</v>
      </c>
      <c r="D1102">
        <f t="shared" si="26"/>
        <v>-4.9350653782862519E-2</v>
      </c>
    </row>
    <row r="1103" spans="2:4" x14ac:dyDescent="0.25">
      <c r="B1103" s="12">
        <v>37697</v>
      </c>
      <c r="C1103" s="18">
        <v>9.9624819999999996</v>
      </c>
      <c r="D1103">
        <f t="shared" si="26"/>
        <v>-6.1949702850513377E-3</v>
      </c>
    </row>
    <row r="1104" spans="2:4" x14ac:dyDescent="0.25">
      <c r="B1104" s="12">
        <v>37690</v>
      </c>
      <c r="C1104" s="18">
        <v>10.024584000000001</v>
      </c>
      <c r="D1104">
        <f t="shared" si="26"/>
        <v>8.7590999341776721E-2</v>
      </c>
    </row>
    <row r="1105" spans="2:4" x14ac:dyDescent="0.25">
      <c r="B1105" s="12">
        <v>37683</v>
      </c>
      <c r="C1105" s="18">
        <v>9.2172370000000008</v>
      </c>
      <c r="D1105">
        <f t="shared" si="26"/>
        <v>0</v>
      </c>
    </row>
    <row r="1106" spans="2:4" x14ac:dyDescent="0.25">
      <c r="B1106" s="12">
        <v>37676</v>
      </c>
      <c r="C1106" s="18">
        <v>9.2172370000000008</v>
      </c>
      <c r="D1106">
        <f t="shared" si="26"/>
        <v>4.4574663805653669E-2</v>
      </c>
    </row>
    <row r="1107" spans="2:4" x14ac:dyDescent="0.25">
      <c r="B1107" s="12">
        <v>37669</v>
      </c>
      <c r="C1107" s="18">
        <v>8.8239140000000003</v>
      </c>
      <c r="D1107">
        <f t="shared" si="26"/>
        <v>-0.17313289169603308</v>
      </c>
    </row>
    <row r="1108" spans="2:4" x14ac:dyDescent="0.25">
      <c r="B1108" s="12">
        <v>37662</v>
      </c>
      <c r="C1108" s="18">
        <v>10.671502</v>
      </c>
      <c r="D1108">
        <f t="shared" si="26"/>
        <v>-1.0081186963593058E-2</v>
      </c>
    </row>
    <row r="1109" spans="2:4" x14ac:dyDescent="0.25">
      <c r="B1109" s="12">
        <v>37655</v>
      </c>
      <c r="C1109" s="18">
        <v>10.780179</v>
      </c>
      <c r="D1109">
        <f t="shared" si="26"/>
        <v>-4.0092309886893829E-2</v>
      </c>
    </row>
    <row r="1110" spans="2:4" x14ac:dyDescent="0.25">
      <c r="B1110" s="12">
        <v>37648</v>
      </c>
      <c r="C1110" s="18">
        <v>11.230433</v>
      </c>
      <c r="D1110">
        <f t="shared" si="26"/>
        <v>6.4932894221634285E-3</v>
      </c>
    </row>
    <row r="1111" spans="2:4" x14ac:dyDescent="0.25">
      <c r="B1111" s="12">
        <v>37641</v>
      </c>
      <c r="C1111" s="18">
        <v>11.157980999999999</v>
      </c>
      <c r="D1111">
        <f t="shared" si="26"/>
        <v>-2.6197156400089683E-2</v>
      </c>
    </row>
    <row r="1112" spans="2:4" x14ac:dyDescent="0.25">
      <c r="B1112" s="12">
        <v>37634</v>
      </c>
      <c r="C1112" s="18">
        <v>11.458152</v>
      </c>
      <c r="D1112">
        <f t="shared" si="26"/>
        <v>-3.3187928121707677E-2</v>
      </c>
    </row>
    <row r="1113" spans="2:4" x14ac:dyDescent="0.25">
      <c r="B1113" s="12">
        <v>37627</v>
      </c>
      <c r="C1113" s="18">
        <v>11.851478</v>
      </c>
      <c r="D1113">
        <f t="shared" si="26"/>
        <v>4.3756017361706867E-2</v>
      </c>
    </row>
    <row r="1114" spans="2:4" x14ac:dyDescent="0.25">
      <c r="B1114" s="12">
        <v>37620</v>
      </c>
      <c r="C1114" s="18">
        <v>11.354644</v>
      </c>
      <c r="D1114">
        <f t="shared" si="26"/>
        <v>7.233638589680913E-2</v>
      </c>
    </row>
    <row r="1115" spans="2:4" x14ac:dyDescent="0.25">
      <c r="B1115" s="12">
        <v>37613</v>
      </c>
      <c r="C1115" s="18">
        <v>10.588696000000001</v>
      </c>
      <c r="D1115">
        <f t="shared" si="26"/>
        <v>-1.6818284715091947E-2</v>
      </c>
    </row>
    <row r="1116" spans="2:4" x14ac:dyDescent="0.25">
      <c r="B1116" s="12">
        <v>37606</v>
      </c>
      <c r="C1116" s="18">
        <v>10.769826</v>
      </c>
      <c r="D1116">
        <f t="shared" si="26"/>
        <v>2.0598028934658341E-2</v>
      </c>
    </row>
    <row r="1117" spans="2:4" x14ac:dyDescent="0.25">
      <c r="B1117" s="12">
        <v>37599</v>
      </c>
      <c r="C1117" s="18">
        <v>10.552466000000001</v>
      </c>
      <c r="D1117">
        <f t="shared" si="26"/>
        <v>-1.8768569882081532E-2</v>
      </c>
    </row>
    <row r="1118" spans="2:4" x14ac:dyDescent="0.25">
      <c r="B1118" s="12">
        <v>37592</v>
      </c>
      <c r="C1118" s="18">
        <v>10.754308999999999</v>
      </c>
      <c r="D1118">
        <f t="shared" si="26"/>
        <v>-3.9296846958149612E-2</v>
      </c>
    </row>
    <row r="1119" spans="2:4" x14ac:dyDescent="0.25">
      <c r="B1119" s="12">
        <v>37585</v>
      </c>
      <c r="C1119" s="18">
        <v>11.194205999999999</v>
      </c>
      <c r="D1119">
        <f t="shared" si="26"/>
        <v>1.4064748572916397E-2</v>
      </c>
    </row>
    <row r="1120" spans="2:4" x14ac:dyDescent="0.25">
      <c r="B1120" s="12">
        <v>37578</v>
      </c>
      <c r="C1120" s="18">
        <v>11.038945999999999</v>
      </c>
      <c r="D1120">
        <f t="shared" si="26"/>
        <v>6.649981049464504E-2</v>
      </c>
    </row>
    <row r="1121" spans="2:4" x14ac:dyDescent="0.25">
      <c r="B1121" s="12">
        <v>37571</v>
      </c>
      <c r="C1121" s="18">
        <v>10.350631</v>
      </c>
      <c r="D1121">
        <f t="shared" si="26"/>
        <v>4.986898230992387E-2</v>
      </c>
    </row>
    <row r="1122" spans="2:4" x14ac:dyDescent="0.25">
      <c r="B1122" s="12">
        <v>37564</v>
      </c>
      <c r="C1122" s="18">
        <v>9.8589739999999999</v>
      </c>
      <c r="D1122">
        <f t="shared" si="26"/>
        <v>2.4193426071614121E-2</v>
      </c>
    </row>
    <row r="1123" spans="2:4" x14ac:dyDescent="0.25">
      <c r="B1123" s="12">
        <v>37557</v>
      </c>
      <c r="C1123" s="18">
        <v>9.6260860000000008</v>
      </c>
      <c r="D1123">
        <f t="shared" si="26"/>
        <v>-0.21353084159536606</v>
      </c>
    </row>
    <row r="1124" spans="2:4" x14ac:dyDescent="0.25">
      <c r="B1124" s="12">
        <v>37550</v>
      </c>
      <c r="C1124" s="18">
        <v>12.239623</v>
      </c>
      <c r="D1124">
        <f t="shared" si="26"/>
        <v>3.1400367152762731E-2</v>
      </c>
    </row>
    <row r="1125" spans="2:4" x14ac:dyDescent="0.25">
      <c r="B1125" s="12">
        <v>37543</v>
      </c>
      <c r="C1125" s="18">
        <v>11.866994999999999</v>
      </c>
      <c r="D1125">
        <f t="shared" si="26"/>
        <v>-1.5361593609762969E-2</v>
      </c>
    </row>
    <row r="1126" spans="2:4" x14ac:dyDescent="0.25">
      <c r="B1126" s="12">
        <v>37536</v>
      </c>
      <c r="C1126" s="18">
        <v>12.052135</v>
      </c>
      <c r="D1126">
        <f t="shared" si="26"/>
        <v>3.8273277495325608E-2</v>
      </c>
    </row>
    <row r="1127" spans="2:4" x14ac:dyDescent="0.25">
      <c r="B1127" s="12">
        <v>37529</v>
      </c>
      <c r="C1127" s="18">
        <v>11.607863999999999</v>
      </c>
      <c r="D1127">
        <f t="shared" si="26"/>
        <v>-8.6585515459257079E-2</v>
      </c>
    </row>
    <row r="1128" spans="2:4" x14ac:dyDescent="0.25">
      <c r="B1128" s="12">
        <v>37522</v>
      </c>
      <c r="C1128" s="18">
        <v>12.708211</v>
      </c>
      <c r="D1128">
        <f t="shared" si="26"/>
        <v>5.1731624857828784E-2</v>
      </c>
    </row>
    <row r="1129" spans="2:4" x14ac:dyDescent="0.25">
      <c r="B1129" s="12">
        <v>37515</v>
      </c>
      <c r="C1129" s="18">
        <v>12.083131</v>
      </c>
      <c r="D1129">
        <f t="shared" si="26"/>
        <v>-2.9836728897755238E-3</v>
      </c>
    </row>
    <row r="1130" spans="2:4" x14ac:dyDescent="0.25">
      <c r="B1130" s="12">
        <v>37508</v>
      </c>
      <c r="C1130" s="18">
        <v>12.119291</v>
      </c>
      <c r="D1130">
        <f t="shared" si="26"/>
        <v>-5.745292705207683E-2</v>
      </c>
    </row>
    <row r="1131" spans="2:4" x14ac:dyDescent="0.25">
      <c r="B1131" s="12">
        <v>37501</v>
      </c>
      <c r="C1131" s="18">
        <v>12.858022</v>
      </c>
      <c r="D1131">
        <f t="shared" si="26"/>
        <v>-2.8872819942921235E-2</v>
      </c>
    </row>
    <row r="1132" spans="2:4" x14ac:dyDescent="0.25">
      <c r="B1132" s="12">
        <v>37494</v>
      </c>
      <c r="C1132" s="18">
        <v>13.240307</v>
      </c>
      <c r="D1132">
        <f t="shared" si="26"/>
        <v>3.3468136394961157E-2</v>
      </c>
    </row>
    <row r="1133" spans="2:4" x14ac:dyDescent="0.25">
      <c r="B1133" s="12">
        <v>37487</v>
      </c>
      <c r="C1133" s="18">
        <v>12.811529</v>
      </c>
      <c r="D1133">
        <f t="shared" si="26"/>
        <v>6.3464926322961412E-2</v>
      </c>
    </row>
    <row r="1134" spans="2:4" x14ac:dyDescent="0.25">
      <c r="B1134" s="12">
        <v>37480</v>
      </c>
      <c r="C1134" s="18">
        <v>12.046969000000001</v>
      </c>
      <c r="D1134">
        <f t="shared" si="26"/>
        <v>3.9215901087992222E-2</v>
      </c>
    </row>
    <row r="1135" spans="2:4" x14ac:dyDescent="0.25">
      <c r="B1135" s="12">
        <v>37473</v>
      </c>
      <c r="C1135" s="18">
        <v>11.592364</v>
      </c>
      <c r="D1135">
        <f t="shared" si="26"/>
        <v>4.372044764405425E-2</v>
      </c>
    </row>
    <row r="1136" spans="2:4" x14ac:dyDescent="0.25">
      <c r="B1136" s="12">
        <v>37466</v>
      </c>
      <c r="C1136" s="18">
        <v>11.106771</v>
      </c>
      <c r="D1136">
        <f t="shared" si="26"/>
        <v>-2.8906602530805237E-2</v>
      </c>
    </row>
    <row r="1137" spans="2:4" x14ac:dyDescent="0.25">
      <c r="B1137" s="12">
        <v>37459</v>
      </c>
      <c r="C1137" s="18">
        <v>11.437386999999999</v>
      </c>
      <c r="D1137">
        <f t="shared" si="26"/>
        <v>6.6987713031157359E-2</v>
      </c>
    </row>
    <row r="1138" spans="2:4" x14ac:dyDescent="0.25">
      <c r="B1138" s="12">
        <v>37452</v>
      </c>
      <c r="C1138" s="18">
        <v>10.719324</v>
      </c>
      <c r="D1138">
        <f t="shared" si="26"/>
        <v>-1.1904809091565216E-2</v>
      </c>
    </row>
    <row r="1139" spans="2:4" x14ac:dyDescent="0.25">
      <c r="B1139" s="12">
        <v>37445</v>
      </c>
      <c r="C1139" s="18">
        <v>10.848473</v>
      </c>
      <c r="D1139">
        <f t="shared" si="26"/>
        <v>-9.365567418408971E-2</v>
      </c>
    </row>
    <row r="1140" spans="2:4" x14ac:dyDescent="0.25">
      <c r="B1140" s="12">
        <v>37438</v>
      </c>
      <c r="C1140" s="18">
        <v>11.969483</v>
      </c>
      <c r="D1140">
        <f t="shared" si="26"/>
        <v>-6.1943480006150464E-2</v>
      </c>
    </row>
    <row r="1141" spans="2:4" x14ac:dyDescent="0.25">
      <c r="B1141" s="12">
        <v>37431</v>
      </c>
      <c r="C1141" s="18">
        <v>12.759874</v>
      </c>
      <c r="D1141">
        <f t="shared" si="26"/>
        <v>-1.7111139406675857E-2</v>
      </c>
    </row>
    <row r="1142" spans="2:4" x14ac:dyDescent="0.25">
      <c r="B1142" s="12">
        <v>37424</v>
      </c>
      <c r="C1142" s="18">
        <v>12.982011</v>
      </c>
      <c r="D1142">
        <f t="shared" si="26"/>
        <v>-1.8742664385785757E-2</v>
      </c>
    </row>
    <row r="1143" spans="2:4" x14ac:dyDescent="0.25">
      <c r="B1143" s="12">
        <v>37417</v>
      </c>
      <c r="C1143" s="18">
        <v>13.229976000000001</v>
      </c>
      <c r="D1143">
        <f t="shared" si="26"/>
        <v>3.1339842923945316E-3</v>
      </c>
    </row>
    <row r="1144" spans="2:4" x14ac:dyDescent="0.25">
      <c r="B1144" s="12">
        <v>37410</v>
      </c>
      <c r="C1144" s="18">
        <v>13.188643000000001</v>
      </c>
      <c r="D1144">
        <f t="shared" si="26"/>
        <v>1.5916794401114043E-2</v>
      </c>
    </row>
    <row r="1145" spans="2:4" x14ac:dyDescent="0.25">
      <c r="B1145" s="12">
        <v>37403</v>
      </c>
      <c r="C1145" s="18">
        <v>12.982011</v>
      </c>
      <c r="D1145">
        <f t="shared" si="26"/>
        <v>3.9954064658269672E-3</v>
      </c>
    </row>
    <row r="1146" spans="2:4" x14ac:dyDescent="0.25">
      <c r="B1146" s="12">
        <v>37396</v>
      </c>
      <c r="C1146" s="18">
        <v>12.930349</v>
      </c>
      <c r="D1146">
        <f t="shared" si="26"/>
        <v>-7.1399530151070589E-3</v>
      </c>
    </row>
    <row r="1147" spans="2:4" x14ac:dyDescent="0.25">
      <c r="B1147" s="12">
        <v>37389</v>
      </c>
      <c r="C1147" s="18">
        <v>13.023334999999999</v>
      </c>
      <c r="D1147">
        <f t="shared" si="26"/>
        <v>2.1888952725335864E-2</v>
      </c>
    </row>
    <row r="1148" spans="2:4" x14ac:dyDescent="0.25">
      <c r="B1148" s="12">
        <v>37382</v>
      </c>
      <c r="C1148" s="18">
        <v>12.744374000000001</v>
      </c>
      <c r="D1148">
        <f t="shared" si="26"/>
        <v>-3.1409412989312324E-2</v>
      </c>
    </row>
    <row r="1149" spans="2:4" x14ac:dyDescent="0.25">
      <c r="B1149" s="12">
        <v>37375</v>
      </c>
      <c r="C1149" s="18">
        <v>13.157648</v>
      </c>
      <c r="D1149">
        <f t="shared" si="26"/>
        <v>-3.8383892126559238E-2</v>
      </c>
    </row>
    <row r="1150" spans="2:4" x14ac:dyDescent="0.25">
      <c r="B1150" s="12">
        <v>37368</v>
      </c>
      <c r="C1150" s="18">
        <v>13.682848999999999</v>
      </c>
      <c r="D1150">
        <f t="shared" si="26"/>
        <v>2.3968751508411712E-2</v>
      </c>
    </row>
    <row r="1151" spans="2:4" x14ac:dyDescent="0.25">
      <c r="B1151" s="12">
        <v>37361</v>
      </c>
      <c r="C1151" s="18">
        <v>13.362565</v>
      </c>
      <c r="D1151">
        <f t="shared" si="26"/>
        <v>-2.9010729333833751E-2</v>
      </c>
    </row>
    <row r="1152" spans="2:4" x14ac:dyDescent="0.25">
      <c r="B1152" s="12">
        <v>37354</v>
      </c>
      <c r="C1152" s="18">
        <v>13.761805000000001</v>
      </c>
      <c r="D1152">
        <f t="shared" si="26"/>
        <v>1.9368724639954982E-2</v>
      </c>
    </row>
    <row r="1153" spans="2:4" x14ac:dyDescent="0.25">
      <c r="B1153" s="12">
        <v>37347</v>
      </c>
      <c r="C1153" s="18">
        <v>13.500321</v>
      </c>
      <c r="D1153">
        <f t="shared" si="26"/>
        <v>-3.3259452242075827E-2</v>
      </c>
    </row>
    <row r="1154" spans="2:4" x14ac:dyDescent="0.25">
      <c r="B1154" s="12">
        <v>37340</v>
      </c>
      <c r="C1154" s="18">
        <v>13.964782</v>
      </c>
      <c r="D1154">
        <f t="shared" si="26"/>
        <v>7.3242055483138113E-2</v>
      </c>
    </row>
    <row r="1155" spans="2:4" x14ac:dyDescent="0.25">
      <c r="B1155" s="12">
        <v>37333</v>
      </c>
      <c r="C1155" s="18">
        <v>13.011773</v>
      </c>
      <c r="D1155">
        <f t="shared" ref="D1155:D1218" si="27">C1155/C1156-1</f>
        <v>-3.0008317980330546E-2</v>
      </c>
    </row>
    <row r="1156" spans="2:4" x14ac:dyDescent="0.25">
      <c r="B1156" s="12">
        <v>37326</v>
      </c>
      <c r="C1156" s="18">
        <v>13.414313999999999</v>
      </c>
      <c r="D1156">
        <f t="shared" si="27"/>
        <v>-4.4362375801718756E-2</v>
      </c>
    </row>
    <row r="1157" spans="2:4" x14ac:dyDescent="0.25">
      <c r="B1157" s="12">
        <v>37319</v>
      </c>
      <c r="C1157" s="18">
        <v>14.03703</v>
      </c>
      <c r="D1157">
        <f t="shared" si="27"/>
        <v>-4.5390798639706964E-2</v>
      </c>
    </row>
    <row r="1158" spans="2:4" x14ac:dyDescent="0.25">
      <c r="B1158" s="12">
        <v>37312</v>
      </c>
      <c r="C1158" s="18">
        <v>14.704478</v>
      </c>
      <c r="D1158">
        <f t="shared" si="27"/>
        <v>4.7011845645907879E-3</v>
      </c>
    </row>
    <row r="1159" spans="2:4" x14ac:dyDescent="0.25">
      <c r="B1159" s="12">
        <v>37305</v>
      </c>
      <c r="C1159" s="18">
        <v>14.635673000000001</v>
      </c>
      <c r="D1159">
        <f t="shared" si="27"/>
        <v>3.7055216062839236E-2</v>
      </c>
    </row>
    <row r="1160" spans="2:4" x14ac:dyDescent="0.25">
      <c r="B1160" s="12">
        <v>37298</v>
      </c>
      <c r="C1160" s="18">
        <v>14.112723000000001</v>
      </c>
      <c r="D1160">
        <f t="shared" si="27"/>
        <v>2.1159612341013823E-2</v>
      </c>
    </row>
    <row r="1161" spans="2:4" x14ac:dyDescent="0.25">
      <c r="B1161" s="12">
        <v>37291</v>
      </c>
      <c r="C1161" s="18">
        <v>13.820290999999999</v>
      </c>
      <c r="D1161">
        <f t="shared" si="27"/>
        <v>5.2557329101940997E-3</v>
      </c>
    </row>
    <row r="1162" spans="2:4" x14ac:dyDescent="0.25">
      <c r="B1162" s="12">
        <v>37284</v>
      </c>
      <c r="C1162" s="18">
        <v>13.748035</v>
      </c>
      <c r="D1162">
        <f t="shared" si="27"/>
        <v>6.4181235454917385E-2</v>
      </c>
    </row>
    <row r="1163" spans="2:4" x14ac:dyDescent="0.25">
      <c r="B1163" s="12">
        <v>37277</v>
      </c>
      <c r="C1163" s="18">
        <v>12.918885</v>
      </c>
      <c r="D1163">
        <f t="shared" si="27"/>
        <v>-1.2621724747149732E-2</v>
      </c>
    </row>
    <row r="1164" spans="2:4" x14ac:dyDescent="0.25">
      <c r="B1164" s="12">
        <v>37270</v>
      </c>
      <c r="C1164" s="18">
        <v>13.084028</v>
      </c>
      <c r="D1164">
        <f t="shared" si="27"/>
        <v>1.3863256299572857E-2</v>
      </c>
    </row>
    <row r="1165" spans="2:4" x14ac:dyDescent="0.25">
      <c r="B1165" s="12">
        <v>37263</v>
      </c>
      <c r="C1165" s="18">
        <v>12.905120999999999</v>
      </c>
      <c r="D1165">
        <f t="shared" si="27"/>
        <v>-1.6776133262498272E-2</v>
      </c>
    </row>
    <row r="1166" spans="2:4" x14ac:dyDescent="0.25">
      <c r="B1166" s="12">
        <v>37256</v>
      </c>
      <c r="C1166" s="18">
        <v>13.125313</v>
      </c>
      <c r="D1166">
        <f t="shared" si="27"/>
        <v>5.5617108294161888E-2</v>
      </c>
    </row>
    <row r="1167" spans="2:4" x14ac:dyDescent="0.25">
      <c r="B1167" s="12">
        <v>37249</v>
      </c>
      <c r="C1167" s="18">
        <v>12.433782000000001</v>
      </c>
      <c r="D1167">
        <f t="shared" si="27"/>
        <v>1.3744741219058776E-2</v>
      </c>
    </row>
    <row r="1168" spans="2:4" x14ac:dyDescent="0.25">
      <c r="B1168" s="12">
        <v>37242</v>
      </c>
      <c r="C1168" s="18">
        <v>12.2652</v>
      </c>
      <c r="D1168">
        <f t="shared" si="27"/>
        <v>-1.9527120005205734E-2</v>
      </c>
    </row>
    <row r="1169" spans="2:4" x14ac:dyDescent="0.25">
      <c r="B1169" s="12">
        <v>37235</v>
      </c>
      <c r="C1169" s="18">
        <v>12.509474000000001</v>
      </c>
      <c r="D1169">
        <f t="shared" si="27"/>
        <v>8.0855821508725834E-2</v>
      </c>
    </row>
    <row r="1170" spans="2:4" x14ac:dyDescent="0.25">
      <c r="B1170" s="12">
        <v>37228</v>
      </c>
      <c r="C1170" s="18">
        <v>11.573675</v>
      </c>
      <c r="D1170">
        <f t="shared" si="27"/>
        <v>9.4339974097813029E-2</v>
      </c>
    </row>
    <row r="1171" spans="2:4" x14ac:dyDescent="0.25">
      <c r="B1171" s="12">
        <v>37221</v>
      </c>
      <c r="C1171" s="18">
        <v>10.575941</v>
      </c>
      <c r="D1171">
        <f t="shared" si="27"/>
        <v>-6.5058236807447045E-4</v>
      </c>
    </row>
    <row r="1172" spans="2:4" x14ac:dyDescent="0.25">
      <c r="B1172" s="12">
        <v>37214</v>
      </c>
      <c r="C1172" s="18">
        <v>10.582826000000001</v>
      </c>
      <c r="D1172">
        <f t="shared" si="27"/>
        <v>3.2620074437295088E-4</v>
      </c>
    </row>
    <row r="1173" spans="2:4" x14ac:dyDescent="0.25">
      <c r="B1173" s="12">
        <v>37207</v>
      </c>
      <c r="C1173" s="18">
        <v>10.579375000000001</v>
      </c>
      <c r="D1173">
        <f t="shared" si="27"/>
        <v>-1.7572651915642168E-2</v>
      </c>
    </row>
    <row r="1174" spans="2:4" x14ac:dyDescent="0.25">
      <c r="B1174" s="12">
        <v>37200</v>
      </c>
      <c r="C1174" s="18">
        <v>10.768608</v>
      </c>
      <c r="D1174">
        <f t="shared" si="27"/>
        <v>-1.1058293389433871E-2</v>
      </c>
    </row>
    <row r="1175" spans="2:4" x14ac:dyDescent="0.25">
      <c r="B1175" s="12">
        <v>37193</v>
      </c>
      <c r="C1175" s="18">
        <v>10.889022000000001</v>
      </c>
      <c r="D1175">
        <f t="shared" si="27"/>
        <v>1.5073848827106939E-2</v>
      </c>
    </row>
    <row r="1176" spans="2:4" x14ac:dyDescent="0.25">
      <c r="B1176" s="12">
        <v>37186</v>
      </c>
      <c r="C1176" s="18">
        <v>10.727320000000001</v>
      </c>
      <c r="D1176">
        <f t="shared" si="27"/>
        <v>3.2792469302611149E-2</v>
      </c>
    </row>
    <row r="1177" spans="2:4" x14ac:dyDescent="0.25">
      <c r="B1177" s="12">
        <v>37179</v>
      </c>
      <c r="C1177" s="18">
        <v>10.386714</v>
      </c>
      <c r="D1177">
        <f t="shared" si="27"/>
        <v>2.9898359868021362E-3</v>
      </c>
    </row>
    <row r="1178" spans="2:4" x14ac:dyDescent="0.25">
      <c r="B1178" s="12">
        <v>37172</v>
      </c>
      <c r="C1178" s="18">
        <v>10.355752000000001</v>
      </c>
      <c r="D1178">
        <f t="shared" si="27"/>
        <v>1.0090909383526414E-2</v>
      </c>
    </row>
    <row r="1179" spans="2:4" x14ac:dyDescent="0.25">
      <c r="B1179" s="12">
        <v>37165</v>
      </c>
      <c r="C1179" s="18">
        <v>10.252297</v>
      </c>
      <c r="D1179">
        <f t="shared" si="27"/>
        <v>0.13676234139204113</v>
      </c>
    </row>
    <row r="1180" spans="2:4" x14ac:dyDescent="0.25">
      <c r="B1180" s="12">
        <v>37158</v>
      </c>
      <c r="C1180" s="18">
        <v>9.0188570000000006</v>
      </c>
      <c r="D1180">
        <f t="shared" si="27"/>
        <v>3.7139473609160145E-2</v>
      </c>
    </row>
    <row r="1181" spans="2:4" x14ac:dyDescent="0.25">
      <c r="B1181" s="12">
        <v>37151</v>
      </c>
      <c r="C1181" s="18">
        <v>8.6958959999999994</v>
      </c>
      <c r="D1181">
        <f t="shared" si="27"/>
        <v>-5.7355958072651481E-2</v>
      </c>
    </row>
    <row r="1182" spans="2:4" x14ac:dyDescent="0.25">
      <c r="B1182" s="12">
        <v>37144</v>
      </c>
      <c r="C1182" s="18">
        <v>9.2250049999999995</v>
      </c>
      <c r="D1182">
        <f t="shared" si="27"/>
        <v>-1.4871069054409602E-3</v>
      </c>
    </row>
    <row r="1183" spans="2:4" x14ac:dyDescent="0.25">
      <c r="B1183" s="12">
        <v>37137</v>
      </c>
      <c r="C1183" s="18">
        <v>9.2387440000000005</v>
      </c>
      <c r="D1183">
        <f t="shared" si="27"/>
        <v>-6.0447666023873858E-2</v>
      </c>
    </row>
    <row r="1184" spans="2:4" x14ac:dyDescent="0.25">
      <c r="B1184" s="12">
        <v>37130</v>
      </c>
      <c r="C1184" s="18">
        <v>9.8331339999999994</v>
      </c>
      <c r="D1184">
        <f t="shared" si="27"/>
        <v>2.1012961508848349E-3</v>
      </c>
    </row>
    <row r="1185" spans="2:4" x14ac:dyDescent="0.25">
      <c r="B1185" s="12">
        <v>37123</v>
      </c>
      <c r="C1185" s="18">
        <v>9.8125149999999994</v>
      </c>
      <c r="D1185">
        <f t="shared" si="27"/>
        <v>3.1046618156501005E-2</v>
      </c>
    </row>
    <row r="1186" spans="2:4" x14ac:dyDescent="0.25">
      <c r="B1186" s="12">
        <v>37116</v>
      </c>
      <c r="C1186" s="18">
        <v>9.5170429999999993</v>
      </c>
      <c r="D1186">
        <f t="shared" si="27"/>
        <v>-3.5972729448514595E-3</v>
      </c>
    </row>
    <row r="1187" spans="2:4" x14ac:dyDescent="0.25">
      <c r="B1187" s="12">
        <v>37109</v>
      </c>
      <c r="C1187" s="18">
        <v>9.5514019999999995</v>
      </c>
      <c r="D1187">
        <f t="shared" si="27"/>
        <v>-7.9774711816665622E-2</v>
      </c>
    </row>
    <row r="1188" spans="2:4" x14ac:dyDescent="0.25">
      <c r="B1188" s="12">
        <v>37102</v>
      </c>
      <c r="C1188" s="18">
        <v>10.379417</v>
      </c>
      <c r="D1188">
        <f t="shared" si="27"/>
        <v>4.0647591868376187E-2</v>
      </c>
    </row>
    <row r="1189" spans="2:4" x14ac:dyDescent="0.25">
      <c r="B1189" s="12">
        <v>37095</v>
      </c>
      <c r="C1189" s="18">
        <v>9.9739979999999999</v>
      </c>
      <c r="D1189">
        <f t="shared" si="27"/>
        <v>-8.2200492394841618E-2</v>
      </c>
    </row>
    <row r="1190" spans="2:4" x14ac:dyDescent="0.25">
      <c r="B1190" s="12">
        <v>37088</v>
      </c>
      <c r="C1190" s="18">
        <v>10.867295</v>
      </c>
      <c r="D1190">
        <f t="shared" si="27"/>
        <v>7.0389153264100779E-2</v>
      </c>
    </row>
    <row r="1191" spans="2:4" x14ac:dyDescent="0.25">
      <c r="B1191" s="12">
        <v>37081</v>
      </c>
      <c r="C1191" s="18">
        <v>10.152658000000001</v>
      </c>
      <c r="D1191">
        <f t="shared" si="27"/>
        <v>5.2725347116588495E-2</v>
      </c>
    </row>
    <row r="1192" spans="2:4" x14ac:dyDescent="0.25">
      <c r="B1192" s="12">
        <v>37074</v>
      </c>
      <c r="C1192" s="18">
        <v>9.6441660000000002</v>
      </c>
      <c r="D1192">
        <f t="shared" si="27"/>
        <v>6.0935210632859782E-3</v>
      </c>
    </row>
    <row r="1193" spans="2:4" x14ac:dyDescent="0.25">
      <c r="B1193" s="12">
        <v>37067</v>
      </c>
      <c r="C1193" s="18">
        <v>9.5857550000000007</v>
      </c>
      <c r="D1193">
        <f t="shared" si="27"/>
        <v>9.8425118803339151E-2</v>
      </c>
    </row>
    <row r="1194" spans="2:4" x14ac:dyDescent="0.25">
      <c r="B1194" s="12">
        <v>37060</v>
      </c>
      <c r="C1194" s="18">
        <v>8.7268170000000005</v>
      </c>
      <c r="D1194">
        <f t="shared" si="27"/>
        <v>2.2955979266157112E-2</v>
      </c>
    </row>
    <row r="1195" spans="2:4" x14ac:dyDescent="0.25">
      <c r="B1195" s="12">
        <v>37053</v>
      </c>
      <c r="C1195" s="18">
        <v>8.5309799999999996</v>
      </c>
      <c r="D1195">
        <f t="shared" si="27"/>
        <v>-2.4361624968349704E-2</v>
      </c>
    </row>
    <row r="1196" spans="2:4" x14ac:dyDescent="0.25">
      <c r="B1196" s="12">
        <v>37046</v>
      </c>
      <c r="C1196" s="18">
        <v>8.7439979999999995</v>
      </c>
      <c r="D1196">
        <f t="shared" si="27"/>
        <v>-7.4545366602997709E-2</v>
      </c>
    </row>
    <row r="1197" spans="2:4" x14ac:dyDescent="0.25">
      <c r="B1197" s="12">
        <v>37039</v>
      </c>
      <c r="C1197" s="18">
        <v>9.4483270000000008</v>
      </c>
      <c r="D1197">
        <f t="shared" si="27"/>
        <v>-4.8442931665198308E-2</v>
      </c>
    </row>
    <row r="1198" spans="2:4" x14ac:dyDescent="0.25">
      <c r="B1198" s="12">
        <v>37032</v>
      </c>
      <c r="C1198" s="18">
        <v>9.9293329999999997</v>
      </c>
      <c r="D1198">
        <f t="shared" si="27"/>
        <v>5.2171541453718273E-3</v>
      </c>
    </row>
    <row r="1199" spans="2:4" x14ac:dyDescent="0.25">
      <c r="B1199" s="12">
        <v>37025</v>
      </c>
      <c r="C1199" s="18">
        <v>9.8777989999999996</v>
      </c>
      <c r="D1199">
        <f t="shared" si="27"/>
        <v>3.4917060365034169E-2</v>
      </c>
    </row>
    <row r="1200" spans="2:4" x14ac:dyDescent="0.25">
      <c r="B1200" s="12">
        <v>37018</v>
      </c>
      <c r="C1200" s="18">
        <v>9.5445320000000002</v>
      </c>
      <c r="D1200">
        <f t="shared" si="27"/>
        <v>1.6093820345591148E-2</v>
      </c>
    </row>
    <row r="1201" spans="2:4" x14ac:dyDescent="0.25">
      <c r="B1201" s="12">
        <v>37011</v>
      </c>
      <c r="C1201" s="18">
        <v>9.393357</v>
      </c>
      <c r="D1201">
        <f t="shared" si="27"/>
        <v>8.8562895712409606E-3</v>
      </c>
    </row>
    <row r="1202" spans="2:4" x14ac:dyDescent="0.25">
      <c r="B1202" s="12">
        <v>37004</v>
      </c>
      <c r="C1202" s="18">
        <v>9.3108970000000006</v>
      </c>
      <c r="D1202">
        <f t="shared" si="27"/>
        <v>3.5141387691809411E-2</v>
      </c>
    </row>
    <row r="1203" spans="2:4" x14ac:dyDescent="0.25">
      <c r="B1203" s="12">
        <v>36997</v>
      </c>
      <c r="C1203" s="18">
        <v>8.9948069999999998</v>
      </c>
      <c r="D1203">
        <f t="shared" si="27"/>
        <v>4.8878189337361766E-2</v>
      </c>
    </row>
    <row r="1204" spans="2:4" x14ac:dyDescent="0.25">
      <c r="B1204" s="12">
        <v>36990</v>
      </c>
      <c r="C1204" s="18">
        <v>8.5756449999999997</v>
      </c>
      <c r="D1204">
        <f t="shared" si="27"/>
        <v>4.696368572843701E-2</v>
      </c>
    </row>
    <row r="1205" spans="2:4" x14ac:dyDescent="0.25">
      <c r="B1205" s="12">
        <v>36983</v>
      </c>
      <c r="C1205" s="18">
        <v>8.1909670000000006</v>
      </c>
      <c r="D1205">
        <f t="shared" si="27"/>
        <v>5.4735988771452693E-3</v>
      </c>
    </row>
    <row r="1206" spans="2:4" x14ac:dyDescent="0.25">
      <c r="B1206" s="12">
        <v>36976</v>
      </c>
      <c r="C1206" s="18">
        <v>8.1463769999999993</v>
      </c>
      <c r="D1206">
        <f t="shared" si="27"/>
        <v>1.9750907387344085E-2</v>
      </c>
    </row>
    <row r="1207" spans="2:4" x14ac:dyDescent="0.25">
      <c r="B1207" s="12">
        <v>36969</v>
      </c>
      <c r="C1207" s="18">
        <v>7.9885950000000001</v>
      </c>
      <c r="D1207">
        <f t="shared" si="27"/>
        <v>-4.2892769452740342E-4</v>
      </c>
    </row>
    <row r="1208" spans="2:4" x14ac:dyDescent="0.25">
      <c r="B1208" s="12">
        <v>36962</v>
      </c>
      <c r="C1208" s="18">
        <v>7.9920229999999997</v>
      </c>
      <c r="D1208">
        <f t="shared" si="27"/>
        <v>-4.2899382936789632E-4</v>
      </c>
    </row>
    <row r="1209" spans="2:4" x14ac:dyDescent="0.25">
      <c r="B1209" s="12">
        <v>36955</v>
      </c>
      <c r="C1209" s="18">
        <v>7.9954530000000004</v>
      </c>
      <c r="D1209">
        <f t="shared" si="27"/>
        <v>7.0247923374858079E-2</v>
      </c>
    </row>
    <row r="1210" spans="2:4" x14ac:dyDescent="0.25">
      <c r="B1210" s="12">
        <v>36948</v>
      </c>
      <c r="C1210" s="18">
        <v>7.4706549999999998</v>
      </c>
      <c r="D1210">
        <f t="shared" si="27"/>
        <v>3.714298407215777E-2</v>
      </c>
    </row>
    <row r="1211" spans="2:4" x14ac:dyDescent="0.25">
      <c r="B1211" s="12">
        <v>36941</v>
      </c>
      <c r="C1211" s="18">
        <v>7.2031099999999997</v>
      </c>
      <c r="D1211">
        <f t="shared" si="27"/>
        <v>-4.6754375923471536E-2</v>
      </c>
    </row>
    <row r="1212" spans="2:4" x14ac:dyDescent="0.25">
      <c r="B1212" s="12">
        <v>36934</v>
      </c>
      <c r="C1212" s="18">
        <v>7.5564049999999998</v>
      </c>
      <c r="D1212">
        <f t="shared" si="27"/>
        <v>-4.0687856880388118E-3</v>
      </c>
    </row>
    <row r="1213" spans="2:4" x14ac:dyDescent="0.25">
      <c r="B1213" s="12">
        <v>36927</v>
      </c>
      <c r="C1213" s="18">
        <v>7.5872760000000001</v>
      </c>
      <c r="D1213">
        <f t="shared" si="27"/>
        <v>0.10655308782272921</v>
      </c>
    </row>
    <row r="1214" spans="2:4" x14ac:dyDescent="0.25">
      <c r="B1214" s="12">
        <v>36920</v>
      </c>
      <c r="C1214" s="18">
        <v>6.8566760000000002</v>
      </c>
      <c r="D1214">
        <f t="shared" si="27"/>
        <v>-3.6626637316836907E-2</v>
      </c>
    </row>
    <row r="1215" spans="2:4" x14ac:dyDescent="0.25">
      <c r="B1215" s="12">
        <v>36913</v>
      </c>
      <c r="C1215" s="18">
        <v>7.1173609999999998</v>
      </c>
      <c r="D1215">
        <f t="shared" si="27"/>
        <v>1.8404761376701106E-2</v>
      </c>
    </row>
    <row r="1216" spans="2:4" x14ac:dyDescent="0.25">
      <c r="B1216" s="12">
        <v>36906</v>
      </c>
      <c r="C1216" s="18">
        <v>6.9887350000000001</v>
      </c>
      <c r="D1216">
        <f t="shared" si="27"/>
        <v>6.1727417483221636E-3</v>
      </c>
    </row>
    <row r="1217" spans="2:4" x14ac:dyDescent="0.25">
      <c r="B1217" s="12">
        <v>36899</v>
      </c>
      <c r="C1217" s="18">
        <v>6.9458599999999997</v>
      </c>
      <c r="D1217">
        <f t="shared" si="27"/>
        <v>-9.9999740852749985E-2</v>
      </c>
    </row>
    <row r="1218" spans="2:4" x14ac:dyDescent="0.25">
      <c r="B1218" s="12">
        <v>36892</v>
      </c>
      <c r="C1218" s="18">
        <v>7.7176200000000001</v>
      </c>
      <c r="D1218">
        <f t="shared" si="27"/>
        <v>-1.6393442622950838E-2</v>
      </c>
    </row>
    <row r="1219" spans="2:4" x14ac:dyDescent="0.25">
      <c r="B1219" s="12">
        <v>36885</v>
      </c>
      <c r="C1219" s="18">
        <v>7.846247</v>
      </c>
      <c r="D1219">
        <f t="shared" ref="D1219:D1282" si="28">C1219/C1220-1</f>
        <v>2.2346812745863254E-2</v>
      </c>
    </row>
    <row r="1220" spans="2:4" x14ac:dyDescent="0.25">
      <c r="B1220" s="12">
        <v>36878</v>
      </c>
      <c r="C1220" s="18">
        <v>7.674741</v>
      </c>
      <c r="D1220">
        <f t="shared" si="28"/>
        <v>-9.5959988606944657E-2</v>
      </c>
    </row>
    <row r="1221" spans="2:4" x14ac:dyDescent="0.25">
      <c r="B1221" s="12">
        <v>36871</v>
      </c>
      <c r="C1221" s="18">
        <v>8.4893820000000009</v>
      </c>
      <c r="D1221">
        <f t="shared" si="28"/>
        <v>-2.7027231467473323E-2</v>
      </c>
    </row>
    <row r="1222" spans="2:4" x14ac:dyDescent="0.25">
      <c r="B1222" s="12">
        <v>36864</v>
      </c>
      <c r="C1222" s="18">
        <v>8.7251999999999992</v>
      </c>
      <c r="D1222">
        <f t="shared" si="28"/>
        <v>-4.2352512222210481E-2</v>
      </c>
    </row>
    <row r="1223" spans="2:4" x14ac:dyDescent="0.25">
      <c r="B1223" s="12">
        <v>36857</v>
      </c>
      <c r="C1223" s="18">
        <v>9.1110769999999999</v>
      </c>
      <c r="D1223">
        <f t="shared" si="28"/>
        <v>2.6569919851380241E-2</v>
      </c>
    </row>
    <row r="1224" spans="2:4" x14ac:dyDescent="0.25">
      <c r="B1224" s="12">
        <v>36850</v>
      </c>
      <c r="C1224" s="18">
        <v>8.8752619999999993</v>
      </c>
      <c r="D1224">
        <f t="shared" si="28"/>
        <v>5.3434933292534348E-2</v>
      </c>
    </row>
    <row r="1225" spans="2:4" x14ac:dyDescent="0.25">
      <c r="B1225" s="12">
        <v>36843</v>
      </c>
      <c r="C1225" s="18">
        <v>8.4250690000000006</v>
      </c>
      <c r="D1225">
        <f t="shared" si="28"/>
        <v>6.7935071600498942E-2</v>
      </c>
    </row>
    <row r="1226" spans="2:4" x14ac:dyDescent="0.25">
      <c r="B1226" s="12">
        <v>36836</v>
      </c>
      <c r="C1226" s="18">
        <v>7.8891210000000003</v>
      </c>
      <c r="D1226">
        <f t="shared" si="28"/>
        <v>-3.9164791367742424E-2</v>
      </c>
    </row>
    <row r="1227" spans="2:4" x14ac:dyDescent="0.25">
      <c r="B1227" s="12">
        <v>36829</v>
      </c>
      <c r="C1227" s="18">
        <v>8.2106910000000006</v>
      </c>
      <c r="D1227">
        <f t="shared" si="28"/>
        <v>6.6852499070318316E-2</v>
      </c>
    </row>
    <row r="1228" spans="2:4" x14ac:dyDescent="0.25">
      <c r="B1228" s="12">
        <v>36822</v>
      </c>
      <c r="C1228" s="18">
        <v>7.6961820000000003</v>
      </c>
      <c r="D1228">
        <f t="shared" si="28"/>
        <v>4.3604864417970068E-2</v>
      </c>
    </row>
    <row r="1229" spans="2:4" x14ac:dyDescent="0.25">
      <c r="B1229" s="12">
        <v>36815</v>
      </c>
      <c r="C1229" s="18">
        <v>7.3746130000000001</v>
      </c>
      <c r="D1229">
        <f t="shared" si="28"/>
        <v>2.6865463400315814E-2</v>
      </c>
    </row>
    <row r="1230" spans="2:4" x14ac:dyDescent="0.25">
      <c r="B1230" s="12">
        <v>36808</v>
      </c>
      <c r="C1230" s="18">
        <v>7.1816740000000001</v>
      </c>
      <c r="D1230">
        <f t="shared" si="28"/>
        <v>-1.2831165710724401E-2</v>
      </c>
    </row>
    <row r="1231" spans="2:4" x14ac:dyDescent="0.25">
      <c r="B1231" s="12">
        <v>36801</v>
      </c>
      <c r="C1231" s="18">
        <v>7.2750209999999997</v>
      </c>
      <c r="D1231">
        <f t="shared" si="28"/>
        <v>2.1021043358393054E-2</v>
      </c>
    </row>
    <row r="1232" spans="2:4" x14ac:dyDescent="0.25">
      <c r="B1232" s="12">
        <v>36794</v>
      </c>
      <c r="C1232" s="18">
        <v>7.1252409999999999</v>
      </c>
      <c r="D1232">
        <f t="shared" si="28"/>
        <v>2.4614801005684583E-2</v>
      </c>
    </row>
    <row r="1233" spans="2:4" x14ac:dyDescent="0.25">
      <c r="B1233" s="12">
        <v>36787</v>
      </c>
      <c r="C1233" s="18">
        <v>6.9540680000000004</v>
      </c>
      <c r="D1233">
        <f t="shared" si="28"/>
        <v>0.13636397803900868</v>
      </c>
    </row>
    <row r="1234" spans="2:4" x14ac:dyDescent="0.25">
      <c r="B1234" s="12">
        <v>36780</v>
      </c>
      <c r="C1234" s="18">
        <v>6.1195779999999997</v>
      </c>
      <c r="D1234">
        <f t="shared" si="28"/>
        <v>3.2491299986063815E-2</v>
      </c>
    </row>
    <row r="1235" spans="2:4" x14ac:dyDescent="0.25">
      <c r="B1235" s="12">
        <v>36773</v>
      </c>
      <c r="C1235" s="18">
        <v>5.9270019999999999</v>
      </c>
      <c r="D1235">
        <f t="shared" si="28"/>
        <v>-3.4843175503295631E-2</v>
      </c>
    </row>
    <row r="1236" spans="2:4" x14ac:dyDescent="0.25">
      <c r="B1236" s="12">
        <v>36766</v>
      </c>
      <c r="C1236" s="18">
        <v>6.1409729999999998</v>
      </c>
      <c r="D1236">
        <f t="shared" si="28"/>
        <v>-6.920698363732547E-3</v>
      </c>
    </row>
    <row r="1237" spans="2:4" x14ac:dyDescent="0.25">
      <c r="B1237" s="12">
        <v>36759</v>
      </c>
      <c r="C1237" s="18">
        <v>6.1837689999999998</v>
      </c>
      <c r="D1237">
        <f t="shared" si="28"/>
        <v>5.8608059862208073E-2</v>
      </c>
    </row>
    <row r="1238" spans="2:4" x14ac:dyDescent="0.25">
      <c r="B1238" s="12">
        <v>36752</v>
      </c>
      <c r="C1238" s="18">
        <v>5.8414149999999996</v>
      </c>
      <c r="D1238">
        <f t="shared" si="28"/>
        <v>1.4870329600071175E-2</v>
      </c>
    </row>
    <row r="1239" spans="2:4" x14ac:dyDescent="0.25">
      <c r="B1239" s="12">
        <v>36745</v>
      </c>
      <c r="C1239" s="18">
        <v>5.7558239999999996</v>
      </c>
      <c r="D1239">
        <f t="shared" si="28"/>
        <v>-3.9285992074367893E-2</v>
      </c>
    </row>
    <row r="1240" spans="2:4" x14ac:dyDescent="0.25">
      <c r="B1240" s="12">
        <v>36738</v>
      </c>
      <c r="C1240" s="18">
        <v>5.9911940000000001</v>
      </c>
      <c r="D1240">
        <f t="shared" si="28"/>
        <v>1.4492498400249243E-2</v>
      </c>
    </row>
    <row r="1241" spans="2:4" x14ac:dyDescent="0.25">
      <c r="B1241" s="12">
        <v>36731</v>
      </c>
      <c r="C1241" s="18">
        <v>5.9056069999999998</v>
      </c>
      <c r="D1241">
        <f t="shared" si="28"/>
        <v>1.0989118218787786E-2</v>
      </c>
    </row>
    <row r="1242" spans="2:4" x14ac:dyDescent="0.25">
      <c r="B1242" s="12">
        <v>36724</v>
      </c>
      <c r="C1242" s="18">
        <v>5.8414149999999996</v>
      </c>
      <c r="D1242">
        <f t="shared" si="28"/>
        <v>-1.0869670128743847E-2</v>
      </c>
    </row>
    <row r="1243" spans="2:4" x14ac:dyDescent="0.25">
      <c r="B1243" s="12">
        <v>36717</v>
      </c>
      <c r="C1243" s="18">
        <v>5.9056069999999998</v>
      </c>
      <c r="D1243">
        <f t="shared" si="28"/>
        <v>-1.0752625130699633E-2</v>
      </c>
    </row>
    <row r="1244" spans="2:4" x14ac:dyDescent="0.25">
      <c r="B1244" s="12">
        <v>36710</v>
      </c>
      <c r="C1244" s="18">
        <v>5.9697979999999999</v>
      </c>
      <c r="D1244">
        <f t="shared" si="28"/>
        <v>7.307723487579465E-2</v>
      </c>
    </row>
    <row r="1245" spans="2:4" x14ac:dyDescent="0.25">
      <c r="B1245" s="12">
        <v>36703</v>
      </c>
      <c r="C1245" s="18">
        <v>5.5632510000000002</v>
      </c>
      <c r="D1245">
        <f t="shared" si="28"/>
        <v>-2.2556268121995959E-2</v>
      </c>
    </row>
    <row r="1246" spans="2:4" x14ac:dyDescent="0.25">
      <c r="B1246" s="12">
        <v>36696</v>
      </c>
      <c r="C1246" s="18">
        <v>5.6916330000000004</v>
      </c>
      <c r="D1246">
        <f t="shared" si="28"/>
        <v>-1.8450424411325383E-2</v>
      </c>
    </row>
    <row r="1247" spans="2:4" x14ac:dyDescent="0.25">
      <c r="B1247" s="12">
        <v>36689</v>
      </c>
      <c r="C1247" s="18">
        <v>5.7986199999999997</v>
      </c>
      <c r="D1247">
        <f t="shared" si="28"/>
        <v>2.2641377663512374E-2</v>
      </c>
    </row>
    <row r="1248" spans="2:4" x14ac:dyDescent="0.25">
      <c r="B1248" s="12">
        <v>36682</v>
      </c>
      <c r="C1248" s="18">
        <v>5.6702380000000003</v>
      </c>
      <c r="D1248">
        <f t="shared" si="28"/>
        <v>-2.2140095402009341E-2</v>
      </c>
    </row>
    <row r="1249" spans="2:4" x14ac:dyDescent="0.25">
      <c r="B1249" s="12">
        <v>36675</v>
      </c>
      <c r="C1249" s="18">
        <v>5.7986199999999997</v>
      </c>
      <c r="D1249">
        <f t="shared" si="28"/>
        <v>-0.10264862127835539</v>
      </c>
    </row>
    <row r="1250" spans="2:4" x14ac:dyDescent="0.25">
      <c r="B1250" s="12">
        <v>36668</v>
      </c>
      <c r="C1250" s="18">
        <v>6.4619280000000003</v>
      </c>
      <c r="D1250">
        <f t="shared" si="28"/>
        <v>3.0716228155455161E-2</v>
      </c>
    </row>
    <row r="1251" spans="2:4" x14ac:dyDescent="0.25">
      <c r="B1251" s="12">
        <v>36661</v>
      </c>
      <c r="C1251" s="18">
        <v>6.2693570000000003</v>
      </c>
      <c r="D1251">
        <f t="shared" si="28"/>
        <v>-1.3468247650216369E-2</v>
      </c>
    </row>
    <row r="1252" spans="2:4" x14ac:dyDescent="0.25">
      <c r="B1252" s="12">
        <v>36654</v>
      </c>
      <c r="C1252" s="18">
        <v>6.3549470000000001</v>
      </c>
      <c r="D1252">
        <f t="shared" si="28"/>
        <v>2.4138113307524689E-2</v>
      </c>
    </row>
    <row r="1253" spans="2:4" x14ac:dyDescent="0.25">
      <c r="B1253" s="12">
        <v>36647</v>
      </c>
      <c r="C1253" s="18">
        <v>6.2051660000000002</v>
      </c>
      <c r="D1253">
        <f t="shared" si="28"/>
        <v>-2.0270155053691896E-2</v>
      </c>
    </row>
    <row r="1254" spans="2:4" x14ac:dyDescent="0.25">
      <c r="B1254" s="12">
        <v>36640</v>
      </c>
      <c r="C1254" s="18">
        <v>6.3335480000000004</v>
      </c>
      <c r="D1254">
        <f t="shared" si="28"/>
        <v>-2.6315643830545299E-2</v>
      </c>
    </row>
    <row r="1255" spans="2:4" x14ac:dyDescent="0.25">
      <c r="B1255" s="12">
        <v>36633</v>
      </c>
      <c r="C1255" s="18">
        <v>6.5047240000000004</v>
      </c>
      <c r="D1255">
        <f t="shared" si="28"/>
        <v>9.7472887642015449E-2</v>
      </c>
    </row>
    <row r="1256" spans="2:4" x14ac:dyDescent="0.25">
      <c r="B1256" s="12">
        <v>36626</v>
      </c>
      <c r="C1256" s="18">
        <v>5.9270019999999999</v>
      </c>
      <c r="D1256">
        <f t="shared" si="28"/>
        <v>-3.6131478322072419E-2</v>
      </c>
    </row>
    <row r="1257" spans="2:4" x14ac:dyDescent="0.25">
      <c r="B1257" s="12">
        <v>36619</v>
      </c>
      <c r="C1257" s="18">
        <v>6.1491809999999996</v>
      </c>
      <c r="D1257">
        <f t="shared" si="28"/>
        <v>1.0526487043982291E-2</v>
      </c>
    </row>
    <row r="1258" spans="2:4" x14ac:dyDescent="0.25">
      <c r="B1258" s="12">
        <v>36612</v>
      </c>
      <c r="C1258" s="18">
        <v>6.0851259999999998</v>
      </c>
      <c r="D1258">
        <f t="shared" si="28"/>
        <v>0.17768601199260159</v>
      </c>
    </row>
    <row r="1259" spans="2:4" x14ac:dyDescent="0.25">
      <c r="B1259" s="12">
        <v>36605</v>
      </c>
      <c r="C1259" s="18">
        <v>5.1670189999999998</v>
      </c>
      <c r="D1259">
        <f t="shared" si="28"/>
        <v>8.5201555442842247E-2</v>
      </c>
    </row>
    <row r="1260" spans="2:4" x14ac:dyDescent="0.25">
      <c r="B1260" s="12">
        <v>36598</v>
      </c>
      <c r="C1260" s="18">
        <v>4.7613450000000004</v>
      </c>
      <c r="D1260">
        <f t="shared" si="28"/>
        <v>7.729513304230462E-2</v>
      </c>
    </row>
    <row r="1261" spans="2:4" x14ac:dyDescent="0.25">
      <c r="B1261" s="12">
        <v>36591</v>
      </c>
      <c r="C1261" s="18">
        <v>4.4197220000000002</v>
      </c>
      <c r="D1261">
        <f t="shared" si="28"/>
        <v>-4.6083538121719725E-2</v>
      </c>
    </row>
    <row r="1262" spans="2:4" x14ac:dyDescent="0.25">
      <c r="B1262" s="12">
        <v>36584</v>
      </c>
      <c r="C1262" s="18">
        <v>4.6332380000000004</v>
      </c>
      <c r="D1262">
        <f t="shared" si="28"/>
        <v>0</v>
      </c>
    </row>
    <row r="1263" spans="2:4" x14ac:dyDescent="0.25">
      <c r="B1263" s="12">
        <v>36577</v>
      </c>
      <c r="C1263" s="18">
        <v>4.6332380000000004</v>
      </c>
      <c r="D1263">
        <f t="shared" si="28"/>
        <v>-6.0605950014557486E-2</v>
      </c>
    </row>
    <row r="1264" spans="2:4" x14ac:dyDescent="0.25">
      <c r="B1264" s="12">
        <v>36570</v>
      </c>
      <c r="C1264" s="18">
        <v>4.932156</v>
      </c>
      <c r="D1264">
        <f t="shared" si="28"/>
        <v>-7.2289009323652009E-2</v>
      </c>
    </row>
    <row r="1265" spans="2:4" x14ac:dyDescent="0.25">
      <c r="B1265" s="12">
        <v>36563</v>
      </c>
      <c r="C1265" s="18">
        <v>5.3164790000000002</v>
      </c>
      <c r="D1265">
        <f t="shared" si="28"/>
        <v>-7.089550543379286E-2</v>
      </c>
    </row>
    <row r="1266" spans="2:4" x14ac:dyDescent="0.25">
      <c r="B1266" s="12">
        <v>36556</v>
      </c>
      <c r="C1266" s="18">
        <v>5.7221539999999997</v>
      </c>
      <c r="D1266">
        <f t="shared" si="28"/>
        <v>6.3491839285840346E-2</v>
      </c>
    </row>
    <row r="1267" spans="2:4" x14ac:dyDescent="0.25">
      <c r="B1267" s="12">
        <v>36549</v>
      </c>
      <c r="C1267" s="18">
        <v>5.3805339999999999</v>
      </c>
      <c r="D1267">
        <f t="shared" si="28"/>
        <v>-0.10320263225573323</v>
      </c>
    </row>
    <row r="1268" spans="2:4" x14ac:dyDescent="0.25">
      <c r="B1268" s="12">
        <v>36542</v>
      </c>
      <c r="C1268" s="18">
        <v>5.9997210000000001</v>
      </c>
      <c r="D1268">
        <f t="shared" si="28"/>
        <v>-6.9536319081999087E-2</v>
      </c>
    </row>
    <row r="1269" spans="2:4" x14ac:dyDescent="0.25">
      <c r="B1269" s="12">
        <v>36535</v>
      </c>
      <c r="C1269" s="18">
        <v>6.4480979999999999</v>
      </c>
      <c r="D1269">
        <f t="shared" si="28"/>
        <v>8.6330820108338369E-2</v>
      </c>
    </row>
    <row r="1270" spans="2:4" x14ac:dyDescent="0.25">
      <c r="B1270" s="12">
        <v>36528</v>
      </c>
      <c r="C1270" s="18">
        <v>5.9356669999999996</v>
      </c>
      <c r="D1270">
        <f t="shared" si="28"/>
        <v>-4.1379334848542837E-2</v>
      </c>
    </row>
    <row r="1271" spans="2:4" x14ac:dyDescent="0.25">
      <c r="B1271" s="12">
        <v>36521</v>
      </c>
      <c r="C1271" s="18">
        <v>6.1918829999999998</v>
      </c>
      <c r="D1271">
        <f t="shared" si="28"/>
        <v>3.2028489324753551E-2</v>
      </c>
    </row>
    <row r="1272" spans="2:4" x14ac:dyDescent="0.25">
      <c r="B1272" s="12">
        <v>36514</v>
      </c>
      <c r="C1272" s="18">
        <v>5.9997210000000001</v>
      </c>
      <c r="D1272">
        <f t="shared" si="28"/>
        <v>2.5547227534898909E-2</v>
      </c>
    </row>
    <row r="1273" spans="2:4" x14ac:dyDescent="0.25">
      <c r="B1273" s="12">
        <v>36507</v>
      </c>
      <c r="C1273" s="18">
        <v>5.850263</v>
      </c>
      <c r="D1273">
        <f t="shared" si="28"/>
        <v>3.7879478692139035E-2</v>
      </c>
    </row>
    <row r="1274" spans="2:4" x14ac:dyDescent="0.25">
      <c r="B1274" s="12">
        <v>36500</v>
      </c>
      <c r="C1274" s="18">
        <v>5.6367459999999996</v>
      </c>
      <c r="D1274">
        <f t="shared" si="28"/>
        <v>-8.0139951663150022E-2</v>
      </c>
    </row>
    <row r="1275" spans="2:4" x14ac:dyDescent="0.25">
      <c r="B1275" s="12">
        <v>36493</v>
      </c>
      <c r="C1275" s="18">
        <v>6.1278300000000003</v>
      </c>
      <c r="D1275">
        <f t="shared" si="28"/>
        <v>4.7445217420140073E-2</v>
      </c>
    </row>
    <row r="1276" spans="2:4" x14ac:dyDescent="0.25">
      <c r="B1276" s="12">
        <v>36486</v>
      </c>
      <c r="C1276" s="18">
        <v>5.850263</v>
      </c>
      <c r="D1276">
        <f t="shared" si="28"/>
        <v>-4.8611026411484626E-2</v>
      </c>
    </row>
    <row r="1277" spans="2:4" x14ac:dyDescent="0.25">
      <c r="B1277" s="12">
        <v>36479</v>
      </c>
      <c r="C1277" s="18">
        <v>6.1491809999999996</v>
      </c>
      <c r="D1277">
        <f t="shared" si="28"/>
        <v>-8.5714595826824169E-2</v>
      </c>
    </row>
    <row r="1278" spans="2:4" x14ac:dyDescent="0.25">
      <c r="B1278" s="12">
        <v>36472</v>
      </c>
      <c r="C1278" s="18">
        <v>6.7256689999999999</v>
      </c>
      <c r="D1278">
        <f t="shared" si="28"/>
        <v>0</v>
      </c>
    </row>
    <row r="1279" spans="2:4" x14ac:dyDescent="0.25">
      <c r="B1279" s="12">
        <v>36465</v>
      </c>
      <c r="C1279" s="18">
        <v>6.7256689999999999</v>
      </c>
      <c r="D1279">
        <f t="shared" si="28"/>
        <v>3.2787630385106237E-2</v>
      </c>
    </row>
    <row r="1280" spans="2:4" x14ac:dyDescent="0.25">
      <c r="B1280" s="12">
        <v>36458</v>
      </c>
      <c r="C1280" s="18">
        <v>6.5121510000000002</v>
      </c>
      <c r="D1280">
        <f t="shared" si="28"/>
        <v>-6.5148656987835674E-3</v>
      </c>
    </row>
    <row r="1281" spans="2:4" x14ac:dyDescent="0.25">
      <c r="B1281" s="12">
        <v>36451</v>
      </c>
      <c r="C1281" s="18">
        <v>6.5548549999999999</v>
      </c>
      <c r="D1281">
        <f t="shared" si="28"/>
        <v>1.6556355067804507E-2</v>
      </c>
    </row>
    <row r="1282" spans="2:4" x14ac:dyDescent="0.25">
      <c r="B1282" s="12">
        <v>36444</v>
      </c>
      <c r="C1282" s="18">
        <v>6.4480979999999999</v>
      </c>
      <c r="D1282">
        <f t="shared" si="28"/>
        <v>-5.1370144653556049E-2</v>
      </c>
    </row>
    <row r="1283" spans="2:4" x14ac:dyDescent="0.25">
      <c r="B1283" s="12">
        <v>36437</v>
      </c>
      <c r="C1283" s="18">
        <v>6.797275</v>
      </c>
      <c r="D1283">
        <f t="shared" ref="D1283:D1346" si="29">C1283/C1284-1</f>
        <v>3.5714002737819106E-2</v>
      </c>
    </row>
    <row r="1284" spans="2:4" x14ac:dyDescent="0.25">
      <c r="B1284" s="12">
        <v>36430</v>
      </c>
      <c r="C1284" s="18">
        <v>6.5628880000000001</v>
      </c>
      <c r="D1284">
        <f t="shared" si="29"/>
        <v>2.3255567389537379E-2</v>
      </c>
    </row>
    <row r="1285" spans="2:4" x14ac:dyDescent="0.25">
      <c r="B1285" s="12">
        <v>36423</v>
      </c>
      <c r="C1285" s="18">
        <v>6.4137329999999997</v>
      </c>
      <c r="D1285">
        <f t="shared" si="29"/>
        <v>1.6891824937020239E-2</v>
      </c>
    </row>
    <row r="1286" spans="2:4" x14ac:dyDescent="0.25">
      <c r="B1286" s="12">
        <v>36416</v>
      </c>
      <c r="C1286" s="18">
        <v>6.3071929999999998</v>
      </c>
      <c r="D1286">
        <f t="shared" si="29"/>
        <v>3.4965231187945145E-2</v>
      </c>
    </row>
    <row r="1287" spans="2:4" x14ac:dyDescent="0.25">
      <c r="B1287" s="12">
        <v>36409</v>
      </c>
      <c r="C1287" s="18">
        <v>6.0941109999999998</v>
      </c>
      <c r="D1287">
        <f t="shared" si="29"/>
        <v>5.1470928238329883E-2</v>
      </c>
    </row>
    <row r="1288" spans="2:4" x14ac:dyDescent="0.25">
      <c r="B1288" s="12">
        <v>36402</v>
      </c>
      <c r="C1288" s="18">
        <v>5.7957960000000002</v>
      </c>
      <c r="D1288">
        <f t="shared" si="29"/>
        <v>-4.2254014544502727E-2</v>
      </c>
    </row>
    <row r="1289" spans="2:4" x14ac:dyDescent="0.25">
      <c r="B1289" s="12">
        <v>36395</v>
      </c>
      <c r="C1289" s="18">
        <v>6.0514960000000002</v>
      </c>
      <c r="D1289">
        <f t="shared" si="29"/>
        <v>-5.0167035100286972E-2</v>
      </c>
    </row>
    <row r="1290" spans="2:4" x14ac:dyDescent="0.25">
      <c r="B1290" s="12">
        <v>36388</v>
      </c>
      <c r="C1290" s="18">
        <v>6.3711159999999998</v>
      </c>
      <c r="D1290">
        <f t="shared" si="29"/>
        <v>-1.9671756812857155E-2</v>
      </c>
    </row>
    <row r="1291" spans="2:4" x14ac:dyDescent="0.25">
      <c r="B1291" s="12">
        <v>36381</v>
      </c>
      <c r="C1291" s="18">
        <v>6.4989619999999997</v>
      </c>
      <c r="D1291">
        <f t="shared" si="29"/>
        <v>-4.0880653509579701E-2</v>
      </c>
    </row>
    <row r="1292" spans="2:4" x14ac:dyDescent="0.25">
      <c r="B1292" s="12">
        <v>36374</v>
      </c>
      <c r="C1292" s="18">
        <v>6.7759679999999998</v>
      </c>
      <c r="D1292">
        <f t="shared" si="29"/>
        <v>-8.8825295813807492E-2</v>
      </c>
    </row>
    <row r="1293" spans="2:4" x14ac:dyDescent="0.25">
      <c r="B1293" s="12">
        <v>36367</v>
      </c>
      <c r="C1293" s="18">
        <v>7.4365189999999997</v>
      </c>
      <c r="D1293">
        <f t="shared" si="29"/>
        <v>3.2544543425978567E-2</v>
      </c>
    </row>
    <row r="1294" spans="2:4" x14ac:dyDescent="0.25">
      <c r="B1294" s="12">
        <v>36360</v>
      </c>
      <c r="C1294" s="18">
        <v>7.2021290000000002</v>
      </c>
      <c r="D1294">
        <f t="shared" si="29"/>
        <v>-6.1111034341966852E-2</v>
      </c>
    </row>
    <row r="1295" spans="2:4" x14ac:dyDescent="0.25">
      <c r="B1295" s="12">
        <v>36353</v>
      </c>
      <c r="C1295" s="18">
        <v>7.6709059999999996</v>
      </c>
      <c r="D1295">
        <f t="shared" si="29"/>
        <v>1.4084726752969567E-2</v>
      </c>
    </row>
    <row r="1296" spans="2:4" x14ac:dyDescent="0.25">
      <c r="B1296" s="12">
        <v>36346</v>
      </c>
      <c r="C1296" s="18">
        <v>7.5643640000000003</v>
      </c>
      <c r="D1296">
        <f t="shared" si="29"/>
        <v>1.4285396307181175E-2</v>
      </c>
    </row>
    <row r="1297" spans="2:4" x14ac:dyDescent="0.25">
      <c r="B1297" s="12">
        <v>36339</v>
      </c>
      <c r="C1297" s="18">
        <v>7.4578259999999998</v>
      </c>
      <c r="D1297">
        <f t="shared" si="29"/>
        <v>1.7441382180936049E-2</v>
      </c>
    </row>
    <row r="1298" spans="2:4" x14ac:dyDescent="0.25">
      <c r="B1298" s="12">
        <v>36332</v>
      </c>
      <c r="C1298" s="18">
        <v>7.3299810000000001</v>
      </c>
      <c r="D1298">
        <f t="shared" si="29"/>
        <v>-3.3707863687332806E-2</v>
      </c>
    </row>
    <row r="1299" spans="2:4" x14ac:dyDescent="0.25">
      <c r="B1299" s="12">
        <v>36325</v>
      </c>
      <c r="C1299" s="18">
        <v>7.5856779999999997</v>
      </c>
      <c r="D1299">
        <f t="shared" si="29"/>
        <v>-2.4656937508791499E-2</v>
      </c>
    </row>
    <row r="1300" spans="2:4" x14ac:dyDescent="0.25">
      <c r="B1300" s="12">
        <v>36318</v>
      </c>
      <c r="C1300" s="18">
        <v>7.7774460000000003</v>
      </c>
      <c r="D1300">
        <f t="shared" si="29"/>
        <v>2.5280271585480074E-2</v>
      </c>
    </row>
    <row r="1301" spans="2:4" x14ac:dyDescent="0.25">
      <c r="B1301" s="12">
        <v>36311</v>
      </c>
      <c r="C1301" s="18">
        <v>7.5856779999999997</v>
      </c>
      <c r="D1301">
        <f t="shared" si="29"/>
        <v>4.3988806577656359E-2</v>
      </c>
    </row>
    <row r="1302" spans="2:4" x14ac:dyDescent="0.25">
      <c r="B1302" s="12">
        <v>36304</v>
      </c>
      <c r="C1302" s="18">
        <v>7.2660530000000003</v>
      </c>
      <c r="D1302">
        <f t="shared" si="29"/>
        <v>-4.2135323961813187E-2</v>
      </c>
    </row>
    <row r="1303" spans="2:4" x14ac:dyDescent="0.25">
      <c r="B1303" s="12">
        <v>36297</v>
      </c>
      <c r="C1303" s="18">
        <v>7.5856779999999997</v>
      </c>
      <c r="D1303">
        <f t="shared" si="29"/>
        <v>-1.657477615949543E-2</v>
      </c>
    </row>
    <row r="1304" spans="2:4" x14ac:dyDescent="0.25">
      <c r="B1304" s="12">
        <v>36290</v>
      </c>
      <c r="C1304" s="18">
        <v>7.7135280000000002</v>
      </c>
      <c r="D1304">
        <f t="shared" si="29"/>
        <v>8.3575655498668855E-3</v>
      </c>
    </row>
    <row r="1305" spans="2:4" x14ac:dyDescent="0.25">
      <c r="B1305" s="12">
        <v>36283</v>
      </c>
      <c r="C1305" s="18">
        <v>7.6495959999999998</v>
      </c>
      <c r="D1305">
        <f t="shared" si="29"/>
        <v>5.6018266374462389E-3</v>
      </c>
    </row>
    <row r="1306" spans="2:4" x14ac:dyDescent="0.25">
      <c r="B1306" s="12">
        <v>36276</v>
      </c>
      <c r="C1306" s="18">
        <v>7.6069829999999996</v>
      </c>
      <c r="D1306">
        <f t="shared" si="29"/>
        <v>1.4204359101941177E-2</v>
      </c>
    </row>
    <row r="1307" spans="2:4" x14ac:dyDescent="0.25">
      <c r="B1307" s="12">
        <v>36269</v>
      </c>
      <c r="C1307" s="18">
        <v>7.5004439999999999</v>
      </c>
      <c r="D1307">
        <f t="shared" si="29"/>
        <v>6.0241175039555284E-2</v>
      </c>
    </row>
    <row r="1308" spans="2:4" x14ac:dyDescent="0.25">
      <c r="B1308" s="12">
        <v>36262</v>
      </c>
      <c r="C1308" s="18">
        <v>7.074281</v>
      </c>
      <c r="D1308">
        <f t="shared" si="29"/>
        <v>1.6255126504659323E-2</v>
      </c>
    </row>
    <row r="1309" spans="2:4" x14ac:dyDescent="0.25">
      <c r="B1309" s="12">
        <v>36255</v>
      </c>
      <c r="C1309" s="18">
        <v>6.9611270000000003</v>
      </c>
      <c r="D1309">
        <f t="shared" si="29"/>
        <v>-3.8235154329976706E-2</v>
      </c>
    </row>
    <row r="1310" spans="2:4" x14ac:dyDescent="0.25">
      <c r="B1310" s="12">
        <v>36248</v>
      </c>
      <c r="C1310" s="18">
        <v>7.2378679999999997</v>
      </c>
      <c r="D1310">
        <f t="shared" si="29"/>
        <v>3.3434603585360989E-2</v>
      </c>
    </row>
    <row r="1311" spans="2:4" x14ac:dyDescent="0.25">
      <c r="B1311" s="12">
        <v>36241</v>
      </c>
      <c r="C1311" s="18">
        <v>7.0037019999999997</v>
      </c>
      <c r="D1311">
        <f t="shared" si="29"/>
        <v>-4.6376867636814811E-2</v>
      </c>
    </row>
    <row r="1312" spans="2:4" x14ac:dyDescent="0.25">
      <c r="B1312" s="12">
        <v>36234</v>
      </c>
      <c r="C1312" s="18">
        <v>7.3443079999999998</v>
      </c>
      <c r="D1312">
        <f t="shared" si="29"/>
        <v>-1.9886370839746315E-2</v>
      </c>
    </row>
    <row r="1313" spans="2:4" x14ac:dyDescent="0.25">
      <c r="B1313" s="12">
        <v>36227</v>
      </c>
      <c r="C1313" s="18">
        <v>7.4933230000000002</v>
      </c>
      <c r="D1313">
        <f t="shared" si="29"/>
        <v>3.8348795883255571E-2</v>
      </c>
    </row>
    <row r="1314" spans="2:4" x14ac:dyDescent="0.25">
      <c r="B1314" s="12">
        <v>36220</v>
      </c>
      <c r="C1314" s="18">
        <v>7.2165759999999999</v>
      </c>
      <c r="D1314">
        <f t="shared" si="29"/>
        <v>-3.6932479755643843E-2</v>
      </c>
    </row>
    <row r="1315" spans="2:4" x14ac:dyDescent="0.25">
      <c r="B1315" s="12">
        <v>36213</v>
      </c>
      <c r="C1315" s="18">
        <v>7.4933230000000002</v>
      </c>
      <c r="D1315">
        <f t="shared" si="29"/>
        <v>4.4510568993270772E-2</v>
      </c>
    </row>
    <row r="1316" spans="2:4" x14ac:dyDescent="0.25">
      <c r="B1316" s="12">
        <v>36206</v>
      </c>
      <c r="C1316" s="18">
        <v>7.174004</v>
      </c>
      <c r="D1316">
        <f t="shared" si="29"/>
        <v>6.9841013720770562E-2</v>
      </c>
    </row>
    <row r="1317" spans="2:4" x14ac:dyDescent="0.25">
      <c r="B1317" s="12">
        <v>36199</v>
      </c>
      <c r="C1317" s="18">
        <v>6.705673</v>
      </c>
      <c r="D1317">
        <f t="shared" si="29"/>
        <v>6.4189330196154692E-2</v>
      </c>
    </row>
    <row r="1318" spans="2:4" x14ac:dyDescent="0.25">
      <c r="B1318" s="12">
        <v>36192</v>
      </c>
      <c r="C1318" s="18">
        <v>6.3012030000000001</v>
      </c>
      <c r="D1318">
        <f t="shared" si="29"/>
        <v>-1.333311829145678E-2</v>
      </c>
    </row>
    <row r="1319" spans="2:4" x14ac:dyDescent="0.25">
      <c r="B1319" s="12">
        <v>36185</v>
      </c>
      <c r="C1319" s="18">
        <v>6.3863529999999997</v>
      </c>
      <c r="D1319">
        <f t="shared" si="29"/>
        <v>1.3513292620472628E-2</v>
      </c>
    </row>
    <row r="1320" spans="2:4" x14ac:dyDescent="0.25">
      <c r="B1320" s="12">
        <v>36178</v>
      </c>
      <c r="C1320" s="18">
        <v>6.3012030000000001</v>
      </c>
      <c r="D1320">
        <f t="shared" si="29"/>
        <v>-1.333311829145678E-2</v>
      </c>
    </row>
    <row r="1321" spans="2:4" x14ac:dyDescent="0.25">
      <c r="B1321" s="12">
        <v>36171</v>
      </c>
      <c r="C1321" s="18">
        <v>6.3863529999999997</v>
      </c>
      <c r="D1321">
        <f t="shared" si="29"/>
        <v>4.8950737682367462E-2</v>
      </c>
    </row>
    <row r="1322" spans="2:4" x14ac:dyDescent="0.25">
      <c r="B1322" s="12">
        <v>36164</v>
      </c>
      <c r="C1322" s="18">
        <v>6.0883250000000002</v>
      </c>
      <c r="D1322">
        <f t="shared" si="29"/>
        <v>-6.9440072237378914E-3</v>
      </c>
    </row>
    <row r="1323" spans="2:4" x14ac:dyDescent="0.25">
      <c r="B1323" s="12">
        <v>36157</v>
      </c>
      <c r="C1323" s="18">
        <v>6.1308980000000002</v>
      </c>
      <c r="D1323">
        <f t="shared" si="29"/>
        <v>1.4084111000969513E-2</v>
      </c>
    </row>
    <row r="1324" spans="2:4" x14ac:dyDescent="0.25">
      <c r="B1324" s="12">
        <v>36150</v>
      </c>
      <c r="C1324" s="18">
        <v>6.0457489999999998</v>
      </c>
      <c r="D1324">
        <f t="shared" si="29"/>
        <v>-1.7301318717399816E-2</v>
      </c>
    </row>
    <row r="1325" spans="2:4" x14ac:dyDescent="0.25">
      <c r="B1325" s="12">
        <v>36143</v>
      </c>
      <c r="C1325" s="18">
        <v>6.15219</v>
      </c>
      <c r="D1325">
        <f t="shared" si="29"/>
        <v>-3.0200930738749077E-2</v>
      </c>
    </row>
    <row r="1326" spans="2:4" x14ac:dyDescent="0.25">
      <c r="B1326" s="12">
        <v>36136</v>
      </c>
      <c r="C1326" s="18">
        <v>6.3437780000000004</v>
      </c>
      <c r="D1326">
        <f t="shared" si="29"/>
        <v>9.5588616256313319E-2</v>
      </c>
    </row>
    <row r="1327" spans="2:4" x14ac:dyDescent="0.25">
      <c r="B1327" s="12">
        <v>36129</v>
      </c>
      <c r="C1327" s="18">
        <v>5.790292</v>
      </c>
      <c r="D1327">
        <f t="shared" si="29"/>
        <v>5.4263232794345084E-2</v>
      </c>
    </row>
    <row r="1328" spans="2:4" x14ac:dyDescent="0.25">
      <c r="B1328" s="12">
        <v>36122</v>
      </c>
      <c r="C1328" s="18">
        <v>5.4922639999999996</v>
      </c>
      <c r="D1328">
        <f t="shared" si="29"/>
        <v>-3.8608512009773444E-3</v>
      </c>
    </row>
    <row r="1329" spans="2:4" x14ac:dyDescent="0.25">
      <c r="B1329" s="12">
        <v>36115</v>
      </c>
      <c r="C1329" s="18">
        <v>5.5135509999999996</v>
      </c>
      <c r="D1329">
        <f t="shared" si="29"/>
        <v>-1.5209060957343423E-2</v>
      </c>
    </row>
    <row r="1330" spans="2:4" x14ac:dyDescent="0.25">
      <c r="B1330" s="12">
        <v>36108</v>
      </c>
      <c r="C1330" s="18">
        <v>5.5987020000000003</v>
      </c>
      <c r="D1330">
        <f t="shared" si="29"/>
        <v>-2.5926115373092307E-2</v>
      </c>
    </row>
    <row r="1331" spans="2:4" x14ac:dyDescent="0.25">
      <c r="B1331" s="12">
        <v>36101</v>
      </c>
      <c r="C1331" s="18">
        <v>5.7477179999999999</v>
      </c>
      <c r="D1331">
        <f t="shared" si="29"/>
        <v>2.2727988516699327E-2</v>
      </c>
    </row>
    <row r="1332" spans="2:4" x14ac:dyDescent="0.25">
      <c r="B1332" s="12">
        <v>36094</v>
      </c>
      <c r="C1332" s="18">
        <v>5.6199870000000001</v>
      </c>
      <c r="D1332">
        <f t="shared" si="29"/>
        <v>3.1249311887212583E-2</v>
      </c>
    </row>
    <row r="1333" spans="2:4" x14ac:dyDescent="0.25">
      <c r="B1333" s="12">
        <v>36087</v>
      </c>
      <c r="C1333" s="18">
        <v>5.4496880000000001</v>
      </c>
      <c r="D1333">
        <f t="shared" si="29"/>
        <v>4.9180100630795476E-2</v>
      </c>
    </row>
    <row r="1334" spans="2:4" x14ac:dyDescent="0.25">
      <c r="B1334" s="12">
        <v>36080</v>
      </c>
      <c r="C1334" s="18">
        <v>5.1942349999999999</v>
      </c>
      <c r="D1334">
        <f t="shared" si="29"/>
        <v>6.8226211859530261E-2</v>
      </c>
    </row>
    <row r="1335" spans="2:4" x14ac:dyDescent="0.25">
      <c r="B1335" s="12">
        <v>36073</v>
      </c>
      <c r="C1335" s="18">
        <v>4.8624859999999996</v>
      </c>
      <c r="D1335">
        <f t="shared" si="29"/>
        <v>-9.4861909501566699E-2</v>
      </c>
    </row>
    <row r="1336" spans="2:4" x14ac:dyDescent="0.25">
      <c r="B1336" s="12">
        <v>36066</v>
      </c>
      <c r="C1336" s="18">
        <v>5.3720929999999996</v>
      </c>
      <c r="D1336">
        <f t="shared" si="29"/>
        <v>-5.2434462213832522E-2</v>
      </c>
    </row>
    <row r="1337" spans="2:4" x14ac:dyDescent="0.25">
      <c r="B1337" s="12">
        <v>36059</v>
      </c>
      <c r="C1337" s="18">
        <v>5.6693629999999997</v>
      </c>
      <c r="D1337">
        <f t="shared" si="29"/>
        <v>7.5469659387759069E-3</v>
      </c>
    </row>
    <row r="1338" spans="2:4" x14ac:dyDescent="0.25">
      <c r="B1338" s="12">
        <v>36052</v>
      </c>
      <c r="C1338" s="18">
        <v>5.6268969999999996</v>
      </c>
      <c r="D1338">
        <f t="shared" si="29"/>
        <v>6.0000678171724164E-2</v>
      </c>
    </row>
    <row r="1339" spans="2:4" x14ac:dyDescent="0.25">
      <c r="B1339" s="12">
        <v>36045</v>
      </c>
      <c r="C1339" s="18">
        <v>5.3083900000000002</v>
      </c>
      <c r="D1339">
        <f t="shared" si="29"/>
        <v>-1.1858134250468E-2</v>
      </c>
    </row>
    <row r="1340" spans="2:4" x14ac:dyDescent="0.25">
      <c r="B1340" s="12">
        <v>36038</v>
      </c>
      <c r="C1340" s="18">
        <v>5.3720929999999996</v>
      </c>
      <c r="D1340">
        <f t="shared" si="29"/>
        <v>2.0161513914746854E-2</v>
      </c>
    </row>
    <row r="1341" spans="2:4" x14ac:dyDescent="0.25">
      <c r="B1341" s="12">
        <v>36031</v>
      </c>
      <c r="C1341" s="18">
        <v>5.265924</v>
      </c>
      <c r="D1341">
        <f t="shared" si="29"/>
        <v>-5.7033972694776391E-2</v>
      </c>
    </row>
    <row r="1342" spans="2:4" x14ac:dyDescent="0.25">
      <c r="B1342" s="12">
        <v>36024</v>
      </c>
      <c r="C1342" s="18">
        <v>5.5844259999999997</v>
      </c>
      <c r="D1342">
        <f t="shared" si="29"/>
        <v>0</v>
      </c>
    </row>
    <row r="1343" spans="2:4" x14ac:dyDescent="0.25">
      <c r="B1343" s="12">
        <v>36017</v>
      </c>
      <c r="C1343" s="18">
        <v>5.5844259999999997</v>
      </c>
      <c r="D1343">
        <f t="shared" si="29"/>
        <v>-5.395693325179185E-2</v>
      </c>
    </row>
    <row r="1344" spans="2:4" x14ac:dyDescent="0.25">
      <c r="B1344" s="12">
        <v>36010</v>
      </c>
      <c r="C1344" s="18">
        <v>5.9029299999999996</v>
      </c>
      <c r="D1344">
        <f t="shared" si="29"/>
        <v>3.6095006545724395E-3</v>
      </c>
    </row>
    <row r="1345" spans="2:4" x14ac:dyDescent="0.25">
      <c r="B1345" s="12">
        <v>36003</v>
      </c>
      <c r="C1345" s="18">
        <v>5.8817000000000004</v>
      </c>
      <c r="D1345">
        <f t="shared" si="29"/>
        <v>7.2732192429483256E-3</v>
      </c>
    </row>
    <row r="1346" spans="2:4" x14ac:dyDescent="0.25">
      <c r="B1346" s="12">
        <v>35996</v>
      </c>
      <c r="C1346" s="18">
        <v>5.8392299999999997</v>
      </c>
      <c r="D1346">
        <f t="shared" si="29"/>
        <v>-1.079125112444157E-2</v>
      </c>
    </row>
    <row r="1347" spans="2:4" x14ac:dyDescent="0.25">
      <c r="B1347" s="12">
        <v>35989</v>
      </c>
      <c r="C1347" s="18">
        <v>5.9029299999999996</v>
      </c>
      <c r="D1347">
        <f t="shared" ref="D1347:D1410" si="30">C1347/C1348-1</f>
        <v>-3.1359035961899151E-2</v>
      </c>
    </row>
    <row r="1348" spans="2:4" x14ac:dyDescent="0.25">
      <c r="B1348" s="12">
        <v>35982</v>
      </c>
      <c r="C1348" s="18">
        <v>6.0940329999999996</v>
      </c>
      <c r="D1348">
        <f t="shared" si="30"/>
        <v>7.8947205348886218E-2</v>
      </c>
    </row>
    <row r="1349" spans="2:4" x14ac:dyDescent="0.25">
      <c r="B1349" s="12">
        <v>35975</v>
      </c>
      <c r="C1349" s="18">
        <v>5.648129</v>
      </c>
      <c r="D1349">
        <f t="shared" si="30"/>
        <v>4.3137400478967969E-2</v>
      </c>
    </row>
    <row r="1350" spans="2:4" x14ac:dyDescent="0.25">
      <c r="B1350" s="12">
        <v>35968</v>
      </c>
      <c r="C1350" s="18">
        <v>5.4145589999999997</v>
      </c>
      <c r="D1350">
        <f t="shared" si="30"/>
        <v>-2.2987908422963277E-2</v>
      </c>
    </row>
    <row r="1351" spans="2:4" x14ac:dyDescent="0.25">
      <c r="B1351" s="12">
        <v>35961</v>
      </c>
      <c r="C1351" s="18">
        <v>5.541957</v>
      </c>
      <c r="D1351">
        <f t="shared" si="30"/>
        <v>5.6679411618339337E-2</v>
      </c>
    </row>
    <row r="1352" spans="2:4" x14ac:dyDescent="0.25">
      <c r="B1352" s="12">
        <v>35954</v>
      </c>
      <c r="C1352" s="18">
        <v>5.2446910000000004</v>
      </c>
      <c r="D1352">
        <f t="shared" si="30"/>
        <v>-4.6331907323093224E-2</v>
      </c>
    </row>
    <row r="1353" spans="2:4" x14ac:dyDescent="0.25">
      <c r="B1353" s="12">
        <v>35947</v>
      </c>
      <c r="C1353" s="18">
        <v>5.4994930000000002</v>
      </c>
      <c r="D1353">
        <f t="shared" si="30"/>
        <v>4.8582843107439544E-2</v>
      </c>
    </row>
    <row r="1354" spans="2:4" x14ac:dyDescent="0.25">
      <c r="B1354" s="12">
        <v>35940</v>
      </c>
      <c r="C1354" s="18">
        <v>5.2446910000000004</v>
      </c>
      <c r="D1354">
        <f t="shared" si="30"/>
        <v>2.9166875161276806E-2</v>
      </c>
    </row>
    <row r="1355" spans="2:4" x14ac:dyDescent="0.25">
      <c r="B1355" s="12">
        <v>35933</v>
      </c>
      <c r="C1355" s="18">
        <v>5.0960549999999998</v>
      </c>
      <c r="D1355">
        <f t="shared" si="30"/>
        <v>-8.2644386848981233E-3</v>
      </c>
    </row>
    <row r="1356" spans="2:4" x14ac:dyDescent="0.25">
      <c r="B1356" s="12">
        <v>35926</v>
      </c>
      <c r="C1356" s="18">
        <v>5.138522</v>
      </c>
      <c r="D1356">
        <f t="shared" si="30"/>
        <v>-3.9682607910731305E-2</v>
      </c>
    </row>
    <row r="1357" spans="2:4" x14ac:dyDescent="0.25">
      <c r="B1357" s="12">
        <v>35919</v>
      </c>
      <c r="C1357" s="18">
        <v>5.3508579999999997</v>
      </c>
      <c r="D1357">
        <f t="shared" si="30"/>
        <v>-1.1764762374922855E-2</v>
      </c>
    </row>
    <row r="1358" spans="2:4" x14ac:dyDescent="0.25">
      <c r="B1358" s="12">
        <v>35912</v>
      </c>
      <c r="C1358" s="18">
        <v>5.4145589999999997</v>
      </c>
      <c r="D1358">
        <f t="shared" si="30"/>
        <v>3.6585349510869891E-2</v>
      </c>
    </row>
    <row r="1359" spans="2:4" x14ac:dyDescent="0.25">
      <c r="B1359" s="12">
        <v>35905</v>
      </c>
      <c r="C1359" s="18">
        <v>5.2234569999999998</v>
      </c>
      <c r="D1359">
        <f t="shared" si="30"/>
        <v>-9.5588127078922058E-2</v>
      </c>
    </row>
    <row r="1360" spans="2:4" x14ac:dyDescent="0.25">
      <c r="B1360" s="12">
        <v>35898</v>
      </c>
      <c r="C1360" s="18">
        <v>5.7755289999999997</v>
      </c>
      <c r="D1360">
        <f t="shared" si="30"/>
        <v>1.7488631156541645E-2</v>
      </c>
    </row>
    <row r="1361" spans="2:4" x14ac:dyDescent="0.25">
      <c r="B1361" s="12">
        <v>35891</v>
      </c>
      <c r="C1361" s="18">
        <v>5.6762589999999999</v>
      </c>
      <c r="D1361">
        <f t="shared" si="30"/>
        <v>4.6875028817258579E-2</v>
      </c>
    </row>
    <row r="1362" spans="2:4" x14ac:dyDescent="0.25">
      <c r="B1362" s="12">
        <v>35884</v>
      </c>
      <c r="C1362" s="18">
        <v>5.4220980000000001</v>
      </c>
      <c r="D1362">
        <f t="shared" si="30"/>
        <v>3.2258347015300393E-2</v>
      </c>
    </row>
    <row r="1363" spans="2:4" x14ac:dyDescent="0.25">
      <c r="B1363" s="12">
        <v>35877</v>
      </c>
      <c r="C1363" s="18">
        <v>5.252656</v>
      </c>
      <c r="D1363">
        <f t="shared" si="30"/>
        <v>5.5318971108123227E-2</v>
      </c>
    </row>
    <row r="1364" spans="2:4" x14ac:dyDescent="0.25">
      <c r="B1364" s="12">
        <v>35870</v>
      </c>
      <c r="C1364" s="18">
        <v>4.9773160000000001</v>
      </c>
      <c r="D1364">
        <f t="shared" si="30"/>
        <v>5.8559034686077593E-2</v>
      </c>
    </row>
    <row r="1365" spans="2:4" x14ac:dyDescent="0.25">
      <c r="B1365" s="12">
        <v>35863</v>
      </c>
      <c r="C1365" s="18">
        <v>4.7019729999999997</v>
      </c>
      <c r="D1365">
        <f t="shared" si="30"/>
        <v>2.304118689124679E-2</v>
      </c>
    </row>
    <row r="1366" spans="2:4" x14ac:dyDescent="0.25">
      <c r="B1366" s="12">
        <v>35856</v>
      </c>
      <c r="C1366" s="18">
        <v>4.5960739999999998</v>
      </c>
      <c r="D1366">
        <f t="shared" si="30"/>
        <v>4.629615462128811E-3</v>
      </c>
    </row>
    <row r="1367" spans="2:4" x14ac:dyDescent="0.25">
      <c r="B1367" s="12">
        <v>35849</v>
      </c>
      <c r="C1367" s="18">
        <v>4.5748939999999996</v>
      </c>
      <c r="D1367">
        <f t="shared" si="30"/>
        <v>4.6511484910995993E-3</v>
      </c>
    </row>
    <row r="1368" spans="2:4" x14ac:dyDescent="0.25">
      <c r="B1368" s="12">
        <v>35842</v>
      </c>
      <c r="C1368" s="18">
        <v>4.5537140000000003</v>
      </c>
      <c r="D1368">
        <f t="shared" si="30"/>
        <v>1.4151125134822085E-2</v>
      </c>
    </row>
    <row r="1369" spans="2:4" x14ac:dyDescent="0.25">
      <c r="B1369" s="12">
        <v>35835</v>
      </c>
      <c r="C1369" s="18">
        <v>4.4901730000000004</v>
      </c>
      <c r="D1369">
        <f t="shared" si="30"/>
        <v>9.524008658639449E-3</v>
      </c>
    </row>
    <row r="1370" spans="2:4" x14ac:dyDescent="0.25">
      <c r="B1370" s="12">
        <v>35828</v>
      </c>
      <c r="C1370" s="18">
        <v>4.4478119999999999</v>
      </c>
      <c r="D1370">
        <f t="shared" si="30"/>
        <v>2.9411683020377222E-2</v>
      </c>
    </row>
    <row r="1371" spans="2:4" x14ac:dyDescent="0.25">
      <c r="B1371" s="12">
        <v>35821</v>
      </c>
      <c r="C1371" s="18">
        <v>4.3207319999999996</v>
      </c>
      <c r="D1371">
        <f t="shared" si="30"/>
        <v>9.9009623286614445E-3</v>
      </c>
    </row>
    <row r="1372" spans="2:4" x14ac:dyDescent="0.25">
      <c r="B1372" s="12">
        <v>35814</v>
      </c>
      <c r="C1372" s="18">
        <v>4.2783720000000001</v>
      </c>
      <c r="D1372">
        <f t="shared" si="30"/>
        <v>-1.941764706826099E-2</v>
      </c>
    </row>
    <row r="1373" spans="2:4" x14ac:dyDescent="0.25">
      <c r="B1373" s="12">
        <v>35807</v>
      </c>
      <c r="C1373" s="18">
        <v>4.3630930000000001</v>
      </c>
      <c r="D1373">
        <f t="shared" si="30"/>
        <v>6.1855732827897913E-2</v>
      </c>
    </row>
    <row r="1374" spans="2:4" x14ac:dyDescent="0.25">
      <c r="B1374" s="12">
        <v>35800</v>
      </c>
      <c r="C1374" s="18">
        <v>4.1089320000000003</v>
      </c>
      <c r="D1374">
        <f t="shared" si="30"/>
        <v>2.6454177892524244E-2</v>
      </c>
    </row>
    <row r="1375" spans="2:4" x14ac:dyDescent="0.25">
      <c r="B1375" s="12">
        <v>35793</v>
      </c>
      <c r="C1375" s="18">
        <v>4.0030349999999997</v>
      </c>
      <c r="D1375">
        <f t="shared" si="30"/>
        <v>7.3864203373025461E-2</v>
      </c>
    </row>
    <row r="1376" spans="2:4" x14ac:dyDescent="0.25">
      <c r="B1376" s="12">
        <v>35786</v>
      </c>
      <c r="C1376" s="18">
        <v>3.7276919999999998</v>
      </c>
      <c r="D1376">
        <f t="shared" si="30"/>
        <v>0</v>
      </c>
    </row>
    <row r="1377" spans="2:4" x14ac:dyDescent="0.25">
      <c r="B1377" s="12">
        <v>35779</v>
      </c>
      <c r="C1377" s="18">
        <v>3.7276919999999998</v>
      </c>
      <c r="D1377">
        <f t="shared" si="30"/>
        <v>-6.3829594871933959E-2</v>
      </c>
    </row>
    <row r="1378" spans="2:4" x14ac:dyDescent="0.25">
      <c r="B1378" s="12">
        <v>35772</v>
      </c>
      <c r="C1378" s="18">
        <v>3.9818519999999999</v>
      </c>
      <c r="D1378">
        <f t="shared" si="30"/>
        <v>-5.2917348961474264E-3</v>
      </c>
    </row>
    <row r="1379" spans="2:4" x14ac:dyDescent="0.25">
      <c r="B1379" s="12">
        <v>35765</v>
      </c>
      <c r="C1379" s="18">
        <v>4.0030349999999997</v>
      </c>
      <c r="D1379">
        <f t="shared" si="30"/>
        <v>-5.2623967126982363E-3</v>
      </c>
    </row>
    <row r="1380" spans="2:4" x14ac:dyDescent="0.25">
      <c r="B1380" s="12">
        <v>35758</v>
      </c>
      <c r="C1380" s="18">
        <v>4.0242120000000003</v>
      </c>
      <c r="D1380">
        <f t="shared" si="30"/>
        <v>6.1452319457105276E-2</v>
      </c>
    </row>
    <row r="1381" spans="2:4" x14ac:dyDescent="0.25">
      <c r="B1381" s="12">
        <v>35751</v>
      </c>
      <c r="C1381" s="18">
        <v>3.7912319999999999</v>
      </c>
      <c r="D1381">
        <f t="shared" si="30"/>
        <v>2.8736096903126729E-2</v>
      </c>
    </row>
    <row r="1382" spans="2:4" x14ac:dyDescent="0.25">
      <c r="B1382" s="12">
        <v>35744</v>
      </c>
      <c r="C1382" s="18">
        <v>3.68533</v>
      </c>
      <c r="D1382">
        <f t="shared" si="30"/>
        <v>-1.1364136307398742E-2</v>
      </c>
    </row>
    <row r="1383" spans="2:4" x14ac:dyDescent="0.25">
      <c r="B1383" s="12">
        <v>35737</v>
      </c>
      <c r="C1383" s="18">
        <v>3.7276919999999998</v>
      </c>
      <c r="D1383">
        <f t="shared" si="30"/>
        <v>-3.2966930339848988E-2</v>
      </c>
    </row>
    <row r="1384" spans="2:4" x14ac:dyDescent="0.25">
      <c r="B1384" s="12">
        <v>35730</v>
      </c>
      <c r="C1384" s="18">
        <v>3.8547720000000001</v>
      </c>
      <c r="D1384">
        <f t="shared" si="30"/>
        <v>5.5248445844002791E-3</v>
      </c>
    </row>
    <row r="1385" spans="2:4" x14ac:dyDescent="0.25">
      <c r="B1385" s="12">
        <v>35723</v>
      </c>
      <c r="C1385" s="18">
        <v>3.8335919999999999</v>
      </c>
      <c r="D1385">
        <f t="shared" si="30"/>
        <v>2.2598797718353714E-2</v>
      </c>
    </row>
    <row r="1386" spans="2:4" x14ac:dyDescent="0.25">
      <c r="B1386" s="12">
        <v>35716</v>
      </c>
      <c r="C1386" s="18">
        <v>3.748872</v>
      </c>
      <c r="D1386">
        <f t="shared" si="30"/>
        <v>-5.0293838833744275E-2</v>
      </c>
    </row>
    <row r="1387" spans="2:4" x14ac:dyDescent="0.25">
      <c r="B1387" s="12">
        <v>35709</v>
      </c>
      <c r="C1387" s="18">
        <v>3.9474019999999999</v>
      </c>
      <c r="D1387">
        <f t="shared" si="30"/>
        <v>0</v>
      </c>
    </row>
    <row r="1388" spans="2:4" x14ac:dyDescent="0.25">
      <c r="B1388" s="12">
        <v>35702</v>
      </c>
      <c r="C1388" s="18">
        <v>3.9474019999999999</v>
      </c>
      <c r="D1388">
        <f t="shared" si="30"/>
        <v>0.10000039013015294</v>
      </c>
    </row>
    <row r="1389" spans="2:4" x14ac:dyDescent="0.25">
      <c r="B1389" s="12">
        <v>35695</v>
      </c>
      <c r="C1389" s="18">
        <v>3.588546</v>
      </c>
      <c r="D1389">
        <f t="shared" si="30"/>
        <v>5.9168512529159667E-3</v>
      </c>
    </row>
    <row r="1390" spans="2:4" x14ac:dyDescent="0.25">
      <c r="B1390" s="12">
        <v>35688</v>
      </c>
      <c r="C1390" s="18">
        <v>3.5674380000000001</v>
      </c>
      <c r="D1390">
        <f t="shared" si="30"/>
        <v>-4.5197023371734923E-2</v>
      </c>
    </row>
    <row r="1391" spans="2:4" x14ac:dyDescent="0.25">
      <c r="B1391" s="12">
        <v>35681</v>
      </c>
      <c r="C1391" s="18">
        <v>3.7363080000000002</v>
      </c>
      <c r="D1391">
        <f t="shared" si="30"/>
        <v>9.2591866944041978E-2</v>
      </c>
    </row>
    <row r="1392" spans="2:4" x14ac:dyDescent="0.25">
      <c r="B1392" s="12">
        <v>35674</v>
      </c>
      <c r="C1392" s="18">
        <v>3.4196740000000001</v>
      </c>
      <c r="D1392">
        <f t="shared" si="30"/>
        <v>6.2117430219772451E-3</v>
      </c>
    </row>
    <row r="1393" spans="2:4" x14ac:dyDescent="0.25">
      <c r="B1393" s="12">
        <v>35667</v>
      </c>
      <c r="C1393" s="18">
        <v>3.3985629999999998</v>
      </c>
      <c r="D1393">
        <f t="shared" si="30"/>
        <v>6.2496761614885266E-3</v>
      </c>
    </row>
    <row r="1394" spans="2:4" x14ac:dyDescent="0.25">
      <c r="B1394" s="12">
        <v>35660</v>
      </c>
      <c r="C1394" s="18">
        <v>3.3774549999999999</v>
      </c>
      <c r="D1394">
        <f t="shared" si="30"/>
        <v>1.2658170918588452E-2</v>
      </c>
    </row>
    <row r="1395" spans="2:4" x14ac:dyDescent="0.25">
      <c r="B1395" s="12">
        <v>35653</v>
      </c>
      <c r="C1395" s="18">
        <v>3.3352369999999998</v>
      </c>
      <c r="D1395">
        <f t="shared" si="30"/>
        <v>-3.6585763915869207E-2</v>
      </c>
    </row>
    <row r="1396" spans="2:4" x14ac:dyDescent="0.25">
      <c r="B1396" s="12">
        <v>35646</v>
      </c>
      <c r="C1396" s="18">
        <v>3.4618929999999999</v>
      </c>
      <c r="D1396">
        <f t="shared" si="30"/>
        <v>7.1895710179174843E-2</v>
      </c>
    </row>
    <row r="1397" spans="2:4" x14ac:dyDescent="0.25">
      <c r="B1397" s="12">
        <v>35639</v>
      </c>
      <c r="C1397" s="18">
        <v>3.229692</v>
      </c>
      <c r="D1397">
        <f t="shared" si="30"/>
        <v>5.5172143412549612E-2</v>
      </c>
    </row>
    <row r="1398" spans="2:4" x14ac:dyDescent="0.25">
      <c r="B1398" s="12">
        <v>35632</v>
      </c>
      <c r="C1398" s="18">
        <v>3.0608200000000001</v>
      </c>
      <c r="D1398">
        <f t="shared" si="30"/>
        <v>0</v>
      </c>
    </row>
    <row r="1399" spans="2:4" x14ac:dyDescent="0.25">
      <c r="B1399" s="12">
        <v>35625</v>
      </c>
      <c r="C1399" s="18">
        <v>3.0608200000000001</v>
      </c>
      <c r="D1399">
        <f t="shared" si="30"/>
        <v>-6.8489594825057454E-3</v>
      </c>
    </row>
    <row r="1400" spans="2:4" x14ac:dyDescent="0.25">
      <c r="B1400" s="12">
        <v>35618</v>
      </c>
      <c r="C1400" s="18">
        <v>3.081928</v>
      </c>
      <c r="D1400">
        <f t="shared" si="30"/>
        <v>-3.3112437344567258E-2</v>
      </c>
    </row>
    <row r="1401" spans="2:4" x14ac:dyDescent="0.25">
      <c r="B1401" s="12">
        <v>35611</v>
      </c>
      <c r="C1401" s="18">
        <v>3.1874729999999998</v>
      </c>
      <c r="D1401">
        <f t="shared" si="30"/>
        <v>3.4246419773596104E-2</v>
      </c>
    </row>
    <row r="1402" spans="2:4" x14ac:dyDescent="0.25">
      <c r="B1402" s="12">
        <v>35604</v>
      </c>
      <c r="C1402" s="18">
        <v>3.081928</v>
      </c>
      <c r="D1402">
        <f t="shared" si="30"/>
        <v>1.3888824920798459E-2</v>
      </c>
    </row>
    <row r="1403" spans="2:4" x14ac:dyDescent="0.25">
      <c r="B1403" s="12">
        <v>35597</v>
      </c>
      <c r="C1403" s="18">
        <v>3.0397099999999999</v>
      </c>
      <c r="D1403">
        <f t="shared" si="30"/>
        <v>-3.999982314099082E-2</v>
      </c>
    </row>
    <row r="1404" spans="2:4" x14ac:dyDescent="0.25">
      <c r="B1404" s="12">
        <v>35590</v>
      </c>
      <c r="C1404" s="18">
        <v>3.1663640000000002</v>
      </c>
      <c r="D1404">
        <f t="shared" si="30"/>
        <v>1.3513777369488444E-2</v>
      </c>
    </row>
    <row r="1405" spans="2:4" x14ac:dyDescent="0.25">
      <c r="B1405" s="12">
        <v>35583</v>
      </c>
      <c r="C1405" s="18">
        <v>3.1241449999999999</v>
      </c>
      <c r="D1405">
        <f t="shared" si="30"/>
        <v>0.10447752223877527</v>
      </c>
    </row>
    <row r="1406" spans="2:4" x14ac:dyDescent="0.25">
      <c r="B1406" s="12">
        <v>35576</v>
      </c>
      <c r="C1406" s="18">
        <v>2.8286180000000001</v>
      </c>
      <c r="D1406">
        <f t="shared" si="30"/>
        <v>1.5151814223304028E-2</v>
      </c>
    </row>
    <row r="1407" spans="2:4" x14ac:dyDescent="0.25">
      <c r="B1407" s="12">
        <v>35569</v>
      </c>
      <c r="C1407" s="18">
        <v>2.7863989999999998</v>
      </c>
      <c r="D1407">
        <f t="shared" si="30"/>
        <v>1.5384553715662275E-2</v>
      </c>
    </row>
    <row r="1408" spans="2:4" x14ac:dyDescent="0.25">
      <c r="B1408" s="12">
        <v>35562</v>
      </c>
      <c r="C1408" s="18">
        <v>2.7441810000000002</v>
      </c>
      <c r="D1408">
        <f t="shared" si="30"/>
        <v>1.5624560504877261E-2</v>
      </c>
    </row>
    <row r="1409" spans="2:4" x14ac:dyDescent="0.25">
      <c r="B1409" s="12">
        <v>35555</v>
      </c>
      <c r="C1409" s="18">
        <v>2.7019639999999998</v>
      </c>
      <c r="D1409">
        <f t="shared" si="30"/>
        <v>3.2257916629736094E-2</v>
      </c>
    </row>
    <row r="1410" spans="2:4" x14ac:dyDescent="0.25">
      <c r="B1410" s="12">
        <v>35548</v>
      </c>
      <c r="C1410" s="18">
        <v>2.6175280000000001</v>
      </c>
      <c r="D1410">
        <f t="shared" si="30"/>
        <v>1.6393366235521123E-2</v>
      </c>
    </row>
    <row r="1411" spans="2:4" x14ac:dyDescent="0.25">
      <c r="B1411" s="12">
        <v>35541</v>
      </c>
      <c r="C1411" s="18">
        <v>2.57531</v>
      </c>
      <c r="D1411">
        <f t="shared" ref="D1411:D1474" si="31">C1411/C1412-1</f>
        <v>0</v>
      </c>
    </row>
    <row r="1412" spans="2:4" x14ac:dyDescent="0.25">
      <c r="B1412" s="12">
        <v>35534</v>
      </c>
      <c r="C1412" s="18">
        <v>2.57531</v>
      </c>
      <c r="D1412">
        <f t="shared" si="31"/>
        <v>7.5913591351615128E-2</v>
      </c>
    </row>
    <row r="1413" spans="2:4" x14ac:dyDescent="0.25">
      <c r="B1413" s="12">
        <v>35527</v>
      </c>
      <c r="C1413" s="18">
        <v>2.3936030000000001</v>
      </c>
      <c r="D1413">
        <f t="shared" si="31"/>
        <v>-6.5573354507814208E-2</v>
      </c>
    </row>
    <row r="1414" spans="2:4" x14ac:dyDescent="0.25">
      <c r="B1414" s="12">
        <v>35520</v>
      </c>
      <c r="C1414" s="18">
        <v>2.5615739999999998</v>
      </c>
      <c r="D1414">
        <f t="shared" si="31"/>
        <v>-3.1746385738223415E-2</v>
      </c>
    </row>
    <row r="1415" spans="2:4" x14ac:dyDescent="0.25">
      <c r="B1415" s="12">
        <v>35513</v>
      </c>
      <c r="C1415" s="18">
        <v>2.6455609999999998</v>
      </c>
      <c r="D1415">
        <f t="shared" si="31"/>
        <v>-1.5624622100475771E-2</v>
      </c>
    </row>
    <row r="1416" spans="2:4" x14ac:dyDescent="0.25">
      <c r="B1416" s="12">
        <v>35506</v>
      </c>
      <c r="C1416" s="18">
        <v>2.6875529999999999</v>
      </c>
      <c r="D1416">
        <f t="shared" si="31"/>
        <v>8.4745290683805763E-2</v>
      </c>
    </row>
    <row r="1417" spans="2:4" x14ac:dyDescent="0.25">
      <c r="B1417" s="12">
        <v>35499</v>
      </c>
      <c r="C1417" s="18">
        <v>2.477589</v>
      </c>
      <c r="D1417">
        <f t="shared" si="31"/>
        <v>3.5087689980334957E-2</v>
      </c>
    </row>
    <row r="1418" spans="2:4" x14ac:dyDescent="0.25">
      <c r="B1418" s="12">
        <v>35492</v>
      </c>
      <c r="C1418" s="18">
        <v>2.3936030000000001</v>
      </c>
      <c r="D1418">
        <f t="shared" si="31"/>
        <v>-1.7241365152512844E-2</v>
      </c>
    </row>
    <row r="1419" spans="2:4" x14ac:dyDescent="0.25">
      <c r="B1419" s="12">
        <v>35485</v>
      </c>
      <c r="C1419" s="18">
        <v>2.4355959999999999</v>
      </c>
      <c r="D1419">
        <f t="shared" si="31"/>
        <v>3.5714695767876448E-2</v>
      </c>
    </row>
    <row r="1420" spans="2:4" x14ac:dyDescent="0.25">
      <c r="B1420" s="12">
        <v>35478</v>
      </c>
      <c r="C1420" s="18">
        <v>2.3516089999999998</v>
      </c>
      <c r="D1420">
        <f t="shared" si="31"/>
        <v>-1.7544262770392671E-2</v>
      </c>
    </row>
    <row r="1421" spans="2:4" x14ac:dyDescent="0.25">
      <c r="B1421" s="12">
        <v>35471</v>
      </c>
      <c r="C1421" s="18">
        <v>2.3936030000000001</v>
      </c>
      <c r="D1421">
        <f t="shared" si="31"/>
        <v>-1.7241365152512844E-2</v>
      </c>
    </row>
    <row r="1422" spans="2:4" x14ac:dyDescent="0.25">
      <c r="B1422" s="12">
        <v>35464</v>
      </c>
      <c r="C1422" s="18">
        <v>2.4355959999999999</v>
      </c>
      <c r="D1422">
        <f t="shared" si="31"/>
        <v>0</v>
      </c>
    </row>
    <row r="1423" spans="2:4" x14ac:dyDescent="0.25">
      <c r="B1423" s="12">
        <v>35457</v>
      </c>
      <c r="C1423" s="18">
        <v>2.4355959999999999</v>
      </c>
      <c r="D1423">
        <f t="shared" si="31"/>
        <v>-4.9179918284617208E-2</v>
      </c>
    </row>
    <row r="1424" spans="2:4" x14ac:dyDescent="0.25">
      <c r="B1424" s="12">
        <v>35450</v>
      </c>
      <c r="C1424" s="18">
        <v>2.5615739999999998</v>
      </c>
      <c r="D1424">
        <f t="shared" si="31"/>
        <v>-1.6129403956416821E-2</v>
      </c>
    </row>
    <row r="1425" spans="2:4" x14ac:dyDescent="0.25">
      <c r="B1425" s="12">
        <v>35443</v>
      </c>
      <c r="C1425" s="18">
        <v>2.6035680000000001</v>
      </c>
      <c r="D1425">
        <f t="shared" si="31"/>
        <v>-1.58730038732805E-2</v>
      </c>
    </row>
    <row r="1426" spans="2:4" x14ac:dyDescent="0.25">
      <c r="B1426" s="12">
        <v>35436</v>
      </c>
      <c r="C1426" s="18">
        <v>2.6455609999999998</v>
      </c>
      <c r="D1426">
        <f t="shared" si="31"/>
        <v>-7.3529035816531252E-2</v>
      </c>
    </row>
    <row r="1427" spans="2:4" x14ac:dyDescent="0.25">
      <c r="B1427" s="12">
        <v>35429</v>
      </c>
      <c r="C1427" s="18">
        <v>2.8555250000000001</v>
      </c>
      <c r="D1427">
        <f t="shared" si="31"/>
        <v>-5.5555849549098424E-2</v>
      </c>
    </row>
    <row r="1428" spans="2:4" x14ac:dyDescent="0.25">
      <c r="B1428" s="12">
        <v>35422</v>
      </c>
      <c r="C1428" s="18">
        <v>3.023498</v>
      </c>
      <c r="D1428">
        <f t="shared" si="31"/>
        <v>0</v>
      </c>
    </row>
    <row r="1429" spans="2:4" x14ac:dyDescent="0.25">
      <c r="B1429" s="12">
        <v>35415</v>
      </c>
      <c r="C1429" s="18">
        <v>3.023498</v>
      </c>
      <c r="D1429">
        <f t="shared" si="31"/>
        <v>1.4084837719486432E-2</v>
      </c>
    </row>
    <row r="1430" spans="2:4" x14ac:dyDescent="0.25">
      <c r="B1430" s="12">
        <v>35408</v>
      </c>
      <c r="C1430" s="18">
        <v>2.9815040000000002</v>
      </c>
      <c r="D1430">
        <f t="shared" si="31"/>
        <v>0</v>
      </c>
    </row>
    <row r="1431" spans="2:4" x14ac:dyDescent="0.25">
      <c r="B1431" s="12">
        <v>35401</v>
      </c>
      <c r="C1431" s="18">
        <v>2.9815040000000002</v>
      </c>
      <c r="D1431">
        <f t="shared" si="31"/>
        <v>2.8985142116410678E-2</v>
      </c>
    </row>
    <row r="1432" spans="2:4" x14ac:dyDescent="0.25">
      <c r="B1432" s="12">
        <v>35394</v>
      </c>
      <c r="C1432" s="18">
        <v>2.897519</v>
      </c>
      <c r="D1432">
        <f t="shared" si="31"/>
        <v>1.4706227401265926E-2</v>
      </c>
    </row>
    <row r="1433" spans="2:4" x14ac:dyDescent="0.25">
      <c r="B1433" s="12">
        <v>35387</v>
      </c>
      <c r="C1433" s="18">
        <v>2.8555250000000001</v>
      </c>
      <c r="D1433">
        <f t="shared" si="31"/>
        <v>0</v>
      </c>
    </row>
    <row r="1434" spans="2:4" x14ac:dyDescent="0.25">
      <c r="B1434" s="12">
        <v>35380</v>
      </c>
      <c r="C1434" s="18">
        <v>2.8555250000000001</v>
      </c>
      <c r="D1434">
        <f t="shared" si="31"/>
        <v>-1.4493088742472349E-2</v>
      </c>
    </row>
    <row r="1435" spans="2:4" x14ac:dyDescent="0.25">
      <c r="B1435" s="12">
        <v>35373</v>
      </c>
      <c r="C1435" s="18">
        <v>2.897519</v>
      </c>
      <c r="D1435">
        <f t="shared" si="31"/>
        <v>4.5454889864439796E-2</v>
      </c>
    </row>
    <row r="1436" spans="2:4" x14ac:dyDescent="0.25">
      <c r="B1436" s="12">
        <v>35366</v>
      </c>
      <c r="C1436" s="18">
        <v>2.7715390000000002</v>
      </c>
      <c r="D1436">
        <f t="shared" si="31"/>
        <v>-7.0422511591465176E-2</v>
      </c>
    </row>
    <row r="1437" spans="2:4" x14ac:dyDescent="0.25">
      <c r="B1437" s="12">
        <v>35359</v>
      </c>
      <c r="C1437" s="18">
        <v>2.9815040000000002</v>
      </c>
      <c r="D1437">
        <f t="shared" si="31"/>
        <v>0</v>
      </c>
    </row>
    <row r="1438" spans="2:4" x14ac:dyDescent="0.25">
      <c r="B1438" s="12">
        <v>35352</v>
      </c>
      <c r="C1438" s="18">
        <v>2.9815040000000002</v>
      </c>
      <c r="D1438">
        <f t="shared" si="31"/>
        <v>4.9128272869400025E-2</v>
      </c>
    </row>
    <row r="1439" spans="2:4" x14ac:dyDescent="0.25">
      <c r="B1439" s="12">
        <v>35345</v>
      </c>
      <c r="C1439" s="18">
        <v>2.8418869999999998</v>
      </c>
      <c r="D1439">
        <f t="shared" si="31"/>
        <v>1.4924845433870848E-2</v>
      </c>
    </row>
    <row r="1440" spans="2:4" x14ac:dyDescent="0.25">
      <c r="B1440" s="12">
        <v>35338</v>
      </c>
      <c r="C1440" s="18">
        <v>2.8000959999999999</v>
      </c>
      <c r="D1440">
        <f t="shared" si="31"/>
        <v>-4.285700124390146E-2</v>
      </c>
    </row>
    <row r="1441" spans="2:4" x14ac:dyDescent="0.25">
      <c r="B1441" s="12">
        <v>35331</v>
      </c>
      <c r="C1441" s="18">
        <v>2.9254730000000002</v>
      </c>
      <c r="D1441">
        <f t="shared" si="31"/>
        <v>6.0606489064649161E-2</v>
      </c>
    </row>
    <row r="1442" spans="2:4" x14ac:dyDescent="0.25">
      <c r="B1442" s="12">
        <v>35324</v>
      </c>
      <c r="C1442" s="18">
        <v>2.758302</v>
      </c>
      <c r="D1442">
        <f t="shared" si="31"/>
        <v>-1.4925916825708763E-2</v>
      </c>
    </row>
    <row r="1443" spans="2:4" x14ac:dyDescent="0.25">
      <c r="B1443" s="12">
        <v>35317</v>
      </c>
      <c r="C1443" s="18">
        <v>2.8000959999999999</v>
      </c>
      <c r="D1443">
        <f t="shared" si="31"/>
        <v>8.0645833558460112E-2</v>
      </c>
    </row>
    <row r="1444" spans="2:4" x14ac:dyDescent="0.25">
      <c r="B1444" s="12">
        <v>35310</v>
      </c>
      <c r="C1444" s="18">
        <v>2.591132</v>
      </c>
      <c r="D1444">
        <f t="shared" si="31"/>
        <v>-3.1250397238138716E-2</v>
      </c>
    </row>
    <row r="1445" spans="2:4" x14ac:dyDescent="0.25">
      <c r="B1445" s="12">
        <v>35303</v>
      </c>
      <c r="C1445" s="18">
        <v>2.6747179999999999</v>
      </c>
      <c r="D1445">
        <f t="shared" si="31"/>
        <v>0</v>
      </c>
    </row>
    <row r="1446" spans="2:4" x14ac:dyDescent="0.25">
      <c r="B1446" s="12">
        <v>35296</v>
      </c>
      <c r="C1446" s="18">
        <v>2.6747179999999999</v>
      </c>
      <c r="D1446">
        <f t="shared" si="31"/>
        <v>-3.0302700719500697E-2</v>
      </c>
    </row>
    <row r="1447" spans="2:4" x14ac:dyDescent="0.25">
      <c r="B1447" s="12">
        <v>35289</v>
      </c>
      <c r="C1447" s="18">
        <v>2.758302</v>
      </c>
      <c r="D1447">
        <f t="shared" si="31"/>
        <v>-1.4925916825708763E-2</v>
      </c>
    </row>
    <row r="1448" spans="2:4" x14ac:dyDescent="0.25">
      <c r="B1448" s="12">
        <v>35282</v>
      </c>
      <c r="C1448" s="18">
        <v>2.8000959999999999</v>
      </c>
      <c r="D1448">
        <f t="shared" si="31"/>
        <v>1.5152075443515489E-2</v>
      </c>
    </row>
    <row r="1449" spans="2:4" x14ac:dyDescent="0.25">
      <c r="B1449" s="12">
        <v>35275</v>
      </c>
      <c r="C1449" s="18">
        <v>2.758302</v>
      </c>
      <c r="D1449">
        <f t="shared" si="31"/>
        <v>-2.9411795754018311E-2</v>
      </c>
    </row>
    <row r="1450" spans="2:4" x14ac:dyDescent="0.25">
      <c r="B1450" s="12">
        <v>35268</v>
      </c>
      <c r="C1450" s="18">
        <v>2.8418869999999998</v>
      </c>
      <c r="D1450">
        <f t="shared" si="31"/>
        <v>-5.5555924811020674E-2</v>
      </c>
    </row>
    <row r="1451" spans="2:4" x14ac:dyDescent="0.25">
      <c r="B1451" s="12">
        <v>35261</v>
      </c>
      <c r="C1451" s="18">
        <v>3.009058</v>
      </c>
      <c r="D1451">
        <f t="shared" si="31"/>
        <v>-3.9999872385294233E-2</v>
      </c>
    </row>
    <row r="1452" spans="2:4" x14ac:dyDescent="0.25">
      <c r="B1452" s="12">
        <v>35254</v>
      </c>
      <c r="C1452" s="18">
        <v>3.1344349999999999</v>
      </c>
      <c r="D1452">
        <f t="shared" si="31"/>
        <v>-8.5366583162751031E-2</v>
      </c>
    </row>
    <row r="1453" spans="2:4" x14ac:dyDescent="0.25">
      <c r="B1453" s="12">
        <v>35247</v>
      </c>
      <c r="C1453" s="18">
        <v>3.4269850000000002</v>
      </c>
      <c r="D1453">
        <f t="shared" si="31"/>
        <v>-4.6511097329468121E-2</v>
      </c>
    </row>
    <row r="1454" spans="2:4" x14ac:dyDescent="0.25">
      <c r="B1454" s="12">
        <v>35240</v>
      </c>
      <c r="C1454" s="18">
        <v>3.5941529999999999</v>
      </c>
      <c r="D1454">
        <f t="shared" si="31"/>
        <v>-2.2727285086648452E-2</v>
      </c>
    </row>
    <row r="1455" spans="2:4" x14ac:dyDescent="0.25">
      <c r="B1455" s="12">
        <v>35233</v>
      </c>
      <c r="C1455" s="18">
        <v>3.6777380000000002</v>
      </c>
      <c r="D1455">
        <f t="shared" si="31"/>
        <v>-2.2221974082516693E-2</v>
      </c>
    </row>
    <row r="1456" spans="2:4" x14ac:dyDescent="0.25">
      <c r="B1456" s="12">
        <v>35226</v>
      </c>
      <c r="C1456" s="18">
        <v>3.7613219999999998</v>
      </c>
      <c r="D1456">
        <f t="shared" si="31"/>
        <v>-5.2631499409110272E-2</v>
      </c>
    </row>
    <row r="1457" spans="2:4" x14ac:dyDescent="0.25">
      <c r="B1457" s="12">
        <v>35219</v>
      </c>
      <c r="C1457" s="18">
        <v>3.9702839999999999</v>
      </c>
      <c r="D1457">
        <f t="shared" si="31"/>
        <v>0</v>
      </c>
    </row>
    <row r="1458" spans="2:4" x14ac:dyDescent="0.25">
      <c r="B1458" s="12">
        <v>35212</v>
      </c>
      <c r="C1458" s="18">
        <v>3.9702839999999999</v>
      </c>
      <c r="D1458">
        <f t="shared" si="31"/>
        <v>1.0637921462504751E-2</v>
      </c>
    </row>
    <row r="1459" spans="2:4" x14ac:dyDescent="0.25">
      <c r="B1459" s="12">
        <v>35205</v>
      </c>
      <c r="C1459" s="18">
        <v>3.928493</v>
      </c>
      <c r="D1459">
        <f t="shared" si="31"/>
        <v>-1.05259472622109E-2</v>
      </c>
    </row>
    <row r="1460" spans="2:4" x14ac:dyDescent="0.25">
      <c r="B1460" s="12">
        <v>35198</v>
      </c>
      <c r="C1460" s="18">
        <v>3.9702839999999999</v>
      </c>
      <c r="D1460">
        <f t="shared" si="31"/>
        <v>1.0637921462504751E-2</v>
      </c>
    </row>
    <row r="1461" spans="2:4" x14ac:dyDescent="0.25">
      <c r="B1461" s="12">
        <v>35191</v>
      </c>
      <c r="C1461" s="18">
        <v>3.928493</v>
      </c>
      <c r="D1461">
        <f t="shared" si="31"/>
        <v>-0.12149508675936327</v>
      </c>
    </row>
    <row r="1462" spans="2:4" x14ac:dyDescent="0.25">
      <c r="B1462" s="12">
        <v>35184</v>
      </c>
      <c r="C1462" s="18">
        <v>4.471794</v>
      </c>
      <c r="D1462">
        <f t="shared" si="31"/>
        <v>9.4340836491910718E-3</v>
      </c>
    </row>
    <row r="1463" spans="2:4" x14ac:dyDescent="0.25">
      <c r="B1463" s="12">
        <v>35177</v>
      </c>
      <c r="C1463" s="18">
        <v>4.4300009999999999</v>
      </c>
      <c r="D1463">
        <f t="shared" si="31"/>
        <v>-4.5044775102706214E-2</v>
      </c>
    </row>
    <row r="1464" spans="2:4" x14ac:dyDescent="0.25">
      <c r="B1464" s="12">
        <v>35170</v>
      </c>
      <c r="C1464" s="18">
        <v>4.6389620000000003</v>
      </c>
      <c r="D1464">
        <f t="shared" si="31"/>
        <v>4.8708488753249846E-2</v>
      </c>
    </row>
    <row r="1465" spans="2:4" x14ac:dyDescent="0.25">
      <c r="B1465" s="12">
        <v>35163</v>
      </c>
      <c r="C1465" s="18">
        <v>4.4234999999999998</v>
      </c>
      <c r="D1465">
        <f t="shared" si="31"/>
        <v>-2.7522423484030889E-2</v>
      </c>
    </row>
    <row r="1466" spans="2:4" x14ac:dyDescent="0.25">
      <c r="B1466" s="12">
        <v>35156</v>
      </c>
      <c r="C1466" s="18">
        <v>4.5486909999999998</v>
      </c>
      <c r="D1466">
        <f t="shared" si="31"/>
        <v>9.2592346060313968E-3</v>
      </c>
    </row>
    <row r="1467" spans="2:4" x14ac:dyDescent="0.25">
      <c r="B1467" s="12">
        <v>35149</v>
      </c>
      <c r="C1467" s="18">
        <v>4.5069600000000003</v>
      </c>
      <c r="D1467">
        <f t="shared" si="31"/>
        <v>1.8867412682265217E-2</v>
      </c>
    </row>
    <row r="1468" spans="2:4" x14ac:dyDescent="0.25">
      <c r="B1468" s="12">
        <v>35142</v>
      </c>
      <c r="C1468" s="18">
        <v>4.4234999999999998</v>
      </c>
      <c r="D1468">
        <f t="shared" si="31"/>
        <v>0</v>
      </c>
    </row>
    <row r="1469" spans="2:4" x14ac:dyDescent="0.25">
      <c r="B1469" s="12">
        <v>35135</v>
      </c>
      <c r="C1469" s="18">
        <v>4.4234999999999998</v>
      </c>
      <c r="D1469">
        <f t="shared" si="31"/>
        <v>4.9505533066245277E-2</v>
      </c>
    </row>
    <row r="1470" spans="2:4" x14ac:dyDescent="0.25">
      <c r="B1470" s="12">
        <v>35128</v>
      </c>
      <c r="C1470" s="18">
        <v>4.214842</v>
      </c>
      <c r="D1470">
        <f t="shared" si="31"/>
        <v>1.0000215666493339E-2</v>
      </c>
    </row>
    <row r="1471" spans="2:4" x14ac:dyDescent="0.25">
      <c r="B1471" s="12">
        <v>35121</v>
      </c>
      <c r="C1471" s="18">
        <v>4.1731100000000003</v>
      </c>
      <c r="D1471">
        <f t="shared" si="31"/>
        <v>1.0100252167434487E-2</v>
      </c>
    </row>
    <row r="1472" spans="2:4" x14ac:dyDescent="0.25">
      <c r="B1472" s="12">
        <v>35114</v>
      </c>
      <c r="C1472" s="18">
        <v>4.1313820000000003</v>
      </c>
      <c r="D1472">
        <f t="shared" si="31"/>
        <v>-9.9992571487451665E-3</v>
      </c>
    </row>
    <row r="1473" spans="2:4" x14ac:dyDescent="0.25">
      <c r="B1473" s="12">
        <v>35107</v>
      </c>
      <c r="C1473" s="18">
        <v>4.1731100000000003</v>
      </c>
      <c r="D1473">
        <f t="shared" si="31"/>
        <v>-1.9608488044965622E-2</v>
      </c>
    </row>
    <row r="1474" spans="2:4" x14ac:dyDescent="0.25">
      <c r="B1474" s="12">
        <v>35100</v>
      </c>
      <c r="C1474" s="18">
        <v>4.2565749999999998</v>
      </c>
      <c r="D1474">
        <f t="shared" si="31"/>
        <v>8.5106654175350016E-2</v>
      </c>
    </row>
    <row r="1475" spans="2:4" x14ac:dyDescent="0.25">
      <c r="B1475" s="12">
        <v>35093</v>
      </c>
      <c r="C1475" s="18">
        <v>3.9227249999999998</v>
      </c>
      <c r="D1475">
        <f t="shared" ref="D1475:D1512" si="32">C1475/C1476-1</f>
        <v>1.0752918132034717E-2</v>
      </c>
    </row>
    <row r="1476" spans="2:4" x14ac:dyDescent="0.25">
      <c r="B1476" s="12">
        <v>35086</v>
      </c>
      <c r="C1476" s="18">
        <v>3.8809930000000001</v>
      </c>
      <c r="D1476">
        <f t="shared" si="32"/>
        <v>0</v>
      </c>
    </row>
    <row r="1477" spans="2:4" x14ac:dyDescent="0.25">
      <c r="B1477" s="12">
        <v>35079</v>
      </c>
      <c r="C1477" s="18">
        <v>3.8809930000000001</v>
      </c>
      <c r="D1477">
        <f t="shared" si="32"/>
        <v>-1.0638522965540465E-2</v>
      </c>
    </row>
    <row r="1478" spans="2:4" x14ac:dyDescent="0.25">
      <c r="B1478" s="12">
        <v>35072</v>
      </c>
      <c r="C1478" s="18">
        <v>3.9227249999999998</v>
      </c>
      <c r="D1478">
        <f t="shared" si="32"/>
        <v>4.4444314275436714E-2</v>
      </c>
    </row>
    <row r="1479" spans="2:4" x14ac:dyDescent="0.25">
      <c r="B1479" s="12">
        <v>35065</v>
      </c>
      <c r="C1479" s="18">
        <v>3.7558009999999999</v>
      </c>
      <c r="D1479">
        <f t="shared" si="32"/>
        <v>-5.2631432912863763E-2</v>
      </c>
    </row>
    <row r="1480" spans="2:4" x14ac:dyDescent="0.25">
      <c r="B1480" s="12">
        <v>35058</v>
      </c>
      <c r="C1480" s="18">
        <v>3.9644560000000002</v>
      </c>
      <c r="D1480">
        <f t="shared" si="32"/>
        <v>3.2608871184097277E-2</v>
      </c>
    </row>
    <row r="1481" spans="2:4" x14ac:dyDescent="0.25">
      <c r="B1481" s="12">
        <v>35051</v>
      </c>
      <c r="C1481" s="18">
        <v>3.8392620000000002</v>
      </c>
      <c r="D1481">
        <f t="shared" si="32"/>
        <v>-2.1276791006251905E-2</v>
      </c>
    </row>
    <row r="1482" spans="2:4" x14ac:dyDescent="0.25">
      <c r="B1482" s="12">
        <v>35044</v>
      </c>
      <c r="C1482" s="18">
        <v>3.9227249999999998</v>
      </c>
      <c r="D1482">
        <f t="shared" si="32"/>
        <v>2.1739334278306544E-2</v>
      </c>
    </row>
    <row r="1483" spans="2:4" x14ac:dyDescent="0.25">
      <c r="B1483" s="12">
        <v>35037</v>
      </c>
      <c r="C1483" s="18">
        <v>3.8392620000000002</v>
      </c>
      <c r="D1483">
        <f t="shared" si="32"/>
        <v>-2.1276791006251905E-2</v>
      </c>
    </row>
    <row r="1484" spans="2:4" x14ac:dyDescent="0.25">
      <c r="B1484" s="12">
        <v>35030</v>
      </c>
      <c r="C1484" s="18">
        <v>3.9227249999999998</v>
      </c>
      <c r="D1484">
        <f t="shared" si="32"/>
        <v>4.4444314275436714E-2</v>
      </c>
    </row>
    <row r="1485" spans="2:4" x14ac:dyDescent="0.25">
      <c r="B1485" s="12">
        <v>35023</v>
      </c>
      <c r="C1485" s="18">
        <v>3.7558009999999999</v>
      </c>
      <c r="D1485">
        <f t="shared" si="32"/>
        <v>-2.1738813344856389E-2</v>
      </c>
    </row>
    <row r="1486" spans="2:4" x14ac:dyDescent="0.25">
      <c r="B1486" s="12">
        <v>35016</v>
      </c>
      <c r="C1486" s="18">
        <v>3.8392620000000002</v>
      </c>
      <c r="D1486">
        <f t="shared" si="32"/>
        <v>-1.0752660466019859E-2</v>
      </c>
    </row>
    <row r="1487" spans="2:4" x14ac:dyDescent="0.25">
      <c r="B1487" s="12">
        <v>35009</v>
      </c>
      <c r="C1487" s="18">
        <v>3.8809930000000001</v>
      </c>
      <c r="D1487">
        <f t="shared" si="32"/>
        <v>-1.0638522965540465E-2</v>
      </c>
    </row>
    <row r="1488" spans="2:4" x14ac:dyDescent="0.25">
      <c r="B1488" s="12">
        <v>35002</v>
      </c>
      <c r="C1488" s="18">
        <v>3.9227249999999998</v>
      </c>
      <c r="D1488">
        <f t="shared" si="32"/>
        <v>4.4444314275436714E-2</v>
      </c>
    </row>
    <row r="1489" spans="2:4" x14ac:dyDescent="0.25">
      <c r="B1489" s="12">
        <v>34995</v>
      </c>
      <c r="C1489" s="18">
        <v>3.7558009999999999</v>
      </c>
      <c r="D1489">
        <f t="shared" si="32"/>
        <v>-4.2553072162845984E-2</v>
      </c>
    </row>
    <row r="1490" spans="2:4" x14ac:dyDescent="0.25">
      <c r="B1490" s="12">
        <v>34988</v>
      </c>
      <c r="C1490" s="18">
        <v>3.9227249999999998</v>
      </c>
      <c r="D1490">
        <f t="shared" si="32"/>
        <v>1.0752918132034717E-2</v>
      </c>
    </row>
    <row r="1491" spans="2:4" x14ac:dyDescent="0.25">
      <c r="B1491" s="12">
        <v>34981</v>
      </c>
      <c r="C1491" s="18">
        <v>3.8809930000000001</v>
      </c>
      <c r="D1491">
        <f t="shared" si="32"/>
        <v>2.5665739134755228E-2</v>
      </c>
    </row>
    <row r="1492" spans="2:4" x14ac:dyDescent="0.25">
      <c r="B1492" s="12">
        <v>34974</v>
      </c>
      <c r="C1492" s="18">
        <v>3.7838769999999999</v>
      </c>
      <c r="D1492">
        <f t="shared" si="32"/>
        <v>-1.0869289603830379E-2</v>
      </c>
    </row>
    <row r="1493" spans="2:4" x14ac:dyDescent="0.25">
      <c r="B1493" s="12">
        <v>34967</v>
      </c>
      <c r="C1493" s="18">
        <v>3.8254570000000001</v>
      </c>
      <c r="D1493">
        <f t="shared" si="32"/>
        <v>4.54539119218067E-2</v>
      </c>
    </row>
    <row r="1494" spans="2:4" x14ac:dyDescent="0.25">
      <c r="B1494" s="12">
        <v>34960</v>
      </c>
      <c r="C1494" s="18">
        <v>3.659135</v>
      </c>
      <c r="D1494">
        <f t="shared" si="32"/>
        <v>0</v>
      </c>
    </row>
    <row r="1495" spans="2:4" x14ac:dyDescent="0.25">
      <c r="B1495" s="12">
        <v>34953</v>
      </c>
      <c r="C1495" s="18">
        <v>3.659135</v>
      </c>
      <c r="D1495">
        <f t="shared" si="32"/>
        <v>-2.222218065535686E-2</v>
      </c>
    </row>
    <row r="1496" spans="2:4" x14ac:dyDescent="0.25">
      <c r="B1496" s="12">
        <v>34946</v>
      </c>
      <c r="C1496" s="18">
        <v>3.7422970000000002</v>
      </c>
      <c r="D1496">
        <f t="shared" si="32"/>
        <v>0.12500041334922618</v>
      </c>
    </row>
    <row r="1497" spans="2:4" x14ac:dyDescent="0.25">
      <c r="B1497" s="12">
        <v>34939</v>
      </c>
      <c r="C1497" s="18">
        <v>3.3264849999999999</v>
      </c>
      <c r="D1497">
        <f t="shared" si="32"/>
        <v>-3.6145084506103542E-2</v>
      </c>
    </row>
    <row r="1498" spans="2:4" x14ac:dyDescent="0.25">
      <c r="B1498" s="12">
        <v>34932</v>
      </c>
      <c r="C1498" s="18">
        <v>3.4512299999999998</v>
      </c>
      <c r="D1498">
        <f t="shared" si="32"/>
        <v>-2.3529365163796223E-2</v>
      </c>
    </row>
    <row r="1499" spans="2:4" x14ac:dyDescent="0.25">
      <c r="B1499" s="12">
        <v>34925</v>
      </c>
      <c r="C1499" s="18">
        <v>3.534392</v>
      </c>
      <c r="D1499">
        <f t="shared" si="32"/>
        <v>7.5949860330773777E-2</v>
      </c>
    </row>
    <row r="1500" spans="2:4" x14ac:dyDescent="0.25">
      <c r="B1500" s="12">
        <v>34918</v>
      </c>
      <c r="C1500" s="18">
        <v>3.284904</v>
      </c>
      <c r="D1500">
        <f t="shared" si="32"/>
        <v>-3.6585594759341644E-2</v>
      </c>
    </row>
    <row r="1501" spans="2:4" x14ac:dyDescent="0.25">
      <c r="B1501" s="12">
        <v>34911</v>
      </c>
      <c r="C1501" s="18">
        <v>3.4096479999999998</v>
      </c>
      <c r="D1501">
        <f t="shared" si="32"/>
        <v>-3.5294330679788821E-2</v>
      </c>
    </row>
    <row r="1502" spans="2:4" x14ac:dyDescent="0.25">
      <c r="B1502" s="12">
        <v>34904</v>
      </c>
      <c r="C1502" s="18">
        <v>3.534392</v>
      </c>
      <c r="D1502">
        <f t="shared" si="32"/>
        <v>2.4096336668376184E-2</v>
      </c>
    </row>
    <row r="1503" spans="2:4" x14ac:dyDescent="0.25">
      <c r="B1503" s="12">
        <v>34897</v>
      </c>
      <c r="C1503" s="18">
        <v>3.4512299999999998</v>
      </c>
      <c r="D1503">
        <f t="shared" si="32"/>
        <v>-1.190473804623271E-2</v>
      </c>
    </row>
    <row r="1504" spans="2:4" x14ac:dyDescent="0.25">
      <c r="B1504" s="12">
        <v>34890</v>
      </c>
      <c r="C1504" s="18">
        <v>3.4928110000000001</v>
      </c>
      <c r="D1504">
        <f t="shared" si="32"/>
        <v>-5.6179669015401279E-2</v>
      </c>
    </row>
    <row r="1505" spans="2:4" x14ac:dyDescent="0.25">
      <c r="B1505" s="12">
        <v>34883</v>
      </c>
      <c r="C1505" s="18">
        <v>3.7007159999999999</v>
      </c>
      <c r="D1505">
        <f t="shared" si="32"/>
        <v>2.2988178479663723E-2</v>
      </c>
    </row>
    <row r="1506" spans="2:4" x14ac:dyDescent="0.25">
      <c r="B1506" s="12">
        <v>34876</v>
      </c>
      <c r="C1506" s="18">
        <v>3.6175549999999999</v>
      </c>
      <c r="D1506">
        <f t="shared" si="32"/>
        <v>0</v>
      </c>
    </row>
    <row r="1507" spans="2:4" x14ac:dyDescent="0.25">
      <c r="B1507" s="12">
        <v>34869</v>
      </c>
      <c r="C1507" s="18">
        <v>3.6175549999999999</v>
      </c>
      <c r="D1507">
        <f t="shared" si="32"/>
        <v>-2.2471597388181164E-2</v>
      </c>
    </row>
    <row r="1508" spans="2:4" x14ac:dyDescent="0.25">
      <c r="B1508" s="12">
        <v>34862</v>
      </c>
      <c r="C1508" s="18">
        <v>3.7007159999999999</v>
      </c>
      <c r="D1508">
        <f t="shared" si="32"/>
        <v>1.1363614624767759E-2</v>
      </c>
    </row>
    <row r="1509" spans="2:4" x14ac:dyDescent="0.25">
      <c r="B1509" s="12">
        <v>34855</v>
      </c>
      <c r="C1509" s="18">
        <v>3.659135</v>
      </c>
      <c r="D1509">
        <f t="shared" si="32"/>
        <v>2.3256054577608598E-2</v>
      </c>
    </row>
    <row r="1510" spans="2:4" x14ac:dyDescent="0.25">
      <c r="B1510" s="12">
        <v>34848</v>
      </c>
      <c r="C1510" s="18">
        <v>3.5759720000000002</v>
      </c>
      <c r="D1510">
        <f t="shared" si="32"/>
        <v>-1.1494780314328268E-2</v>
      </c>
    </row>
    <row r="1511" spans="2:4" x14ac:dyDescent="0.25">
      <c r="B1511" s="12">
        <v>34841</v>
      </c>
      <c r="C1511" s="18">
        <v>3.6175549999999999</v>
      </c>
      <c r="D1511">
        <f t="shared" si="32"/>
        <v>4.8192963088522056E-2</v>
      </c>
    </row>
    <row r="1512" spans="2:4" x14ac:dyDescent="0.25">
      <c r="B1512" s="12">
        <v>34834</v>
      </c>
      <c r="C1512" s="18">
        <v>3.4512299999999998</v>
      </c>
      <c r="D1512">
        <f t="shared" si="32"/>
        <v>-1.190473804623271E-2</v>
      </c>
    </row>
    <row r="1513" spans="2:4" x14ac:dyDescent="0.25">
      <c r="B1513" s="12">
        <v>34827</v>
      </c>
      <c r="C1513" s="18">
        <v>3.4928110000000001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2024-04-23T18:41:42Z</dcterms:modified>
</cp:coreProperties>
</file>