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asic Materials - Mining - Gold\"/>
    </mc:Choice>
  </mc:AlternateContent>
  <xr:revisionPtr revIDLastSave="0" documentId="13_ncr:1_{68DA6260-EFFA-4EF2-BD85-84BC522A89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N13" i="1"/>
  <c r="O13" i="1"/>
  <c r="P13" i="1"/>
  <c r="M11" i="1"/>
  <c r="N11" i="1"/>
  <c r="O11" i="1"/>
  <c r="P11" i="1"/>
  <c r="M10" i="1"/>
  <c r="N10" i="1"/>
  <c r="O10" i="1"/>
  <c r="P10" i="1"/>
  <c r="R11" i="1" l="1"/>
  <c r="R10" i="1"/>
  <c r="Q13" i="1"/>
  <c r="Q10" i="1"/>
  <c r="Q11" i="1"/>
  <c r="R13" i="1"/>
  <c r="O9" i="1"/>
  <c r="P3" i="1"/>
  <c r="P4" i="1"/>
  <c r="P5" i="1"/>
  <c r="P6" i="1"/>
  <c r="P7" i="1"/>
  <c r="P8" i="1"/>
  <c r="P9" i="1"/>
  <c r="P16" i="1" s="1"/>
  <c r="P12" i="1"/>
  <c r="P2" i="1"/>
  <c r="O2" i="1"/>
  <c r="O3" i="1"/>
  <c r="O4" i="1"/>
  <c r="O5" i="1"/>
  <c r="O6" i="1"/>
  <c r="O7" i="1"/>
  <c r="O8" i="1"/>
  <c r="O12" i="1"/>
  <c r="N3" i="1"/>
  <c r="N4" i="1"/>
  <c r="N5" i="1"/>
  <c r="N6" i="1"/>
  <c r="N7" i="1"/>
  <c r="N8" i="1"/>
  <c r="N9" i="1"/>
  <c r="N12" i="1"/>
  <c r="N2" i="1"/>
  <c r="M3" i="1"/>
  <c r="M4" i="1"/>
  <c r="M5" i="1"/>
  <c r="M6" i="1"/>
  <c r="M7" i="1"/>
  <c r="M8" i="1"/>
  <c r="M9" i="1"/>
  <c r="M12" i="1"/>
  <c r="M2" i="1"/>
  <c r="M16" i="1" l="1"/>
  <c r="N16" i="1"/>
  <c r="O16" i="1"/>
  <c r="R8" i="1"/>
  <c r="Q4" i="1"/>
  <c r="R4" i="1"/>
  <c r="Q3" i="1"/>
  <c r="R5" i="1"/>
  <c r="R9" i="1"/>
  <c r="Q6" i="1"/>
  <c r="Q5" i="1"/>
  <c r="R7" i="1"/>
  <c r="R6" i="1"/>
  <c r="Q12" i="1"/>
  <c r="Q8" i="1"/>
  <c r="R2" i="1"/>
  <c r="Q7" i="1"/>
  <c r="R12" i="1"/>
  <c r="R3" i="1"/>
  <c r="Q9" i="1"/>
  <c r="Q2" i="1"/>
  <c r="Q16" i="1" l="1"/>
  <c r="R16" i="1"/>
</calcChain>
</file>

<file path=xl/sharedStrings.xml><?xml version="1.0" encoding="utf-8"?>
<sst xmlns="http://schemas.openxmlformats.org/spreadsheetml/2006/main" count="81" uniqueCount="48">
  <si>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</si>
  <si>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</si>
  <si>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</si>
  <si>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</si>
  <si>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</si>
  <si>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</si>
  <si>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</si>
  <si>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Reported Fiscal Yr  (yyyymm)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</si>
  <si>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</si>
  <si>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</si>
  <si>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</si>
  <si>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</si>
  <si>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</si>
  <si>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</si>
  <si>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</si>
  <si>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</si>
  <si>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</si>
  <si>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</si>
  <si>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NYSE</t>
  </si>
  <si>
    <t>NSDQ</t>
  </si>
  <si>
    <t>Agnico Eagle Mines</t>
  </si>
  <si>
    <t>AEM</t>
  </si>
  <si>
    <t>Basic Materials</t>
  </si>
  <si>
    <t>Mining - Gold</t>
  </si>
  <si>
    <t>Alamos Gold</t>
  </si>
  <si>
    <t>AGI</t>
  </si>
  <si>
    <t>AngloGold Ashanti PLC</t>
  </si>
  <si>
    <t>AU</t>
  </si>
  <si>
    <t>B2Gold Corp</t>
  </si>
  <si>
    <t>BTG</t>
  </si>
  <si>
    <t>AMEX</t>
  </si>
  <si>
    <t>FrancoNevada</t>
  </si>
  <si>
    <t>FNV</t>
  </si>
  <si>
    <t>Gold Fields Limited</t>
  </si>
  <si>
    <t>GFI</t>
  </si>
  <si>
    <t>Barrick Gold</t>
  </si>
  <si>
    <t>GOLD</t>
  </si>
  <si>
    <t>Harmony Gold</t>
  </si>
  <si>
    <t>HMY</t>
  </si>
  <si>
    <t>Kinross Gold</t>
  </si>
  <si>
    <t>KGC</t>
  </si>
  <si>
    <t>Royal Gold</t>
  </si>
  <si>
    <t>RGLD</t>
  </si>
  <si>
    <t>Osisko Gold Royalties</t>
  </si>
  <si>
    <t>OR</t>
  </si>
  <si>
    <t>12</t>
  </si>
  <si>
    <t>Triple Flag Precious Metals Corp.</t>
  </si>
  <si>
    <t>TFPM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</si>
</sst>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2" fontId="0" fillId="2" borderId="0" xfId="0" applyNumberFormat="1" applyFill="1"/>
    <xf numFmtId="10" fontId="0" fillId="2" borderId="0" xfId="0" applyNumberFormat="1" applyFill="1"/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0" fontId="1" fillId="0" borderId="0" xfId="1" applyNumberFormat="1" applyFont="1"/>
    <xf numFmtId="0" fontId="0" fillId="0" borderId="0" xfId="0" applyFill="1"/>
    <xf numFmtId="2" fontId="0" fillId="0" borderId="0" xfId="0" applyNumberForma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F23" sqref="F23"/>
    </sheetView>
  </sheetViews>
  <sheetFormatPr defaultRowHeight="15" x14ac:dyDescent="0.25"/>
  <cols>
    <col min="1" max="1" width="21.42578125" bestFit="1" customWidth="1"/>
    <col min="4" max="4" width="14.28515625" bestFit="1" customWidth="1"/>
    <col min="5" max="5" width="12.85546875" bestFit="1" customWidth="1"/>
    <col min="6" max="6" width="16" bestFit="1" customWidth="1"/>
    <col min="8" max="8" width="9" customWidth="1"/>
    <col min="9" max="9" width="9.140625" style="5"/>
    <col min="10" max="12" width="5.7109375" bestFit="1" customWidth="1"/>
    <col min="14" max="14" width="8.5703125" customWidth="1"/>
    <col min="15" max="15" width="6.5703125" bestFit="1" customWidth="1"/>
    <col min="16" max="16" width="6.7109375" bestFit="1" customWidth="1"/>
    <col min="17" max="17" width="6.28515625" bestFit="1" customWidth="1"/>
    <col min="18" max="18" width="5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20</v>
      </c>
      <c r="B2" t="s">
        <v>21</v>
      </c>
      <c r="C2" t="s">
        <v>18</v>
      </c>
      <c r="D2" t="s">
        <v>22</v>
      </c>
      <c r="E2" t="s">
        <v>23</v>
      </c>
      <c r="F2">
        <v>24710.83</v>
      </c>
      <c r="G2">
        <v>12</v>
      </c>
      <c r="H2">
        <v>202312</v>
      </c>
      <c r="I2" s="5">
        <v>60.59</v>
      </c>
      <c r="J2">
        <v>2.23</v>
      </c>
      <c r="K2">
        <v>2.56</v>
      </c>
      <c r="L2">
        <v>2.77</v>
      </c>
      <c r="M2" s="2">
        <f>K2/J2-1</f>
        <v>0.14798206278026904</v>
      </c>
      <c r="N2" s="2">
        <f>L2/K2-1</f>
        <v>8.203125E-2</v>
      </c>
      <c r="O2" s="4">
        <f>$I2/K2</f>
        <v>23.66796875</v>
      </c>
      <c r="P2" s="4">
        <f>$I2/L2</f>
        <v>21.873646209386283</v>
      </c>
      <c r="Q2" s="4">
        <f>O2/(M2*100)</f>
        <v>1.5993809185606063</v>
      </c>
      <c r="R2" s="4">
        <f>P2/(N2*100)</f>
        <v>2.6665016331442328</v>
      </c>
    </row>
    <row r="3" spans="1:18" x14ac:dyDescent="0.25">
      <c r="A3" t="s">
        <v>24</v>
      </c>
      <c r="B3" t="s">
        <v>25</v>
      </c>
      <c r="C3" t="s">
        <v>18</v>
      </c>
      <c r="D3" t="s">
        <v>22</v>
      </c>
      <c r="E3" t="s">
        <v>23</v>
      </c>
      <c r="F3">
        <v>4884.25</v>
      </c>
      <c r="G3">
        <v>12</v>
      </c>
      <c r="H3">
        <v>202312</v>
      </c>
      <c r="I3" s="5">
        <v>14.51</v>
      </c>
      <c r="J3">
        <v>0.53</v>
      </c>
      <c r="K3">
        <v>0.59</v>
      </c>
      <c r="L3">
        <v>0.71</v>
      </c>
      <c r="M3" s="2">
        <f t="shared" ref="M3:M12" si="0">K3/J3-1</f>
        <v>0.1132075471698113</v>
      </c>
      <c r="N3" s="2">
        <f t="shared" ref="N3:N12" si="1">L3/K3-1</f>
        <v>0.20338983050847448</v>
      </c>
      <c r="O3" s="4">
        <f t="shared" ref="O3:O12" si="2">$I3/K3</f>
        <v>24.593220338983052</v>
      </c>
      <c r="P3" s="4">
        <f t="shared" ref="P3:P12" si="3">$I3/L3</f>
        <v>20.43661971830986</v>
      </c>
      <c r="Q3" s="4">
        <f>O3/(M3*100)</f>
        <v>2.1724011299435033</v>
      </c>
      <c r="R3" s="4">
        <f t="shared" ref="R3:R12" si="4">P3/(N3*100)</f>
        <v>1.0048004694835686</v>
      </c>
    </row>
    <row r="4" spans="1:18" x14ac:dyDescent="0.25">
      <c r="A4" s="3" t="s">
        <v>26</v>
      </c>
      <c r="B4" s="3" t="s">
        <v>27</v>
      </c>
      <c r="C4" s="3" t="s">
        <v>18</v>
      </c>
      <c r="D4" s="3" t="s">
        <v>22</v>
      </c>
      <c r="E4" s="3" t="s">
        <v>23</v>
      </c>
      <c r="F4" s="3">
        <v>8162.71</v>
      </c>
      <c r="G4" s="3">
        <v>12</v>
      </c>
      <c r="H4" s="3">
        <v>202312</v>
      </c>
      <c r="I4" s="6">
        <v>23.1</v>
      </c>
      <c r="J4" s="3">
        <v>1.21</v>
      </c>
      <c r="K4" s="3">
        <v>1.77</v>
      </c>
      <c r="L4" s="3">
        <v>2.2999999999999998</v>
      </c>
      <c r="M4" s="8">
        <f t="shared" si="0"/>
        <v>0.46280991735537191</v>
      </c>
      <c r="N4" s="8">
        <f t="shared" si="1"/>
        <v>0.29943502824858736</v>
      </c>
      <c r="O4" s="7">
        <f t="shared" si="2"/>
        <v>13.050847457627119</v>
      </c>
      <c r="P4" s="7">
        <f t="shared" si="3"/>
        <v>10.043478260869566</v>
      </c>
      <c r="Q4" s="7">
        <f t="shared" ref="Q4:Q12" si="5">O4/(M4*100)</f>
        <v>0.28199152542372879</v>
      </c>
      <c r="R4" s="7">
        <f t="shared" si="4"/>
        <v>0.33541427399507817</v>
      </c>
    </row>
    <row r="5" spans="1:18" x14ac:dyDescent="0.25">
      <c r="A5" t="s">
        <v>28</v>
      </c>
      <c r="B5" t="s">
        <v>29</v>
      </c>
      <c r="C5" t="s">
        <v>30</v>
      </c>
      <c r="D5" t="s">
        <v>22</v>
      </c>
      <c r="E5" t="s">
        <v>23</v>
      </c>
      <c r="F5">
        <v>3335.3</v>
      </c>
      <c r="G5">
        <v>12</v>
      </c>
      <c r="H5">
        <v>202312</v>
      </c>
      <c r="I5" s="5">
        <v>2.74</v>
      </c>
      <c r="J5">
        <v>0.28000000000000003</v>
      </c>
      <c r="K5">
        <v>0.22</v>
      </c>
      <c r="L5">
        <v>0.4</v>
      </c>
      <c r="M5" s="2">
        <f t="shared" si="0"/>
        <v>-0.2142857142857143</v>
      </c>
      <c r="N5" s="2">
        <f t="shared" si="1"/>
        <v>0.81818181818181834</v>
      </c>
      <c r="O5" s="4">
        <f t="shared" si="2"/>
        <v>12.454545454545455</v>
      </c>
      <c r="P5" s="4">
        <f t="shared" si="3"/>
        <v>6.8500000000000005</v>
      </c>
      <c r="Q5" s="4">
        <f t="shared" si="5"/>
        <v>-0.58121212121212118</v>
      </c>
      <c r="R5" s="4">
        <f t="shared" si="4"/>
        <v>8.3722222222222212E-2</v>
      </c>
    </row>
    <row r="6" spans="1:18" x14ac:dyDescent="0.25">
      <c r="A6" t="s">
        <v>31</v>
      </c>
      <c r="B6" t="s">
        <v>32</v>
      </c>
      <c r="C6" t="s">
        <v>18</v>
      </c>
      <c r="D6" t="s">
        <v>22</v>
      </c>
      <c r="E6" t="s">
        <v>23</v>
      </c>
      <c r="F6">
        <v>20560.810000000001</v>
      </c>
      <c r="G6">
        <v>12</v>
      </c>
      <c r="H6">
        <v>202312</v>
      </c>
      <c r="I6" s="5">
        <v>119.13</v>
      </c>
      <c r="J6">
        <v>3.64</v>
      </c>
      <c r="K6">
        <v>3.08</v>
      </c>
      <c r="L6">
        <v>3.76</v>
      </c>
      <c r="M6" s="2">
        <f t="shared" si="0"/>
        <v>-0.15384615384615385</v>
      </c>
      <c r="N6" s="2">
        <f t="shared" si="1"/>
        <v>0.22077922077922074</v>
      </c>
      <c r="O6" s="4">
        <f t="shared" si="2"/>
        <v>38.678571428571423</v>
      </c>
      <c r="P6" s="4">
        <f t="shared" si="3"/>
        <v>31.683510638297872</v>
      </c>
      <c r="Q6" s="4">
        <f t="shared" si="5"/>
        <v>-2.5141071428571427</v>
      </c>
      <c r="R6" s="4">
        <f t="shared" si="4"/>
        <v>1.4350766583229038</v>
      </c>
    </row>
    <row r="7" spans="1:18" x14ac:dyDescent="0.25">
      <c r="A7" t="s">
        <v>33</v>
      </c>
      <c r="B7" t="s">
        <v>34</v>
      </c>
      <c r="C7" t="s">
        <v>18</v>
      </c>
      <c r="D7" t="s">
        <v>22</v>
      </c>
      <c r="E7" t="s">
        <v>23</v>
      </c>
      <c r="F7">
        <v>12357.67</v>
      </c>
      <c r="G7">
        <v>12</v>
      </c>
      <c r="H7">
        <v>202312</v>
      </c>
      <c r="I7" s="5">
        <v>16.68</v>
      </c>
      <c r="J7">
        <v>0.84</v>
      </c>
      <c r="K7">
        <v>0.97</v>
      </c>
      <c r="L7">
        <v>1.23</v>
      </c>
      <c r="M7" s="2">
        <f t="shared" si="0"/>
        <v>0.15476190476190488</v>
      </c>
      <c r="N7" s="2">
        <f t="shared" si="1"/>
        <v>0.268041237113402</v>
      </c>
      <c r="O7" s="4">
        <f t="shared" si="2"/>
        <v>17.195876288659793</v>
      </c>
      <c r="P7" s="4">
        <f t="shared" si="3"/>
        <v>13.560975609756097</v>
      </c>
      <c r="Q7" s="4">
        <f t="shared" si="5"/>
        <v>1.1111181601903242</v>
      </c>
      <c r="R7" s="4">
        <f t="shared" si="4"/>
        <v>0.50592870544090063</v>
      </c>
    </row>
    <row r="8" spans="1:18" x14ac:dyDescent="0.25">
      <c r="A8" t="s">
        <v>35</v>
      </c>
      <c r="B8" t="s">
        <v>36</v>
      </c>
      <c r="C8" t="s">
        <v>18</v>
      </c>
      <c r="D8" t="s">
        <v>22</v>
      </c>
      <c r="E8" t="s">
        <v>23</v>
      </c>
      <c r="F8">
        <v>26228.21</v>
      </c>
      <c r="G8">
        <v>12</v>
      </c>
      <c r="H8">
        <v>202312</v>
      </c>
      <c r="I8" s="5">
        <v>17.39</v>
      </c>
      <c r="J8">
        <v>0.78</v>
      </c>
      <c r="K8">
        <v>0.9</v>
      </c>
      <c r="L8">
        <v>1.1000000000000001</v>
      </c>
      <c r="M8" s="2">
        <f t="shared" si="0"/>
        <v>0.15384615384615374</v>
      </c>
      <c r="N8" s="2">
        <f t="shared" si="1"/>
        <v>0.22222222222222232</v>
      </c>
      <c r="O8" s="4">
        <f t="shared" si="2"/>
        <v>19.322222222222223</v>
      </c>
      <c r="P8" s="4">
        <f t="shared" si="3"/>
        <v>15.809090909090909</v>
      </c>
      <c r="Q8" s="4">
        <f t="shared" si="5"/>
        <v>1.2559444444444454</v>
      </c>
      <c r="R8" s="4">
        <f t="shared" si="4"/>
        <v>0.71140909090909055</v>
      </c>
    </row>
    <row r="9" spans="1:18" x14ac:dyDescent="0.25">
      <c r="A9" s="3" t="s">
        <v>37</v>
      </c>
      <c r="B9" s="3" t="s">
        <v>38</v>
      </c>
      <c r="C9" s="3" t="s">
        <v>18</v>
      </c>
      <c r="D9" s="3" t="s">
        <v>22</v>
      </c>
      <c r="E9" s="3" t="s">
        <v>23</v>
      </c>
      <c r="F9" s="3">
        <v>3682.7</v>
      </c>
      <c r="G9" s="3">
        <v>6</v>
      </c>
      <c r="H9" s="3">
        <v>202306</v>
      </c>
      <c r="I9" s="6">
        <v>8.59</v>
      </c>
      <c r="J9" s="3">
        <v>0.38</v>
      </c>
      <c r="K9" s="3">
        <v>0.8</v>
      </c>
      <c r="L9" s="7">
        <v>1</v>
      </c>
      <c r="M9" s="8">
        <f t="shared" si="0"/>
        <v>1.1052631578947367</v>
      </c>
      <c r="N9" s="8">
        <f t="shared" si="1"/>
        <v>0.25</v>
      </c>
      <c r="O9" s="7">
        <f>$I9/K9</f>
        <v>10.737499999999999</v>
      </c>
      <c r="P9" s="7">
        <f t="shared" si="3"/>
        <v>8.59</v>
      </c>
      <c r="Q9" s="7">
        <f t="shared" si="5"/>
        <v>9.7148809523809526E-2</v>
      </c>
      <c r="R9" s="7">
        <f t="shared" si="4"/>
        <v>0.34360000000000002</v>
      </c>
    </row>
    <row r="10" spans="1:18" x14ac:dyDescent="0.25">
      <c r="A10" t="s">
        <v>39</v>
      </c>
      <c r="B10" t="s">
        <v>40</v>
      </c>
      <c r="C10" t="s">
        <v>18</v>
      </c>
      <c r="D10" t="s">
        <v>22</v>
      </c>
      <c r="E10" t="s">
        <v>23</v>
      </c>
      <c r="F10" s="4">
        <v>7710.82</v>
      </c>
      <c r="G10" s="10" t="s">
        <v>45</v>
      </c>
      <c r="H10" s="10"/>
      <c r="I10" s="11">
        <v>6.28</v>
      </c>
      <c r="J10" s="10">
        <v>0.44</v>
      </c>
      <c r="K10" s="10">
        <v>0.36</v>
      </c>
      <c r="L10" s="10">
        <v>0.39</v>
      </c>
      <c r="M10" s="2">
        <f t="shared" ref="M10" si="6">K10/J10-1</f>
        <v>-0.18181818181818188</v>
      </c>
      <c r="N10" s="2">
        <f t="shared" ref="N10" si="7">L10/K10-1</f>
        <v>8.3333333333333481E-2</v>
      </c>
      <c r="O10" s="4">
        <f>$I10/K10</f>
        <v>17.444444444444446</v>
      </c>
      <c r="P10" s="4">
        <f t="shared" ref="P10" si="8">$I10/L10</f>
        <v>16.102564102564102</v>
      </c>
      <c r="Q10" s="4">
        <f t="shared" ref="Q10" si="9">O10/(M10*100)</f>
        <v>-0.95944444444444432</v>
      </c>
      <c r="R10" s="4">
        <f t="shared" ref="R10" si="10">P10/(N10*100)</f>
        <v>1.9323076923076887</v>
      </c>
    </row>
    <row r="11" spans="1:18" x14ac:dyDescent="0.25">
      <c r="A11" t="s">
        <v>43</v>
      </c>
      <c r="B11" t="s">
        <v>44</v>
      </c>
      <c r="C11" t="s">
        <v>18</v>
      </c>
      <c r="D11" t="s">
        <v>22</v>
      </c>
      <c r="E11" t="s">
        <v>23</v>
      </c>
      <c r="F11" s="4">
        <v>3005.06</v>
      </c>
      <c r="G11" s="10" t="s">
        <v>45</v>
      </c>
      <c r="I11" s="11">
        <v>16.190000000000001</v>
      </c>
      <c r="J11" s="10">
        <v>0.39</v>
      </c>
      <c r="K11" s="10">
        <v>0.36</v>
      </c>
      <c r="L11" s="10">
        <v>0.43</v>
      </c>
      <c r="M11" s="2">
        <f t="shared" ref="M11" si="11">K11/J11-1</f>
        <v>-7.6923076923076983E-2</v>
      </c>
      <c r="N11" s="2">
        <f t="shared" ref="N11" si="12">L11/K11-1</f>
        <v>0.19444444444444442</v>
      </c>
      <c r="O11" s="4">
        <f t="shared" ref="O11" si="13">$I11/K11</f>
        <v>44.972222222222229</v>
      </c>
      <c r="P11" s="4">
        <f t="shared" ref="P11" si="14">$I11/L11</f>
        <v>37.651162790697676</v>
      </c>
      <c r="Q11" s="4">
        <f t="shared" ref="Q11" si="15">O11/(M11*100)</f>
        <v>-5.8463888888888844</v>
      </c>
      <c r="R11" s="4">
        <f t="shared" ref="R11" si="16">P11/(N11*100)</f>
        <v>1.9363455149501663</v>
      </c>
    </row>
    <row r="12" spans="1:18" x14ac:dyDescent="0.25">
      <c r="A12" t="s">
        <v>41</v>
      </c>
      <c r="B12" t="s">
        <v>42</v>
      </c>
      <c r="C12" t="s">
        <v>19</v>
      </c>
      <c r="D12" t="s">
        <v>22</v>
      </c>
      <c r="E12" t="s">
        <v>23</v>
      </c>
      <c r="F12">
        <v>6940.4</v>
      </c>
      <c r="G12">
        <v>12</v>
      </c>
      <c r="H12">
        <v>202312</v>
      </c>
      <c r="I12" s="5">
        <v>122.4</v>
      </c>
      <c r="J12">
        <v>3.53</v>
      </c>
      <c r="K12">
        <v>4.3099999999999996</v>
      </c>
      <c r="L12">
        <v>5.44</v>
      </c>
      <c r="M12" s="2">
        <f t="shared" si="0"/>
        <v>0.22096317280453248</v>
      </c>
      <c r="N12" s="2">
        <f t="shared" si="1"/>
        <v>0.26218097447795841</v>
      </c>
      <c r="O12" s="4">
        <f t="shared" si="2"/>
        <v>28.399071925754065</v>
      </c>
      <c r="P12" s="4">
        <f t="shared" si="3"/>
        <v>22.5</v>
      </c>
      <c r="Q12" s="4">
        <f t="shared" si="5"/>
        <v>1.2852400499732293</v>
      </c>
      <c r="R12" s="4">
        <f t="shared" si="4"/>
        <v>0.858185840707964</v>
      </c>
    </row>
    <row r="13" spans="1:18" x14ac:dyDescent="0.25">
      <c r="A13" t="s">
        <v>46</v>
      </c>
      <c r="B13" t="s">
        <v>47</v>
      </c>
      <c r="C13" t="s">
        <v>18</v>
      </c>
      <c r="D13" t="s">
        <v>22</v>
      </c>
      <c r="E13" t="s">
        <v>23</v>
      </c>
      <c r="F13" s="4">
        <v>3038.18</v>
      </c>
      <c r="G13" s="10" t="s">
        <v>45</v>
      </c>
      <c r="H13" s="10"/>
      <c r="I13" s="11">
        <v>15.11</v>
      </c>
      <c r="J13" s="10">
        <v>0.33</v>
      </c>
      <c r="K13" s="10">
        <v>0.46</v>
      </c>
      <c r="L13" s="10">
        <v>0.62</v>
      </c>
      <c r="M13" s="2">
        <f t="shared" ref="M13" si="17">K13/J13-1</f>
        <v>0.39393939393939403</v>
      </c>
      <c r="N13" s="2">
        <f t="shared" ref="N13" si="18">L13/K13-1</f>
        <v>0.34782608695652173</v>
      </c>
      <c r="O13" s="4">
        <f t="shared" ref="O13" si="19">$I13/K13</f>
        <v>32.847826086956516</v>
      </c>
      <c r="P13" s="4">
        <f t="shared" ref="P13" si="20">$I13/L13</f>
        <v>24.370967741935484</v>
      </c>
      <c r="Q13" s="4">
        <f t="shared" ref="Q13" si="21">O13/(M13*100)</f>
        <v>0.83382943143812671</v>
      </c>
      <c r="R13" s="4">
        <f t="shared" ref="R13" si="22">P13/(N13*100)</f>
        <v>0.70066532258064518</v>
      </c>
    </row>
    <row r="14" spans="1:18" x14ac:dyDescent="0.25">
      <c r="L14" s="1"/>
    </row>
    <row r="15" spans="1:18" x14ac:dyDescent="0.25">
      <c r="J15" s="1"/>
      <c r="K15" s="1"/>
      <c r="M15" s="2"/>
      <c r="N15" s="2"/>
      <c r="O15" s="4"/>
      <c r="P15" s="4"/>
      <c r="Q15" s="4"/>
      <c r="R15" s="4"/>
    </row>
    <row r="16" spans="1:18" x14ac:dyDescent="0.25">
      <c r="M16" s="12">
        <f>AVERAGE(M2:M13)</f>
        <v>0.17715834863992055</v>
      </c>
      <c r="N16" s="12">
        <f>AVERAGE(N2:N13)</f>
        <v>0.2709887871888319</v>
      </c>
      <c r="O16" s="9">
        <f>AVERAGE(O2:O13)</f>
        <v>23.613693051665532</v>
      </c>
      <c r="P16" s="9">
        <f t="shared" ref="P16:R16" si="23">AVERAGE(P2:P13)</f>
        <v>19.122667998408989</v>
      </c>
      <c r="Q16" s="9">
        <f t="shared" si="23"/>
        <v>-0.10534151065873498</v>
      </c>
      <c r="R16" s="9">
        <f t="shared" si="23"/>
        <v>1.042829785338705</v>
      </c>
    </row>
    <row r="19" spans="11:11" x14ac:dyDescent="0.25">
      <c r="K19" s="13"/>
    </row>
    <row r="20" spans="11:11" x14ac:dyDescent="0.25">
      <c r="K20" s="13"/>
    </row>
    <row r="21" spans="11:11" x14ac:dyDescent="0.25">
      <c r="K21" s="13"/>
    </row>
    <row r="22" spans="11:11" x14ac:dyDescent="0.25">
      <c r="K22" s="13"/>
    </row>
    <row r="23" spans="11:11" x14ac:dyDescent="0.25">
      <c r="K23" s="13"/>
    </row>
    <row r="24" spans="11:11" x14ac:dyDescent="0.25">
      <c r="K24" s="13"/>
    </row>
    <row r="25" spans="11:11" x14ac:dyDescent="0.25">
      <c r="K25" s="13"/>
    </row>
    <row r="26" spans="11:11" x14ac:dyDescent="0.25">
      <c r="K26" s="13"/>
    </row>
    <row r="27" spans="11:11" x14ac:dyDescent="0.25">
      <c r="K27" s="14"/>
    </row>
    <row r="28" spans="11:11" x14ac:dyDescent="0.25">
      <c r="K28" s="14"/>
    </row>
    <row r="29" spans="11:11" x14ac:dyDescent="0.25">
      <c r="K29" s="13"/>
    </row>
    <row r="30" spans="11:11" x14ac:dyDescent="0.25">
      <c r="K3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2024-04-17T22:18:44Z</dcterms:modified>
</cp:coreProperties>
</file>