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imon\Documents\models\Basic Materials - Mining - Gold\"/>
    </mc:Choice>
  </mc:AlternateContent>
  <xr:revisionPtr revIDLastSave="0" documentId="13_ncr:1_{C330B077-D102-4A24-9100-4A94A56B3A55}" xr6:coauthVersionLast="47" xr6:coauthVersionMax="47" xr10:uidLastSave="{00000000-0000-0000-0000-000000000000}"/>
  <bookViews>
    <workbookView xWindow="-120" yWindow="-120" windowWidth="29040" windowHeight="15720" xr2:uid="{00000000-000D-0000-FFFF-FFFF00000000}"/>
  </bookViews>
  <sheets>
    <sheet name="Main" sheetId="1" r:id="rId1"/>
    <sheet name="Model" sheetId="2" r:id="rId2"/>
    <sheet name="Model-graph" sheetId="3" r:id="rId3"/>
    <sheet name="KPIs" sheetId="7" r:id="rId4"/>
    <sheet name="Gold Correl" sheetId="9" r:id="rId5"/>
    <sheet name="Catalysts" sheetId="4" r:id="rId6"/>
    <sheet name="DoR" sheetId="5" r:id="rId7"/>
  </sheets>
  <definedNames>
    <definedName name="_xlchart.v1.0" hidden="1">Model!$B$25</definedName>
    <definedName name="_xlchart.v1.1" hidden="1">Model!$B$26</definedName>
    <definedName name="_xlchart.v1.2" hidden="1">Model!$L$25:$X$25</definedName>
    <definedName name="_xlchart.v1.3" hidden="1">Model!$L$26:$X$26</definedName>
    <definedName name="_xlchart.v1.4" hidden="1">Model!$L$2:$X$2</definedName>
    <definedName name="_xlchart.v1.5" hidden="1">Model!$B$3</definedName>
    <definedName name="_xlchart.v1.6" hidden="1">Model!$B$4</definedName>
    <definedName name="_xlchart.v1.7" hidden="1">Model!$L$2:$X$2</definedName>
    <definedName name="_xlchart.v1.8" hidden="1">Model!$L$3:$X$3</definedName>
    <definedName name="_xlchart.v1.9" hidden="1">Model!$L$4:$X$4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9" l="1"/>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J361" i="9"/>
  <c r="J362" i="9"/>
  <c r="J363" i="9"/>
  <c r="J364" i="9"/>
  <c r="J365" i="9"/>
  <c r="J366" i="9"/>
  <c r="J367" i="9"/>
  <c r="J368" i="9"/>
  <c r="J369" i="9"/>
  <c r="J370" i="9"/>
  <c r="J371" i="9"/>
  <c r="J372" i="9"/>
  <c r="J373" i="9"/>
  <c r="J374" i="9"/>
  <c r="J375" i="9"/>
  <c r="J376" i="9"/>
  <c r="J377" i="9"/>
  <c r="J378" i="9"/>
  <c r="J379" i="9"/>
  <c r="J380" i="9"/>
  <c r="J381" i="9"/>
  <c r="J382" i="9"/>
  <c r="J383" i="9"/>
  <c r="J384" i="9"/>
  <c r="J385" i="9"/>
  <c r="J386" i="9"/>
  <c r="J387" i="9"/>
  <c r="J388" i="9"/>
  <c r="J389" i="9"/>
  <c r="J390" i="9"/>
  <c r="J391" i="9"/>
  <c r="J392" i="9"/>
  <c r="J393" i="9"/>
  <c r="J394" i="9"/>
  <c r="J395" i="9"/>
  <c r="J396" i="9"/>
  <c r="J397" i="9"/>
  <c r="J398" i="9"/>
  <c r="J399" i="9"/>
  <c r="J400" i="9"/>
  <c r="J401" i="9"/>
  <c r="J402" i="9"/>
  <c r="J403" i="9"/>
  <c r="J404" i="9"/>
  <c r="J405" i="9"/>
  <c r="J406" i="9"/>
  <c r="J407" i="9"/>
  <c r="J408" i="9"/>
  <c r="J409" i="9"/>
  <c r="J410" i="9"/>
  <c r="J411" i="9"/>
  <c r="J412" i="9"/>
  <c r="J413" i="9"/>
  <c r="J414" i="9"/>
  <c r="J415" i="9"/>
  <c r="J416" i="9"/>
  <c r="J417" i="9"/>
  <c r="J418" i="9"/>
  <c r="J419" i="9"/>
  <c r="J420" i="9"/>
  <c r="J421" i="9"/>
  <c r="J422" i="9"/>
  <c r="J423" i="9"/>
  <c r="J424" i="9"/>
  <c r="J425" i="9"/>
  <c r="J426" i="9"/>
  <c r="J427" i="9"/>
  <c r="J428" i="9"/>
  <c r="J429" i="9"/>
  <c r="J430" i="9"/>
  <c r="J431" i="9"/>
  <c r="J432" i="9"/>
  <c r="J433" i="9"/>
  <c r="J434" i="9"/>
  <c r="J435" i="9"/>
  <c r="J436" i="9"/>
  <c r="J437" i="9"/>
  <c r="J438" i="9"/>
  <c r="J439" i="9"/>
  <c r="J440" i="9"/>
  <c r="J441" i="9"/>
  <c r="J442" i="9"/>
  <c r="J443" i="9"/>
  <c r="J444" i="9"/>
  <c r="J445" i="9"/>
  <c r="J446" i="9"/>
  <c r="J447" i="9"/>
  <c r="J448" i="9"/>
  <c r="J449" i="9"/>
  <c r="J450" i="9"/>
  <c r="J451" i="9"/>
  <c r="J452" i="9"/>
  <c r="J453" i="9"/>
  <c r="J454" i="9"/>
  <c r="J455" i="9"/>
  <c r="J456" i="9"/>
  <c r="J457" i="9"/>
  <c r="J458" i="9"/>
  <c r="J459" i="9"/>
  <c r="J460" i="9"/>
  <c r="J461" i="9"/>
  <c r="J462" i="9"/>
  <c r="J463" i="9"/>
  <c r="J464" i="9"/>
  <c r="J465" i="9"/>
  <c r="J466" i="9"/>
  <c r="J467" i="9"/>
  <c r="J468" i="9"/>
  <c r="J469" i="9"/>
  <c r="J470" i="9"/>
  <c r="J471" i="9"/>
  <c r="J472" i="9"/>
  <c r="J473" i="9"/>
  <c r="J474" i="9"/>
  <c r="J475" i="9"/>
  <c r="J476" i="9"/>
  <c r="J477" i="9"/>
  <c r="J478" i="9"/>
  <c r="J479" i="9"/>
  <c r="J480" i="9"/>
  <c r="J481" i="9"/>
  <c r="J482" i="9"/>
  <c r="J483" i="9"/>
  <c r="J484" i="9"/>
  <c r="J485" i="9"/>
  <c r="J486" i="9"/>
  <c r="J487" i="9"/>
  <c r="J488" i="9"/>
  <c r="J489" i="9"/>
  <c r="J490" i="9"/>
  <c r="J491" i="9"/>
  <c r="J492" i="9"/>
  <c r="J493" i="9"/>
  <c r="J494" i="9"/>
  <c r="J495" i="9"/>
  <c r="J496" i="9"/>
  <c r="J497" i="9"/>
  <c r="J498" i="9"/>
  <c r="J499" i="9"/>
  <c r="J500" i="9"/>
  <c r="J501" i="9"/>
  <c r="J502" i="9"/>
  <c r="J503" i="9"/>
  <c r="J504" i="9"/>
  <c r="J505" i="9"/>
  <c r="J506" i="9"/>
  <c r="J507" i="9"/>
  <c r="J508" i="9"/>
  <c r="J509" i="9"/>
  <c r="J510" i="9"/>
  <c r="J511" i="9"/>
  <c r="J512" i="9"/>
  <c r="J513" i="9"/>
  <c r="J514" i="9"/>
  <c r="J515" i="9"/>
  <c r="J516" i="9"/>
  <c r="J517" i="9"/>
  <c r="J518" i="9"/>
  <c r="J519" i="9"/>
  <c r="J520" i="9"/>
  <c r="J521" i="9"/>
  <c r="J522" i="9"/>
  <c r="J523" i="9"/>
  <c r="J524" i="9"/>
  <c r="J525" i="9"/>
  <c r="J526" i="9"/>
  <c r="J527" i="9"/>
  <c r="J528" i="9"/>
  <c r="J529" i="9"/>
  <c r="J530" i="9"/>
  <c r="J531" i="9"/>
  <c r="J532" i="9"/>
  <c r="J533" i="9"/>
  <c r="J534" i="9"/>
  <c r="J535" i="9"/>
  <c r="J536" i="9"/>
  <c r="J537" i="9"/>
  <c r="J538" i="9"/>
  <c r="J539" i="9"/>
  <c r="J540" i="9"/>
  <c r="J541" i="9"/>
  <c r="J542" i="9"/>
  <c r="J543" i="9"/>
  <c r="J544" i="9"/>
  <c r="J545" i="9"/>
  <c r="J546" i="9"/>
  <c r="J547" i="9"/>
  <c r="J548" i="9"/>
  <c r="J549" i="9"/>
  <c r="J550" i="9"/>
  <c r="J551" i="9"/>
  <c r="J552" i="9"/>
  <c r="J553" i="9"/>
  <c r="J554" i="9"/>
  <c r="J555" i="9"/>
  <c r="J556" i="9"/>
  <c r="J557" i="9"/>
  <c r="J558" i="9"/>
  <c r="J559" i="9"/>
  <c r="J560" i="9"/>
  <c r="J561" i="9"/>
  <c r="J562" i="9"/>
  <c r="J563" i="9"/>
  <c r="J564" i="9"/>
  <c r="J565" i="9"/>
  <c r="J566" i="9"/>
  <c r="J567" i="9"/>
  <c r="J568" i="9"/>
  <c r="J569" i="9"/>
  <c r="J570" i="9"/>
  <c r="J571" i="9"/>
  <c r="J572" i="9"/>
  <c r="J573" i="9"/>
  <c r="J574" i="9"/>
  <c r="J575" i="9"/>
  <c r="J576" i="9"/>
  <c r="J577" i="9"/>
  <c r="J578" i="9"/>
  <c r="J579" i="9"/>
  <c r="J580" i="9"/>
  <c r="J581" i="9"/>
  <c r="J582" i="9"/>
  <c r="J583" i="9"/>
  <c r="J584" i="9"/>
  <c r="J585" i="9"/>
  <c r="J586" i="9"/>
  <c r="J587" i="9"/>
  <c r="J588" i="9"/>
  <c r="J589" i="9"/>
  <c r="J590" i="9"/>
  <c r="J591" i="9"/>
  <c r="J592" i="9"/>
  <c r="J593" i="9"/>
  <c r="J594" i="9"/>
  <c r="J595" i="9"/>
  <c r="J596" i="9"/>
  <c r="J597" i="9"/>
  <c r="J598" i="9"/>
  <c r="J599" i="9"/>
  <c r="J600" i="9"/>
  <c r="J601" i="9"/>
  <c r="J602" i="9"/>
  <c r="J603" i="9"/>
  <c r="J604" i="9"/>
  <c r="J605" i="9"/>
  <c r="J606" i="9"/>
  <c r="J607" i="9"/>
  <c r="J608" i="9"/>
  <c r="J609" i="9"/>
  <c r="J610" i="9"/>
  <c r="J611" i="9"/>
  <c r="J612" i="9"/>
  <c r="J613" i="9"/>
  <c r="J614" i="9"/>
  <c r="J615" i="9"/>
  <c r="J616" i="9"/>
  <c r="J617" i="9"/>
  <c r="J618" i="9"/>
  <c r="J619" i="9"/>
  <c r="J620" i="9"/>
  <c r="J621" i="9"/>
  <c r="J622" i="9"/>
  <c r="J623" i="9"/>
  <c r="J624" i="9"/>
  <c r="J625" i="9"/>
  <c r="J626" i="9"/>
  <c r="J627" i="9"/>
  <c r="J628" i="9"/>
  <c r="J629" i="9"/>
  <c r="J630" i="9"/>
  <c r="J631" i="9"/>
  <c r="J632" i="9"/>
  <c r="J633" i="9"/>
  <c r="J634" i="9"/>
  <c r="J635" i="9"/>
  <c r="J636" i="9"/>
  <c r="J637" i="9"/>
  <c r="J638" i="9"/>
  <c r="J639" i="9"/>
  <c r="J640" i="9"/>
  <c r="J641" i="9"/>
  <c r="J642" i="9"/>
  <c r="J643" i="9"/>
  <c r="J644" i="9"/>
  <c r="J645" i="9"/>
  <c r="J646" i="9"/>
  <c r="J647" i="9"/>
  <c r="J648" i="9"/>
  <c r="J649" i="9"/>
  <c r="J650" i="9"/>
  <c r="J651" i="9"/>
  <c r="J652" i="9"/>
  <c r="J653" i="9"/>
  <c r="J654" i="9"/>
  <c r="J655" i="9"/>
  <c r="J656" i="9"/>
  <c r="J657" i="9"/>
  <c r="J658" i="9"/>
  <c r="J659" i="9"/>
  <c r="J660" i="9"/>
  <c r="J661" i="9"/>
  <c r="J662" i="9"/>
  <c r="J663" i="9"/>
  <c r="J664" i="9"/>
  <c r="J665" i="9"/>
  <c r="J666" i="9"/>
  <c r="J667" i="9"/>
  <c r="J668" i="9"/>
  <c r="J669" i="9"/>
  <c r="J670" i="9"/>
  <c r="J671" i="9"/>
  <c r="J672" i="9"/>
  <c r="J673" i="9"/>
  <c r="J674" i="9"/>
  <c r="J675" i="9"/>
  <c r="J676" i="9"/>
  <c r="J677" i="9"/>
  <c r="J678" i="9"/>
  <c r="J679" i="9"/>
  <c r="J680" i="9"/>
  <c r="J681" i="9"/>
  <c r="J682" i="9"/>
  <c r="J683" i="9"/>
  <c r="J684" i="9"/>
  <c r="J685" i="9"/>
  <c r="J686" i="9"/>
  <c r="J687" i="9"/>
  <c r="J688" i="9"/>
  <c r="J689" i="9"/>
  <c r="J690" i="9"/>
  <c r="J691" i="9"/>
  <c r="J692" i="9"/>
  <c r="J693" i="9"/>
  <c r="J694" i="9"/>
  <c r="J695" i="9"/>
  <c r="J696" i="9"/>
  <c r="J697" i="9"/>
  <c r="J698" i="9"/>
  <c r="J699" i="9"/>
  <c r="J700" i="9"/>
  <c r="J701" i="9"/>
  <c r="J702" i="9"/>
  <c r="J703" i="9"/>
  <c r="J704" i="9"/>
  <c r="J705" i="9"/>
  <c r="J706" i="9"/>
  <c r="J707" i="9"/>
  <c r="J708" i="9"/>
  <c r="J709" i="9"/>
  <c r="J710" i="9"/>
  <c r="J711" i="9"/>
  <c r="J712" i="9"/>
  <c r="J713" i="9"/>
  <c r="J714" i="9"/>
  <c r="J715" i="9"/>
  <c r="J716" i="9"/>
  <c r="J717" i="9"/>
  <c r="J718" i="9"/>
  <c r="J719" i="9"/>
  <c r="J720" i="9"/>
  <c r="J721" i="9"/>
  <c r="J722" i="9"/>
  <c r="J723" i="9"/>
  <c r="J724" i="9"/>
  <c r="J725" i="9"/>
  <c r="J726" i="9"/>
  <c r="J727" i="9"/>
  <c r="J728" i="9"/>
  <c r="J729" i="9"/>
  <c r="J730" i="9"/>
  <c r="J731" i="9"/>
  <c r="J732" i="9"/>
  <c r="J733" i="9"/>
  <c r="J734" i="9"/>
  <c r="J735" i="9"/>
  <c r="J736" i="9"/>
  <c r="J737" i="9"/>
  <c r="J738" i="9"/>
  <c r="J739" i="9"/>
  <c r="J740" i="9"/>
  <c r="J741" i="9"/>
  <c r="J742" i="9"/>
  <c r="J743" i="9"/>
  <c r="J744" i="9"/>
  <c r="J745" i="9"/>
  <c r="J746" i="9"/>
  <c r="J747" i="9"/>
  <c r="J748" i="9"/>
  <c r="J749" i="9"/>
  <c r="J750" i="9"/>
  <c r="J751" i="9"/>
  <c r="J752" i="9"/>
  <c r="J753" i="9"/>
  <c r="J754" i="9"/>
  <c r="J755" i="9"/>
  <c r="J756" i="9"/>
  <c r="J757" i="9"/>
  <c r="J758" i="9"/>
  <c r="J759" i="9"/>
  <c r="J760" i="9"/>
  <c r="J761" i="9"/>
  <c r="J762" i="9"/>
  <c r="J763" i="9"/>
  <c r="J764" i="9"/>
  <c r="J765" i="9"/>
  <c r="J766" i="9"/>
  <c r="J767" i="9"/>
  <c r="J768" i="9"/>
  <c r="J769" i="9"/>
  <c r="J770" i="9"/>
  <c r="J771" i="9"/>
  <c r="J772" i="9"/>
  <c r="J773" i="9"/>
  <c r="J774" i="9"/>
  <c r="J775" i="9"/>
  <c r="J776" i="9"/>
  <c r="J777" i="9"/>
  <c r="J778" i="9"/>
  <c r="J779" i="9"/>
  <c r="J780" i="9"/>
  <c r="J781" i="9"/>
  <c r="J782" i="9"/>
  <c r="J783" i="9"/>
  <c r="J784" i="9"/>
  <c r="J785" i="9"/>
  <c r="J786" i="9"/>
  <c r="J787" i="9"/>
  <c r="J788" i="9"/>
  <c r="J789" i="9"/>
  <c r="J790" i="9"/>
  <c r="J791" i="9"/>
  <c r="J792" i="9"/>
  <c r="J793" i="9"/>
  <c r="J794" i="9"/>
  <c r="J795" i="9"/>
  <c r="J796" i="9"/>
  <c r="J797" i="9"/>
  <c r="J798" i="9"/>
  <c r="J799" i="9"/>
  <c r="J800" i="9"/>
  <c r="J801" i="9"/>
  <c r="J802" i="9"/>
  <c r="J803" i="9"/>
  <c r="J804" i="9"/>
  <c r="J805" i="9"/>
  <c r="J806" i="9"/>
  <c r="J807" i="9"/>
  <c r="J808" i="9"/>
  <c r="J809" i="9"/>
  <c r="J810" i="9"/>
  <c r="J811" i="9"/>
  <c r="J812" i="9"/>
  <c r="J813" i="9"/>
  <c r="J814" i="9"/>
  <c r="J815" i="9"/>
  <c r="J816" i="9"/>
  <c r="J817" i="9"/>
  <c r="J818" i="9"/>
  <c r="J819" i="9"/>
  <c r="J820" i="9"/>
  <c r="J821" i="9"/>
  <c r="J822" i="9"/>
  <c r="J823" i="9"/>
  <c r="J824" i="9"/>
  <c r="J825" i="9"/>
  <c r="J826" i="9"/>
  <c r="J827" i="9"/>
  <c r="J828" i="9"/>
  <c r="J829" i="9"/>
  <c r="J830" i="9"/>
  <c r="J831" i="9"/>
  <c r="J832" i="9"/>
  <c r="J833" i="9"/>
  <c r="J834" i="9"/>
  <c r="J835" i="9"/>
  <c r="J836" i="9"/>
  <c r="J837" i="9"/>
  <c r="J838" i="9"/>
  <c r="J839" i="9"/>
  <c r="J840" i="9"/>
  <c r="J841" i="9"/>
  <c r="J842" i="9"/>
  <c r="J843" i="9"/>
  <c r="J844" i="9"/>
  <c r="J845" i="9"/>
  <c r="J846" i="9"/>
  <c r="J847" i="9"/>
  <c r="J848" i="9"/>
  <c r="J849" i="9"/>
  <c r="J850" i="9"/>
  <c r="J851" i="9"/>
  <c r="J852" i="9"/>
  <c r="J853" i="9"/>
  <c r="J854" i="9"/>
  <c r="J855" i="9"/>
  <c r="J856" i="9"/>
  <c r="J857" i="9"/>
  <c r="J858" i="9"/>
  <c r="J859" i="9"/>
  <c r="J860" i="9"/>
  <c r="J861" i="9"/>
  <c r="J862" i="9"/>
  <c r="J863" i="9"/>
  <c r="J864" i="9"/>
  <c r="J865" i="9"/>
  <c r="J866" i="9"/>
  <c r="J867" i="9"/>
  <c r="J868" i="9"/>
  <c r="J869" i="9"/>
  <c r="J870" i="9"/>
  <c r="J871" i="9"/>
  <c r="J872" i="9"/>
  <c r="J873" i="9"/>
  <c r="J874" i="9"/>
  <c r="J875" i="9"/>
  <c r="J876" i="9"/>
  <c r="J877" i="9"/>
  <c r="J878" i="9"/>
  <c r="J879" i="9"/>
  <c r="J880" i="9"/>
  <c r="J881" i="9"/>
  <c r="J882" i="9"/>
  <c r="J883" i="9"/>
  <c r="J884" i="9"/>
  <c r="J885" i="9"/>
  <c r="J886" i="9"/>
  <c r="J887" i="9"/>
  <c r="J888" i="9"/>
  <c r="J889" i="9"/>
  <c r="J890" i="9"/>
  <c r="J891" i="9"/>
  <c r="J892" i="9"/>
  <c r="J893" i="9"/>
  <c r="J894" i="9"/>
  <c r="J895" i="9"/>
  <c r="J896" i="9"/>
  <c r="J897" i="9"/>
  <c r="J898" i="9"/>
  <c r="J899" i="9"/>
  <c r="J900" i="9"/>
  <c r="J901" i="9"/>
  <c r="J902" i="9"/>
  <c r="J903" i="9"/>
  <c r="J904" i="9"/>
  <c r="J905" i="9"/>
  <c r="J906" i="9"/>
  <c r="J907" i="9"/>
  <c r="J908" i="9"/>
  <c r="J909" i="9"/>
  <c r="J910" i="9"/>
  <c r="J911" i="9"/>
  <c r="J912" i="9"/>
  <c r="J913" i="9"/>
  <c r="J914" i="9"/>
  <c r="J915" i="9"/>
  <c r="J916" i="9"/>
  <c r="J917" i="9"/>
  <c r="J918" i="9"/>
  <c r="J919" i="9"/>
  <c r="J920" i="9"/>
  <c r="J921" i="9"/>
  <c r="J922" i="9"/>
  <c r="J923" i="9"/>
  <c r="J924" i="9"/>
  <c r="J925" i="9"/>
  <c r="J926" i="9"/>
  <c r="J927" i="9"/>
  <c r="J928" i="9"/>
  <c r="J929" i="9"/>
  <c r="J930" i="9"/>
  <c r="J931" i="9"/>
  <c r="J932" i="9"/>
  <c r="J933" i="9"/>
  <c r="J934" i="9"/>
  <c r="J935" i="9"/>
  <c r="J936" i="9"/>
  <c r="J937" i="9"/>
  <c r="J938" i="9"/>
  <c r="J939" i="9"/>
  <c r="J940" i="9"/>
  <c r="J941" i="9"/>
  <c r="J942" i="9"/>
  <c r="J943" i="9"/>
  <c r="J944" i="9"/>
  <c r="J945" i="9"/>
  <c r="J946" i="9"/>
  <c r="J947" i="9"/>
  <c r="J948" i="9"/>
  <c r="J949" i="9"/>
  <c r="J950" i="9"/>
  <c r="J951" i="9"/>
  <c r="J952" i="9"/>
  <c r="J953" i="9"/>
  <c r="J954" i="9"/>
  <c r="J955" i="9"/>
  <c r="J956" i="9"/>
  <c r="J957" i="9"/>
  <c r="J958" i="9"/>
  <c r="J959" i="9"/>
  <c r="J960" i="9"/>
  <c r="J961" i="9"/>
  <c r="J962" i="9"/>
  <c r="J963" i="9"/>
  <c r="J964" i="9"/>
  <c r="J965" i="9"/>
  <c r="J966" i="9"/>
  <c r="J967" i="9"/>
  <c r="J968" i="9"/>
  <c r="J969" i="9"/>
  <c r="J970" i="9"/>
  <c r="J971" i="9"/>
  <c r="J972" i="9"/>
  <c r="J973" i="9"/>
  <c r="J974" i="9"/>
  <c r="J975" i="9"/>
  <c r="J976" i="9"/>
  <c r="J977" i="9"/>
  <c r="J978" i="9"/>
  <c r="J979" i="9"/>
  <c r="J980" i="9"/>
  <c r="J981" i="9"/>
  <c r="J982" i="9"/>
  <c r="J983" i="9"/>
  <c r="J984" i="9"/>
  <c r="J985" i="9"/>
  <c r="J986" i="9"/>
  <c r="J987" i="9"/>
  <c r="J988" i="9"/>
  <c r="J989" i="9"/>
  <c r="J990" i="9"/>
  <c r="J991" i="9"/>
  <c r="J992" i="9"/>
  <c r="J993" i="9"/>
  <c r="J994" i="9"/>
  <c r="J995" i="9"/>
  <c r="J996" i="9"/>
  <c r="J997" i="9"/>
  <c r="J998" i="9"/>
  <c r="J999" i="9"/>
  <c r="J1000" i="9"/>
  <c r="J1001" i="9"/>
  <c r="J1002" i="9"/>
  <c r="J1003" i="9"/>
  <c r="J1004" i="9"/>
  <c r="J1005" i="9"/>
  <c r="J1006" i="9"/>
  <c r="J1007" i="9"/>
  <c r="J1008" i="9"/>
  <c r="J1009" i="9"/>
  <c r="J1010" i="9"/>
  <c r="J1011" i="9"/>
  <c r="J1012" i="9"/>
  <c r="J1013" i="9"/>
  <c r="J1014" i="9"/>
  <c r="J1015" i="9"/>
  <c r="J1016" i="9"/>
  <c r="J1017" i="9"/>
  <c r="J1018" i="9"/>
  <c r="J1019" i="9"/>
  <c r="J1020" i="9"/>
  <c r="J1021" i="9"/>
  <c r="J1022" i="9"/>
  <c r="J1023" i="9"/>
  <c r="J1024" i="9"/>
  <c r="J1025" i="9"/>
  <c r="J1026" i="9"/>
  <c r="J1027" i="9"/>
  <c r="J1028" i="9"/>
  <c r="J1029" i="9"/>
  <c r="J1030" i="9"/>
  <c r="J1031" i="9"/>
  <c r="J1032" i="9"/>
  <c r="J1033" i="9"/>
  <c r="J1034" i="9"/>
  <c r="J1035" i="9"/>
  <c r="J1036" i="9"/>
  <c r="J1037" i="9"/>
  <c r="J1038" i="9"/>
  <c r="J1039" i="9"/>
  <c r="J1040" i="9"/>
  <c r="J1041" i="9"/>
  <c r="J1042" i="9"/>
  <c r="J1043" i="9"/>
  <c r="J1044" i="9"/>
  <c r="J1045" i="9"/>
  <c r="J1046" i="9"/>
  <c r="J1047" i="9"/>
  <c r="J1048" i="9"/>
  <c r="J1049" i="9"/>
  <c r="J1050" i="9"/>
  <c r="J1051" i="9"/>
  <c r="J1052" i="9"/>
  <c r="J1053" i="9"/>
  <c r="J1054" i="9"/>
  <c r="J1055" i="9"/>
  <c r="J1056" i="9"/>
  <c r="J1057" i="9"/>
  <c r="J1058" i="9"/>
  <c r="J1059" i="9"/>
  <c r="J1060" i="9"/>
  <c r="J1061" i="9"/>
  <c r="J1062" i="9"/>
  <c r="J1063" i="9"/>
  <c r="J1064" i="9"/>
  <c r="J1065" i="9"/>
  <c r="J1066" i="9"/>
  <c r="J1067" i="9"/>
  <c r="J1068" i="9"/>
  <c r="J1069" i="9"/>
  <c r="J1070" i="9"/>
  <c r="J1071" i="9"/>
  <c r="J1072" i="9"/>
  <c r="J1073" i="9"/>
  <c r="J1074" i="9"/>
  <c r="J1075" i="9"/>
  <c r="J1076" i="9"/>
  <c r="J1077" i="9"/>
  <c r="J1078" i="9"/>
  <c r="J1079" i="9"/>
  <c r="J1080" i="9"/>
  <c r="J1081" i="9"/>
  <c r="J1082" i="9"/>
  <c r="J1083" i="9"/>
  <c r="J1084" i="9"/>
  <c r="J1085" i="9"/>
  <c r="J1086" i="9"/>
  <c r="J1087" i="9"/>
  <c r="J1088" i="9"/>
  <c r="J1089" i="9"/>
  <c r="J1090" i="9"/>
  <c r="J1091" i="9"/>
  <c r="J1092" i="9"/>
  <c r="J1093" i="9"/>
  <c r="J1094" i="9"/>
  <c r="J1095" i="9"/>
  <c r="J1096" i="9"/>
  <c r="J1097" i="9"/>
  <c r="J1098" i="9"/>
  <c r="J1099" i="9"/>
  <c r="J1100" i="9"/>
  <c r="J1101" i="9"/>
  <c r="J1102" i="9"/>
  <c r="J1103" i="9"/>
  <c r="J1104" i="9"/>
  <c r="J1105" i="9"/>
  <c r="J1106" i="9"/>
  <c r="J1107" i="9"/>
  <c r="J1108" i="9"/>
  <c r="J1109" i="9"/>
  <c r="J1110" i="9"/>
  <c r="J1111" i="9"/>
  <c r="J1112" i="9"/>
  <c r="J1113" i="9"/>
  <c r="J1114" i="9"/>
  <c r="J1115" i="9"/>
  <c r="J1116" i="9"/>
  <c r="J1117" i="9"/>
  <c r="J1118" i="9"/>
  <c r="J1119" i="9"/>
  <c r="J1120" i="9"/>
  <c r="J1121" i="9"/>
  <c r="J1122" i="9"/>
  <c r="J1123" i="9"/>
  <c r="J1124" i="9"/>
  <c r="J1125" i="9"/>
  <c r="J1126" i="9"/>
  <c r="J1127" i="9"/>
  <c r="J1128" i="9"/>
  <c r="J1129" i="9"/>
  <c r="J1130" i="9"/>
  <c r="J1131" i="9"/>
  <c r="J1132" i="9"/>
  <c r="J1133" i="9"/>
  <c r="J1134" i="9"/>
  <c r="J1135" i="9"/>
  <c r="J1136" i="9"/>
  <c r="J1137" i="9"/>
  <c r="J1138" i="9"/>
  <c r="J1139" i="9"/>
  <c r="J1140" i="9"/>
  <c r="J1141" i="9"/>
  <c r="J1142" i="9"/>
  <c r="J1143" i="9"/>
  <c r="J1144" i="9"/>
  <c r="J1145" i="9"/>
  <c r="J1146" i="9"/>
  <c r="J1147" i="9"/>
  <c r="J1148" i="9"/>
  <c r="J1149" i="9"/>
  <c r="J1150" i="9"/>
  <c r="J1151" i="9"/>
  <c r="J1152" i="9"/>
  <c r="J1153" i="9"/>
  <c r="J1154" i="9"/>
  <c r="J1155" i="9"/>
  <c r="J1156" i="9"/>
  <c r="J1157" i="9"/>
  <c r="J1158" i="9"/>
  <c r="J1159" i="9"/>
  <c r="J1160" i="9"/>
  <c r="J1161" i="9"/>
  <c r="J1162" i="9"/>
  <c r="J1163" i="9"/>
  <c r="J1164" i="9"/>
  <c r="J1165" i="9"/>
  <c r="J1166" i="9"/>
  <c r="J1167" i="9"/>
  <c r="J1168" i="9"/>
  <c r="J1169" i="9"/>
  <c r="J1170" i="9"/>
  <c r="J1171" i="9"/>
  <c r="J1172" i="9"/>
  <c r="J1173" i="9"/>
  <c r="J1174" i="9"/>
  <c r="J1175" i="9"/>
  <c r="J1176" i="9"/>
  <c r="J1177" i="9"/>
  <c r="J1178" i="9"/>
  <c r="J1179" i="9"/>
  <c r="J1180" i="9"/>
  <c r="J1181"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2" i="9"/>
  <c r="H1181"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909" i="9"/>
  <c r="H910" i="9"/>
  <c r="H911" i="9"/>
  <c r="H912" i="9"/>
  <c r="H913" i="9"/>
  <c r="H914" i="9"/>
  <c r="H915" i="9"/>
  <c r="H916" i="9"/>
  <c r="H917" i="9"/>
  <c r="H918" i="9"/>
  <c r="H919" i="9"/>
  <c r="H920" i="9"/>
  <c r="H921" i="9"/>
  <c r="H922" i="9"/>
  <c r="H923" i="9"/>
  <c r="H924" i="9"/>
  <c r="H925" i="9"/>
  <c r="H926" i="9"/>
  <c r="H927" i="9"/>
  <c r="H928" i="9"/>
  <c r="H929" i="9"/>
  <c r="H930" i="9"/>
  <c r="H931" i="9"/>
  <c r="H932" i="9"/>
  <c r="H933" i="9"/>
  <c r="H934" i="9"/>
  <c r="H935" i="9"/>
  <c r="H936" i="9"/>
  <c r="H937" i="9"/>
  <c r="H938" i="9"/>
  <c r="H939" i="9"/>
  <c r="H940" i="9"/>
  <c r="H941" i="9"/>
  <c r="H942" i="9"/>
  <c r="H943" i="9"/>
  <c r="H944" i="9"/>
  <c r="H945" i="9"/>
  <c r="H946" i="9"/>
  <c r="H947" i="9"/>
  <c r="H948" i="9"/>
  <c r="H949" i="9"/>
  <c r="H950" i="9"/>
  <c r="H951" i="9"/>
  <c r="H952" i="9"/>
  <c r="H953" i="9"/>
  <c r="H954" i="9"/>
  <c r="H955" i="9"/>
  <c r="H956" i="9"/>
  <c r="H957" i="9"/>
  <c r="H958" i="9"/>
  <c r="H959" i="9"/>
  <c r="H960" i="9"/>
  <c r="H961" i="9"/>
  <c r="H962" i="9"/>
  <c r="H963" i="9"/>
  <c r="H964" i="9"/>
  <c r="H965" i="9"/>
  <c r="H966" i="9"/>
  <c r="H967" i="9"/>
  <c r="H968" i="9"/>
  <c r="H969" i="9"/>
  <c r="H970" i="9"/>
  <c r="H971" i="9"/>
  <c r="H972" i="9"/>
  <c r="H973" i="9"/>
  <c r="H974" i="9"/>
  <c r="H975" i="9"/>
  <c r="H976" i="9"/>
  <c r="H977" i="9"/>
  <c r="H978" i="9"/>
  <c r="H979" i="9"/>
  <c r="H980" i="9"/>
  <c r="H981" i="9"/>
  <c r="H982" i="9"/>
  <c r="H983" i="9"/>
  <c r="H984" i="9"/>
  <c r="H985" i="9"/>
  <c r="H986" i="9"/>
  <c r="H987" i="9"/>
  <c r="H988" i="9"/>
  <c r="H989" i="9"/>
  <c r="H990" i="9"/>
  <c r="H991" i="9"/>
  <c r="H992" i="9"/>
  <c r="H993" i="9"/>
  <c r="H994" i="9"/>
  <c r="H995" i="9"/>
  <c r="H996" i="9"/>
  <c r="H997" i="9"/>
  <c r="H998" i="9"/>
  <c r="H999" i="9"/>
  <c r="H1000" i="9"/>
  <c r="H1001" i="9"/>
  <c r="H1002" i="9"/>
  <c r="H1003" i="9"/>
  <c r="H1004" i="9"/>
  <c r="H1005" i="9"/>
  <c r="H1006" i="9"/>
  <c r="H1007" i="9"/>
  <c r="H1008" i="9"/>
  <c r="H1009" i="9"/>
  <c r="H1010" i="9"/>
  <c r="H1011" i="9"/>
  <c r="H1012" i="9"/>
  <c r="H1013" i="9"/>
  <c r="H1014" i="9"/>
  <c r="H1015" i="9"/>
  <c r="H1016" i="9"/>
  <c r="H1017" i="9"/>
  <c r="H1018" i="9"/>
  <c r="H1019" i="9"/>
  <c r="H1020" i="9"/>
  <c r="H1021" i="9"/>
  <c r="H1022" i="9"/>
  <c r="H1023" i="9"/>
  <c r="H1024" i="9"/>
  <c r="H1025" i="9"/>
  <c r="H1026" i="9"/>
  <c r="H1027" i="9"/>
  <c r="H1028" i="9"/>
  <c r="H1029" i="9"/>
  <c r="H1030" i="9"/>
  <c r="H1031" i="9"/>
  <c r="H1032" i="9"/>
  <c r="H1033" i="9"/>
  <c r="H1034" i="9"/>
  <c r="H1035" i="9"/>
  <c r="H1036" i="9"/>
  <c r="H1037" i="9"/>
  <c r="H1038" i="9"/>
  <c r="H1039" i="9"/>
  <c r="H1040" i="9"/>
  <c r="H1041" i="9"/>
  <c r="H1042" i="9"/>
  <c r="H1043" i="9"/>
  <c r="H1044" i="9"/>
  <c r="H1045" i="9"/>
  <c r="H1046" i="9"/>
  <c r="H1047" i="9"/>
  <c r="H1048" i="9"/>
  <c r="H1049" i="9"/>
  <c r="H1050" i="9"/>
  <c r="H1051" i="9"/>
  <c r="H1052" i="9"/>
  <c r="H1053" i="9"/>
  <c r="H1054" i="9"/>
  <c r="H1055" i="9"/>
  <c r="H1056" i="9"/>
  <c r="H1057" i="9"/>
  <c r="H1058" i="9"/>
  <c r="H1059" i="9"/>
  <c r="H1060" i="9"/>
  <c r="H1061" i="9"/>
  <c r="H1062" i="9"/>
  <c r="H1063" i="9"/>
  <c r="H1064" i="9"/>
  <c r="H1065" i="9"/>
  <c r="H1066" i="9"/>
  <c r="H1067" i="9"/>
  <c r="H1068" i="9"/>
  <c r="H1069" i="9"/>
  <c r="H1070" i="9"/>
  <c r="H1071" i="9"/>
  <c r="H1072" i="9"/>
  <c r="H1073" i="9"/>
  <c r="H1074" i="9"/>
  <c r="H1075" i="9"/>
  <c r="H1076" i="9"/>
  <c r="H1077" i="9"/>
  <c r="H1078" i="9"/>
  <c r="H1079" i="9"/>
  <c r="H1080" i="9"/>
  <c r="H1081" i="9"/>
  <c r="H1082" i="9"/>
  <c r="H1083" i="9"/>
  <c r="H1084" i="9"/>
  <c r="H1085" i="9"/>
  <c r="H1086" i="9"/>
  <c r="H1087" i="9"/>
  <c r="H1088" i="9"/>
  <c r="H1089" i="9"/>
  <c r="H1090" i="9"/>
  <c r="H1091" i="9"/>
  <c r="H1092" i="9"/>
  <c r="H1093" i="9"/>
  <c r="H1094" i="9"/>
  <c r="H1095" i="9"/>
  <c r="H1096" i="9"/>
  <c r="H1097" i="9"/>
  <c r="H1098" i="9"/>
  <c r="H1099" i="9"/>
  <c r="H1100" i="9"/>
  <c r="H1101" i="9"/>
  <c r="H1102" i="9"/>
  <c r="H1103" i="9"/>
  <c r="H1104" i="9"/>
  <c r="H1105" i="9"/>
  <c r="H1106" i="9"/>
  <c r="H1107" i="9"/>
  <c r="H1108" i="9"/>
  <c r="H1109" i="9"/>
  <c r="H1110" i="9"/>
  <c r="H1111" i="9"/>
  <c r="H1112" i="9"/>
  <c r="H1113" i="9"/>
  <c r="H1114" i="9"/>
  <c r="H1115" i="9"/>
  <c r="H1116" i="9"/>
  <c r="H1117" i="9"/>
  <c r="H1118" i="9"/>
  <c r="H1119" i="9"/>
  <c r="H1120" i="9"/>
  <c r="H1121" i="9"/>
  <c r="H1122" i="9"/>
  <c r="H1123" i="9"/>
  <c r="H1124" i="9"/>
  <c r="H1125" i="9"/>
  <c r="H1126" i="9"/>
  <c r="H1127" i="9"/>
  <c r="H1128" i="9"/>
  <c r="H1129" i="9"/>
  <c r="H1130" i="9"/>
  <c r="H1131" i="9"/>
  <c r="H1132" i="9"/>
  <c r="H1133" i="9"/>
  <c r="H1134" i="9"/>
  <c r="H1135" i="9"/>
  <c r="H1136" i="9"/>
  <c r="H1137" i="9"/>
  <c r="H1138" i="9"/>
  <c r="H1139" i="9"/>
  <c r="H1140" i="9"/>
  <c r="H1141" i="9"/>
  <c r="H1142" i="9"/>
  <c r="H1143" i="9"/>
  <c r="H1144" i="9"/>
  <c r="H1145" i="9"/>
  <c r="H1146" i="9"/>
  <c r="H1147" i="9"/>
  <c r="H1148" i="9"/>
  <c r="H1149" i="9"/>
  <c r="H1150" i="9"/>
  <c r="H1151" i="9"/>
  <c r="H1152" i="9"/>
  <c r="H1153" i="9"/>
  <c r="H1154" i="9"/>
  <c r="H1155" i="9"/>
  <c r="H1156" i="9"/>
  <c r="H1157" i="9"/>
  <c r="H1158" i="9"/>
  <c r="H1159" i="9"/>
  <c r="H1160" i="9"/>
  <c r="H1161" i="9"/>
  <c r="H1162" i="9"/>
  <c r="H1163" i="9"/>
  <c r="H1164" i="9"/>
  <c r="H1165" i="9"/>
  <c r="H1166" i="9"/>
  <c r="H1167" i="9"/>
  <c r="H1168" i="9"/>
  <c r="H1169" i="9"/>
  <c r="H1170" i="9"/>
  <c r="H1171" i="9"/>
  <c r="H1172" i="9"/>
  <c r="H1173" i="9"/>
  <c r="H1174" i="9"/>
  <c r="H1175" i="9"/>
  <c r="H1176" i="9"/>
  <c r="H1177" i="9"/>
  <c r="H1178" i="9"/>
  <c r="H1179" i="9"/>
  <c r="H1180"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2" i="9"/>
  <c r="G1221" i="9"/>
  <c r="G1220" i="9"/>
  <c r="G1219" i="9"/>
  <c r="G1217" i="9"/>
  <c r="G1218" i="9"/>
  <c r="G1216"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G557" i="9"/>
  <c r="G558" i="9"/>
  <c r="G559" i="9"/>
  <c r="G560" i="9"/>
  <c r="G561" i="9"/>
  <c r="G562" i="9"/>
  <c r="G563" i="9"/>
  <c r="G564" i="9"/>
  <c r="G565" i="9"/>
  <c r="G566" i="9"/>
  <c r="G567" i="9"/>
  <c r="G568" i="9"/>
  <c r="G569" i="9"/>
  <c r="G570" i="9"/>
  <c r="G571" i="9"/>
  <c r="G572" i="9"/>
  <c r="G573" i="9"/>
  <c r="G574" i="9"/>
  <c r="G575" i="9"/>
  <c r="G576" i="9"/>
  <c r="G577" i="9"/>
  <c r="G578" i="9"/>
  <c r="G579" i="9"/>
  <c r="G580" i="9"/>
  <c r="G581" i="9"/>
  <c r="G582" i="9"/>
  <c r="G583" i="9"/>
  <c r="G584" i="9"/>
  <c r="G585" i="9"/>
  <c r="G586" i="9"/>
  <c r="G587" i="9"/>
  <c r="G588" i="9"/>
  <c r="G589" i="9"/>
  <c r="G590" i="9"/>
  <c r="G591" i="9"/>
  <c r="G592" i="9"/>
  <c r="G593" i="9"/>
  <c r="G594" i="9"/>
  <c r="G595" i="9"/>
  <c r="G596" i="9"/>
  <c r="G597" i="9"/>
  <c r="G598" i="9"/>
  <c r="G599" i="9"/>
  <c r="G600" i="9"/>
  <c r="G601" i="9"/>
  <c r="G602" i="9"/>
  <c r="G603" i="9"/>
  <c r="G604" i="9"/>
  <c r="G605" i="9"/>
  <c r="G606" i="9"/>
  <c r="G607" i="9"/>
  <c r="G608" i="9"/>
  <c r="G609" i="9"/>
  <c r="G610" i="9"/>
  <c r="G611" i="9"/>
  <c r="G612" i="9"/>
  <c r="G613" i="9"/>
  <c r="G614" i="9"/>
  <c r="G615" i="9"/>
  <c r="G616" i="9"/>
  <c r="G617" i="9"/>
  <c r="G618" i="9"/>
  <c r="G619" i="9"/>
  <c r="G620" i="9"/>
  <c r="G621" i="9"/>
  <c r="G622" i="9"/>
  <c r="G623" i="9"/>
  <c r="G624" i="9"/>
  <c r="G625" i="9"/>
  <c r="G626" i="9"/>
  <c r="G627" i="9"/>
  <c r="G628" i="9"/>
  <c r="G629" i="9"/>
  <c r="G630" i="9"/>
  <c r="G631" i="9"/>
  <c r="G632" i="9"/>
  <c r="G633" i="9"/>
  <c r="G634" i="9"/>
  <c r="G635" i="9"/>
  <c r="G636" i="9"/>
  <c r="G637" i="9"/>
  <c r="G638" i="9"/>
  <c r="G639" i="9"/>
  <c r="G640" i="9"/>
  <c r="G641" i="9"/>
  <c r="G642" i="9"/>
  <c r="G643" i="9"/>
  <c r="G644" i="9"/>
  <c r="G645" i="9"/>
  <c r="G646" i="9"/>
  <c r="G647" i="9"/>
  <c r="G648" i="9"/>
  <c r="G649" i="9"/>
  <c r="G650" i="9"/>
  <c r="G651" i="9"/>
  <c r="G652" i="9"/>
  <c r="G653" i="9"/>
  <c r="G654" i="9"/>
  <c r="G655" i="9"/>
  <c r="G656" i="9"/>
  <c r="G657" i="9"/>
  <c r="G658" i="9"/>
  <c r="G659" i="9"/>
  <c r="G660" i="9"/>
  <c r="G661" i="9"/>
  <c r="G662" i="9"/>
  <c r="G663" i="9"/>
  <c r="G664" i="9"/>
  <c r="G665" i="9"/>
  <c r="G666" i="9"/>
  <c r="G667" i="9"/>
  <c r="G668" i="9"/>
  <c r="G669" i="9"/>
  <c r="G670" i="9"/>
  <c r="G671" i="9"/>
  <c r="G672" i="9"/>
  <c r="G673" i="9"/>
  <c r="G674" i="9"/>
  <c r="G675" i="9"/>
  <c r="G676" i="9"/>
  <c r="G677" i="9"/>
  <c r="G678" i="9"/>
  <c r="G679" i="9"/>
  <c r="G680" i="9"/>
  <c r="G681" i="9"/>
  <c r="G682" i="9"/>
  <c r="G683" i="9"/>
  <c r="G684" i="9"/>
  <c r="G685" i="9"/>
  <c r="G686" i="9"/>
  <c r="G687" i="9"/>
  <c r="G688" i="9"/>
  <c r="G689" i="9"/>
  <c r="G690" i="9"/>
  <c r="G691" i="9"/>
  <c r="G692" i="9"/>
  <c r="G693" i="9"/>
  <c r="G694" i="9"/>
  <c r="G695" i="9"/>
  <c r="G696" i="9"/>
  <c r="G697" i="9"/>
  <c r="G698" i="9"/>
  <c r="G699" i="9"/>
  <c r="G700" i="9"/>
  <c r="G701" i="9"/>
  <c r="G702" i="9"/>
  <c r="G703" i="9"/>
  <c r="G704" i="9"/>
  <c r="G705" i="9"/>
  <c r="G706" i="9"/>
  <c r="G707" i="9"/>
  <c r="G708" i="9"/>
  <c r="G709" i="9"/>
  <c r="G710" i="9"/>
  <c r="G711" i="9"/>
  <c r="G712" i="9"/>
  <c r="G713" i="9"/>
  <c r="G714" i="9"/>
  <c r="G715" i="9"/>
  <c r="G716" i="9"/>
  <c r="G717" i="9"/>
  <c r="G718" i="9"/>
  <c r="G719" i="9"/>
  <c r="G720" i="9"/>
  <c r="G721" i="9"/>
  <c r="G722" i="9"/>
  <c r="G723" i="9"/>
  <c r="G724" i="9"/>
  <c r="G725" i="9"/>
  <c r="G726" i="9"/>
  <c r="G727" i="9"/>
  <c r="G728" i="9"/>
  <c r="G729" i="9"/>
  <c r="G730" i="9"/>
  <c r="G731" i="9"/>
  <c r="G732" i="9"/>
  <c r="G733" i="9"/>
  <c r="G734" i="9"/>
  <c r="G735" i="9"/>
  <c r="G736" i="9"/>
  <c r="G737" i="9"/>
  <c r="G738" i="9"/>
  <c r="G739" i="9"/>
  <c r="G740" i="9"/>
  <c r="G741" i="9"/>
  <c r="G742" i="9"/>
  <c r="G743" i="9"/>
  <c r="G744" i="9"/>
  <c r="G745" i="9"/>
  <c r="G746" i="9"/>
  <c r="G747" i="9"/>
  <c r="G748" i="9"/>
  <c r="G749" i="9"/>
  <c r="G750" i="9"/>
  <c r="G751" i="9"/>
  <c r="G752" i="9"/>
  <c r="G753" i="9"/>
  <c r="G754" i="9"/>
  <c r="G755" i="9"/>
  <c r="G756" i="9"/>
  <c r="G757" i="9"/>
  <c r="G758" i="9"/>
  <c r="G759" i="9"/>
  <c r="G760" i="9"/>
  <c r="G761" i="9"/>
  <c r="G762" i="9"/>
  <c r="G763" i="9"/>
  <c r="G764" i="9"/>
  <c r="G765" i="9"/>
  <c r="G766" i="9"/>
  <c r="G767" i="9"/>
  <c r="G768" i="9"/>
  <c r="G769" i="9"/>
  <c r="G770" i="9"/>
  <c r="G771" i="9"/>
  <c r="G772" i="9"/>
  <c r="G773" i="9"/>
  <c r="G774" i="9"/>
  <c r="G775" i="9"/>
  <c r="G776" i="9"/>
  <c r="G777" i="9"/>
  <c r="G778" i="9"/>
  <c r="G779" i="9"/>
  <c r="G780" i="9"/>
  <c r="G781" i="9"/>
  <c r="G782" i="9"/>
  <c r="G783" i="9"/>
  <c r="G784" i="9"/>
  <c r="G785" i="9"/>
  <c r="G786" i="9"/>
  <c r="G787" i="9"/>
  <c r="G788" i="9"/>
  <c r="G789" i="9"/>
  <c r="G790" i="9"/>
  <c r="G791" i="9"/>
  <c r="G792" i="9"/>
  <c r="G793" i="9"/>
  <c r="G794" i="9"/>
  <c r="G795" i="9"/>
  <c r="G796" i="9"/>
  <c r="G797" i="9"/>
  <c r="G798" i="9"/>
  <c r="G799" i="9"/>
  <c r="G800" i="9"/>
  <c r="G801" i="9"/>
  <c r="G802" i="9"/>
  <c r="G803" i="9"/>
  <c r="G804" i="9"/>
  <c r="G805" i="9"/>
  <c r="G806" i="9"/>
  <c r="G807" i="9"/>
  <c r="G808" i="9"/>
  <c r="G809" i="9"/>
  <c r="G810" i="9"/>
  <c r="G811" i="9"/>
  <c r="G812" i="9"/>
  <c r="G813" i="9"/>
  <c r="G814" i="9"/>
  <c r="G815" i="9"/>
  <c r="G816" i="9"/>
  <c r="G817" i="9"/>
  <c r="G818" i="9"/>
  <c r="G819" i="9"/>
  <c r="G820" i="9"/>
  <c r="G821" i="9"/>
  <c r="G822" i="9"/>
  <c r="G823" i="9"/>
  <c r="G824" i="9"/>
  <c r="G825" i="9"/>
  <c r="G826" i="9"/>
  <c r="G827" i="9"/>
  <c r="G828" i="9"/>
  <c r="G829" i="9"/>
  <c r="G830" i="9"/>
  <c r="G831" i="9"/>
  <c r="G832" i="9"/>
  <c r="G833" i="9"/>
  <c r="G834" i="9"/>
  <c r="G835" i="9"/>
  <c r="G836" i="9"/>
  <c r="G837" i="9"/>
  <c r="G838" i="9"/>
  <c r="G839" i="9"/>
  <c r="G840" i="9"/>
  <c r="G841" i="9"/>
  <c r="G842" i="9"/>
  <c r="G843" i="9"/>
  <c r="G844" i="9"/>
  <c r="G845" i="9"/>
  <c r="G846" i="9"/>
  <c r="G847" i="9"/>
  <c r="G848" i="9"/>
  <c r="G849" i="9"/>
  <c r="G850" i="9"/>
  <c r="G851" i="9"/>
  <c r="G852" i="9"/>
  <c r="G853" i="9"/>
  <c r="G854" i="9"/>
  <c r="G855" i="9"/>
  <c r="G856" i="9"/>
  <c r="G857" i="9"/>
  <c r="G858" i="9"/>
  <c r="G859" i="9"/>
  <c r="G860" i="9"/>
  <c r="G861" i="9"/>
  <c r="G862" i="9"/>
  <c r="G863" i="9"/>
  <c r="G864" i="9"/>
  <c r="G865" i="9"/>
  <c r="G866" i="9"/>
  <c r="G867" i="9"/>
  <c r="G868" i="9"/>
  <c r="G869" i="9"/>
  <c r="G870" i="9"/>
  <c r="G871" i="9"/>
  <c r="G872" i="9"/>
  <c r="G873" i="9"/>
  <c r="G874" i="9"/>
  <c r="G875" i="9"/>
  <c r="G876" i="9"/>
  <c r="G877" i="9"/>
  <c r="G878" i="9"/>
  <c r="G879" i="9"/>
  <c r="G880" i="9"/>
  <c r="G881" i="9"/>
  <c r="G882" i="9"/>
  <c r="G883" i="9"/>
  <c r="G884" i="9"/>
  <c r="G885" i="9"/>
  <c r="G886" i="9"/>
  <c r="G887" i="9"/>
  <c r="G888" i="9"/>
  <c r="G889" i="9"/>
  <c r="G890" i="9"/>
  <c r="G891" i="9"/>
  <c r="G892" i="9"/>
  <c r="G893" i="9"/>
  <c r="G894" i="9"/>
  <c r="G895" i="9"/>
  <c r="G896" i="9"/>
  <c r="G897" i="9"/>
  <c r="G898" i="9"/>
  <c r="G899" i="9"/>
  <c r="G900" i="9"/>
  <c r="G901" i="9"/>
  <c r="G902" i="9"/>
  <c r="G903" i="9"/>
  <c r="G904" i="9"/>
  <c r="G905" i="9"/>
  <c r="G906" i="9"/>
  <c r="G907" i="9"/>
  <c r="G908" i="9"/>
  <c r="G909" i="9"/>
  <c r="G910" i="9"/>
  <c r="G911" i="9"/>
  <c r="G912" i="9"/>
  <c r="G913" i="9"/>
  <c r="G914" i="9"/>
  <c r="G915" i="9"/>
  <c r="G916" i="9"/>
  <c r="G917" i="9"/>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947" i="9"/>
  <c r="G948" i="9"/>
  <c r="G949" i="9"/>
  <c r="G950" i="9"/>
  <c r="G951" i="9"/>
  <c r="G952" i="9"/>
  <c r="G953" i="9"/>
  <c r="G954" i="9"/>
  <c r="G955" i="9"/>
  <c r="G956" i="9"/>
  <c r="G957" i="9"/>
  <c r="G958" i="9"/>
  <c r="G959" i="9"/>
  <c r="G960" i="9"/>
  <c r="G961" i="9"/>
  <c r="G962" i="9"/>
  <c r="G963" i="9"/>
  <c r="G964" i="9"/>
  <c r="G965" i="9"/>
  <c r="G966" i="9"/>
  <c r="G967" i="9"/>
  <c r="G968" i="9"/>
  <c r="G969" i="9"/>
  <c r="G970" i="9"/>
  <c r="G971" i="9"/>
  <c r="G972" i="9"/>
  <c r="G973" i="9"/>
  <c r="G974" i="9"/>
  <c r="G975" i="9"/>
  <c r="G976" i="9"/>
  <c r="G977" i="9"/>
  <c r="G978" i="9"/>
  <c r="G979" i="9"/>
  <c r="G980" i="9"/>
  <c r="G981" i="9"/>
  <c r="G982" i="9"/>
  <c r="G983" i="9"/>
  <c r="G984" i="9"/>
  <c r="G985" i="9"/>
  <c r="G986" i="9"/>
  <c r="G987" i="9"/>
  <c r="G988" i="9"/>
  <c r="G989" i="9"/>
  <c r="G990" i="9"/>
  <c r="G991" i="9"/>
  <c r="G992" i="9"/>
  <c r="G993" i="9"/>
  <c r="G994" i="9"/>
  <c r="G995" i="9"/>
  <c r="G996" i="9"/>
  <c r="G997" i="9"/>
  <c r="G998" i="9"/>
  <c r="G999" i="9"/>
  <c r="G1000" i="9"/>
  <c r="G1001" i="9"/>
  <c r="G1002" i="9"/>
  <c r="G1003" i="9"/>
  <c r="G1004" i="9"/>
  <c r="G1005" i="9"/>
  <c r="G1006" i="9"/>
  <c r="G1007" i="9"/>
  <c r="G1008" i="9"/>
  <c r="G1009" i="9"/>
  <c r="G1010" i="9"/>
  <c r="G1011" i="9"/>
  <c r="G1012" i="9"/>
  <c r="G1013" i="9"/>
  <c r="G1014" i="9"/>
  <c r="G1015" i="9"/>
  <c r="G1016" i="9"/>
  <c r="G1017" i="9"/>
  <c r="G1018" i="9"/>
  <c r="G1019" i="9"/>
  <c r="G1020" i="9"/>
  <c r="G1021" i="9"/>
  <c r="G1022" i="9"/>
  <c r="G1023" i="9"/>
  <c r="G1024" i="9"/>
  <c r="G1025" i="9"/>
  <c r="G1026" i="9"/>
  <c r="G1027" i="9"/>
  <c r="G1028" i="9"/>
  <c r="G1029" i="9"/>
  <c r="G1030" i="9"/>
  <c r="G1031" i="9"/>
  <c r="G1032" i="9"/>
  <c r="G1033" i="9"/>
  <c r="G1034" i="9"/>
  <c r="G1035" i="9"/>
  <c r="G1036" i="9"/>
  <c r="G1037" i="9"/>
  <c r="G1038" i="9"/>
  <c r="G1039" i="9"/>
  <c r="G1040" i="9"/>
  <c r="G1041" i="9"/>
  <c r="G1042" i="9"/>
  <c r="G1043" i="9"/>
  <c r="G1044" i="9"/>
  <c r="G1045" i="9"/>
  <c r="G1046" i="9"/>
  <c r="G1047" i="9"/>
  <c r="G1048" i="9"/>
  <c r="G1049" i="9"/>
  <c r="G1050" i="9"/>
  <c r="G1051" i="9"/>
  <c r="G1052" i="9"/>
  <c r="G1053" i="9"/>
  <c r="G1054" i="9"/>
  <c r="G1055" i="9"/>
  <c r="G1056" i="9"/>
  <c r="G1057" i="9"/>
  <c r="G1058" i="9"/>
  <c r="G1059" i="9"/>
  <c r="G1060" i="9"/>
  <c r="G1061" i="9"/>
  <c r="G1062" i="9"/>
  <c r="G1063" i="9"/>
  <c r="G1064" i="9"/>
  <c r="G1065" i="9"/>
  <c r="G1066" i="9"/>
  <c r="G1067" i="9"/>
  <c r="G1068" i="9"/>
  <c r="G1069" i="9"/>
  <c r="G1070" i="9"/>
  <c r="G1071" i="9"/>
  <c r="G1072" i="9"/>
  <c r="G1073" i="9"/>
  <c r="G1074" i="9"/>
  <c r="G1075" i="9"/>
  <c r="G1076" i="9"/>
  <c r="G1077" i="9"/>
  <c r="G1078" i="9"/>
  <c r="G1079" i="9"/>
  <c r="G1080" i="9"/>
  <c r="G1081" i="9"/>
  <c r="G1082" i="9"/>
  <c r="G1083" i="9"/>
  <c r="G1084" i="9"/>
  <c r="G1085" i="9"/>
  <c r="G1086" i="9"/>
  <c r="G1087" i="9"/>
  <c r="G1088" i="9"/>
  <c r="G1089" i="9"/>
  <c r="G1090" i="9"/>
  <c r="G1091" i="9"/>
  <c r="G1092" i="9"/>
  <c r="G1093" i="9"/>
  <c r="G1094" i="9"/>
  <c r="G1095" i="9"/>
  <c r="G1096" i="9"/>
  <c r="G1097" i="9"/>
  <c r="G1098" i="9"/>
  <c r="G1099" i="9"/>
  <c r="G1100" i="9"/>
  <c r="G1101" i="9"/>
  <c r="G1102" i="9"/>
  <c r="G1103" i="9"/>
  <c r="G1104" i="9"/>
  <c r="G1105" i="9"/>
  <c r="G1106" i="9"/>
  <c r="G1107" i="9"/>
  <c r="G1108" i="9"/>
  <c r="G1109" i="9"/>
  <c r="G1110" i="9"/>
  <c r="G1111" i="9"/>
  <c r="G1112" i="9"/>
  <c r="G1113" i="9"/>
  <c r="G1114" i="9"/>
  <c r="G1115" i="9"/>
  <c r="G1116" i="9"/>
  <c r="G1117" i="9"/>
  <c r="G1118" i="9"/>
  <c r="G1119" i="9"/>
  <c r="G1120" i="9"/>
  <c r="G1121" i="9"/>
  <c r="G1122" i="9"/>
  <c r="G1123" i="9"/>
  <c r="G1124" i="9"/>
  <c r="G1125" i="9"/>
  <c r="G1126" i="9"/>
  <c r="G1127" i="9"/>
  <c r="G1128" i="9"/>
  <c r="G1129" i="9"/>
  <c r="G1130" i="9"/>
  <c r="G1131" i="9"/>
  <c r="G1132" i="9"/>
  <c r="G1133" i="9"/>
  <c r="G1134" i="9"/>
  <c r="G1135" i="9"/>
  <c r="G1136" i="9"/>
  <c r="G1137" i="9"/>
  <c r="G1138" i="9"/>
  <c r="G1139" i="9"/>
  <c r="G1140" i="9"/>
  <c r="G1141" i="9"/>
  <c r="G1142" i="9"/>
  <c r="G1143" i="9"/>
  <c r="G1144" i="9"/>
  <c r="G1145" i="9"/>
  <c r="G1146" i="9"/>
  <c r="G1147" i="9"/>
  <c r="G1148" i="9"/>
  <c r="G1149" i="9"/>
  <c r="G1150" i="9"/>
  <c r="G1151" i="9"/>
  <c r="G1152" i="9"/>
  <c r="G1153" i="9"/>
  <c r="G1154" i="9"/>
  <c r="G1155" i="9"/>
  <c r="G1156" i="9"/>
  <c r="G1157" i="9"/>
  <c r="G1158" i="9"/>
  <c r="G1159" i="9"/>
  <c r="G1160" i="9"/>
  <c r="G1161" i="9"/>
  <c r="G1162" i="9"/>
  <c r="G1163" i="9"/>
  <c r="G1164" i="9"/>
  <c r="G1165" i="9"/>
  <c r="G1166" i="9"/>
  <c r="G1167" i="9"/>
  <c r="G1168" i="9"/>
  <c r="G1169" i="9"/>
  <c r="G1170" i="9"/>
  <c r="G1171" i="9"/>
  <c r="G1172" i="9"/>
  <c r="G1173" i="9"/>
  <c r="G1174" i="9"/>
  <c r="G1175" i="9"/>
  <c r="G1176" i="9"/>
  <c r="G1177" i="9"/>
  <c r="G1178" i="9"/>
  <c r="G1179" i="9"/>
  <c r="G1180" i="9"/>
  <c r="G1181" i="9"/>
  <c r="G1182" i="9"/>
  <c r="G1183" i="9"/>
  <c r="G1184" i="9"/>
  <c r="G1185" i="9"/>
  <c r="G1186" i="9"/>
  <c r="G1187" i="9"/>
  <c r="G1188" i="9"/>
  <c r="G1189" i="9"/>
  <c r="G1190" i="9"/>
  <c r="G1191" i="9"/>
  <c r="G1192" i="9"/>
  <c r="G1193" i="9"/>
  <c r="G1194" i="9"/>
  <c r="G1195" i="9"/>
  <c r="G1196" i="9"/>
  <c r="G1197" i="9"/>
  <c r="G1198" i="9"/>
  <c r="G1199" i="9"/>
  <c r="G1200" i="9"/>
  <c r="G1201" i="9"/>
  <c r="G1202" i="9"/>
  <c r="G1203" i="9"/>
  <c r="G1204" i="9"/>
  <c r="G1205" i="9"/>
  <c r="G1206" i="9"/>
  <c r="G1207" i="9"/>
  <c r="G1208" i="9"/>
  <c r="G1209" i="9"/>
  <c r="G1210" i="9"/>
  <c r="G1211" i="9"/>
  <c r="G1212" i="9"/>
  <c r="G1213" i="9"/>
  <c r="G1214" i="9"/>
  <c r="G1215" i="9"/>
  <c r="G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612" i="9"/>
  <c r="F613" i="9"/>
  <c r="F614" i="9"/>
  <c r="F615" i="9"/>
  <c r="F616" i="9"/>
  <c r="F617" i="9"/>
  <c r="F618" i="9"/>
  <c r="F619" i="9"/>
  <c r="F620" i="9"/>
  <c r="F62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704" i="9"/>
  <c r="F705" i="9"/>
  <c r="F706" i="9"/>
  <c r="F707" i="9"/>
  <c r="F708" i="9"/>
  <c r="F709" i="9"/>
  <c r="F710" i="9"/>
  <c r="F711" i="9"/>
  <c r="F712" i="9"/>
  <c r="F713" i="9"/>
  <c r="F714" i="9"/>
  <c r="F715" i="9"/>
  <c r="F716" i="9"/>
  <c r="F717" i="9"/>
  <c r="F718" i="9"/>
  <c r="F719" i="9"/>
  <c r="F720" i="9"/>
  <c r="F721" i="9"/>
  <c r="F722" i="9"/>
  <c r="F723" i="9"/>
  <c r="F724" i="9"/>
  <c r="F725" i="9"/>
  <c r="F726" i="9"/>
  <c r="F727" i="9"/>
  <c r="F728" i="9"/>
  <c r="F729" i="9"/>
  <c r="F730" i="9"/>
  <c r="F731" i="9"/>
  <c r="F732" i="9"/>
  <c r="F733" i="9"/>
  <c r="F734" i="9"/>
  <c r="F735" i="9"/>
  <c r="F736"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767" i="9"/>
  <c r="F768" i="9"/>
  <c r="F769" i="9"/>
  <c r="F770" i="9"/>
  <c r="F771" i="9"/>
  <c r="F772" i="9"/>
  <c r="F773" i="9"/>
  <c r="F774" i="9"/>
  <c r="F775" i="9"/>
  <c r="F776" i="9"/>
  <c r="F777" i="9"/>
  <c r="F778" i="9"/>
  <c r="F779" i="9"/>
  <c r="F780" i="9"/>
  <c r="F781" i="9"/>
  <c r="F782" i="9"/>
  <c r="F783" i="9"/>
  <c r="F784" i="9"/>
  <c r="F785" i="9"/>
  <c r="F786" i="9"/>
  <c r="F787" i="9"/>
  <c r="F788" i="9"/>
  <c r="F789" i="9"/>
  <c r="F790" i="9"/>
  <c r="F791" i="9"/>
  <c r="F792" i="9"/>
  <c r="F793" i="9"/>
  <c r="F794" i="9"/>
  <c r="F795" i="9"/>
  <c r="F796" i="9"/>
  <c r="F797" i="9"/>
  <c r="F798" i="9"/>
  <c r="F799" i="9"/>
  <c r="F800" i="9"/>
  <c r="F801" i="9"/>
  <c r="F802" i="9"/>
  <c r="F803" i="9"/>
  <c r="F804" i="9"/>
  <c r="F805" i="9"/>
  <c r="F806" i="9"/>
  <c r="F807" i="9"/>
  <c r="F808" i="9"/>
  <c r="F809" i="9"/>
  <c r="F810" i="9"/>
  <c r="F811" i="9"/>
  <c r="F812" i="9"/>
  <c r="F813" i="9"/>
  <c r="F814" i="9"/>
  <c r="F815" i="9"/>
  <c r="F816" i="9"/>
  <c r="F817" i="9"/>
  <c r="F818" i="9"/>
  <c r="F819" i="9"/>
  <c r="F820" i="9"/>
  <c r="F821" i="9"/>
  <c r="F822" i="9"/>
  <c r="F823" i="9"/>
  <c r="F824" i="9"/>
  <c r="F825" i="9"/>
  <c r="F826" i="9"/>
  <c r="F827" i="9"/>
  <c r="F828" i="9"/>
  <c r="F829" i="9"/>
  <c r="F830" i="9"/>
  <c r="F831" i="9"/>
  <c r="F832" i="9"/>
  <c r="F833" i="9"/>
  <c r="F834" i="9"/>
  <c r="F835" i="9"/>
  <c r="F836" i="9"/>
  <c r="F837" i="9"/>
  <c r="F838" i="9"/>
  <c r="F839" i="9"/>
  <c r="F840" i="9"/>
  <c r="F841" i="9"/>
  <c r="F842" i="9"/>
  <c r="F843" i="9"/>
  <c r="F844" i="9"/>
  <c r="F845" i="9"/>
  <c r="F846" i="9"/>
  <c r="F847" i="9"/>
  <c r="F848" i="9"/>
  <c r="F849" i="9"/>
  <c r="F850" i="9"/>
  <c r="F851" i="9"/>
  <c r="F852" i="9"/>
  <c r="F853" i="9"/>
  <c r="F854" i="9"/>
  <c r="F855" i="9"/>
  <c r="F856" i="9"/>
  <c r="F857" i="9"/>
  <c r="F858" i="9"/>
  <c r="F859" i="9"/>
  <c r="F860" i="9"/>
  <c r="F861" i="9"/>
  <c r="F862" i="9"/>
  <c r="F863" i="9"/>
  <c r="F864" i="9"/>
  <c r="F865" i="9"/>
  <c r="F866" i="9"/>
  <c r="F867" i="9"/>
  <c r="F868" i="9"/>
  <c r="F869" i="9"/>
  <c r="F870" i="9"/>
  <c r="F871" i="9"/>
  <c r="F872" i="9"/>
  <c r="F873" i="9"/>
  <c r="F874" i="9"/>
  <c r="F875" i="9"/>
  <c r="F876" i="9"/>
  <c r="F877" i="9"/>
  <c r="F878" i="9"/>
  <c r="F879" i="9"/>
  <c r="F880" i="9"/>
  <c r="F881" i="9"/>
  <c r="F882" i="9"/>
  <c r="F883" i="9"/>
  <c r="F884" i="9"/>
  <c r="F885" i="9"/>
  <c r="F886" i="9"/>
  <c r="F887" i="9"/>
  <c r="F888" i="9"/>
  <c r="F889" i="9"/>
  <c r="F890" i="9"/>
  <c r="F891" i="9"/>
  <c r="F892" i="9"/>
  <c r="F893" i="9"/>
  <c r="F894" i="9"/>
  <c r="F895" i="9"/>
  <c r="F896" i="9"/>
  <c r="F897" i="9"/>
  <c r="F898" i="9"/>
  <c r="F899" i="9"/>
  <c r="F900" i="9"/>
  <c r="F901" i="9"/>
  <c r="F902" i="9"/>
  <c r="F903" i="9"/>
  <c r="F904" i="9"/>
  <c r="F905" i="9"/>
  <c r="F906" i="9"/>
  <c r="F907" i="9"/>
  <c r="F908" i="9"/>
  <c r="F909" i="9"/>
  <c r="F910" i="9"/>
  <c r="F911" i="9"/>
  <c r="F912" i="9"/>
  <c r="F913" i="9"/>
  <c r="F914" i="9"/>
  <c r="F915" i="9"/>
  <c r="F916" i="9"/>
  <c r="F917" i="9"/>
  <c r="F918" i="9"/>
  <c r="F919" i="9"/>
  <c r="F920" i="9"/>
  <c r="F921" i="9"/>
  <c r="F922" i="9"/>
  <c r="F923" i="9"/>
  <c r="F924" i="9"/>
  <c r="F925" i="9"/>
  <c r="F926" i="9"/>
  <c r="F927" i="9"/>
  <c r="F928" i="9"/>
  <c r="F929" i="9"/>
  <c r="F930" i="9"/>
  <c r="F931" i="9"/>
  <c r="F932" i="9"/>
  <c r="F933" i="9"/>
  <c r="F934" i="9"/>
  <c r="F935" i="9"/>
  <c r="F936" i="9"/>
  <c r="F937" i="9"/>
  <c r="F938" i="9"/>
  <c r="F939" i="9"/>
  <c r="F940" i="9"/>
  <c r="F941" i="9"/>
  <c r="F942" i="9"/>
  <c r="F943" i="9"/>
  <c r="F944" i="9"/>
  <c r="F945" i="9"/>
  <c r="F946" i="9"/>
  <c r="F947" i="9"/>
  <c r="F948" i="9"/>
  <c r="F949" i="9"/>
  <c r="F950" i="9"/>
  <c r="F951" i="9"/>
  <c r="F952" i="9"/>
  <c r="F953" i="9"/>
  <c r="F954" i="9"/>
  <c r="F955" i="9"/>
  <c r="F956" i="9"/>
  <c r="F957" i="9"/>
  <c r="F958" i="9"/>
  <c r="F959" i="9"/>
  <c r="F960" i="9"/>
  <c r="F961" i="9"/>
  <c r="F962" i="9"/>
  <c r="F963" i="9"/>
  <c r="F964" i="9"/>
  <c r="F965" i="9"/>
  <c r="F966" i="9"/>
  <c r="F967" i="9"/>
  <c r="F968" i="9"/>
  <c r="F969" i="9"/>
  <c r="F970" i="9"/>
  <c r="F971" i="9"/>
  <c r="F972" i="9"/>
  <c r="F973" i="9"/>
  <c r="F974" i="9"/>
  <c r="F975" i="9"/>
  <c r="F976" i="9"/>
  <c r="F977" i="9"/>
  <c r="F978" i="9"/>
  <c r="F979" i="9"/>
  <c r="F980" i="9"/>
  <c r="F981" i="9"/>
  <c r="F982" i="9"/>
  <c r="F983" i="9"/>
  <c r="F984" i="9"/>
  <c r="F985" i="9"/>
  <c r="F986" i="9"/>
  <c r="F987" i="9"/>
  <c r="F988" i="9"/>
  <c r="F989" i="9"/>
  <c r="F990" i="9"/>
  <c r="F991" i="9"/>
  <c r="F992" i="9"/>
  <c r="F993" i="9"/>
  <c r="F994" i="9"/>
  <c r="F995" i="9"/>
  <c r="F996" i="9"/>
  <c r="F997" i="9"/>
  <c r="F998" i="9"/>
  <c r="F999" i="9"/>
  <c r="F1000" i="9"/>
  <c r="F1001" i="9"/>
  <c r="F1002" i="9"/>
  <c r="F1003" i="9"/>
  <c r="F1004" i="9"/>
  <c r="F1005" i="9"/>
  <c r="F1006" i="9"/>
  <c r="F1007" i="9"/>
  <c r="F1008" i="9"/>
  <c r="F1009" i="9"/>
  <c r="F1010" i="9"/>
  <c r="F1011" i="9"/>
  <c r="F1012" i="9"/>
  <c r="F1013" i="9"/>
  <c r="F1014" i="9"/>
  <c r="F1015" i="9"/>
  <c r="F1016" i="9"/>
  <c r="F1017" i="9"/>
  <c r="F1018" i="9"/>
  <c r="F1019" i="9"/>
  <c r="F1020" i="9"/>
  <c r="F1021" i="9"/>
  <c r="F1022" i="9"/>
  <c r="F1023" i="9"/>
  <c r="F1024" i="9"/>
  <c r="F1025" i="9"/>
  <c r="F1026" i="9"/>
  <c r="F1027" i="9"/>
  <c r="F1028" i="9"/>
  <c r="F1029" i="9"/>
  <c r="F1030" i="9"/>
  <c r="F1031" i="9"/>
  <c r="F1032" i="9"/>
  <c r="F1033" i="9"/>
  <c r="F1034" i="9"/>
  <c r="F1035" i="9"/>
  <c r="F1036" i="9"/>
  <c r="F1037" i="9"/>
  <c r="F1038" i="9"/>
  <c r="F1039" i="9"/>
  <c r="F1040" i="9"/>
  <c r="F1041" i="9"/>
  <c r="F1042" i="9"/>
  <c r="F1043" i="9"/>
  <c r="F1044" i="9"/>
  <c r="F1045" i="9"/>
  <c r="F1046" i="9"/>
  <c r="F1047" i="9"/>
  <c r="F1048" i="9"/>
  <c r="F1049" i="9"/>
  <c r="F1050" i="9"/>
  <c r="F1051" i="9"/>
  <c r="F1052" i="9"/>
  <c r="F1053" i="9"/>
  <c r="F1054" i="9"/>
  <c r="F1055" i="9"/>
  <c r="F1056" i="9"/>
  <c r="F1057" i="9"/>
  <c r="F1058" i="9"/>
  <c r="F1059" i="9"/>
  <c r="F1060" i="9"/>
  <c r="F1061" i="9"/>
  <c r="F1062" i="9"/>
  <c r="F1063" i="9"/>
  <c r="F1064" i="9"/>
  <c r="F1065" i="9"/>
  <c r="F1066" i="9"/>
  <c r="F1067" i="9"/>
  <c r="F1068" i="9"/>
  <c r="F1069" i="9"/>
  <c r="F1070" i="9"/>
  <c r="F1071" i="9"/>
  <c r="F1072" i="9"/>
  <c r="F1073" i="9"/>
  <c r="F1074" i="9"/>
  <c r="F1075" i="9"/>
  <c r="F1076" i="9"/>
  <c r="F1077" i="9"/>
  <c r="F1078" i="9"/>
  <c r="F1079" i="9"/>
  <c r="F1080" i="9"/>
  <c r="F1081" i="9"/>
  <c r="F1082" i="9"/>
  <c r="F1083" i="9"/>
  <c r="F1084" i="9"/>
  <c r="F1085" i="9"/>
  <c r="F1086" i="9"/>
  <c r="F1087" i="9"/>
  <c r="F1088" i="9"/>
  <c r="F1089" i="9"/>
  <c r="F1090" i="9"/>
  <c r="F1091" i="9"/>
  <c r="F1092" i="9"/>
  <c r="F1093" i="9"/>
  <c r="F1094" i="9"/>
  <c r="F1095" i="9"/>
  <c r="F1096" i="9"/>
  <c r="F1097" i="9"/>
  <c r="F1098" i="9"/>
  <c r="F1099" i="9"/>
  <c r="F1100" i="9"/>
  <c r="F1101" i="9"/>
  <c r="F1102" i="9"/>
  <c r="F1103" i="9"/>
  <c r="F1104" i="9"/>
  <c r="F1105" i="9"/>
  <c r="F1106" i="9"/>
  <c r="F1107" i="9"/>
  <c r="F1108" i="9"/>
  <c r="F1109" i="9"/>
  <c r="F1110" i="9"/>
  <c r="F1111" i="9"/>
  <c r="F1112" i="9"/>
  <c r="F1113" i="9"/>
  <c r="F1114" i="9"/>
  <c r="F1115" i="9"/>
  <c r="F1116" i="9"/>
  <c r="F1117" i="9"/>
  <c r="F1118" i="9"/>
  <c r="F1119" i="9"/>
  <c r="F1120" i="9"/>
  <c r="F1121" i="9"/>
  <c r="F1122" i="9"/>
  <c r="F1123" i="9"/>
  <c r="F1124" i="9"/>
  <c r="F1125" i="9"/>
  <c r="F1126" i="9"/>
  <c r="F1127" i="9"/>
  <c r="F1128" i="9"/>
  <c r="F1129" i="9"/>
  <c r="F1130" i="9"/>
  <c r="F1131" i="9"/>
  <c r="F1132" i="9"/>
  <c r="F1133" i="9"/>
  <c r="F1134" i="9"/>
  <c r="F1135" i="9"/>
  <c r="F1136" i="9"/>
  <c r="F1137" i="9"/>
  <c r="F1138" i="9"/>
  <c r="F1139" i="9"/>
  <c r="F1140" i="9"/>
  <c r="F1141" i="9"/>
  <c r="F1142" i="9"/>
  <c r="F1143" i="9"/>
  <c r="F1144" i="9"/>
  <c r="F1145" i="9"/>
  <c r="F1146" i="9"/>
  <c r="F1147" i="9"/>
  <c r="F1148" i="9"/>
  <c r="F1149" i="9"/>
  <c r="F1150" i="9"/>
  <c r="F1151" i="9"/>
  <c r="F1152" i="9"/>
  <c r="F1153" i="9"/>
  <c r="F1154" i="9"/>
  <c r="F1155" i="9"/>
  <c r="F1156" i="9"/>
  <c r="F1157" i="9"/>
  <c r="F1158" i="9"/>
  <c r="F1159" i="9"/>
  <c r="F1160" i="9"/>
  <c r="F1161" i="9"/>
  <c r="F1162" i="9"/>
  <c r="F1163" i="9"/>
  <c r="F1164" i="9"/>
  <c r="F1165" i="9"/>
  <c r="F1166" i="9"/>
  <c r="F1167" i="9"/>
  <c r="F1168" i="9"/>
  <c r="F1169" i="9"/>
  <c r="F1170" i="9"/>
  <c r="F1171" i="9"/>
  <c r="F1172" i="9"/>
  <c r="F1173" i="9"/>
  <c r="F1174" i="9"/>
  <c r="F1175" i="9"/>
  <c r="F1176" i="9"/>
  <c r="F1177" i="9"/>
  <c r="F1178" i="9"/>
  <c r="F1179" i="9"/>
  <c r="F1180" i="9"/>
  <c r="F1181" i="9"/>
  <c r="F1182" i="9"/>
  <c r="F1183" i="9"/>
  <c r="F1184" i="9"/>
  <c r="F1185" i="9"/>
  <c r="F1186" i="9"/>
  <c r="F1187" i="9"/>
  <c r="F1188" i="9"/>
  <c r="F1189" i="9"/>
  <c r="F1190" i="9"/>
  <c r="F1191" i="9"/>
  <c r="F1192" i="9"/>
  <c r="F1193" i="9"/>
  <c r="F1194" i="9"/>
  <c r="F1195" i="9"/>
  <c r="F1196" i="9"/>
  <c r="F1197" i="9"/>
  <c r="F1198" i="9"/>
  <c r="F1199" i="9"/>
  <c r="F1200" i="9"/>
  <c r="F1201" i="9"/>
  <c r="F1202" i="9"/>
  <c r="F1203" i="9"/>
  <c r="F1204" i="9"/>
  <c r="F1205" i="9"/>
  <c r="F1206" i="9"/>
  <c r="F1207" i="9"/>
  <c r="F1208" i="9"/>
  <c r="F1209" i="9"/>
  <c r="F1210" i="9"/>
  <c r="F1211" i="9"/>
  <c r="F1212" i="9"/>
  <c r="F1213" i="9"/>
  <c r="F1214" i="9"/>
  <c r="F1215" i="9"/>
  <c r="F1216" i="9"/>
  <c r="F1217" i="9"/>
  <c r="F1218" i="9"/>
  <c r="F1219" i="9"/>
  <c r="F1220" i="9"/>
  <c r="F1221" i="9"/>
  <c r="F1222" i="9"/>
  <c r="F1223" i="9"/>
  <c r="F1224" i="9"/>
  <c r="F1225" i="9"/>
  <c r="F1226" i="9"/>
  <c r="F1227" i="9"/>
  <c r="F1228" i="9"/>
  <c r="F1229" i="9"/>
  <c r="F1230" i="9"/>
  <c r="F1231" i="9"/>
  <c r="F1232" i="9"/>
  <c r="F1233" i="9"/>
  <c r="F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262" i="9"/>
  <c r="E263" i="9"/>
  <c r="E264" i="9"/>
  <c r="E265" i="9"/>
  <c r="E266" i="9"/>
  <c r="E267" i="9"/>
  <c r="E268" i="9"/>
  <c r="E269" i="9"/>
  <c r="E270" i="9"/>
  <c r="E271" i="9"/>
  <c r="E272" i="9"/>
  <c r="E273" i="9"/>
  <c r="E274"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1" i="9"/>
  <c r="E302" i="9"/>
  <c r="E303" i="9"/>
  <c r="E304" i="9"/>
  <c r="E305" i="9"/>
  <c r="E306" i="9"/>
  <c r="E307" i="9"/>
  <c r="E308" i="9"/>
  <c r="E309" i="9"/>
  <c r="E310" i="9"/>
  <c r="E311" i="9"/>
  <c r="E312" i="9"/>
  <c r="E313" i="9"/>
  <c r="E314" i="9"/>
  <c r="E315" i="9"/>
  <c r="E316" i="9"/>
  <c r="E317" i="9"/>
  <c r="E318" i="9"/>
  <c r="E319" i="9"/>
  <c r="E320" i="9"/>
  <c r="E321" i="9"/>
  <c r="E322" i="9"/>
  <c r="E323" i="9"/>
  <c r="E324" i="9"/>
  <c r="E325" i="9"/>
  <c r="E326" i="9"/>
  <c r="E327" i="9"/>
  <c r="E328" i="9"/>
  <c r="E329" i="9"/>
  <c r="E330" i="9"/>
  <c r="E331" i="9"/>
  <c r="E332" i="9"/>
  <c r="E333" i="9"/>
  <c r="E334" i="9"/>
  <c r="E335" i="9"/>
  <c r="E336" i="9"/>
  <c r="E337" i="9"/>
  <c r="E338" i="9"/>
  <c r="E339" i="9"/>
  <c r="E340" i="9"/>
  <c r="E341" i="9"/>
  <c r="E342" i="9"/>
  <c r="E343" i="9"/>
  <c r="E344" i="9"/>
  <c r="E345" i="9"/>
  <c r="E346" i="9"/>
  <c r="E347" i="9"/>
  <c r="E348" i="9"/>
  <c r="E349" i="9"/>
  <c r="E350" i="9"/>
  <c r="E351" i="9"/>
  <c r="E352" i="9"/>
  <c r="E353" i="9"/>
  <c r="E354" i="9"/>
  <c r="E355" i="9"/>
  <c r="E356" i="9"/>
  <c r="E357" i="9"/>
  <c r="E358" i="9"/>
  <c r="E359" i="9"/>
  <c r="E360" i="9"/>
  <c r="E361" i="9"/>
  <c r="E362" i="9"/>
  <c r="E363" i="9"/>
  <c r="E364" i="9"/>
  <c r="E365" i="9"/>
  <c r="E366" i="9"/>
  <c r="E367" i="9"/>
  <c r="E368" i="9"/>
  <c r="E369" i="9"/>
  <c r="E370" i="9"/>
  <c r="E371" i="9"/>
  <c r="E372" i="9"/>
  <c r="E373" i="9"/>
  <c r="E374" i="9"/>
  <c r="E375" i="9"/>
  <c r="E376" i="9"/>
  <c r="E377" i="9"/>
  <c r="E378" i="9"/>
  <c r="E379" i="9"/>
  <c r="E380" i="9"/>
  <c r="E381" i="9"/>
  <c r="E382" i="9"/>
  <c r="E383" i="9"/>
  <c r="E384" i="9"/>
  <c r="E385" i="9"/>
  <c r="E386" i="9"/>
  <c r="E387" i="9"/>
  <c r="E388" i="9"/>
  <c r="E389" i="9"/>
  <c r="E390" i="9"/>
  <c r="E391" i="9"/>
  <c r="E392" i="9"/>
  <c r="E393" i="9"/>
  <c r="E394" i="9"/>
  <c r="E395" i="9"/>
  <c r="E396" i="9"/>
  <c r="E397" i="9"/>
  <c r="E398" i="9"/>
  <c r="E399" i="9"/>
  <c r="E400" i="9"/>
  <c r="E401" i="9"/>
  <c r="E402" i="9"/>
  <c r="E403" i="9"/>
  <c r="E404" i="9"/>
  <c r="E405" i="9"/>
  <c r="E406" i="9"/>
  <c r="E407" i="9"/>
  <c r="E408" i="9"/>
  <c r="E409" i="9"/>
  <c r="E410" i="9"/>
  <c r="E411" i="9"/>
  <c r="E412" i="9"/>
  <c r="E413" i="9"/>
  <c r="E414" i="9"/>
  <c r="E415" i="9"/>
  <c r="E416" i="9"/>
  <c r="E417" i="9"/>
  <c r="E418" i="9"/>
  <c r="E419" i="9"/>
  <c r="E420" i="9"/>
  <c r="E421" i="9"/>
  <c r="E422" i="9"/>
  <c r="E423" i="9"/>
  <c r="E424" i="9"/>
  <c r="E425" i="9"/>
  <c r="E426" i="9"/>
  <c r="E427" i="9"/>
  <c r="E428" i="9"/>
  <c r="E429" i="9"/>
  <c r="E430" i="9"/>
  <c r="E431" i="9"/>
  <c r="E432" i="9"/>
  <c r="E433" i="9"/>
  <c r="E434" i="9"/>
  <c r="E435" i="9"/>
  <c r="E436" i="9"/>
  <c r="E437" i="9"/>
  <c r="E438" i="9"/>
  <c r="E439" i="9"/>
  <c r="E440" i="9"/>
  <c r="E441" i="9"/>
  <c r="E442" i="9"/>
  <c r="E443" i="9"/>
  <c r="E444" i="9"/>
  <c r="E445" i="9"/>
  <c r="E446" i="9"/>
  <c r="E447" i="9"/>
  <c r="E448" i="9"/>
  <c r="E449" i="9"/>
  <c r="E450" i="9"/>
  <c r="E451" i="9"/>
  <c r="E452" i="9"/>
  <c r="E453" i="9"/>
  <c r="E454" i="9"/>
  <c r="E455" i="9"/>
  <c r="E456" i="9"/>
  <c r="E457" i="9"/>
  <c r="E458" i="9"/>
  <c r="E459" i="9"/>
  <c r="E460" i="9"/>
  <c r="E461" i="9"/>
  <c r="E462" i="9"/>
  <c r="E463" i="9"/>
  <c r="E464" i="9"/>
  <c r="E465" i="9"/>
  <c r="E466" i="9"/>
  <c r="E467" i="9"/>
  <c r="E468" i="9"/>
  <c r="E469" i="9"/>
  <c r="E470" i="9"/>
  <c r="E471" i="9"/>
  <c r="E472" i="9"/>
  <c r="E473" i="9"/>
  <c r="E474" i="9"/>
  <c r="E475" i="9"/>
  <c r="E476" i="9"/>
  <c r="E477" i="9"/>
  <c r="E478" i="9"/>
  <c r="E479" i="9"/>
  <c r="E480" i="9"/>
  <c r="E481" i="9"/>
  <c r="E482" i="9"/>
  <c r="E483" i="9"/>
  <c r="E484" i="9"/>
  <c r="E485" i="9"/>
  <c r="E486" i="9"/>
  <c r="E487" i="9"/>
  <c r="E488" i="9"/>
  <c r="E489" i="9"/>
  <c r="E490" i="9"/>
  <c r="E491" i="9"/>
  <c r="E492" i="9"/>
  <c r="E493" i="9"/>
  <c r="E494" i="9"/>
  <c r="E495" i="9"/>
  <c r="E496" i="9"/>
  <c r="E497" i="9"/>
  <c r="E498" i="9"/>
  <c r="E499" i="9"/>
  <c r="E500" i="9"/>
  <c r="E501" i="9"/>
  <c r="E502" i="9"/>
  <c r="E503" i="9"/>
  <c r="E504" i="9"/>
  <c r="E505" i="9"/>
  <c r="E506" i="9"/>
  <c r="E507" i="9"/>
  <c r="E508" i="9"/>
  <c r="E509" i="9"/>
  <c r="E510" i="9"/>
  <c r="E511" i="9"/>
  <c r="E512" i="9"/>
  <c r="E513" i="9"/>
  <c r="E514" i="9"/>
  <c r="E515" i="9"/>
  <c r="E516" i="9"/>
  <c r="E517" i="9"/>
  <c r="E518" i="9"/>
  <c r="E519" i="9"/>
  <c r="E520" i="9"/>
  <c r="E521" i="9"/>
  <c r="E522" i="9"/>
  <c r="E523" i="9"/>
  <c r="E524" i="9"/>
  <c r="E525" i="9"/>
  <c r="E526" i="9"/>
  <c r="E527" i="9"/>
  <c r="E528" i="9"/>
  <c r="E529" i="9"/>
  <c r="E530" i="9"/>
  <c r="E531" i="9"/>
  <c r="E532" i="9"/>
  <c r="E533" i="9"/>
  <c r="E534" i="9"/>
  <c r="E535" i="9"/>
  <c r="E536" i="9"/>
  <c r="E537" i="9"/>
  <c r="E538" i="9"/>
  <c r="E539" i="9"/>
  <c r="E540" i="9"/>
  <c r="E541" i="9"/>
  <c r="E542" i="9"/>
  <c r="E543" i="9"/>
  <c r="E544" i="9"/>
  <c r="E545" i="9"/>
  <c r="E546" i="9"/>
  <c r="E547" i="9"/>
  <c r="E548" i="9"/>
  <c r="E549" i="9"/>
  <c r="E550" i="9"/>
  <c r="E551" i="9"/>
  <c r="E552" i="9"/>
  <c r="E553" i="9"/>
  <c r="E554" i="9"/>
  <c r="E555" i="9"/>
  <c r="E556" i="9"/>
  <c r="E557" i="9"/>
  <c r="E558" i="9"/>
  <c r="E559" i="9"/>
  <c r="E560" i="9"/>
  <c r="E561" i="9"/>
  <c r="E562" i="9"/>
  <c r="E563" i="9"/>
  <c r="E564" i="9"/>
  <c r="E565" i="9"/>
  <c r="E566" i="9"/>
  <c r="E567" i="9"/>
  <c r="E568" i="9"/>
  <c r="E569" i="9"/>
  <c r="E570" i="9"/>
  <c r="E571" i="9"/>
  <c r="E572" i="9"/>
  <c r="E573" i="9"/>
  <c r="E574" i="9"/>
  <c r="E575" i="9"/>
  <c r="E576" i="9"/>
  <c r="E577" i="9"/>
  <c r="E578" i="9"/>
  <c r="E579" i="9"/>
  <c r="E580" i="9"/>
  <c r="E581" i="9"/>
  <c r="E582" i="9"/>
  <c r="E583" i="9"/>
  <c r="E584" i="9"/>
  <c r="E585" i="9"/>
  <c r="E586" i="9"/>
  <c r="E587" i="9"/>
  <c r="E588" i="9"/>
  <c r="E589" i="9"/>
  <c r="E590" i="9"/>
  <c r="E591" i="9"/>
  <c r="E592" i="9"/>
  <c r="E593" i="9"/>
  <c r="E594" i="9"/>
  <c r="E595" i="9"/>
  <c r="E596" i="9"/>
  <c r="E597" i="9"/>
  <c r="E598" i="9"/>
  <c r="E599" i="9"/>
  <c r="E600" i="9"/>
  <c r="E601" i="9"/>
  <c r="E602" i="9"/>
  <c r="E603" i="9"/>
  <c r="E604" i="9"/>
  <c r="E605" i="9"/>
  <c r="E606" i="9"/>
  <c r="E607" i="9"/>
  <c r="E608" i="9"/>
  <c r="E609" i="9"/>
  <c r="E610" i="9"/>
  <c r="E611" i="9"/>
  <c r="E612" i="9"/>
  <c r="E613" i="9"/>
  <c r="E614" i="9"/>
  <c r="E615" i="9"/>
  <c r="E616" i="9"/>
  <c r="E617" i="9"/>
  <c r="E618" i="9"/>
  <c r="E619" i="9"/>
  <c r="E620" i="9"/>
  <c r="E621" i="9"/>
  <c r="E622" i="9"/>
  <c r="E623" i="9"/>
  <c r="E624" i="9"/>
  <c r="E625" i="9"/>
  <c r="E626" i="9"/>
  <c r="E627" i="9"/>
  <c r="E628" i="9"/>
  <c r="E629" i="9"/>
  <c r="E630" i="9"/>
  <c r="E631" i="9"/>
  <c r="E632" i="9"/>
  <c r="E633" i="9"/>
  <c r="E634" i="9"/>
  <c r="E635" i="9"/>
  <c r="E636" i="9"/>
  <c r="E637" i="9"/>
  <c r="E638" i="9"/>
  <c r="E639" i="9"/>
  <c r="E640" i="9"/>
  <c r="E641" i="9"/>
  <c r="E642" i="9"/>
  <c r="E643" i="9"/>
  <c r="E644" i="9"/>
  <c r="E645" i="9"/>
  <c r="E646" i="9"/>
  <c r="E647" i="9"/>
  <c r="E648" i="9"/>
  <c r="E649" i="9"/>
  <c r="E650" i="9"/>
  <c r="E651" i="9"/>
  <c r="E652" i="9"/>
  <c r="E653" i="9"/>
  <c r="E654" i="9"/>
  <c r="E655" i="9"/>
  <c r="E656" i="9"/>
  <c r="E657" i="9"/>
  <c r="E658" i="9"/>
  <c r="E659" i="9"/>
  <c r="E660" i="9"/>
  <c r="E661" i="9"/>
  <c r="E662" i="9"/>
  <c r="E663" i="9"/>
  <c r="E664" i="9"/>
  <c r="E665" i="9"/>
  <c r="E666" i="9"/>
  <c r="E667" i="9"/>
  <c r="E668" i="9"/>
  <c r="E669" i="9"/>
  <c r="E670" i="9"/>
  <c r="E671" i="9"/>
  <c r="E672" i="9"/>
  <c r="E673" i="9"/>
  <c r="E674" i="9"/>
  <c r="E675" i="9"/>
  <c r="E676" i="9"/>
  <c r="E677" i="9"/>
  <c r="E678" i="9"/>
  <c r="E679" i="9"/>
  <c r="E680" i="9"/>
  <c r="E681" i="9"/>
  <c r="E682" i="9"/>
  <c r="E683" i="9"/>
  <c r="E684" i="9"/>
  <c r="E685" i="9"/>
  <c r="E686" i="9"/>
  <c r="E687" i="9"/>
  <c r="E688" i="9"/>
  <c r="E689" i="9"/>
  <c r="E690" i="9"/>
  <c r="E691" i="9"/>
  <c r="E692" i="9"/>
  <c r="E693" i="9"/>
  <c r="E694" i="9"/>
  <c r="E695" i="9"/>
  <c r="E696" i="9"/>
  <c r="E697" i="9"/>
  <c r="E698" i="9"/>
  <c r="E699" i="9"/>
  <c r="E700" i="9"/>
  <c r="E701" i="9"/>
  <c r="E702" i="9"/>
  <c r="E703" i="9"/>
  <c r="E704" i="9"/>
  <c r="E705" i="9"/>
  <c r="E706" i="9"/>
  <c r="E707" i="9"/>
  <c r="E708" i="9"/>
  <c r="E709" i="9"/>
  <c r="E710" i="9"/>
  <c r="E711" i="9"/>
  <c r="E712" i="9"/>
  <c r="E713" i="9"/>
  <c r="E714" i="9"/>
  <c r="E715" i="9"/>
  <c r="E716" i="9"/>
  <c r="E717" i="9"/>
  <c r="E718" i="9"/>
  <c r="E719" i="9"/>
  <c r="E720" i="9"/>
  <c r="E721" i="9"/>
  <c r="E722" i="9"/>
  <c r="E723" i="9"/>
  <c r="E724" i="9"/>
  <c r="E725" i="9"/>
  <c r="E726" i="9"/>
  <c r="E727" i="9"/>
  <c r="E728" i="9"/>
  <c r="E729" i="9"/>
  <c r="E730" i="9"/>
  <c r="E731" i="9"/>
  <c r="E732" i="9"/>
  <c r="E733" i="9"/>
  <c r="E734" i="9"/>
  <c r="E735" i="9"/>
  <c r="E736" i="9"/>
  <c r="E737" i="9"/>
  <c r="E738" i="9"/>
  <c r="E739" i="9"/>
  <c r="E740" i="9"/>
  <c r="E741" i="9"/>
  <c r="E742" i="9"/>
  <c r="E743" i="9"/>
  <c r="E744" i="9"/>
  <c r="E745" i="9"/>
  <c r="E746" i="9"/>
  <c r="E747" i="9"/>
  <c r="E748" i="9"/>
  <c r="E749" i="9"/>
  <c r="E750" i="9"/>
  <c r="E751" i="9"/>
  <c r="E752" i="9"/>
  <c r="E753" i="9"/>
  <c r="E754" i="9"/>
  <c r="E755" i="9"/>
  <c r="E756" i="9"/>
  <c r="E757" i="9"/>
  <c r="E758" i="9"/>
  <c r="E759" i="9"/>
  <c r="E760" i="9"/>
  <c r="E761" i="9"/>
  <c r="E762" i="9"/>
  <c r="E763" i="9"/>
  <c r="E764" i="9"/>
  <c r="E765" i="9"/>
  <c r="E766" i="9"/>
  <c r="E767" i="9"/>
  <c r="E768" i="9"/>
  <c r="E769" i="9"/>
  <c r="E770" i="9"/>
  <c r="E771" i="9"/>
  <c r="E772" i="9"/>
  <c r="E773" i="9"/>
  <c r="E774" i="9"/>
  <c r="E775" i="9"/>
  <c r="E776" i="9"/>
  <c r="E777" i="9"/>
  <c r="E778" i="9"/>
  <c r="E779" i="9"/>
  <c r="E780" i="9"/>
  <c r="E781" i="9"/>
  <c r="E782" i="9"/>
  <c r="E783" i="9"/>
  <c r="E784" i="9"/>
  <c r="E785" i="9"/>
  <c r="E786" i="9"/>
  <c r="E787" i="9"/>
  <c r="E788" i="9"/>
  <c r="E789" i="9"/>
  <c r="E790" i="9"/>
  <c r="E791" i="9"/>
  <c r="E792" i="9"/>
  <c r="E793" i="9"/>
  <c r="E794" i="9"/>
  <c r="E795" i="9"/>
  <c r="E796" i="9"/>
  <c r="E797" i="9"/>
  <c r="E798" i="9"/>
  <c r="E799" i="9"/>
  <c r="E800" i="9"/>
  <c r="E801" i="9"/>
  <c r="E802" i="9"/>
  <c r="E803" i="9"/>
  <c r="E804" i="9"/>
  <c r="E805" i="9"/>
  <c r="E806" i="9"/>
  <c r="E807" i="9"/>
  <c r="E808" i="9"/>
  <c r="E809" i="9"/>
  <c r="E810" i="9"/>
  <c r="E811" i="9"/>
  <c r="E812" i="9"/>
  <c r="E813" i="9"/>
  <c r="E814" i="9"/>
  <c r="E815" i="9"/>
  <c r="E816" i="9"/>
  <c r="E817" i="9"/>
  <c r="E818" i="9"/>
  <c r="E819" i="9"/>
  <c r="E820" i="9"/>
  <c r="E821" i="9"/>
  <c r="E822" i="9"/>
  <c r="E823" i="9"/>
  <c r="E824" i="9"/>
  <c r="E825" i="9"/>
  <c r="E826" i="9"/>
  <c r="E827" i="9"/>
  <c r="E828" i="9"/>
  <c r="E829" i="9"/>
  <c r="E830" i="9"/>
  <c r="E831" i="9"/>
  <c r="E832" i="9"/>
  <c r="E833" i="9"/>
  <c r="E834" i="9"/>
  <c r="E835" i="9"/>
  <c r="E836" i="9"/>
  <c r="E837" i="9"/>
  <c r="E838" i="9"/>
  <c r="E839" i="9"/>
  <c r="E840" i="9"/>
  <c r="E841" i="9"/>
  <c r="E842" i="9"/>
  <c r="E843" i="9"/>
  <c r="E844" i="9"/>
  <c r="E845" i="9"/>
  <c r="E846" i="9"/>
  <c r="E847" i="9"/>
  <c r="E848" i="9"/>
  <c r="E849" i="9"/>
  <c r="E850" i="9"/>
  <c r="E851" i="9"/>
  <c r="E852" i="9"/>
  <c r="E853" i="9"/>
  <c r="E854" i="9"/>
  <c r="E855" i="9"/>
  <c r="E856" i="9"/>
  <c r="E857" i="9"/>
  <c r="E858" i="9"/>
  <c r="E859" i="9"/>
  <c r="E860" i="9"/>
  <c r="E861" i="9"/>
  <c r="E862" i="9"/>
  <c r="E863" i="9"/>
  <c r="E864" i="9"/>
  <c r="E865" i="9"/>
  <c r="E866" i="9"/>
  <c r="E867" i="9"/>
  <c r="E868" i="9"/>
  <c r="E869" i="9"/>
  <c r="E870" i="9"/>
  <c r="E871" i="9"/>
  <c r="E872" i="9"/>
  <c r="E873" i="9"/>
  <c r="E874" i="9"/>
  <c r="E875" i="9"/>
  <c r="E876" i="9"/>
  <c r="E877" i="9"/>
  <c r="E878" i="9"/>
  <c r="E879" i="9"/>
  <c r="E880" i="9"/>
  <c r="E881" i="9"/>
  <c r="E882" i="9"/>
  <c r="E883" i="9"/>
  <c r="E884" i="9"/>
  <c r="E885" i="9"/>
  <c r="E886" i="9"/>
  <c r="E887" i="9"/>
  <c r="E888" i="9"/>
  <c r="E889" i="9"/>
  <c r="E890" i="9"/>
  <c r="E891" i="9"/>
  <c r="E892" i="9"/>
  <c r="E893" i="9"/>
  <c r="E894" i="9"/>
  <c r="E895" i="9"/>
  <c r="E896" i="9"/>
  <c r="E897" i="9"/>
  <c r="E898" i="9"/>
  <c r="E899" i="9"/>
  <c r="E900" i="9"/>
  <c r="E901" i="9"/>
  <c r="E902" i="9"/>
  <c r="E903" i="9"/>
  <c r="E904" i="9"/>
  <c r="E905" i="9"/>
  <c r="E906" i="9"/>
  <c r="E907" i="9"/>
  <c r="E908" i="9"/>
  <c r="E909" i="9"/>
  <c r="E910" i="9"/>
  <c r="E911" i="9"/>
  <c r="E912" i="9"/>
  <c r="E913" i="9"/>
  <c r="E914" i="9"/>
  <c r="E915" i="9"/>
  <c r="E916" i="9"/>
  <c r="E917" i="9"/>
  <c r="E918" i="9"/>
  <c r="E919" i="9"/>
  <c r="E920" i="9"/>
  <c r="E921" i="9"/>
  <c r="E922" i="9"/>
  <c r="E923" i="9"/>
  <c r="E924" i="9"/>
  <c r="E925" i="9"/>
  <c r="E926" i="9"/>
  <c r="E927" i="9"/>
  <c r="E928" i="9"/>
  <c r="E929" i="9"/>
  <c r="E930" i="9"/>
  <c r="E931" i="9"/>
  <c r="E932" i="9"/>
  <c r="E933" i="9"/>
  <c r="E934" i="9"/>
  <c r="E935" i="9"/>
  <c r="E936" i="9"/>
  <c r="E937" i="9"/>
  <c r="E938" i="9"/>
  <c r="E939" i="9"/>
  <c r="E940" i="9"/>
  <c r="E941" i="9"/>
  <c r="E942" i="9"/>
  <c r="E943" i="9"/>
  <c r="E944" i="9"/>
  <c r="E945" i="9"/>
  <c r="E946" i="9"/>
  <c r="E947" i="9"/>
  <c r="E948" i="9"/>
  <c r="E949" i="9"/>
  <c r="E950" i="9"/>
  <c r="E951" i="9"/>
  <c r="E952" i="9"/>
  <c r="E953" i="9"/>
  <c r="E954" i="9"/>
  <c r="E955" i="9"/>
  <c r="E956" i="9"/>
  <c r="E957" i="9"/>
  <c r="E958" i="9"/>
  <c r="E959" i="9"/>
  <c r="E960" i="9"/>
  <c r="E961" i="9"/>
  <c r="E962" i="9"/>
  <c r="E963" i="9"/>
  <c r="E964" i="9"/>
  <c r="E965" i="9"/>
  <c r="E966" i="9"/>
  <c r="E967" i="9"/>
  <c r="E968" i="9"/>
  <c r="E969" i="9"/>
  <c r="E970" i="9"/>
  <c r="E971" i="9"/>
  <c r="E972" i="9"/>
  <c r="E973" i="9"/>
  <c r="E974" i="9"/>
  <c r="E975" i="9"/>
  <c r="E976" i="9"/>
  <c r="E977" i="9"/>
  <c r="E978" i="9"/>
  <c r="E979" i="9"/>
  <c r="E980" i="9"/>
  <c r="E981" i="9"/>
  <c r="E982" i="9"/>
  <c r="E983" i="9"/>
  <c r="E984" i="9"/>
  <c r="E985" i="9"/>
  <c r="E986" i="9"/>
  <c r="E987" i="9"/>
  <c r="E988" i="9"/>
  <c r="E989" i="9"/>
  <c r="E990" i="9"/>
  <c r="E991" i="9"/>
  <c r="E992" i="9"/>
  <c r="E993" i="9"/>
  <c r="E994" i="9"/>
  <c r="E995" i="9"/>
  <c r="E996" i="9"/>
  <c r="E997" i="9"/>
  <c r="E998" i="9"/>
  <c r="E999" i="9"/>
  <c r="E1000" i="9"/>
  <c r="E1001" i="9"/>
  <c r="E1002" i="9"/>
  <c r="E1003" i="9"/>
  <c r="E1004" i="9"/>
  <c r="E1005" i="9"/>
  <c r="E1006" i="9"/>
  <c r="E1007" i="9"/>
  <c r="E1008" i="9"/>
  <c r="E1009" i="9"/>
  <c r="E1010" i="9"/>
  <c r="E1011" i="9"/>
  <c r="E1012" i="9"/>
  <c r="E1013" i="9"/>
  <c r="E1014" i="9"/>
  <c r="E1015" i="9"/>
  <c r="E1016" i="9"/>
  <c r="E1017" i="9"/>
  <c r="E1018" i="9"/>
  <c r="E1019" i="9"/>
  <c r="E1020" i="9"/>
  <c r="E1021" i="9"/>
  <c r="E1022" i="9"/>
  <c r="E1023" i="9"/>
  <c r="E1024" i="9"/>
  <c r="E1025" i="9"/>
  <c r="E1026" i="9"/>
  <c r="E1027" i="9"/>
  <c r="E1028" i="9"/>
  <c r="E1029" i="9"/>
  <c r="E1030" i="9"/>
  <c r="E1031" i="9"/>
  <c r="E1032" i="9"/>
  <c r="E1033" i="9"/>
  <c r="E1034" i="9"/>
  <c r="E1035" i="9"/>
  <c r="E1036" i="9"/>
  <c r="E1037" i="9"/>
  <c r="E1038" i="9"/>
  <c r="E1039" i="9"/>
  <c r="E1040" i="9"/>
  <c r="E1041" i="9"/>
  <c r="E1042" i="9"/>
  <c r="E1043" i="9"/>
  <c r="E1044" i="9"/>
  <c r="E1045" i="9"/>
  <c r="E1046" i="9"/>
  <c r="E1047" i="9"/>
  <c r="E1048" i="9"/>
  <c r="E1049" i="9"/>
  <c r="E1050" i="9"/>
  <c r="E1051" i="9"/>
  <c r="E1052" i="9"/>
  <c r="E1053" i="9"/>
  <c r="E1054" i="9"/>
  <c r="E1055" i="9"/>
  <c r="E1056" i="9"/>
  <c r="E1057" i="9"/>
  <c r="E1058" i="9"/>
  <c r="E1059" i="9"/>
  <c r="E1060" i="9"/>
  <c r="E1061" i="9"/>
  <c r="E1062" i="9"/>
  <c r="E1063" i="9"/>
  <c r="E1064" i="9"/>
  <c r="E1065" i="9"/>
  <c r="E1066" i="9"/>
  <c r="E1067" i="9"/>
  <c r="E1068" i="9"/>
  <c r="E1069" i="9"/>
  <c r="E1070" i="9"/>
  <c r="E1071" i="9"/>
  <c r="E1072" i="9"/>
  <c r="E1073" i="9"/>
  <c r="E1074" i="9"/>
  <c r="E1075" i="9"/>
  <c r="E1076" i="9"/>
  <c r="E1077" i="9"/>
  <c r="E1078" i="9"/>
  <c r="E1079" i="9"/>
  <c r="E1080" i="9"/>
  <c r="E1081" i="9"/>
  <c r="E1082" i="9"/>
  <c r="E1083" i="9"/>
  <c r="E1084" i="9"/>
  <c r="E1085" i="9"/>
  <c r="E1086" i="9"/>
  <c r="E1087" i="9"/>
  <c r="E1088" i="9"/>
  <c r="E1089" i="9"/>
  <c r="E1090" i="9"/>
  <c r="E1091" i="9"/>
  <c r="E1092" i="9"/>
  <c r="E1093" i="9"/>
  <c r="E1094" i="9"/>
  <c r="E1095" i="9"/>
  <c r="E1096" i="9"/>
  <c r="E1097" i="9"/>
  <c r="E1098" i="9"/>
  <c r="E1099" i="9"/>
  <c r="E1100" i="9"/>
  <c r="E1101" i="9"/>
  <c r="E1102" i="9"/>
  <c r="E1103" i="9"/>
  <c r="E1104" i="9"/>
  <c r="E1105" i="9"/>
  <c r="E1106" i="9"/>
  <c r="E1107" i="9"/>
  <c r="E1108" i="9"/>
  <c r="E1109" i="9"/>
  <c r="E1110" i="9"/>
  <c r="E1111" i="9"/>
  <c r="E1112" i="9"/>
  <c r="E1113" i="9"/>
  <c r="E1114" i="9"/>
  <c r="E1115" i="9"/>
  <c r="E1116" i="9"/>
  <c r="E1117" i="9"/>
  <c r="E1118" i="9"/>
  <c r="E1119" i="9"/>
  <c r="E1120" i="9"/>
  <c r="E1121" i="9"/>
  <c r="E1122" i="9"/>
  <c r="E1123" i="9"/>
  <c r="E1124" i="9"/>
  <c r="E1125" i="9"/>
  <c r="E1126" i="9"/>
  <c r="E1127" i="9"/>
  <c r="E1128" i="9"/>
  <c r="E1129" i="9"/>
  <c r="E1130" i="9"/>
  <c r="E1131" i="9"/>
  <c r="E1132" i="9"/>
  <c r="E1133" i="9"/>
  <c r="E1134" i="9"/>
  <c r="E1135" i="9"/>
  <c r="E1136" i="9"/>
  <c r="E1137" i="9"/>
  <c r="E1138" i="9"/>
  <c r="E1139" i="9"/>
  <c r="E1140" i="9"/>
  <c r="E1141" i="9"/>
  <c r="E1142" i="9"/>
  <c r="E1143" i="9"/>
  <c r="E1144" i="9"/>
  <c r="E1145" i="9"/>
  <c r="E1146" i="9"/>
  <c r="E1147" i="9"/>
  <c r="E1148" i="9"/>
  <c r="E1149" i="9"/>
  <c r="E1150" i="9"/>
  <c r="E1151" i="9"/>
  <c r="E1152" i="9"/>
  <c r="E1153" i="9"/>
  <c r="E1154" i="9"/>
  <c r="E1155" i="9"/>
  <c r="E1156" i="9"/>
  <c r="E1157" i="9"/>
  <c r="E1158" i="9"/>
  <c r="E1159" i="9"/>
  <c r="E1160" i="9"/>
  <c r="E1161" i="9"/>
  <c r="E1162" i="9"/>
  <c r="E1163" i="9"/>
  <c r="E1164" i="9"/>
  <c r="E1165" i="9"/>
  <c r="E1166" i="9"/>
  <c r="E1167" i="9"/>
  <c r="E1168" i="9"/>
  <c r="E1169" i="9"/>
  <c r="E1170" i="9"/>
  <c r="E1171" i="9"/>
  <c r="E1172" i="9"/>
  <c r="E1173" i="9"/>
  <c r="E1174" i="9"/>
  <c r="E1175" i="9"/>
  <c r="E1176" i="9"/>
  <c r="E1177" i="9"/>
  <c r="E1178" i="9"/>
  <c r="E1179" i="9"/>
  <c r="E1180" i="9"/>
  <c r="E1181" i="9"/>
  <c r="E1182" i="9"/>
  <c r="E1183" i="9"/>
  <c r="E1184" i="9"/>
  <c r="E1185" i="9"/>
  <c r="E1186" i="9"/>
  <c r="E1187" i="9"/>
  <c r="E1188" i="9"/>
  <c r="E1189" i="9"/>
  <c r="E1190" i="9"/>
  <c r="E1191" i="9"/>
  <c r="E1192" i="9"/>
  <c r="E1193" i="9"/>
  <c r="E1194" i="9"/>
  <c r="E1195" i="9"/>
  <c r="E1196" i="9"/>
  <c r="E1197" i="9"/>
  <c r="E1198" i="9"/>
  <c r="E1199" i="9"/>
  <c r="E1200" i="9"/>
  <c r="E1201" i="9"/>
  <c r="E1202" i="9"/>
  <c r="E1203" i="9"/>
  <c r="E1204" i="9"/>
  <c r="E1205" i="9"/>
  <c r="E1206" i="9"/>
  <c r="E1207" i="9"/>
  <c r="E1208" i="9"/>
  <c r="E1209" i="9"/>
  <c r="E1210" i="9"/>
  <c r="E1211" i="9"/>
  <c r="E1212" i="9"/>
  <c r="E1213" i="9"/>
  <c r="E1214" i="9"/>
  <c r="E1215" i="9"/>
  <c r="E1216" i="9"/>
  <c r="E1217" i="9"/>
  <c r="E1218" i="9"/>
  <c r="E1219" i="9"/>
  <c r="E1220" i="9"/>
  <c r="E1221" i="9"/>
  <c r="E1222" i="9"/>
  <c r="E1223" i="9"/>
  <c r="E1224" i="9"/>
  <c r="E1225" i="9"/>
  <c r="E1226" i="9"/>
  <c r="E1227" i="9"/>
  <c r="E1228" i="9"/>
  <c r="E1229" i="9"/>
  <c r="E1230" i="9"/>
  <c r="E1231" i="9"/>
  <c r="E1232" i="9"/>
  <c r="E1233" i="9"/>
  <c r="E1234" i="9"/>
  <c r="E1235" i="9"/>
  <c r="E1236" i="9"/>
  <c r="E1237" i="9"/>
  <c r="E1238" i="9"/>
  <c r="E1239" i="9"/>
  <c r="E1240" i="9"/>
  <c r="E1241" i="9"/>
  <c r="E1242" i="9"/>
  <c r="E1243" i="9"/>
  <c r="E1244" i="9"/>
  <c r="E1245" i="9"/>
  <c r="E1246" i="9"/>
  <c r="E1247" i="9"/>
  <c r="E1248" i="9"/>
  <c r="E1249" i="9"/>
  <c r="E1250" i="9"/>
  <c r="E1251" i="9"/>
  <c r="E1252" i="9"/>
  <c r="E1253" i="9"/>
  <c r="E1254" i="9"/>
  <c r="E1255" i="9"/>
  <c r="E1256" i="9"/>
  <c r="E1257" i="9"/>
  <c r="E1258" i="9"/>
  <c r="E1259" i="9"/>
  <c r="E1260" i="9"/>
  <c r="E1261" i="9"/>
  <c r="E1262" i="9"/>
  <c r="E1263" i="9"/>
  <c r="E1264" i="9"/>
  <c r="E1265" i="9"/>
  <c r="E1266" i="9"/>
  <c r="E1267" i="9"/>
  <c r="E1268" i="9"/>
  <c r="E1269" i="9"/>
  <c r="E1270" i="9"/>
  <c r="E1271" i="9"/>
  <c r="E1272" i="9"/>
  <c r="E1273" i="9"/>
  <c r="E1274" i="9"/>
  <c r="E1275" i="9"/>
  <c r="E1276" i="9"/>
  <c r="E1277" i="9"/>
  <c r="E1278" i="9"/>
  <c r="E1279" i="9"/>
  <c r="E1280" i="9"/>
  <c r="E1281" i="9"/>
  <c r="E1282" i="9"/>
  <c r="E1283" i="9"/>
  <c r="E1284" i="9"/>
  <c r="E1285" i="9"/>
  <c r="E1286" i="9"/>
  <c r="E1287" i="9"/>
  <c r="E1288" i="9"/>
  <c r="E1289" i="9"/>
  <c r="E1290" i="9"/>
  <c r="E1291" i="9"/>
  <c r="E1292" i="9"/>
  <c r="E1293" i="9"/>
  <c r="E1294" i="9"/>
  <c r="E1295" i="9"/>
  <c r="E1296" i="9"/>
  <c r="E1297" i="9"/>
  <c r="E1298" i="9"/>
  <c r="E1299" i="9"/>
  <c r="E1300" i="9"/>
  <c r="E1301" i="9"/>
  <c r="E1302" i="9"/>
  <c r="E1303" i="9"/>
  <c r="E1304" i="9"/>
  <c r="E1305" i="9"/>
  <c r="E1306" i="9"/>
  <c r="E1307" i="9"/>
  <c r="E1308" i="9"/>
  <c r="E1309" i="9"/>
  <c r="E1310" i="9"/>
  <c r="E1311" i="9"/>
  <c r="E1312" i="9"/>
  <c r="E1313" i="9"/>
  <c r="E1314" i="9"/>
  <c r="E1315" i="9"/>
  <c r="E1316" i="9"/>
  <c r="E1317" i="9"/>
  <c r="E1318" i="9"/>
  <c r="E1319" i="9"/>
  <c r="E1320" i="9"/>
  <c r="E1321" i="9"/>
  <c r="E1322" i="9"/>
  <c r="E1323" i="9"/>
  <c r="E1324" i="9"/>
  <c r="E1325" i="9"/>
  <c r="E1326" i="9"/>
  <c r="E1327" i="9"/>
  <c r="E1328" i="9"/>
  <c r="E1329" i="9"/>
  <c r="E1330" i="9"/>
  <c r="E1331" i="9"/>
  <c r="E1332" i="9"/>
  <c r="E1333" i="9"/>
  <c r="E1334" i="9"/>
  <c r="E1335" i="9"/>
  <c r="E1336" i="9"/>
  <c r="E1337" i="9"/>
  <c r="E1338" i="9"/>
  <c r="E1339" i="9"/>
  <c r="E1340" i="9"/>
  <c r="E1341" i="9"/>
  <c r="E1342" i="9"/>
  <c r="E1343" i="9"/>
  <c r="E1344" i="9"/>
  <c r="E1345" i="9"/>
  <c r="E1346" i="9"/>
  <c r="E1347" i="9"/>
  <c r="E1348" i="9"/>
  <c r="E1349" i="9"/>
  <c r="E1350" i="9"/>
  <c r="E1351" i="9"/>
  <c r="E1352" i="9"/>
  <c r="E1353" i="9"/>
  <c r="E1354" i="9"/>
  <c r="E1355" i="9"/>
  <c r="E1356" i="9"/>
  <c r="E1357" i="9"/>
  <c r="E1358" i="9"/>
  <c r="E1359" i="9"/>
  <c r="E1360" i="9"/>
  <c r="E1361" i="9"/>
  <c r="E1362" i="9"/>
  <c r="E1363" i="9"/>
  <c r="E1364" i="9"/>
  <c r="E1365" i="9"/>
  <c r="E1366" i="9"/>
  <c r="E1367" i="9"/>
  <c r="E1368" i="9"/>
  <c r="E1369" i="9"/>
  <c r="E1370" i="9"/>
  <c r="E1371" i="9"/>
  <c r="E1372" i="9"/>
  <c r="E1373" i="9"/>
  <c r="E1374" i="9"/>
  <c r="E1375" i="9"/>
  <c r="E1376" i="9"/>
  <c r="E1377" i="9"/>
  <c r="E1378" i="9"/>
  <c r="E1379" i="9"/>
  <c r="E1380" i="9"/>
  <c r="E1381" i="9"/>
  <c r="E1382" i="9"/>
  <c r="E1383" i="9"/>
  <c r="E1384" i="9"/>
  <c r="E1385" i="9"/>
  <c r="E1386" i="9"/>
  <c r="E1387" i="9"/>
  <c r="E1388" i="9"/>
  <c r="E1389" i="9"/>
  <c r="E1390" i="9"/>
  <c r="E1391" i="9"/>
  <c r="E1392" i="9"/>
  <c r="E1393" i="9"/>
  <c r="E1394" i="9"/>
  <c r="E1395" i="9"/>
  <c r="E1396" i="9"/>
  <c r="E1397" i="9"/>
  <c r="E1398" i="9"/>
  <c r="E1399" i="9"/>
  <c r="E1400" i="9"/>
  <c r="E1401" i="9"/>
  <c r="E1402" i="9"/>
  <c r="E1403" i="9"/>
  <c r="E1404" i="9"/>
  <c r="E1405" i="9"/>
  <c r="E1406" i="9"/>
  <c r="E1407" i="9"/>
  <c r="E1408" i="9"/>
  <c r="E1409" i="9"/>
  <c r="E1410" i="9"/>
  <c r="E1411" i="9"/>
  <c r="E1412" i="9"/>
  <c r="E1413" i="9"/>
  <c r="E1414" i="9"/>
  <c r="E1415" i="9"/>
  <c r="E1416" i="9"/>
  <c r="E1417" i="9"/>
  <c r="E1418" i="9"/>
  <c r="E1419" i="9"/>
  <c r="E1420" i="9"/>
  <c r="E1421" i="9"/>
  <c r="E1422" i="9"/>
  <c r="E1423" i="9"/>
  <c r="E1424" i="9"/>
  <c r="E1425" i="9"/>
  <c r="E1426" i="9"/>
  <c r="E1427" i="9"/>
  <c r="E1428" i="9"/>
  <c r="E1429" i="9"/>
  <c r="E1430" i="9"/>
  <c r="E1431" i="9"/>
  <c r="E1432" i="9"/>
  <c r="E1433" i="9"/>
  <c r="E1434" i="9"/>
  <c r="E1435" i="9"/>
  <c r="E1436" i="9"/>
  <c r="E1437" i="9"/>
  <c r="E1438" i="9"/>
  <c r="E1439" i="9"/>
  <c r="E1440" i="9"/>
  <c r="E1441" i="9"/>
  <c r="E1442" i="9"/>
  <c r="E1443" i="9"/>
  <c r="E1444" i="9"/>
  <c r="E1445" i="9"/>
  <c r="E1446" i="9"/>
  <c r="E1447" i="9"/>
  <c r="E1448" i="9"/>
  <c r="E1449" i="9"/>
  <c r="E1450" i="9"/>
  <c r="E1451" i="9"/>
  <c r="E1452" i="9"/>
  <c r="E1453" i="9"/>
  <c r="E1454" i="9"/>
  <c r="E1455" i="9"/>
  <c r="E1456" i="9"/>
  <c r="E1457" i="9"/>
  <c r="E1458" i="9"/>
  <c r="E1459" i="9"/>
  <c r="E1460" i="9"/>
  <c r="E1461" i="9"/>
  <c r="E1462" i="9"/>
  <c r="E1463" i="9"/>
  <c r="E1464" i="9"/>
  <c r="E1465" i="9"/>
  <c r="E1466" i="9"/>
  <c r="E1467" i="9"/>
  <c r="E1468" i="9"/>
  <c r="E1469" i="9"/>
  <c r="E1470" i="9"/>
  <c r="E1471" i="9"/>
  <c r="E1472" i="9"/>
  <c r="E1473" i="9"/>
  <c r="E1474" i="9"/>
  <c r="E1475" i="9"/>
  <c r="E1476" i="9"/>
  <c r="E1477" i="9"/>
  <c r="E1478" i="9"/>
  <c r="E1479" i="9"/>
  <c r="E1480" i="9"/>
  <c r="E1481" i="9"/>
  <c r="E1482" i="9"/>
  <c r="E1483" i="9"/>
  <c r="E1484" i="9"/>
  <c r="E1485" i="9"/>
  <c r="E1486" i="9"/>
  <c r="E1487" i="9"/>
  <c r="E1488" i="9"/>
  <c r="E1489" i="9"/>
  <c r="E1490" i="9"/>
  <c r="E1491" i="9"/>
  <c r="E1492" i="9"/>
  <c r="E1493" i="9"/>
  <c r="E1494" i="9"/>
  <c r="E1495" i="9"/>
  <c r="E1496" i="9"/>
  <c r="E1497" i="9"/>
  <c r="E1498" i="9"/>
  <c r="E1499" i="9"/>
  <c r="E1500" i="9"/>
  <c r="E1501" i="9"/>
  <c r="E1502" i="9"/>
  <c r="E1503" i="9"/>
  <c r="E1504" i="9"/>
  <c r="E1505" i="9"/>
  <c r="E1506" i="9"/>
  <c r="E1507" i="9"/>
  <c r="E1508" i="9"/>
  <c r="E1509" i="9"/>
  <c r="E1510" i="9"/>
  <c r="E1511" i="9"/>
  <c r="E1512" i="9"/>
  <c r="E1513" i="9"/>
  <c r="E1514" i="9"/>
  <c r="E1515" i="9"/>
  <c r="E1516" i="9"/>
  <c r="E1517" i="9"/>
  <c r="E1518" i="9"/>
  <c r="E1519" i="9"/>
  <c r="E1520" i="9"/>
  <c r="E1521" i="9"/>
  <c r="E1522" i="9"/>
  <c r="E1523" i="9"/>
  <c r="E1524" i="9"/>
  <c r="E1525" i="9"/>
  <c r="E1526" i="9"/>
  <c r="E1527" i="9"/>
  <c r="E1528" i="9"/>
  <c r="E1529" i="9"/>
  <c r="E1530" i="9"/>
  <c r="E1531" i="9"/>
  <c r="E1532" i="9"/>
  <c r="E1533" i="9"/>
  <c r="E1534" i="9"/>
  <c r="E1535" i="9"/>
  <c r="E1536" i="9"/>
  <c r="E1537" i="9"/>
  <c r="E1538" i="9"/>
  <c r="E1539" i="9"/>
  <c r="E1540" i="9"/>
  <c r="E1541" i="9"/>
  <c r="E1542" i="9"/>
  <c r="E1543" i="9"/>
  <c r="E1544" i="9"/>
  <c r="E1545" i="9"/>
  <c r="E1546" i="9"/>
  <c r="E1547" i="9"/>
  <c r="E1548" i="9"/>
  <c r="E1549" i="9"/>
  <c r="E1550" i="9"/>
  <c r="E1551" i="9"/>
  <c r="E1552" i="9"/>
  <c r="E1553" i="9"/>
  <c r="E1554" i="9"/>
  <c r="E1555" i="9"/>
  <c r="E1556" i="9"/>
  <c r="E1557" i="9"/>
  <c r="E1558" i="9"/>
  <c r="E1559" i="9"/>
  <c r="E1560" i="9"/>
  <c r="E1561" i="9"/>
  <c r="E2" i="9"/>
  <c r="C27" i="1"/>
  <c r="C25" i="1"/>
  <c r="C24" i="1"/>
  <c r="C13" i="1"/>
  <c r="C10" i="1"/>
  <c r="C9" i="1"/>
  <c r="D34" i="2"/>
  <c r="E34" i="2"/>
  <c r="F34" i="2"/>
  <c r="G34" i="2"/>
  <c r="E30" i="2"/>
  <c r="E12" i="7"/>
  <c r="F12" i="7"/>
  <c r="G12" i="7"/>
  <c r="D12" i="7"/>
  <c r="E11" i="7"/>
  <c r="F11" i="7"/>
  <c r="G11" i="7"/>
  <c r="D11" i="7"/>
  <c r="E12" i="2" l="1"/>
  <c r="F12" i="2"/>
  <c r="G12" i="2"/>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D1414" i="5"/>
  <c r="D1415" i="5"/>
  <c r="D1416" i="5"/>
  <c r="D1417" i="5"/>
  <c r="D1418" i="5"/>
  <c r="D1419" i="5"/>
  <c r="D1420" i="5"/>
  <c r="D1421" i="5"/>
  <c r="D1422" i="5"/>
  <c r="D1423" i="5"/>
  <c r="D1424" i="5"/>
  <c r="D1425" i="5"/>
  <c r="D1426" i="5"/>
  <c r="D1427" i="5"/>
  <c r="D1428" i="5"/>
  <c r="D1429" i="5"/>
  <c r="D1430" i="5"/>
  <c r="D1431" i="5"/>
  <c r="D1432" i="5"/>
  <c r="D1433" i="5"/>
  <c r="D1434" i="5"/>
  <c r="D1435" i="5"/>
  <c r="D1436" i="5"/>
  <c r="D1437" i="5"/>
  <c r="D1438" i="5"/>
  <c r="D1439" i="5"/>
  <c r="D1440" i="5"/>
  <c r="D1441" i="5"/>
  <c r="D1442" i="5"/>
  <c r="D1443" i="5"/>
  <c r="D1444" i="5"/>
  <c r="D1445" i="5"/>
  <c r="D1446" i="5"/>
  <c r="D1447" i="5"/>
  <c r="D1448" i="5"/>
  <c r="D1449" i="5"/>
  <c r="D1450" i="5"/>
  <c r="D1451" i="5"/>
  <c r="D1452" i="5"/>
  <c r="D1453" i="5"/>
  <c r="D1454" i="5"/>
  <c r="D1455" i="5"/>
  <c r="D1456" i="5"/>
  <c r="D1457" i="5"/>
  <c r="D1458" i="5"/>
  <c r="D1459" i="5"/>
  <c r="D1460" i="5"/>
  <c r="D1461" i="5"/>
  <c r="D1462" i="5"/>
  <c r="D1463" i="5"/>
  <c r="D1464" i="5"/>
  <c r="D1465" i="5"/>
  <c r="D1466" i="5"/>
  <c r="D1467" i="5"/>
  <c r="D1468" i="5"/>
  <c r="D1469" i="5"/>
  <c r="D1470" i="5"/>
  <c r="D1471" i="5"/>
  <c r="D1472" i="5"/>
  <c r="D1473" i="5"/>
  <c r="D1474" i="5"/>
  <c r="D1475" i="5"/>
  <c r="D1476" i="5"/>
  <c r="D1477" i="5"/>
  <c r="D1478" i="5"/>
  <c r="D1479" i="5"/>
  <c r="D1480" i="5"/>
  <c r="D1481" i="5"/>
  <c r="D1482" i="5"/>
  <c r="D1483" i="5"/>
  <c r="D1484" i="5"/>
  <c r="D1485" i="5"/>
  <c r="D1486" i="5"/>
  <c r="D1487" i="5"/>
  <c r="D1488" i="5"/>
  <c r="D1489" i="5"/>
  <c r="D1490" i="5"/>
  <c r="D1491" i="5"/>
  <c r="D1492" i="5"/>
  <c r="D1493" i="5"/>
  <c r="D1494" i="5"/>
  <c r="D1495" i="5"/>
  <c r="D1496" i="5"/>
  <c r="D1497" i="5"/>
  <c r="D1498" i="5"/>
  <c r="D1499" i="5"/>
  <c r="D1500" i="5"/>
  <c r="D1501" i="5"/>
  <c r="D1502" i="5"/>
  <c r="D1503" i="5"/>
  <c r="D1504" i="5"/>
  <c r="D1505" i="5"/>
  <c r="D1506" i="5"/>
  <c r="D1507" i="5"/>
  <c r="D1508" i="5"/>
  <c r="D1509" i="5"/>
  <c r="D1510" i="5"/>
  <c r="D1511" i="5"/>
  <c r="D1512" i="5"/>
  <c r="D1513" i="5"/>
  <c r="D1514" i="5"/>
  <c r="D1515" i="5"/>
  <c r="D1516" i="5"/>
  <c r="D1517" i="5"/>
  <c r="D1518" i="5"/>
  <c r="D1519" i="5"/>
  <c r="D1520" i="5"/>
  <c r="D1521" i="5"/>
  <c r="D1522" i="5"/>
  <c r="D1523" i="5"/>
  <c r="D1524" i="5"/>
  <c r="D1525" i="5"/>
  <c r="D1526" i="5"/>
  <c r="D1527" i="5"/>
  <c r="D1528" i="5"/>
  <c r="D1529" i="5"/>
  <c r="D1530" i="5"/>
  <c r="D1531" i="5"/>
  <c r="D1532" i="5"/>
  <c r="D1533" i="5"/>
  <c r="D1534" i="5"/>
  <c r="D1535" i="5"/>
  <c r="D1536" i="5"/>
  <c r="D1537" i="5"/>
  <c r="D1538" i="5"/>
  <c r="D1539" i="5"/>
  <c r="D1540" i="5"/>
  <c r="D1541" i="5"/>
  <c r="D1542" i="5"/>
  <c r="D1543" i="5"/>
  <c r="D1544" i="5"/>
  <c r="D1545" i="5"/>
  <c r="D1546" i="5"/>
  <c r="D1547" i="5"/>
  <c r="D1548" i="5"/>
  <c r="D1549" i="5"/>
  <c r="D1550" i="5"/>
  <c r="D1551" i="5"/>
  <c r="D1552" i="5"/>
  <c r="D1553" i="5"/>
  <c r="D1554" i="5"/>
  <c r="D1555" i="5"/>
  <c r="D1556" i="5"/>
  <c r="D1557" i="5"/>
  <c r="D1558" i="5"/>
  <c r="D1559" i="5"/>
  <c r="D1560" i="5"/>
  <c r="D1561" i="5"/>
  <c r="D2" i="5"/>
  <c r="M9" i="2"/>
  <c r="M14" i="2" s="1"/>
  <c r="M20" i="2" s="1"/>
  <c r="M23" i="2" s="1"/>
  <c r="N9" i="2"/>
  <c r="N14" i="2" s="1"/>
  <c r="N20" i="2" s="1"/>
  <c r="N23" i="2" s="1"/>
  <c r="O9" i="2"/>
  <c r="O14" i="2" s="1"/>
  <c r="O20" i="2" s="1"/>
  <c r="O23" i="2" s="1"/>
  <c r="P9" i="2"/>
  <c r="P14" i="2" s="1"/>
  <c r="P20" i="2" s="1"/>
  <c r="P23" i="2" s="1"/>
  <c r="Q9" i="2"/>
  <c r="Q14" i="2" s="1"/>
  <c r="Q20" i="2" s="1"/>
  <c r="Q23" i="2" s="1"/>
  <c r="R9" i="2"/>
  <c r="R14" i="2" s="1"/>
  <c r="R20" i="2" s="1"/>
  <c r="R23" i="2" s="1"/>
  <c r="S9" i="2"/>
  <c r="S14" i="2" s="1"/>
  <c r="S20" i="2" s="1"/>
  <c r="S23" i="2" s="1"/>
  <c r="T9" i="2"/>
  <c r="T14" i="2" s="1"/>
  <c r="T20" i="2" s="1"/>
  <c r="T23" i="2" s="1"/>
  <c r="U9" i="2"/>
  <c r="U14" i="2" s="1"/>
  <c r="U20" i="2" s="1"/>
  <c r="U23" i="2" s="1"/>
  <c r="V9" i="2"/>
  <c r="V14" i="2" s="1"/>
  <c r="V20" i="2" s="1"/>
  <c r="V23" i="2" s="1"/>
  <c r="W9" i="2"/>
  <c r="W14" i="2" s="1"/>
  <c r="W20" i="2" s="1"/>
  <c r="W23" i="2" s="1"/>
  <c r="X9" i="2"/>
  <c r="X14" i="2" s="1"/>
  <c r="X20" i="2" s="1"/>
  <c r="X23" i="2" s="1"/>
  <c r="Y9" i="2"/>
  <c r="Y14" i="2" s="1"/>
  <c r="Y20" i="2" s="1"/>
  <c r="Y23" i="2" s="1"/>
  <c r="L9" i="2"/>
  <c r="L14" i="2" s="1"/>
  <c r="L20" i="2" s="1"/>
  <c r="L23" i="2" s="1"/>
  <c r="D9" i="2"/>
  <c r="E9" i="2"/>
  <c r="F9" i="2"/>
  <c r="G9" i="2"/>
  <c r="H9" i="2"/>
  <c r="H14" i="2" s="1"/>
  <c r="H20" i="2" s="1"/>
  <c r="I9" i="2"/>
  <c r="I14" i="2" s="1"/>
  <c r="I20" i="2" s="1"/>
  <c r="C9" i="2"/>
  <c r="M34" i="2"/>
  <c r="N34" i="2"/>
  <c r="O34" i="2"/>
  <c r="P34" i="2"/>
  <c r="Q34" i="2"/>
  <c r="R34" i="2"/>
  <c r="S34" i="2"/>
  <c r="T34" i="2"/>
  <c r="U34" i="2"/>
  <c r="V34" i="2"/>
  <c r="W34" i="2"/>
  <c r="L34" i="2"/>
  <c r="C34" i="2"/>
  <c r="G14" i="2" l="1"/>
  <c r="G20" i="2" s="1"/>
  <c r="G23" i="2" s="1"/>
  <c r="G24" i="2" s="1"/>
  <c r="C28" i="1"/>
  <c r="C8" i="1"/>
  <c r="C12" i="1" s="1"/>
  <c r="I31" i="5"/>
  <c r="I30" i="5"/>
  <c r="I29" i="5"/>
  <c r="I28" i="5"/>
  <c r="I26" i="5"/>
  <c r="I25" i="5"/>
  <c r="I24" i="5"/>
  <c r="I23" i="5"/>
  <c r="I22" i="5"/>
  <c r="I21" i="5"/>
  <c r="I20" i="5"/>
  <c r="I19" i="5"/>
  <c r="I65" i="5"/>
  <c r="I64" i="5"/>
  <c r="I27" i="5" l="1"/>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14" i="2"/>
  <c r="C20" i="2" s="1"/>
  <c r="C23" i="2" s="1"/>
  <c r="D14" i="2"/>
  <c r="D20" i="2" s="1"/>
  <c r="D23" i="2" s="1"/>
  <c r="E14" i="2"/>
  <c r="E20" i="2" s="1"/>
  <c r="E23" i="2" s="1"/>
  <c r="E24" i="2" s="1"/>
  <c r="F14" i="2"/>
  <c r="F20" i="2" s="1"/>
  <c r="F23" i="2" s="1"/>
  <c r="F24" i="2" s="1"/>
  <c r="M28" i="2"/>
  <c r="N28" i="2"/>
  <c r="O28" i="2"/>
  <c r="L27" i="2"/>
  <c r="M27" i="2"/>
  <c r="N27" i="2"/>
  <c r="O27" i="2"/>
  <c r="P27" i="2"/>
  <c r="Q27" i="2"/>
  <c r="R27" i="2"/>
  <c r="S27" i="2"/>
  <c r="T27" i="2"/>
  <c r="U27" i="2"/>
  <c r="V27" i="2"/>
  <c r="W27" i="2"/>
  <c r="P29" i="2"/>
  <c r="Q29" i="2"/>
  <c r="R29" i="2"/>
  <c r="S29" i="2"/>
  <c r="T29" i="2"/>
  <c r="U29" i="2"/>
  <c r="V29" i="2"/>
  <c r="W29" i="2"/>
  <c r="X29" i="2"/>
  <c r="Y29" i="2"/>
  <c r="L30" i="2"/>
  <c r="M30" i="2"/>
  <c r="N30" i="2"/>
  <c r="O30" i="2"/>
  <c r="P30" i="2"/>
  <c r="Q30" i="2"/>
  <c r="R30" i="2"/>
  <c r="S30" i="2"/>
  <c r="T30" i="2"/>
  <c r="U30" i="2"/>
  <c r="V30" i="2"/>
  <c r="W30" i="2"/>
  <c r="L40" i="2"/>
  <c r="L48" i="2" s="1"/>
  <c r="M40" i="2"/>
  <c r="M48" i="2" s="1"/>
  <c r="N40" i="2"/>
  <c r="N48" i="2" s="1"/>
  <c r="O40" i="2"/>
  <c r="O48" i="2" s="1"/>
  <c r="P40" i="2"/>
  <c r="P48" i="2" s="1"/>
  <c r="Q40" i="2"/>
  <c r="Q48" i="2" s="1"/>
  <c r="R40" i="2"/>
  <c r="R48" i="2" s="1"/>
  <c r="S40" i="2"/>
  <c r="S48" i="2" s="1"/>
  <c r="T40" i="2"/>
  <c r="T48" i="2" s="1"/>
  <c r="U40" i="2"/>
  <c r="U48" i="2" s="1"/>
  <c r="V40" i="2"/>
  <c r="V48" i="2" s="1"/>
  <c r="W40" i="2"/>
  <c r="W48" i="2" s="1"/>
  <c r="L54" i="2"/>
  <c r="L63" i="2" s="1"/>
  <c r="M54" i="2"/>
  <c r="M63" i="2" s="1"/>
  <c r="N54" i="2"/>
  <c r="N63" i="2" s="1"/>
  <c r="O54" i="2"/>
  <c r="O63" i="2" s="1"/>
  <c r="P54" i="2"/>
  <c r="P63" i="2" s="1"/>
  <c r="Q54" i="2"/>
  <c r="Q63" i="2" s="1"/>
  <c r="R54" i="2"/>
  <c r="R63" i="2" s="1"/>
  <c r="S54" i="2"/>
  <c r="S63" i="2" s="1"/>
  <c r="T54" i="2"/>
  <c r="T63" i="2" s="1"/>
  <c r="U54" i="2"/>
  <c r="U63" i="2" s="1"/>
  <c r="V54" i="2"/>
  <c r="V63" i="2" s="1"/>
  <c r="W54" i="2"/>
  <c r="W63" i="2" s="1"/>
  <c r="C40" i="2"/>
  <c r="C48" i="2" s="1"/>
  <c r="D40" i="2"/>
  <c r="D48" i="2" s="1"/>
  <c r="E40" i="2"/>
  <c r="E48" i="2" s="1"/>
  <c r="I28" i="2"/>
  <c r="H28" i="2"/>
  <c r="I31" i="2"/>
  <c r="I29" i="2"/>
  <c r="K11" i="5" l="1"/>
  <c r="L28" i="2"/>
  <c r="G30" i="2"/>
  <c r="D30" i="2"/>
  <c r="C30"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T28" i="2"/>
  <c r="X31" i="2"/>
  <c r="T31" i="2"/>
  <c r="P28" i="2"/>
  <c r="S28" i="2"/>
  <c r="S31" i="2"/>
  <c r="W31" i="2"/>
  <c r="W28" i="2"/>
  <c r="V31" i="2"/>
  <c r="V28" i="2"/>
  <c r="U28" i="2"/>
  <c r="U31" i="2"/>
  <c r="R31" i="2"/>
  <c r="R28" i="2"/>
  <c r="Q31" i="2"/>
  <c r="Q28" i="2"/>
  <c r="C27" i="2"/>
  <c r="H29" i="2"/>
  <c r="F27" i="2"/>
  <c r="F30" i="2"/>
  <c r="E27" i="2"/>
  <c r="D27" i="2"/>
  <c r="G27" i="2"/>
  <c r="G29" i="2"/>
  <c r="G54" i="2"/>
  <c r="G63" i="2" s="1"/>
  <c r="G40" i="2"/>
  <c r="G48" i="2" s="1"/>
  <c r="G64" i="2" s="1"/>
  <c r="E29" i="2"/>
  <c r="F29" i="2"/>
  <c r="D29" i="2"/>
  <c r="D54" i="2"/>
  <c r="D63" i="2" s="1"/>
  <c r="E54" i="2"/>
  <c r="F40" i="2"/>
  <c r="F48" i="2" s="1"/>
  <c r="P31" i="2" l="1"/>
  <c r="M5" i="5"/>
  <c r="M6" i="5" s="1"/>
  <c r="M7" i="5" s="1"/>
  <c r="M8" i="5" s="1"/>
  <c r="M9" i="5" s="1"/>
  <c r="M10" i="5" s="1"/>
  <c r="M11" i="5" s="1"/>
  <c r="M12" i="5" s="1"/>
  <c r="M13" i="5" s="1"/>
  <c r="M14" i="5" s="1"/>
  <c r="M15" i="5" s="1"/>
  <c r="F54" i="2"/>
  <c r="F63" i="2" s="1"/>
  <c r="F64" i="2" s="1"/>
  <c r="E63" i="2"/>
  <c r="C54" i="2"/>
  <c r="C63" i="2" s="1"/>
  <c r="C25" i="2" l="1"/>
  <c r="D28" i="2"/>
  <c r="G31" i="2"/>
  <c r="G28" i="2"/>
  <c r="C28" i="2" l="1"/>
  <c r="D31" i="2"/>
  <c r="E28" i="2"/>
  <c r="F31" i="2"/>
  <c r="E31" i="2"/>
  <c r="D25" i="2"/>
  <c r="F28" i="2"/>
  <c r="C11" i="1" s="1"/>
  <c r="H3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<sst xmlns="http://schemas.openxmlformats.org/spreadsheetml/2006/main" count="252" uniqueCount="225">
  <si>
    <t>Price</t>
  </si>
  <si>
    <t>Shares</t>
  </si>
  <si>
    <t>MC</t>
  </si>
  <si>
    <t>CASH</t>
  </si>
  <si>
    <t>DEBT</t>
  </si>
  <si>
    <t>EV</t>
  </si>
  <si>
    <t>Q222</t>
  </si>
  <si>
    <t>Q322</t>
  </si>
  <si>
    <t>Q422</t>
  </si>
  <si>
    <t>Q123</t>
  </si>
  <si>
    <t>Q221</t>
  </si>
  <si>
    <t>Q321</t>
  </si>
  <si>
    <t>Q421</t>
  </si>
  <si>
    <t>Q122</t>
  </si>
  <si>
    <t>FY21</t>
  </si>
  <si>
    <t>FY22</t>
  </si>
  <si>
    <t>FY23</t>
  </si>
  <si>
    <t>FY20</t>
  </si>
  <si>
    <t>EBITDA</t>
  </si>
  <si>
    <t>Net Income</t>
  </si>
  <si>
    <t>EPS</t>
  </si>
  <si>
    <t>Operational Income</t>
  </si>
  <si>
    <t>D&amp;A</t>
  </si>
  <si>
    <t>Cash</t>
  </si>
  <si>
    <t>Other</t>
  </si>
  <si>
    <t>Total Assets</t>
  </si>
  <si>
    <t>Total Liablities</t>
  </si>
  <si>
    <t>Gross Margin</t>
  </si>
  <si>
    <t>Net Margin</t>
  </si>
  <si>
    <t>Revenue y/y</t>
  </si>
  <si>
    <t>FY24</t>
  </si>
  <si>
    <t>Q121</t>
  </si>
  <si>
    <t>FY19</t>
  </si>
  <si>
    <t>Net Income y/y</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</si>
  <si>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</si>
  <si>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</si>
  <si>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</si>
  <si>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</si>
  <si>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</si>
  <si>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</si>
  <si>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</si>
  <si>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</si>
  <si>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</si>
  <si>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</si>
  <si>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</si>
  <si>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</si>
  <si>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</si>
  <si>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</si>
  <si>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</si>
  <si>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</si>
  <si>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</si>
  <si>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</si>
  <si>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</si>
  <si>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</si>
  <si>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</si>
  <si>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</si>
  <si>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</si>
  <si>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</si>
  <si>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</si>
  <si>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</si>
  <si>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</si>
  <si>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Q124</t>
  </si>
  <si>
    <t>EPS exp.</t>
  </si>
  <si>
    <t>Rev. Exp.</t>
  </si>
  <si>
    <t>Q224</t>
  </si>
  <si>
    <t>FY25</t>
  </si>
  <si>
    <t>PEG1</t>
  </si>
  <si>
    <t>PEG2</t>
  </si>
  <si>
    <t>EBIT</t>
  </si>
  <si>
    <t>EV/EBITDA</t>
  </si>
  <si>
    <t>NI Noncontrolling Interest</t>
  </si>
  <si>
    <t>Notes</t>
  </si>
  <si>
    <t>Restricted Cash</t>
  </si>
  <si>
    <t>Intangible Asset</t>
  </si>
  <si>
    <t>Equity</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</si>
  <si>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</si>
  <si>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</si>
  <si>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</si>
  <si>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</si>
  <si>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</si>
  <si>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</si>
  <si>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</si>
  <si>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</si>
  <si>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</si>
  <si>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</si>
  <si>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</si>
  <si>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</si>
  <si>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</si>
  <si>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</si>
  <si>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</si>
  <si>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</si>
  <si>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</si>
  <si>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</si>
  <si>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</si>
  <si>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</si>
  <si>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</si>
  <si>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</si>
  <si>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</si>
  <si>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</si>
  <si>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</si>
  <si>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</si>
  <si>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</si>
  <si>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</si>
  <si>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</si>
  <si>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</si>
  <si>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</si>
  <si>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</si>
  <si>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</si>
  <si>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</si>
  <si>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</si>
  <si>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</si>
  <si>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</si>
  <si>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</si>
  <si>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</si>
  <si>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</si>
  <si>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</si>
  <si>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</si>
  <si>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</si>
  <si>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</si>
  <si>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</si>
  <si>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</si>
  <si>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</si>
  <si>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</si>
  <si>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</si>
  <si>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</si>
  <si>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</si>
  <si>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</si>
  <si>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Pays quarterly Dividend</t>
  </si>
  <si>
    <t>Van Eck Associates Corporation</t>
  </si>
  <si>
    <t>9.31%</t>
  </si>
  <si>
    <t>Lingotto Investment Management Llp</t>
  </si>
  <si>
    <t>4.20%</t>
  </si>
  <si>
    <t>Kopernik Global Investors, Llc</t>
  </si>
  <si>
    <t>2.62%</t>
  </si>
  <si>
    <t>Polunin Capital Partners Ltd</t>
  </si>
  <si>
    <t>1.63%</t>
  </si>
  <si>
    <t>Dimensional Fund Advisors LP</t>
  </si>
  <si>
    <t>1.33%</t>
  </si>
  <si>
    <t>Blackrock Inc.</t>
  </si>
  <si>
    <t>1.08%</t>
  </si>
  <si>
    <t>Condire Management, LP</t>
  </si>
  <si>
    <t>0.82%</t>
  </si>
  <si>
    <t>Morgan Stanley</t>
  </si>
  <si>
    <t>0.64%</t>
  </si>
  <si>
    <t>American Century Companies Inc</t>
  </si>
  <si>
    <t>0.61%</t>
  </si>
  <si>
    <t>Russell Investments Group, Ltd.</t>
  </si>
  <si>
    <t>0.49%</t>
  </si>
  <si>
    <t>Mr. Peter William Steenkamp</t>
  </si>
  <si>
    <t>CEO &amp; Executive Director</t>
  </si>
  <si>
    <t>Ms. Boipelo Pride Lekubo BComm, BComm (UCT), CA(SA)</t>
  </si>
  <si>
    <t>Mr. Beyers B. Nel BEng, BSc, MBA</t>
  </si>
  <si>
    <t>Mr. Anton Z. Buthelezi BTech</t>
  </si>
  <si>
    <t>Senior Executive of Human Capital</t>
  </si>
  <si>
    <t>Mr. Johannes J. van Heerden CA (SA)</t>
  </si>
  <si>
    <t>Group COO of Business Development &amp; Growth</t>
  </si>
  <si>
    <t>Ms. Marian P. Van Der Walt B.Com. (Law), L.L.B., M.B.A.</t>
  </si>
  <si>
    <t>Siphamandla Mthethwa</t>
  </si>
  <si>
    <t>Jared Coetzer</t>
  </si>
  <si>
    <t>Head of Investor Relations</t>
  </si>
  <si>
    <t>Mr. Harry Ephraim Mashego B.A. Ed., B.A. (Hons.), G.E.D.P., J.M.D., P.</t>
  </si>
  <si>
    <t>Ms. Besky Maluleka-Ngunjiri CCSA, CIA</t>
  </si>
  <si>
    <t>Chief Audit Executive</t>
  </si>
  <si>
    <t>CFO</t>
  </si>
  <si>
    <t>COO</t>
  </si>
  <si>
    <t>IR</t>
  </si>
  <si>
    <t>Head of Technical &amp; Engineering</t>
  </si>
  <si>
    <t>Stakeholder Relations &amp; Corporate Affairs and Executive Director</t>
  </si>
  <si>
    <t>Gold Price</t>
  </si>
  <si>
    <t>South African Gold Mining Company. 
Harmony Gold Mining Company Limited engages in the exploration, extraction, and processing of gold. The company explores for uranium, silver, copper, and molybdenum deposits.
Operations in South Africa, Papua New Guinea, Australia</t>
  </si>
  <si>
    <t>Revenue in ZAR</t>
  </si>
  <si>
    <t>Production Costs</t>
  </si>
  <si>
    <t>Impairment of assets</t>
  </si>
  <si>
    <t>Administration</t>
  </si>
  <si>
    <t>Exploration</t>
  </si>
  <si>
    <t>Hedging &amp; FX</t>
  </si>
  <si>
    <t>Gain on bargain purchase</t>
  </si>
  <si>
    <t>Acquisition</t>
  </si>
  <si>
    <t>Share of profits from associate</t>
  </si>
  <si>
    <t>Investment income</t>
  </si>
  <si>
    <t>Finance cost</t>
  </si>
  <si>
    <t>Taxation</t>
  </si>
  <si>
    <t>Derivate Financial Assets</t>
  </si>
  <si>
    <t>Trade &amp; other Receivables</t>
  </si>
  <si>
    <t>Invenstories</t>
  </si>
  <si>
    <t>PPE&amp;E</t>
  </si>
  <si>
    <t>Investments in associates</t>
  </si>
  <si>
    <t>Deffered tax assets</t>
  </si>
  <si>
    <t>Other non-current</t>
  </si>
  <si>
    <t>Derivative financial assets</t>
  </si>
  <si>
    <t>Streaming contract liability</t>
  </si>
  <si>
    <t>Derivative financial liab</t>
  </si>
  <si>
    <t>Trade &amp; other Payables</t>
  </si>
  <si>
    <t>Borrowings</t>
  </si>
  <si>
    <t>Other provisions</t>
  </si>
  <si>
    <t>Deferred Tax liab</t>
  </si>
  <si>
    <t>Provision for env</t>
  </si>
  <si>
    <t>Contingent consideration liab</t>
  </si>
  <si>
    <t>Other non-current liab</t>
  </si>
  <si>
    <t>Operating Performance</t>
  </si>
  <si>
    <t>Ore Milled</t>
  </si>
  <si>
    <t>000t</t>
  </si>
  <si>
    <t>kg</t>
  </si>
  <si>
    <t>000oz</t>
  </si>
  <si>
    <t>R/kg</t>
  </si>
  <si>
    <t>US$/oz</t>
  </si>
  <si>
    <t>g/t</t>
  </si>
  <si>
    <t>Gold produced</t>
  </si>
  <si>
    <t>Operating Costs</t>
  </si>
  <si>
    <t>All-in sustaining costs</t>
  </si>
  <si>
    <t>Underground grade</t>
  </si>
  <si>
    <t>Gold produced y/y</t>
  </si>
  <si>
    <t>Ore Milled y/y</t>
  </si>
  <si>
    <t>Gold Reserves</t>
  </si>
  <si>
    <t>Moz</t>
  </si>
  <si>
    <t>Average gold price received</t>
  </si>
  <si>
    <t>Administration / REV</t>
  </si>
  <si>
    <t>Gold</t>
  </si>
  <si>
    <t>HMY</t>
  </si>
  <si>
    <t>HMY w/w</t>
  </si>
  <si>
    <t>Gold w/w</t>
  </si>
  <si>
    <t>3m correl</t>
  </si>
  <si>
    <t>1yr correl</t>
  </si>
  <si>
    <t>3m Beta</t>
  </si>
  <si>
    <t>1yr 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</si>
</sst>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
      <patternFill patternType="solid">
        <fgColor rgb="FFFF0000"/>
        <bgColor indexed="64"/>
      </patternFill>
    </fill>
  </fills>
  <borders count="45">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8" borderId="9" applyNumberFormat="0" applyAlignment="0" applyProtection="0"/>
  </cellStyleXfs>
  <cellXfs count="150">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9" fontId="0" fillId="6" borderId="0" xfId="0" applyNumberFormat="1" applyFill="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2" fillId="0" borderId="2" xfId="0" applyNumberFormat="1" applyFont="1" applyBorder="1" applyAlignment="1">
      <alignment horizontal="right"/>
    </xf>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10" fontId="2" fillId="0" borderId="2" xfId="1" applyNumberFormat="1" applyFont="1" applyBorder="1"/>
    <xf numFmtId="2" fontId="2" fillId="3" borderId="2" xfId="0" applyNumberFormat="1" applyFont="1" applyFill="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0" borderId="13" xfId="0" applyFont="1" applyFill="1" applyBorder="1"/>
    <xf numFmtId="0" fontId="12" fillId="10" borderId="14" xfId="0" applyFont="1" applyFill="1" applyBorder="1"/>
    <xf numFmtId="0" fontId="12" fillId="10" borderId="15" xfId="0" applyFont="1" applyFill="1" applyBorder="1"/>
    <xf numFmtId="0" fontId="12" fillId="10" borderId="16" xfId="0" applyFont="1" applyFill="1" applyBorder="1"/>
    <xf numFmtId="0" fontId="13" fillId="10" borderId="17" xfId="0" applyFont="1" applyFill="1" applyBorder="1" applyAlignment="1">
      <alignment horizontal="center"/>
    </xf>
    <xf numFmtId="0" fontId="13" fillId="10" borderId="18" xfId="0" applyFont="1" applyFill="1" applyBorder="1" applyAlignment="1">
      <alignment horizontal="center"/>
    </xf>
    <xf numFmtId="0" fontId="12" fillId="10" borderId="19" xfId="0" applyFont="1" applyFill="1" applyBorder="1"/>
    <xf numFmtId="0" fontId="12" fillId="10" borderId="20" xfId="0" applyFont="1" applyFill="1" applyBorder="1"/>
    <xf numFmtId="166" fontId="12" fillId="10" borderId="21" xfId="0" applyNumberFormat="1" applyFont="1" applyFill="1" applyBorder="1"/>
    <xf numFmtId="166" fontId="12" fillId="10" borderId="22" xfId="0" applyNumberFormat="1" applyFont="1" applyFill="1" applyBorder="1"/>
    <xf numFmtId="0" fontId="12" fillId="10" borderId="22" xfId="0" applyFont="1" applyFill="1" applyBorder="1"/>
    <xf numFmtId="10" fontId="12" fillId="10" borderId="22" xfId="0" applyNumberFormat="1" applyFont="1" applyFill="1" applyBorder="1"/>
    <xf numFmtId="10" fontId="12" fillId="10" borderId="23" xfId="0" applyNumberFormat="1" applyFont="1" applyFill="1" applyBorder="1"/>
    <xf numFmtId="166" fontId="12" fillId="10" borderId="24" xfId="0" applyNumberFormat="1" applyFont="1" applyFill="1" applyBorder="1"/>
    <xf numFmtId="166" fontId="12" fillId="10" borderId="25" xfId="0" applyNumberFormat="1" applyFont="1" applyFill="1" applyBorder="1"/>
    <xf numFmtId="0" fontId="12" fillId="10" borderId="25" xfId="0" applyFont="1" applyFill="1" applyBorder="1"/>
    <xf numFmtId="0" fontId="12" fillId="10" borderId="25" xfId="0" quotePrefix="1" applyFont="1" applyFill="1" applyBorder="1"/>
    <xf numFmtId="10" fontId="12" fillId="10" borderId="25" xfId="0" applyNumberFormat="1" applyFont="1" applyFill="1" applyBorder="1"/>
    <xf numFmtId="10" fontId="12" fillId="10" borderId="26" xfId="0" applyNumberFormat="1" applyFont="1" applyFill="1" applyBorder="1"/>
    <xf numFmtId="0" fontId="12" fillId="10" borderId="27" xfId="0" applyFont="1" applyFill="1" applyBorder="1"/>
    <xf numFmtId="0" fontId="12" fillId="10" borderId="28" xfId="0" applyFont="1" applyFill="1" applyBorder="1"/>
    <xf numFmtId="10" fontId="12" fillId="10" borderId="29" xfId="0" applyNumberFormat="1" applyFont="1" applyFill="1" applyBorder="1"/>
    <xf numFmtId="166" fontId="12" fillId="10" borderId="30" xfId="0" applyNumberFormat="1" applyFont="1" applyFill="1" applyBorder="1"/>
    <xf numFmtId="0" fontId="12" fillId="10" borderId="31" xfId="0" applyFont="1" applyFill="1" applyBorder="1"/>
    <xf numFmtId="166" fontId="12" fillId="10" borderId="35" xfId="0" applyNumberFormat="1" applyFont="1" applyFill="1" applyBorder="1"/>
    <xf numFmtId="166" fontId="12" fillId="10" borderId="13" xfId="0" applyNumberFormat="1" applyFont="1" applyFill="1" applyBorder="1"/>
    <xf numFmtId="0" fontId="0" fillId="10" borderId="36" xfId="0" applyFill="1" applyBorder="1"/>
    <xf numFmtId="166" fontId="12" fillId="10" borderId="37" xfId="0" applyNumberFormat="1" applyFont="1" applyFill="1" applyBorder="1"/>
    <xf numFmtId="166" fontId="12" fillId="10" borderId="38" xfId="0" applyNumberFormat="1" applyFont="1" applyFill="1" applyBorder="1"/>
    <xf numFmtId="0" fontId="14" fillId="10" borderId="22" xfId="0" applyFont="1" applyFill="1" applyBorder="1"/>
    <xf numFmtId="0" fontId="14" fillId="10" borderId="23" xfId="0" applyFont="1" applyFill="1" applyBorder="1"/>
    <xf numFmtId="166" fontId="14" fillId="10" borderId="24" xfId="0" applyNumberFormat="1" applyFont="1" applyFill="1" applyBorder="1"/>
    <xf numFmtId="166" fontId="14" fillId="10" borderId="30" xfId="0" applyNumberFormat="1" applyFont="1" applyFill="1" applyBorder="1"/>
    <xf numFmtId="10" fontId="12" fillId="10" borderId="28" xfId="0" applyNumberFormat="1" applyFont="1" applyFill="1" applyBorder="1"/>
    <xf numFmtId="0" fontId="12" fillId="10" borderId="0" xfId="0" applyFont="1" applyFill="1"/>
    <xf numFmtId="1" fontId="12" fillId="10" borderId="24" xfId="0" applyNumberFormat="1" applyFont="1" applyFill="1" applyBorder="1"/>
    <xf numFmtId="10" fontId="12" fillId="10" borderId="39" xfId="0" applyNumberFormat="1" applyFont="1" applyFill="1" applyBorder="1"/>
    <xf numFmtId="9" fontId="14" fillId="10" borderId="40" xfId="0" applyNumberFormat="1" applyFont="1" applyFill="1" applyBorder="1"/>
    <xf numFmtId="10" fontId="0" fillId="10" borderId="42" xfId="0" applyNumberFormat="1" applyFill="1" applyBorder="1" applyAlignment="1">
      <alignment horizontal="centerContinuous"/>
    </xf>
    <xf numFmtId="9" fontId="14" fillId="10" borderId="43" xfId="0" applyNumberFormat="1" applyFont="1" applyFill="1" applyBorder="1"/>
    <xf numFmtId="10" fontId="0" fillId="10" borderId="41" xfId="0" applyNumberFormat="1" applyFill="1" applyBorder="1" applyAlignment="1">
      <alignment horizontal="centerContinuous"/>
    </xf>
    <xf numFmtId="9" fontId="14" fillId="10" borderId="35" xfId="0" applyNumberFormat="1" applyFont="1" applyFill="1" applyBorder="1"/>
    <xf numFmtId="10" fontId="0" fillId="10" borderId="2" xfId="0" applyNumberFormat="1" applyFill="1" applyBorder="1" applyAlignment="1">
      <alignment horizontal="centerContinuous"/>
    </xf>
    <xf numFmtId="9" fontId="14" fillId="10" borderId="1" xfId="0" applyNumberFormat="1" applyFont="1" applyFill="1" applyBorder="1"/>
    <xf numFmtId="10" fontId="0" fillId="10" borderId="31" xfId="0" applyNumberFormat="1" applyFill="1" applyBorder="1" applyAlignment="1">
      <alignment horizontal="centerContinuous"/>
    </xf>
    <xf numFmtId="9" fontId="14" fillId="10" borderId="13" xfId="0" applyNumberFormat="1" applyFont="1" applyFill="1" applyBorder="1"/>
    <xf numFmtId="10" fontId="0" fillId="10" borderId="36" xfId="0" applyNumberFormat="1" applyFill="1" applyBorder="1" applyAlignment="1">
      <alignment horizontal="centerContinuous"/>
    </xf>
    <xf numFmtId="0" fontId="12" fillId="10" borderId="44" xfId="0" applyFont="1" applyFill="1" applyBorder="1"/>
    <xf numFmtId="9" fontId="14" fillId="10" borderId="44" xfId="0" applyNumberFormat="1" applyFont="1" applyFill="1" applyBorder="1"/>
    <xf numFmtId="10" fontId="0" fillId="10" borderId="15" xfId="0" applyNumberFormat="1" applyFill="1" applyBorder="1" applyAlignment="1">
      <alignment horizontal="centerContinuous"/>
    </xf>
    <xf numFmtId="0" fontId="14" fillId="0" borderId="21" xfId="0" applyFont="1" applyBorder="1"/>
    <xf numFmtId="9" fontId="10" fillId="8" borderId="23" xfId="3" applyNumberFormat="1" applyBorder="1"/>
    <xf numFmtId="0" fontId="14" fillId="0" borderId="27" xfId="0" applyFont="1" applyBorder="1"/>
    <xf numFmtId="9" fontId="10" fillId="8" borderId="29" xfId="3" applyNumberFormat="1" applyBorder="1"/>
    <xf numFmtId="0" fontId="12" fillId="0" borderId="0" xfId="0" applyFont="1"/>
    <xf numFmtId="2" fontId="10" fillId="8"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165" fontId="12" fillId="10" borderId="0" xfId="0" applyNumberFormat="1" applyFont="1" applyFill="1"/>
    <xf numFmtId="2" fontId="12" fillId="10" borderId="0" xfId="0" applyNumberFormat="1" applyFont="1" applyFill="1"/>
    <xf numFmtId="2" fontId="0" fillId="0" borderId="2" xfId="1" applyNumberFormat="1" applyFont="1" applyBorder="1"/>
    <xf numFmtId="9" fontId="5" fillId="0" borderId="0" xfId="1" applyFont="1" applyFill="1" applyBorder="1"/>
    <xf numFmtId="10" fontId="0" fillId="0" borderId="0" xfId="1" applyNumberFormat="1" applyFont="1"/>
    <xf numFmtId="0" fontId="0" fillId="11" borderId="0" xfId="0" applyFill="1"/>
    <xf numFmtId="10" fontId="2" fillId="0" borderId="0" xfId="1" applyNumberFormat="1" applyFont="1" applyBorder="1"/>
    <xf numFmtId="4" fontId="0" fillId="0" borderId="0" xfId="0" applyNumberFormat="1"/>
    <xf numFmtId="2" fontId="0" fillId="0" borderId="0" xfId="1" applyNumberFormat="1" applyFont="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1" fillId="9" borderId="10" xfId="0" applyFont="1" applyFill="1" applyBorder="1" applyAlignment="1">
      <alignment horizontal="center"/>
    </xf>
    <xf numFmtId="0" fontId="11" fillId="9" borderId="11" xfId="0" applyFont="1" applyFill="1" applyBorder="1" applyAlignment="1">
      <alignment horizontal="center"/>
    </xf>
    <xf numFmtId="0" fontId="11" fillId="9" borderId="12" xfId="0" applyFont="1" applyFill="1" applyBorder="1" applyAlignment="1">
      <alignment horizontal="center"/>
    </xf>
    <xf numFmtId="166" fontId="12" fillId="10" borderId="32" xfId="0" applyNumberFormat="1" applyFont="1" applyFill="1" applyBorder="1" applyAlignment="1">
      <alignment horizontal="center"/>
    </xf>
    <xf numFmtId="166" fontId="12" fillId="10" borderId="33" xfId="0" applyNumberFormat="1" applyFont="1" applyFill="1" applyBorder="1" applyAlignment="1">
      <alignment horizontal="center"/>
    </xf>
    <xf numFmtId="166" fontId="12" fillId="10" borderId="34" xfId="0" applyNumberFormat="1" applyFont="1" applyFill="1" applyBorder="1" applyAlignment="1">
      <alignment horizontal="center"/>
    </xf>
    <xf numFmtId="166" fontId="12" fillId="10" borderId="4" xfId="0" applyNumberFormat="1" applyFont="1" applyFill="1" applyBorder="1" applyAlignment="1">
      <alignment horizontal="center"/>
    </xf>
    <xf numFmtId="0" fontId="2" fillId="0" borderId="40" xfId="0" applyFont="1" applyBorder="1" applyAlignment="1">
      <alignment horizontal="center"/>
    </xf>
    <xf numFmtId="0" fontId="2" fillId="0" borderId="18" xfId="0" applyFont="1" applyBorder="1" applyAlignment="1">
      <alignment horizontal="center"/>
    </xf>
    <xf numFmtId="0" fontId="2" fillId="0" borderId="41" xfId="0" applyFont="1" applyBorder="1" applyAlignment="1">
      <alignment horizontal="center"/>
    </xf>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0000"/>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Model!$B$3</c:f>
              <c:strCache>
                <c:ptCount val="1"/>
                <c:pt idx="0">
                  <c:v>Revenue in ZAR</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Model!$L$3:$X$3</c:f>
              <c:numCache>
                <c:formatCode>#,##0</c:formatCode>
                <c:ptCount val="13"/>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Model!$B$29</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Model!$L$29:$X$29</c:f>
              <c:numCache>
                <c:formatCode>0%</c:formatCode>
                <c:ptCount val="13"/>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-24,26%</c:v>
                </c:pt>
                <c:pt idx="1">
                  <c:v>-24,26% to -19,33%</c:v>
                </c:pt>
                <c:pt idx="2">
                  <c:v>-19,33% to -14,40%</c:v>
                </c:pt>
                <c:pt idx="3">
                  <c:v>-14,40% to -9,48%</c:v>
                </c:pt>
                <c:pt idx="4">
                  <c:v>-9,48% to -4,55%</c:v>
                </c:pt>
                <c:pt idx="5">
                  <c:v>-4,55% to 0,38%</c:v>
                </c:pt>
                <c:pt idx="6">
                  <c:v>0,38% to 5,30%</c:v>
                </c:pt>
                <c:pt idx="7">
                  <c:v>5,30% to 10,23%</c:v>
                </c:pt>
                <c:pt idx="8">
                  <c:v>10,23% to 15,16%</c:v>
                </c:pt>
                <c:pt idx="9">
                  <c:v>15,16% to 20,09%</c:v>
                </c:pt>
                <c:pt idx="10">
                  <c:v>20,09% to 25,01%</c:v>
                </c:pt>
                <c:pt idx="11">
                  <c:v>Greater than 25,01%</c:v>
                </c:pt>
              </c:strCache>
            </c:strRef>
          </c:cat>
          <c:val>
            <c:numRef>
              <c:f>DoR!$J$4:$J$15</c:f>
              <c:numCache>
                <c:formatCode>General</c:formatCode>
                <c:ptCount val="12"/>
                <c:pt idx="0">
                  <c:v>5</c:v>
                </c:pt>
                <c:pt idx="1">
                  <c:v>5</c:v>
                </c:pt>
                <c:pt idx="2">
                  <c:v>15</c:v>
                </c:pt>
                <c:pt idx="3">
                  <c:v>96</c:v>
                </c:pt>
                <c:pt idx="4">
                  <c:v>281</c:v>
                </c:pt>
                <c:pt idx="5">
                  <c:v>431</c:v>
                </c:pt>
                <c:pt idx="6">
                  <c:v>378</c:v>
                </c:pt>
                <c:pt idx="7">
                  <c:v>204</c:v>
                </c:pt>
                <c:pt idx="8">
                  <c:v>81</c:v>
                </c:pt>
                <c:pt idx="9">
                  <c:v>30</c:v>
                </c:pt>
                <c:pt idx="10">
                  <c:v>16</c:v>
                </c:pt>
                <c:pt idx="11">
                  <c:v>18</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Model!$B$3</c:f>
              <c:strCache>
                <c:ptCount val="1"/>
                <c:pt idx="0">
                  <c:v>Revenue in ZAR</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FY19</c:v>
                </c:pt>
                <c:pt idx="1">
                  <c:v>FY20</c:v>
                </c:pt>
                <c:pt idx="2">
                  <c:v>FY21</c:v>
                </c:pt>
                <c:pt idx="3">
                  <c:v>FY22</c:v>
                </c:pt>
                <c:pt idx="4">
                  <c:v>FY23</c:v>
                </c:pt>
                <c:pt idx="5">
                  <c:v>FY24</c:v>
                </c:pt>
              </c:strCache>
            </c:strRef>
          </c:cat>
          <c:val>
            <c:numRef>
              <c:f>Model!$C$3:$H$3</c:f>
              <c:numCache>
                <c:formatCode>#,##0</c:formatCode>
                <c:ptCount val="6"/>
                <c:pt idx="2">
                  <c:v>41733</c:v>
                </c:pt>
                <c:pt idx="3">
                  <c:v>42645</c:v>
                </c:pt>
                <c:pt idx="4">
                  <c:v>49275</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Model!$B$29</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Model!$C$29:$H$29</c:f>
              <c:numCache>
                <c:formatCode>0%</c:formatCode>
                <c:ptCount val="6"/>
                <c:pt idx="1">
                  <c:v>0</c:v>
                </c:pt>
                <c:pt idx="2">
                  <c:v>0</c:v>
                </c:pt>
                <c:pt idx="3">
                  <c:v>2.1853209690173347E-2</c:v>
                </c:pt>
                <c:pt idx="4">
                  <c:v>0.1554695743932466</c:v>
                </c:pt>
                <c:pt idx="5">
                  <c:v>-1</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Model!$B$23</c:f>
              <c:strCache>
                <c:ptCount val="1"/>
                <c:pt idx="0">
                  <c:v>Net Income</c:v>
                </c:pt>
              </c:strCache>
            </c:strRef>
          </c:tx>
          <c:spPr>
            <a:solidFill>
              <a:schemeClr val="accent1"/>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Model!$L$23:$X$23</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Model!$B$27</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Model!$L$27:$X$27</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Model!$B$23</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FY19</c:v>
                </c:pt>
                <c:pt idx="1">
                  <c:v>FY20</c:v>
                </c:pt>
                <c:pt idx="2">
                  <c:v>FY21</c:v>
                </c:pt>
                <c:pt idx="3">
                  <c:v>FY22</c:v>
                </c:pt>
                <c:pt idx="4">
                  <c:v>FY23</c:v>
                </c:pt>
                <c:pt idx="5">
                  <c:v>FY24</c:v>
                </c:pt>
              </c:strCache>
            </c:strRef>
          </c:cat>
          <c:val>
            <c:numRef>
              <c:f>Model!$C$23:$H$23</c:f>
              <c:numCache>
                <c:formatCode>#,##0</c:formatCode>
                <c:ptCount val="6"/>
                <c:pt idx="0">
                  <c:v>0</c:v>
                </c:pt>
                <c:pt idx="1">
                  <c:v>0</c:v>
                </c:pt>
                <c:pt idx="2">
                  <c:v>5087</c:v>
                </c:pt>
                <c:pt idx="3">
                  <c:v>-1052</c:v>
                </c:pt>
                <c:pt idx="4">
                  <c:v>4820</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Model!$B$31</c:f>
              <c:strCache>
                <c:ptCount val="1"/>
                <c:pt idx="0">
                  <c:v>Net Income y/y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Model!$C$31:$H$31</c:f>
              <c:numCache>
                <c:formatCode>0%</c:formatCode>
                <c:ptCount val="6"/>
                <c:pt idx="1">
                  <c:v>0</c:v>
                </c:pt>
                <c:pt idx="2">
                  <c:v>0</c:v>
                </c:pt>
                <c:pt idx="3">
                  <c:v>-1.2068016512679378</c:v>
                </c:pt>
                <c:pt idx="4">
                  <c:v>-5.581749049429658</c:v>
                </c:pt>
                <c:pt idx="5">
                  <c:v>0</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Model!$B$30</c:f>
              <c:strCache>
                <c:ptCount val="1"/>
                <c:pt idx="0">
                  <c:v>Administration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Model!$L$2:$V$2</c15:sqref>
                  </c15:fullRef>
                </c:ext>
              </c:extLst>
              <c:f>Model!$N$2:$V$2</c:f>
              <c:strCache>
                <c:ptCount val="9"/>
                <c:pt idx="0">
                  <c:v>Q321</c:v>
                </c:pt>
                <c:pt idx="1">
                  <c:v>Q421</c:v>
                </c:pt>
                <c:pt idx="2">
                  <c:v>Q122</c:v>
                </c:pt>
                <c:pt idx="3">
                  <c:v>Q222</c:v>
                </c:pt>
                <c:pt idx="4">
                  <c:v>Q322</c:v>
                </c:pt>
                <c:pt idx="5">
                  <c:v>Q422</c:v>
                </c:pt>
                <c:pt idx="6">
                  <c:v>Q123</c:v>
                </c:pt>
                <c:pt idx="7">
                  <c:v>Q223</c:v>
                </c:pt>
                <c:pt idx="8">
                  <c:v>Q323</c:v>
                </c:pt>
              </c:strCache>
            </c:strRef>
          </c:cat>
          <c:val>
            <c:numRef>
              <c:extLst>
                <c:ext xmlns:c15="http://schemas.microsoft.com/office/drawing/2012/chart" uri="{02D57815-91ED-43cb-92C2-25804820EDAC}">
                  <c15:fullRef>
                    <c15:sqref>Model!$L$30:$V$30</c15:sqref>
                  </c15:fullRef>
                </c:ext>
              </c:extLst>
              <c:f>Model!$N$30:$V$30</c:f>
              <c:numCache>
                <c:formatCode>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35FE-4BEB-944F-3D772460C6A2}"/>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'Gold Correl'!$C$1</c:f>
              <c:strCache>
                <c:ptCount val="1"/>
                <c:pt idx="0">
                  <c:v>HMY</c:v>
                </c:pt>
              </c:strCache>
            </c:strRef>
          </c:tx>
          <c:spPr>
            <a:ln w="28575" cap="rnd">
              <a:solidFill>
                <a:schemeClr val="tx1">
                  <a:lumMod val="85000"/>
                  <a:lumOff val="15000"/>
                </a:schemeClr>
              </a:solidFill>
              <a:round/>
            </a:ln>
            <a:effectLst/>
          </c:spPr>
          <c:marker>
            <c:symbol val="none"/>
          </c:marker>
          <c:cat>
            <c:numRef>
              <c:f>'Gold Correl'!$B$2:$B$10000</c:f>
              <c:numCache>
                <c:formatCode>m/d/yyyy</c:formatCode>
                <c:ptCount val="9999"/>
                <c:pt idx="0">
                  <c:v>45390</c:v>
                </c:pt>
                <c:pt idx="1">
                  <c:v>45383</c:v>
                </c:pt>
                <c:pt idx="2">
                  <c:v>45376</c:v>
                </c:pt>
                <c:pt idx="3">
                  <c:v>45369</c:v>
                </c:pt>
                <c:pt idx="4">
                  <c:v>45362</c:v>
                </c:pt>
                <c:pt idx="5">
                  <c:v>45355</c:v>
                </c:pt>
                <c:pt idx="6">
                  <c:v>45348</c:v>
                </c:pt>
                <c:pt idx="7">
                  <c:v>45341</c:v>
                </c:pt>
                <c:pt idx="8">
                  <c:v>45334</c:v>
                </c:pt>
                <c:pt idx="9">
                  <c:v>45327</c:v>
                </c:pt>
                <c:pt idx="10">
                  <c:v>45320</c:v>
                </c:pt>
                <c:pt idx="11">
                  <c:v>45313</c:v>
                </c:pt>
                <c:pt idx="12">
                  <c:v>45306</c:v>
                </c:pt>
                <c:pt idx="13">
                  <c:v>45299</c:v>
                </c:pt>
                <c:pt idx="14">
                  <c:v>45292</c:v>
                </c:pt>
                <c:pt idx="15">
                  <c:v>45285</c:v>
                </c:pt>
                <c:pt idx="16">
                  <c:v>45278</c:v>
                </c:pt>
                <c:pt idx="17">
                  <c:v>45271</c:v>
                </c:pt>
                <c:pt idx="18">
                  <c:v>45264</c:v>
                </c:pt>
                <c:pt idx="19">
                  <c:v>45257</c:v>
                </c:pt>
                <c:pt idx="20">
                  <c:v>45250</c:v>
                </c:pt>
                <c:pt idx="21">
                  <c:v>45243</c:v>
                </c:pt>
                <c:pt idx="22">
                  <c:v>45236</c:v>
                </c:pt>
                <c:pt idx="23">
                  <c:v>45229</c:v>
                </c:pt>
                <c:pt idx="24">
                  <c:v>45222</c:v>
                </c:pt>
                <c:pt idx="25">
                  <c:v>45215</c:v>
                </c:pt>
                <c:pt idx="26">
                  <c:v>45208</c:v>
                </c:pt>
                <c:pt idx="27">
                  <c:v>45201</c:v>
                </c:pt>
                <c:pt idx="28">
                  <c:v>45194</c:v>
                </c:pt>
                <c:pt idx="29">
                  <c:v>45187</c:v>
                </c:pt>
                <c:pt idx="30">
                  <c:v>45180</c:v>
                </c:pt>
                <c:pt idx="31">
                  <c:v>45173</c:v>
                </c:pt>
                <c:pt idx="32">
                  <c:v>45166</c:v>
                </c:pt>
                <c:pt idx="33">
                  <c:v>45159</c:v>
                </c:pt>
                <c:pt idx="34">
                  <c:v>45152</c:v>
                </c:pt>
                <c:pt idx="35">
                  <c:v>45145</c:v>
                </c:pt>
                <c:pt idx="36">
                  <c:v>45138</c:v>
                </c:pt>
                <c:pt idx="37">
                  <c:v>45131</c:v>
                </c:pt>
                <c:pt idx="38">
                  <c:v>45124</c:v>
                </c:pt>
                <c:pt idx="39">
                  <c:v>45117</c:v>
                </c:pt>
                <c:pt idx="40">
                  <c:v>45110</c:v>
                </c:pt>
                <c:pt idx="41">
                  <c:v>45103</c:v>
                </c:pt>
                <c:pt idx="42">
                  <c:v>45096</c:v>
                </c:pt>
                <c:pt idx="43">
                  <c:v>45089</c:v>
                </c:pt>
                <c:pt idx="44">
                  <c:v>45082</c:v>
                </c:pt>
                <c:pt idx="45">
                  <c:v>45075</c:v>
                </c:pt>
                <c:pt idx="46">
                  <c:v>45068</c:v>
                </c:pt>
                <c:pt idx="47">
                  <c:v>45061</c:v>
                </c:pt>
                <c:pt idx="48">
                  <c:v>45054</c:v>
                </c:pt>
                <c:pt idx="49">
                  <c:v>45047</c:v>
                </c:pt>
                <c:pt idx="50">
                  <c:v>45040</c:v>
                </c:pt>
                <c:pt idx="51">
                  <c:v>45033</c:v>
                </c:pt>
                <c:pt idx="52">
                  <c:v>45026</c:v>
                </c:pt>
                <c:pt idx="53">
                  <c:v>45019</c:v>
                </c:pt>
                <c:pt idx="54">
                  <c:v>45012</c:v>
                </c:pt>
                <c:pt idx="55">
                  <c:v>45005</c:v>
                </c:pt>
                <c:pt idx="56">
                  <c:v>44998</c:v>
                </c:pt>
                <c:pt idx="57">
                  <c:v>44991</c:v>
                </c:pt>
                <c:pt idx="58">
                  <c:v>44984</c:v>
                </c:pt>
                <c:pt idx="59">
                  <c:v>44977</c:v>
                </c:pt>
                <c:pt idx="60">
                  <c:v>44970</c:v>
                </c:pt>
                <c:pt idx="61">
                  <c:v>44963</c:v>
                </c:pt>
                <c:pt idx="62">
                  <c:v>44956</c:v>
                </c:pt>
                <c:pt idx="63">
                  <c:v>44949</c:v>
                </c:pt>
                <c:pt idx="64">
                  <c:v>44942</c:v>
                </c:pt>
                <c:pt idx="65">
                  <c:v>44935</c:v>
                </c:pt>
                <c:pt idx="66">
                  <c:v>44928</c:v>
                </c:pt>
                <c:pt idx="67">
                  <c:v>44921</c:v>
                </c:pt>
                <c:pt idx="68">
                  <c:v>44914</c:v>
                </c:pt>
                <c:pt idx="69">
                  <c:v>44907</c:v>
                </c:pt>
                <c:pt idx="70">
                  <c:v>44900</c:v>
                </c:pt>
                <c:pt idx="71">
                  <c:v>44893</c:v>
                </c:pt>
                <c:pt idx="72">
                  <c:v>44886</c:v>
                </c:pt>
                <c:pt idx="73">
                  <c:v>44879</c:v>
                </c:pt>
                <c:pt idx="74">
                  <c:v>44872</c:v>
                </c:pt>
                <c:pt idx="75">
                  <c:v>44865</c:v>
                </c:pt>
                <c:pt idx="76">
                  <c:v>44858</c:v>
                </c:pt>
                <c:pt idx="77">
                  <c:v>44851</c:v>
                </c:pt>
                <c:pt idx="78">
                  <c:v>44844</c:v>
                </c:pt>
                <c:pt idx="79">
                  <c:v>44837</c:v>
                </c:pt>
                <c:pt idx="80">
                  <c:v>44830</c:v>
                </c:pt>
                <c:pt idx="81">
                  <c:v>44823</c:v>
                </c:pt>
                <c:pt idx="82">
                  <c:v>44816</c:v>
                </c:pt>
                <c:pt idx="83">
                  <c:v>44809</c:v>
                </c:pt>
                <c:pt idx="84">
                  <c:v>44802</c:v>
                </c:pt>
                <c:pt idx="85">
                  <c:v>44795</c:v>
                </c:pt>
                <c:pt idx="86">
                  <c:v>44788</c:v>
                </c:pt>
                <c:pt idx="87">
                  <c:v>44781</c:v>
                </c:pt>
                <c:pt idx="88">
                  <c:v>44774</c:v>
                </c:pt>
                <c:pt idx="89">
                  <c:v>44767</c:v>
                </c:pt>
                <c:pt idx="90">
                  <c:v>44760</c:v>
                </c:pt>
                <c:pt idx="91">
                  <c:v>44753</c:v>
                </c:pt>
                <c:pt idx="92">
                  <c:v>44746</c:v>
                </c:pt>
                <c:pt idx="93">
                  <c:v>44739</c:v>
                </c:pt>
                <c:pt idx="94">
                  <c:v>44732</c:v>
                </c:pt>
                <c:pt idx="95">
                  <c:v>44725</c:v>
                </c:pt>
                <c:pt idx="96">
                  <c:v>44718</c:v>
                </c:pt>
                <c:pt idx="97">
                  <c:v>44711</c:v>
                </c:pt>
                <c:pt idx="98">
                  <c:v>44704</c:v>
                </c:pt>
                <c:pt idx="99">
                  <c:v>44697</c:v>
                </c:pt>
                <c:pt idx="100">
                  <c:v>44690</c:v>
                </c:pt>
                <c:pt idx="101">
                  <c:v>44683</c:v>
                </c:pt>
                <c:pt idx="102">
                  <c:v>44676</c:v>
                </c:pt>
                <c:pt idx="103">
                  <c:v>44669</c:v>
                </c:pt>
                <c:pt idx="104">
                  <c:v>44662</c:v>
                </c:pt>
                <c:pt idx="105">
                  <c:v>44655</c:v>
                </c:pt>
                <c:pt idx="106">
                  <c:v>44648</c:v>
                </c:pt>
                <c:pt idx="107">
                  <c:v>44641</c:v>
                </c:pt>
                <c:pt idx="108">
                  <c:v>44634</c:v>
                </c:pt>
                <c:pt idx="109">
                  <c:v>44627</c:v>
                </c:pt>
                <c:pt idx="110">
                  <c:v>44620</c:v>
                </c:pt>
                <c:pt idx="111">
                  <c:v>44613</c:v>
                </c:pt>
                <c:pt idx="112">
                  <c:v>44606</c:v>
                </c:pt>
                <c:pt idx="113">
                  <c:v>44599</c:v>
                </c:pt>
                <c:pt idx="114">
                  <c:v>44592</c:v>
                </c:pt>
                <c:pt idx="115">
                  <c:v>44585</c:v>
                </c:pt>
                <c:pt idx="116">
                  <c:v>44578</c:v>
                </c:pt>
                <c:pt idx="117">
                  <c:v>44571</c:v>
                </c:pt>
                <c:pt idx="118">
                  <c:v>44564</c:v>
                </c:pt>
                <c:pt idx="119">
                  <c:v>44557</c:v>
                </c:pt>
                <c:pt idx="120">
                  <c:v>44550</c:v>
                </c:pt>
                <c:pt idx="121">
                  <c:v>44543</c:v>
                </c:pt>
                <c:pt idx="122">
                  <c:v>44536</c:v>
                </c:pt>
                <c:pt idx="123">
                  <c:v>44529</c:v>
                </c:pt>
                <c:pt idx="124">
                  <c:v>44522</c:v>
                </c:pt>
                <c:pt idx="125">
                  <c:v>44515</c:v>
                </c:pt>
                <c:pt idx="126">
                  <c:v>44508</c:v>
                </c:pt>
                <c:pt idx="127">
                  <c:v>44501</c:v>
                </c:pt>
                <c:pt idx="128">
                  <c:v>44494</c:v>
                </c:pt>
                <c:pt idx="129">
                  <c:v>44487</c:v>
                </c:pt>
                <c:pt idx="130">
                  <c:v>44480</c:v>
                </c:pt>
                <c:pt idx="131">
                  <c:v>44473</c:v>
                </c:pt>
                <c:pt idx="132">
                  <c:v>44466</c:v>
                </c:pt>
                <c:pt idx="133">
                  <c:v>44459</c:v>
                </c:pt>
                <c:pt idx="134">
                  <c:v>44452</c:v>
                </c:pt>
                <c:pt idx="135">
                  <c:v>44445</c:v>
                </c:pt>
                <c:pt idx="136">
                  <c:v>44438</c:v>
                </c:pt>
                <c:pt idx="137">
                  <c:v>44431</c:v>
                </c:pt>
                <c:pt idx="138">
                  <c:v>44424</c:v>
                </c:pt>
                <c:pt idx="139">
                  <c:v>44417</c:v>
                </c:pt>
                <c:pt idx="140">
                  <c:v>44410</c:v>
                </c:pt>
                <c:pt idx="141">
                  <c:v>44403</c:v>
                </c:pt>
                <c:pt idx="142">
                  <c:v>44396</c:v>
                </c:pt>
                <c:pt idx="143">
                  <c:v>44389</c:v>
                </c:pt>
                <c:pt idx="144">
                  <c:v>44382</c:v>
                </c:pt>
                <c:pt idx="145">
                  <c:v>44375</c:v>
                </c:pt>
                <c:pt idx="146">
                  <c:v>44368</c:v>
                </c:pt>
                <c:pt idx="147">
                  <c:v>44361</c:v>
                </c:pt>
                <c:pt idx="148">
                  <c:v>44354</c:v>
                </c:pt>
                <c:pt idx="149">
                  <c:v>44347</c:v>
                </c:pt>
                <c:pt idx="150">
                  <c:v>44340</c:v>
                </c:pt>
                <c:pt idx="151">
                  <c:v>44333</c:v>
                </c:pt>
                <c:pt idx="152">
                  <c:v>44326</c:v>
                </c:pt>
                <c:pt idx="153">
                  <c:v>44319</c:v>
                </c:pt>
                <c:pt idx="154">
                  <c:v>44312</c:v>
                </c:pt>
                <c:pt idx="155">
                  <c:v>44305</c:v>
                </c:pt>
                <c:pt idx="156">
                  <c:v>44298</c:v>
                </c:pt>
                <c:pt idx="157">
                  <c:v>44291</c:v>
                </c:pt>
                <c:pt idx="158">
                  <c:v>44284</c:v>
                </c:pt>
                <c:pt idx="159">
                  <c:v>44277</c:v>
                </c:pt>
                <c:pt idx="160">
                  <c:v>44270</c:v>
                </c:pt>
                <c:pt idx="161">
                  <c:v>44263</c:v>
                </c:pt>
                <c:pt idx="162">
                  <c:v>44256</c:v>
                </c:pt>
                <c:pt idx="163">
                  <c:v>44249</c:v>
                </c:pt>
                <c:pt idx="164">
                  <c:v>44242</c:v>
                </c:pt>
                <c:pt idx="165">
                  <c:v>44235</c:v>
                </c:pt>
                <c:pt idx="166">
                  <c:v>44228</c:v>
                </c:pt>
                <c:pt idx="167">
                  <c:v>44221</c:v>
                </c:pt>
                <c:pt idx="168">
                  <c:v>44214</c:v>
                </c:pt>
                <c:pt idx="169">
                  <c:v>44207</c:v>
                </c:pt>
                <c:pt idx="170">
                  <c:v>44200</c:v>
                </c:pt>
                <c:pt idx="171">
                  <c:v>44193</c:v>
                </c:pt>
                <c:pt idx="172">
                  <c:v>44186</c:v>
                </c:pt>
                <c:pt idx="173">
                  <c:v>44179</c:v>
                </c:pt>
                <c:pt idx="174">
                  <c:v>44172</c:v>
                </c:pt>
                <c:pt idx="175">
                  <c:v>44165</c:v>
                </c:pt>
                <c:pt idx="176">
                  <c:v>44158</c:v>
                </c:pt>
                <c:pt idx="177">
                  <c:v>44151</c:v>
                </c:pt>
                <c:pt idx="178">
                  <c:v>44144</c:v>
                </c:pt>
                <c:pt idx="179">
                  <c:v>44137</c:v>
                </c:pt>
                <c:pt idx="180">
                  <c:v>44130</c:v>
                </c:pt>
                <c:pt idx="181">
                  <c:v>44123</c:v>
                </c:pt>
                <c:pt idx="182">
                  <c:v>44116</c:v>
                </c:pt>
                <c:pt idx="183">
                  <c:v>44109</c:v>
                </c:pt>
                <c:pt idx="184">
                  <c:v>44102</c:v>
                </c:pt>
                <c:pt idx="185">
                  <c:v>44095</c:v>
                </c:pt>
                <c:pt idx="186">
                  <c:v>44088</c:v>
                </c:pt>
                <c:pt idx="187">
                  <c:v>44081</c:v>
                </c:pt>
                <c:pt idx="188">
                  <c:v>44074</c:v>
                </c:pt>
                <c:pt idx="189">
                  <c:v>44067</c:v>
                </c:pt>
                <c:pt idx="190">
                  <c:v>44060</c:v>
                </c:pt>
                <c:pt idx="191">
                  <c:v>44053</c:v>
                </c:pt>
                <c:pt idx="192">
                  <c:v>44046</c:v>
                </c:pt>
                <c:pt idx="193">
                  <c:v>44039</c:v>
                </c:pt>
                <c:pt idx="194">
                  <c:v>44032</c:v>
                </c:pt>
                <c:pt idx="195">
                  <c:v>44025</c:v>
                </c:pt>
                <c:pt idx="196">
                  <c:v>44018</c:v>
                </c:pt>
                <c:pt idx="197">
                  <c:v>44011</c:v>
                </c:pt>
                <c:pt idx="198">
                  <c:v>44004</c:v>
                </c:pt>
                <c:pt idx="199">
                  <c:v>43997</c:v>
                </c:pt>
                <c:pt idx="200">
                  <c:v>43990</c:v>
                </c:pt>
                <c:pt idx="201">
                  <c:v>43983</c:v>
                </c:pt>
                <c:pt idx="202">
                  <c:v>43976</c:v>
                </c:pt>
                <c:pt idx="203">
                  <c:v>43969</c:v>
                </c:pt>
                <c:pt idx="204">
                  <c:v>43962</c:v>
                </c:pt>
                <c:pt idx="205">
                  <c:v>43955</c:v>
                </c:pt>
                <c:pt idx="206">
                  <c:v>43948</c:v>
                </c:pt>
                <c:pt idx="207">
                  <c:v>43941</c:v>
                </c:pt>
                <c:pt idx="208">
                  <c:v>43934</c:v>
                </c:pt>
                <c:pt idx="209">
                  <c:v>43927</c:v>
                </c:pt>
                <c:pt idx="210">
                  <c:v>43920</c:v>
                </c:pt>
                <c:pt idx="211">
                  <c:v>43913</c:v>
                </c:pt>
                <c:pt idx="212">
                  <c:v>43906</c:v>
                </c:pt>
                <c:pt idx="213">
                  <c:v>43899</c:v>
                </c:pt>
                <c:pt idx="214">
                  <c:v>43892</c:v>
                </c:pt>
                <c:pt idx="215">
                  <c:v>43885</c:v>
                </c:pt>
                <c:pt idx="216">
                  <c:v>43878</c:v>
                </c:pt>
                <c:pt idx="217">
                  <c:v>43871</c:v>
                </c:pt>
                <c:pt idx="218">
                  <c:v>43864</c:v>
                </c:pt>
                <c:pt idx="219">
                  <c:v>43857</c:v>
                </c:pt>
                <c:pt idx="220">
                  <c:v>43850</c:v>
                </c:pt>
                <c:pt idx="221">
                  <c:v>43843</c:v>
                </c:pt>
                <c:pt idx="222">
                  <c:v>43836</c:v>
                </c:pt>
                <c:pt idx="223">
                  <c:v>43829</c:v>
                </c:pt>
                <c:pt idx="224">
                  <c:v>43822</c:v>
                </c:pt>
                <c:pt idx="225">
                  <c:v>43815</c:v>
                </c:pt>
                <c:pt idx="226">
                  <c:v>43808</c:v>
                </c:pt>
                <c:pt idx="227">
                  <c:v>43801</c:v>
                </c:pt>
                <c:pt idx="228">
                  <c:v>43794</c:v>
                </c:pt>
                <c:pt idx="229">
                  <c:v>43787</c:v>
                </c:pt>
                <c:pt idx="230">
                  <c:v>43780</c:v>
                </c:pt>
                <c:pt idx="231">
                  <c:v>43773</c:v>
                </c:pt>
                <c:pt idx="232">
                  <c:v>43766</c:v>
                </c:pt>
                <c:pt idx="233">
                  <c:v>43759</c:v>
                </c:pt>
                <c:pt idx="234">
                  <c:v>43752</c:v>
                </c:pt>
                <c:pt idx="235">
                  <c:v>43745</c:v>
                </c:pt>
                <c:pt idx="236">
                  <c:v>43738</c:v>
                </c:pt>
                <c:pt idx="237">
                  <c:v>43731</c:v>
                </c:pt>
                <c:pt idx="238">
                  <c:v>43724</c:v>
                </c:pt>
                <c:pt idx="239">
                  <c:v>43717</c:v>
                </c:pt>
                <c:pt idx="240">
                  <c:v>43710</c:v>
                </c:pt>
                <c:pt idx="241">
                  <c:v>43703</c:v>
                </c:pt>
                <c:pt idx="242">
                  <c:v>43696</c:v>
                </c:pt>
                <c:pt idx="243">
                  <c:v>43689</c:v>
                </c:pt>
                <c:pt idx="244">
                  <c:v>43682</c:v>
                </c:pt>
                <c:pt idx="245">
                  <c:v>43675</c:v>
                </c:pt>
                <c:pt idx="246">
                  <c:v>43668</c:v>
                </c:pt>
                <c:pt idx="247">
                  <c:v>43661</c:v>
                </c:pt>
                <c:pt idx="248">
                  <c:v>43654</c:v>
                </c:pt>
                <c:pt idx="249">
                  <c:v>43647</c:v>
                </c:pt>
                <c:pt idx="250">
                  <c:v>43640</c:v>
                </c:pt>
                <c:pt idx="251">
                  <c:v>43633</c:v>
                </c:pt>
                <c:pt idx="252">
                  <c:v>43626</c:v>
                </c:pt>
                <c:pt idx="253">
                  <c:v>43619</c:v>
                </c:pt>
                <c:pt idx="254">
                  <c:v>43612</c:v>
                </c:pt>
                <c:pt idx="255">
                  <c:v>43605</c:v>
                </c:pt>
                <c:pt idx="256">
                  <c:v>43598</c:v>
                </c:pt>
                <c:pt idx="257">
                  <c:v>43591</c:v>
                </c:pt>
                <c:pt idx="258">
                  <c:v>43584</c:v>
                </c:pt>
                <c:pt idx="259">
                  <c:v>43577</c:v>
                </c:pt>
                <c:pt idx="260">
                  <c:v>43570</c:v>
                </c:pt>
                <c:pt idx="261">
                  <c:v>43563</c:v>
                </c:pt>
                <c:pt idx="262">
                  <c:v>43556</c:v>
                </c:pt>
                <c:pt idx="263">
                  <c:v>43549</c:v>
                </c:pt>
                <c:pt idx="264">
                  <c:v>43542</c:v>
                </c:pt>
                <c:pt idx="265">
                  <c:v>43535</c:v>
                </c:pt>
                <c:pt idx="266">
                  <c:v>43528</c:v>
                </c:pt>
                <c:pt idx="267">
                  <c:v>43521</c:v>
                </c:pt>
                <c:pt idx="268">
                  <c:v>43514</c:v>
                </c:pt>
                <c:pt idx="269">
                  <c:v>43507</c:v>
                </c:pt>
                <c:pt idx="270">
                  <c:v>43500</c:v>
                </c:pt>
                <c:pt idx="271">
                  <c:v>43493</c:v>
                </c:pt>
                <c:pt idx="272">
                  <c:v>43486</c:v>
                </c:pt>
                <c:pt idx="273">
                  <c:v>43479</c:v>
                </c:pt>
                <c:pt idx="274">
                  <c:v>43472</c:v>
                </c:pt>
                <c:pt idx="275">
                  <c:v>43465</c:v>
                </c:pt>
                <c:pt idx="276">
                  <c:v>43458</c:v>
                </c:pt>
                <c:pt idx="277">
                  <c:v>43451</c:v>
                </c:pt>
                <c:pt idx="278">
                  <c:v>43444</c:v>
                </c:pt>
                <c:pt idx="279">
                  <c:v>43437</c:v>
                </c:pt>
                <c:pt idx="280">
                  <c:v>43430</c:v>
                </c:pt>
                <c:pt idx="281">
                  <c:v>43423</c:v>
                </c:pt>
                <c:pt idx="282">
                  <c:v>43416</c:v>
                </c:pt>
                <c:pt idx="283">
                  <c:v>43409</c:v>
                </c:pt>
                <c:pt idx="284">
                  <c:v>43402</c:v>
                </c:pt>
                <c:pt idx="285">
                  <c:v>43395</c:v>
                </c:pt>
                <c:pt idx="286">
                  <c:v>43388</c:v>
                </c:pt>
                <c:pt idx="287">
                  <c:v>43381</c:v>
                </c:pt>
                <c:pt idx="288">
                  <c:v>43374</c:v>
                </c:pt>
                <c:pt idx="289">
                  <c:v>43367</c:v>
                </c:pt>
                <c:pt idx="290">
                  <c:v>43360</c:v>
                </c:pt>
                <c:pt idx="291">
                  <c:v>43353</c:v>
                </c:pt>
                <c:pt idx="292">
                  <c:v>43346</c:v>
                </c:pt>
                <c:pt idx="293">
                  <c:v>43339</c:v>
                </c:pt>
                <c:pt idx="294">
                  <c:v>43332</c:v>
                </c:pt>
                <c:pt idx="295">
                  <c:v>43325</c:v>
                </c:pt>
                <c:pt idx="296">
                  <c:v>43318</c:v>
                </c:pt>
                <c:pt idx="297">
                  <c:v>43311</c:v>
                </c:pt>
                <c:pt idx="298">
                  <c:v>43304</c:v>
                </c:pt>
                <c:pt idx="299">
                  <c:v>43297</c:v>
                </c:pt>
                <c:pt idx="300">
                  <c:v>43290</c:v>
                </c:pt>
                <c:pt idx="301">
                  <c:v>43283</c:v>
                </c:pt>
                <c:pt idx="302">
                  <c:v>43276</c:v>
                </c:pt>
                <c:pt idx="303">
                  <c:v>43269</c:v>
                </c:pt>
                <c:pt idx="304">
                  <c:v>43262</c:v>
                </c:pt>
                <c:pt idx="305">
                  <c:v>43255</c:v>
                </c:pt>
                <c:pt idx="306">
                  <c:v>43248</c:v>
                </c:pt>
                <c:pt idx="307">
                  <c:v>43241</c:v>
                </c:pt>
                <c:pt idx="308">
                  <c:v>43234</c:v>
                </c:pt>
                <c:pt idx="309">
                  <c:v>43227</c:v>
                </c:pt>
                <c:pt idx="310">
                  <c:v>43220</c:v>
                </c:pt>
                <c:pt idx="311">
                  <c:v>43213</c:v>
                </c:pt>
                <c:pt idx="312">
                  <c:v>43206</c:v>
                </c:pt>
                <c:pt idx="313">
                  <c:v>43199</c:v>
                </c:pt>
                <c:pt idx="314">
                  <c:v>43192</c:v>
                </c:pt>
                <c:pt idx="315">
                  <c:v>43185</c:v>
                </c:pt>
                <c:pt idx="316">
                  <c:v>43178</c:v>
                </c:pt>
                <c:pt idx="317">
                  <c:v>43171</c:v>
                </c:pt>
                <c:pt idx="318">
                  <c:v>43164</c:v>
                </c:pt>
                <c:pt idx="319">
                  <c:v>43157</c:v>
                </c:pt>
                <c:pt idx="320">
                  <c:v>43150</c:v>
                </c:pt>
                <c:pt idx="321">
                  <c:v>43143</c:v>
                </c:pt>
                <c:pt idx="322">
                  <c:v>43136</c:v>
                </c:pt>
                <c:pt idx="323">
                  <c:v>43129</c:v>
                </c:pt>
                <c:pt idx="324">
                  <c:v>43122</c:v>
                </c:pt>
                <c:pt idx="325">
                  <c:v>43115</c:v>
                </c:pt>
                <c:pt idx="326">
                  <c:v>43108</c:v>
                </c:pt>
                <c:pt idx="327">
                  <c:v>43101</c:v>
                </c:pt>
                <c:pt idx="328">
                  <c:v>43094</c:v>
                </c:pt>
                <c:pt idx="329">
                  <c:v>43087</c:v>
                </c:pt>
                <c:pt idx="330">
                  <c:v>43080</c:v>
                </c:pt>
                <c:pt idx="331">
                  <c:v>43073</c:v>
                </c:pt>
                <c:pt idx="332">
                  <c:v>43066</c:v>
                </c:pt>
                <c:pt idx="333">
                  <c:v>43059</c:v>
                </c:pt>
                <c:pt idx="334">
                  <c:v>43052</c:v>
                </c:pt>
                <c:pt idx="335">
                  <c:v>43045</c:v>
                </c:pt>
                <c:pt idx="336">
                  <c:v>43038</c:v>
                </c:pt>
                <c:pt idx="337">
                  <c:v>43031</c:v>
                </c:pt>
                <c:pt idx="338">
                  <c:v>43024</c:v>
                </c:pt>
                <c:pt idx="339">
                  <c:v>43017</c:v>
                </c:pt>
                <c:pt idx="340">
                  <c:v>43010</c:v>
                </c:pt>
                <c:pt idx="341">
                  <c:v>43003</c:v>
                </c:pt>
                <c:pt idx="342">
                  <c:v>42996</c:v>
                </c:pt>
                <c:pt idx="343">
                  <c:v>42989</c:v>
                </c:pt>
                <c:pt idx="344">
                  <c:v>42982</c:v>
                </c:pt>
                <c:pt idx="345">
                  <c:v>42975</c:v>
                </c:pt>
                <c:pt idx="346">
                  <c:v>42968</c:v>
                </c:pt>
                <c:pt idx="347">
                  <c:v>42961</c:v>
                </c:pt>
                <c:pt idx="348">
                  <c:v>42954</c:v>
                </c:pt>
                <c:pt idx="349">
                  <c:v>42947</c:v>
                </c:pt>
                <c:pt idx="350">
                  <c:v>42940</c:v>
                </c:pt>
                <c:pt idx="351">
                  <c:v>42933</c:v>
                </c:pt>
                <c:pt idx="352">
                  <c:v>42926</c:v>
                </c:pt>
                <c:pt idx="353">
                  <c:v>42919</c:v>
                </c:pt>
                <c:pt idx="354">
                  <c:v>42912</c:v>
                </c:pt>
                <c:pt idx="355">
                  <c:v>42905</c:v>
                </c:pt>
                <c:pt idx="356">
                  <c:v>42898</c:v>
                </c:pt>
                <c:pt idx="357">
                  <c:v>42891</c:v>
                </c:pt>
                <c:pt idx="358">
                  <c:v>42884</c:v>
                </c:pt>
                <c:pt idx="359">
                  <c:v>42877</c:v>
                </c:pt>
                <c:pt idx="360">
                  <c:v>42870</c:v>
                </c:pt>
                <c:pt idx="361">
                  <c:v>42863</c:v>
                </c:pt>
                <c:pt idx="362">
                  <c:v>42856</c:v>
                </c:pt>
                <c:pt idx="363">
                  <c:v>42849</c:v>
                </c:pt>
                <c:pt idx="364">
                  <c:v>42842</c:v>
                </c:pt>
                <c:pt idx="365">
                  <c:v>42835</c:v>
                </c:pt>
                <c:pt idx="366">
                  <c:v>42828</c:v>
                </c:pt>
                <c:pt idx="367">
                  <c:v>42821</c:v>
                </c:pt>
                <c:pt idx="368">
                  <c:v>42814</c:v>
                </c:pt>
                <c:pt idx="369">
                  <c:v>42807</c:v>
                </c:pt>
                <c:pt idx="370">
                  <c:v>42800</c:v>
                </c:pt>
                <c:pt idx="371">
                  <c:v>42793</c:v>
                </c:pt>
                <c:pt idx="372">
                  <c:v>42786</c:v>
                </c:pt>
                <c:pt idx="373">
                  <c:v>42779</c:v>
                </c:pt>
                <c:pt idx="374">
                  <c:v>42772</c:v>
                </c:pt>
                <c:pt idx="375">
                  <c:v>42765</c:v>
                </c:pt>
                <c:pt idx="376">
                  <c:v>42758</c:v>
                </c:pt>
                <c:pt idx="377">
                  <c:v>42751</c:v>
                </c:pt>
                <c:pt idx="378">
                  <c:v>42744</c:v>
                </c:pt>
                <c:pt idx="379">
                  <c:v>42737</c:v>
                </c:pt>
                <c:pt idx="380">
                  <c:v>42730</c:v>
                </c:pt>
                <c:pt idx="381">
                  <c:v>42723</c:v>
                </c:pt>
                <c:pt idx="382">
                  <c:v>42716</c:v>
                </c:pt>
                <c:pt idx="383">
                  <c:v>42709</c:v>
                </c:pt>
                <c:pt idx="384">
                  <c:v>42702</c:v>
                </c:pt>
                <c:pt idx="385">
                  <c:v>42695</c:v>
                </c:pt>
                <c:pt idx="386">
                  <c:v>42688</c:v>
                </c:pt>
                <c:pt idx="387">
                  <c:v>42681</c:v>
                </c:pt>
                <c:pt idx="388">
                  <c:v>42674</c:v>
                </c:pt>
                <c:pt idx="389">
                  <c:v>42667</c:v>
                </c:pt>
                <c:pt idx="390">
                  <c:v>42660</c:v>
                </c:pt>
                <c:pt idx="391">
                  <c:v>42653</c:v>
                </c:pt>
                <c:pt idx="392">
                  <c:v>42646</c:v>
                </c:pt>
                <c:pt idx="393">
                  <c:v>42639</c:v>
                </c:pt>
                <c:pt idx="394">
                  <c:v>42632</c:v>
                </c:pt>
                <c:pt idx="395">
                  <c:v>42625</c:v>
                </c:pt>
                <c:pt idx="396">
                  <c:v>42618</c:v>
                </c:pt>
                <c:pt idx="397">
                  <c:v>42611</c:v>
                </c:pt>
                <c:pt idx="398">
                  <c:v>42604</c:v>
                </c:pt>
                <c:pt idx="399">
                  <c:v>42597</c:v>
                </c:pt>
                <c:pt idx="400">
                  <c:v>42590</c:v>
                </c:pt>
                <c:pt idx="401">
                  <c:v>42583</c:v>
                </c:pt>
                <c:pt idx="402">
                  <c:v>42576</c:v>
                </c:pt>
                <c:pt idx="403">
                  <c:v>42569</c:v>
                </c:pt>
                <c:pt idx="404">
                  <c:v>42562</c:v>
                </c:pt>
                <c:pt idx="405">
                  <c:v>42555</c:v>
                </c:pt>
                <c:pt idx="406">
                  <c:v>42548</c:v>
                </c:pt>
                <c:pt idx="407">
                  <c:v>42541</c:v>
                </c:pt>
                <c:pt idx="408">
                  <c:v>42534</c:v>
                </c:pt>
                <c:pt idx="409">
                  <c:v>42527</c:v>
                </c:pt>
                <c:pt idx="410">
                  <c:v>42520</c:v>
                </c:pt>
                <c:pt idx="411">
                  <c:v>42513</c:v>
                </c:pt>
                <c:pt idx="412">
                  <c:v>42506</c:v>
                </c:pt>
                <c:pt idx="413">
                  <c:v>42499</c:v>
                </c:pt>
                <c:pt idx="414">
                  <c:v>42492</c:v>
                </c:pt>
                <c:pt idx="415">
                  <c:v>42485</c:v>
                </c:pt>
                <c:pt idx="416">
                  <c:v>42478</c:v>
                </c:pt>
                <c:pt idx="417">
                  <c:v>42471</c:v>
                </c:pt>
                <c:pt idx="418">
                  <c:v>42464</c:v>
                </c:pt>
                <c:pt idx="419">
                  <c:v>42457</c:v>
                </c:pt>
                <c:pt idx="420">
                  <c:v>42450</c:v>
                </c:pt>
                <c:pt idx="421">
                  <c:v>42443</c:v>
                </c:pt>
                <c:pt idx="422">
                  <c:v>42436</c:v>
                </c:pt>
                <c:pt idx="423">
                  <c:v>42429</c:v>
                </c:pt>
                <c:pt idx="424">
                  <c:v>42422</c:v>
                </c:pt>
                <c:pt idx="425">
                  <c:v>42415</c:v>
                </c:pt>
                <c:pt idx="426">
                  <c:v>42408</c:v>
                </c:pt>
                <c:pt idx="427">
                  <c:v>42401</c:v>
                </c:pt>
                <c:pt idx="428">
                  <c:v>42394</c:v>
                </c:pt>
                <c:pt idx="429">
                  <c:v>42387</c:v>
                </c:pt>
                <c:pt idx="430">
                  <c:v>42380</c:v>
                </c:pt>
                <c:pt idx="431">
                  <c:v>42373</c:v>
                </c:pt>
                <c:pt idx="432">
                  <c:v>42366</c:v>
                </c:pt>
                <c:pt idx="433">
                  <c:v>42359</c:v>
                </c:pt>
                <c:pt idx="434">
                  <c:v>42352</c:v>
                </c:pt>
                <c:pt idx="435">
                  <c:v>42345</c:v>
                </c:pt>
                <c:pt idx="436">
                  <c:v>42338</c:v>
                </c:pt>
                <c:pt idx="437">
                  <c:v>42331</c:v>
                </c:pt>
                <c:pt idx="438">
                  <c:v>42324</c:v>
                </c:pt>
                <c:pt idx="439">
                  <c:v>42317</c:v>
                </c:pt>
                <c:pt idx="440">
                  <c:v>42310</c:v>
                </c:pt>
                <c:pt idx="441">
                  <c:v>42303</c:v>
                </c:pt>
                <c:pt idx="442">
                  <c:v>42296</c:v>
                </c:pt>
                <c:pt idx="443">
                  <c:v>42289</c:v>
                </c:pt>
                <c:pt idx="444">
                  <c:v>42282</c:v>
                </c:pt>
                <c:pt idx="445">
                  <c:v>42275</c:v>
                </c:pt>
                <c:pt idx="446">
                  <c:v>42268</c:v>
                </c:pt>
                <c:pt idx="447">
                  <c:v>42261</c:v>
                </c:pt>
                <c:pt idx="448">
                  <c:v>42254</c:v>
                </c:pt>
                <c:pt idx="449">
                  <c:v>42247</c:v>
                </c:pt>
                <c:pt idx="450">
                  <c:v>42240</c:v>
                </c:pt>
                <c:pt idx="451">
                  <c:v>42233</c:v>
                </c:pt>
                <c:pt idx="452">
                  <c:v>42226</c:v>
                </c:pt>
                <c:pt idx="453">
                  <c:v>42219</c:v>
                </c:pt>
                <c:pt idx="454">
                  <c:v>42212</c:v>
                </c:pt>
                <c:pt idx="455">
                  <c:v>42205</c:v>
                </c:pt>
                <c:pt idx="456">
                  <c:v>42198</c:v>
                </c:pt>
                <c:pt idx="457">
                  <c:v>42191</c:v>
                </c:pt>
                <c:pt idx="458">
                  <c:v>42184</c:v>
                </c:pt>
                <c:pt idx="459">
                  <c:v>42177</c:v>
                </c:pt>
                <c:pt idx="460">
                  <c:v>42170</c:v>
                </c:pt>
                <c:pt idx="461">
                  <c:v>42163</c:v>
                </c:pt>
                <c:pt idx="462">
                  <c:v>42156</c:v>
                </c:pt>
                <c:pt idx="463">
                  <c:v>42149</c:v>
                </c:pt>
                <c:pt idx="464">
                  <c:v>42142</c:v>
                </c:pt>
                <c:pt idx="465">
                  <c:v>42135</c:v>
                </c:pt>
                <c:pt idx="466">
                  <c:v>42128</c:v>
                </c:pt>
                <c:pt idx="467">
                  <c:v>42121</c:v>
                </c:pt>
                <c:pt idx="468">
                  <c:v>42114</c:v>
                </c:pt>
                <c:pt idx="469">
                  <c:v>42107</c:v>
                </c:pt>
                <c:pt idx="470">
                  <c:v>42100</c:v>
                </c:pt>
                <c:pt idx="471">
                  <c:v>42093</c:v>
                </c:pt>
                <c:pt idx="472">
                  <c:v>42086</c:v>
                </c:pt>
                <c:pt idx="473">
                  <c:v>42079</c:v>
                </c:pt>
                <c:pt idx="474">
                  <c:v>42072</c:v>
                </c:pt>
                <c:pt idx="475">
                  <c:v>42065</c:v>
                </c:pt>
                <c:pt idx="476">
                  <c:v>42058</c:v>
                </c:pt>
                <c:pt idx="477">
                  <c:v>42051</c:v>
                </c:pt>
                <c:pt idx="478">
                  <c:v>42044</c:v>
                </c:pt>
                <c:pt idx="479">
                  <c:v>42037</c:v>
                </c:pt>
                <c:pt idx="480">
                  <c:v>42030</c:v>
                </c:pt>
                <c:pt idx="481">
                  <c:v>42023</c:v>
                </c:pt>
                <c:pt idx="482">
                  <c:v>42016</c:v>
                </c:pt>
                <c:pt idx="483">
                  <c:v>42009</c:v>
                </c:pt>
                <c:pt idx="484">
                  <c:v>42002</c:v>
                </c:pt>
                <c:pt idx="485">
                  <c:v>41995</c:v>
                </c:pt>
                <c:pt idx="486">
                  <c:v>41988</c:v>
                </c:pt>
                <c:pt idx="487">
                  <c:v>41981</c:v>
                </c:pt>
                <c:pt idx="488">
                  <c:v>41974</c:v>
                </c:pt>
                <c:pt idx="489">
                  <c:v>41967</c:v>
                </c:pt>
                <c:pt idx="490">
                  <c:v>41960</c:v>
                </c:pt>
                <c:pt idx="491">
                  <c:v>41953</c:v>
                </c:pt>
                <c:pt idx="492">
                  <c:v>41946</c:v>
                </c:pt>
                <c:pt idx="493">
                  <c:v>41939</c:v>
                </c:pt>
                <c:pt idx="494">
                  <c:v>41932</c:v>
                </c:pt>
                <c:pt idx="495">
                  <c:v>41925</c:v>
                </c:pt>
                <c:pt idx="496">
                  <c:v>41918</c:v>
                </c:pt>
                <c:pt idx="497">
                  <c:v>41911</c:v>
                </c:pt>
                <c:pt idx="498">
                  <c:v>41904</c:v>
                </c:pt>
                <c:pt idx="499">
                  <c:v>41897</c:v>
                </c:pt>
                <c:pt idx="500">
                  <c:v>41890</c:v>
                </c:pt>
                <c:pt idx="501">
                  <c:v>41883</c:v>
                </c:pt>
                <c:pt idx="502">
                  <c:v>41876</c:v>
                </c:pt>
                <c:pt idx="503">
                  <c:v>41869</c:v>
                </c:pt>
                <c:pt idx="504">
                  <c:v>41862</c:v>
                </c:pt>
                <c:pt idx="505">
                  <c:v>41855</c:v>
                </c:pt>
                <c:pt idx="506">
                  <c:v>41848</c:v>
                </c:pt>
                <c:pt idx="507">
                  <c:v>41841</c:v>
                </c:pt>
                <c:pt idx="508">
                  <c:v>41834</c:v>
                </c:pt>
                <c:pt idx="509">
                  <c:v>41827</c:v>
                </c:pt>
                <c:pt idx="510">
                  <c:v>41820</c:v>
                </c:pt>
                <c:pt idx="511">
                  <c:v>41813</c:v>
                </c:pt>
                <c:pt idx="512">
                  <c:v>41806</c:v>
                </c:pt>
                <c:pt idx="513">
                  <c:v>41799</c:v>
                </c:pt>
                <c:pt idx="514">
                  <c:v>41792</c:v>
                </c:pt>
                <c:pt idx="515">
                  <c:v>41785</c:v>
                </c:pt>
                <c:pt idx="516">
                  <c:v>41778</c:v>
                </c:pt>
                <c:pt idx="517">
                  <c:v>41771</c:v>
                </c:pt>
                <c:pt idx="518">
                  <c:v>41764</c:v>
                </c:pt>
                <c:pt idx="519">
                  <c:v>41757</c:v>
                </c:pt>
                <c:pt idx="520">
                  <c:v>41750</c:v>
                </c:pt>
                <c:pt idx="521">
                  <c:v>41743</c:v>
                </c:pt>
                <c:pt idx="522">
                  <c:v>41736</c:v>
                </c:pt>
                <c:pt idx="523">
                  <c:v>41729</c:v>
                </c:pt>
                <c:pt idx="524">
                  <c:v>41722</c:v>
                </c:pt>
                <c:pt idx="525">
                  <c:v>41715</c:v>
                </c:pt>
                <c:pt idx="526">
                  <c:v>41708</c:v>
                </c:pt>
                <c:pt idx="527">
                  <c:v>41701</c:v>
                </c:pt>
                <c:pt idx="528">
                  <c:v>41694</c:v>
                </c:pt>
                <c:pt idx="529">
                  <c:v>41687</c:v>
                </c:pt>
                <c:pt idx="530">
                  <c:v>41680</c:v>
                </c:pt>
                <c:pt idx="531">
                  <c:v>41673</c:v>
                </c:pt>
                <c:pt idx="532">
                  <c:v>41666</c:v>
                </c:pt>
                <c:pt idx="533">
                  <c:v>41659</c:v>
                </c:pt>
                <c:pt idx="534">
                  <c:v>41652</c:v>
                </c:pt>
                <c:pt idx="535">
                  <c:v>41645</c:v>
                </c:pt>
                <c:pt idx="536">
                  <c:v>41638</c:v>
                </c:pt>
                <c:pt idx="537">
                  <c:v>41631</c:v>
                </c:pt>
                <c:pt idx="538">
                  <c:v>41624</c:v>
                </c:pt>
                <c:pt idx="539">
                  <c:v>41617</c:v>
                </c:pt>
                <c:pt idx="540">
                  <c:v>41610</c:v>
                </c:pt>
                <c:pt idx="541">
                  <c:v>41603</c:v>
                </c:pt>
                <c:pt idx="542">
                  <c:v>41596</c:v>
                </c:pt>
                <c:pt idx="543">
                  <c:v>41589</c:v>
                </c:pt>
                <c:pt idx="544">
                  <c:v>41582</c:v>
                </c:pt>
                <c:pt idx="545">
                  <c:v>41575</c:v>
                </c:pt>
                <c:pt idx="546">
                  <c:v>41568</c:v>
                </c:pt>
                <c:pt idx="547">
                  <c:v>41561</c:v>
                </c:pt>
                <c:pt idx="548">
                  <c:v>41554</c:v>
                </c:pt>
                <c:pt idx="549">
                  <c:v>41547</c:v>
                </c:pt>
                <c:pt idx="550">
                  <c:v>41540</c:v>
                </c:pt>
                <c:pt idx="551">
                  <c:v>41533</c:v>
                </c:pt>
                <c:pt idx="552">
                  <c:v>41526</c:v>
                </c:pt>
                <c:pt idx="553">
                  <c:v>41519</c:v>
                </c:pt>
                <c:pt idx="554">
                  <c:v>41512</c:v>
                </c:pt>
                <c:pt idx="555">
                  <c:v>41505</c:v>
                </c:pt>
                <c:pt idx="556">
                  <c:v>41498</c:v>
                </c:pt>
                <c:pt idx="557">
                  <c:v>41491</c:v>
                </c:pt>
                <c:pt idx="558">
                  <c:v>41484</c:v>
                </c:pt>
                <c:pt idx="559">
                  <c:v>41477</c:v>
                </c:pt>
                <c:pt idx="560">
                  <c:v>41470</c:v>
                </c:pt>
                <c:pt idx="561">
                  <c:v>41463</c:v>
                </c:pt>
                <c:pt idx="562">
                  <c:v>41456</c:v>
                </c:pt>
                <c:pt idx="563">
                  <c:v>41449</c:v>
                </c:pt>
                <c:pt idx="564">
                  <c:v>41442</c:v>
                </c:pt>
                <c:pt idx="565">
                  <c:v>41435</c:v>
                </c:pt>
                <c:pt idx="566">
                  <c:v>41428</c:v>
                </c:pt>
                <c:pt idx="567">
                  <c:v>41421</c:v>
                </c:pt>
                <c:pt idx="568">
                  <c:v>41414</c:v>
                </c:pt>
                <c:pt idx="569">
                  <c:v>41407</c:v>
                </c:pt>
                <c:pt idx="570">
                  <c:v>41400</c:v>
                </c:pt>
                <c:pt idx="571">
                  <c:v>41393</c:v>
                </c:pt>
                <c:pt idx="572">
                  <c:v>41386</c:v>
                </c:pt>
                <c:pt idx="573">
                  <c:v>41379</c:v>
                </c:pt>
                <c:pt idx="574">
                  <c:v>41372</c:v>
                </c:pt>
                <c:pt idx="575">
                  <c:v>41365</c:v>
                </c:pt>
                <c:pt idx="576">
                  <c:v>41358</c:v>
                </c:pt>
                <c:pt idx="577">
                  <c:v>41351</c:v>
                </c:pt>
                <c:pt idx="578">
                  <c:v>41344</c:v>
                </c:pt>
                <c:pt idx="579">
                  <c:v>41337</c:v>
                </c:pt>
                <c:pt idx="580">
                  <c:v>41330</c:v>
                </c:pt>
                <c:pt idx="581">
                  <c:v>41323</c:v>
                </c:pt>
                <c:pt idx="582">
                  <c:v>41316</c:v>
                </c:pt>
                <c:pt idx="583">
                  <c:v>41309</c:v>
                </c:pt>
                <c:pt idx="584">
                  <c:v>41302</c:v>
                </c:pt>
                <c:pt idx="585">
                  <c:v>41295</c:v>
                </c:pt>
                <c:pt idx="586">
                  <c:v>41288</c:v>
                </c:pt>
                <c:pt idx="587">
                  <c:v>41281</c:v>
                </c:pt>
                <c:pt idx="588">
                  <c:v>41274</c:v>
                </c:pt>
                <c:pt idx="589">
                  <c:v>41267</c:v>
                </c:pt>
                <c:pt idx="590">
                  <c:v>41260</c:v>
                </c:pt>
                <c:pt idx="591">
                  <c:v>41253</c:v>
                </c:pt>
                <c:pt idx="592">
                  <c:v>41246</c:v>
                </c:pt>
                <c:pt idx="593">
                  <c:v>41239</c:v>
                </c:pt>
                <c:pt idx="594">
                  <c:v>41232</c:v>
                </c:pt>
                <c:pt idx="595">
                  <c:v>41225</c:v>
                </c:pt>
                <c:pt idx="596">
                  <c:v>41218</c:v>
                </c:pt>
                <c:pt idx="597">
                  <c:v>41211</c:v>
                </c:pt>
                <c:pt idx="598">
                  <c:v>41204</c:v>
                </c:pt>
                <c:pt idx="599">
                  <c:v>41197</c:v>
                </c:pt>
                <c:pt idx="600">
                  <c:v>41190</c:v>
                </c:pt>
                <c:pt idx="601">
                  <c:v>41183</c:v>
                </c:pt>
                <c:pt idx="602">
                  <c:v>41176</c:v>
                </c:pt>
                <c:pt idx="603">
                  <c:v>41169</c:v>
                </c:pt>
                <c:pt idx="604">
                  <c:v>41162</c:v>
                </c:pt>
                <c:pt idx="605">
                  <c:v>41155</c:v>
                </c:pt>
                <c:pt idx="606">
                  <c:v>41148</c:v>
                </c:pt>
                <c:pt idx="607">
                  <c:v>41141</c:v>
                </c:pt>
                <c:pt idx="608">
                  <c:v>41134</c:v>
                </c:pt>
                <c:pt idx="609">
                  <c:v>41127</c:v>
                </c:pt>
                <c:pt idx="610">
                  <c:v>41120</c:v>
                </c:pt>
                <c:pt idx="611">
                  <c:v>41113</c:v>
                </c:pt>
                <c:pt idx="612">
                  <c:v>41106</c:v>
                </c:pt>
                <c:pt idx="613">
                  <c:v>41099</c:v>
                </c:pt>
                <c:pt idx="614">
                  <c:v>41092</c:v>
                </c:pt>
                <c:pt idx="615">
                  <c:v>41085</c:v>
                </c:pt>
                <c:pt idx="616">
                  <c:v>41078</c:v>
                </c:pt>
                <c:pt idx="617">
                  <c:v>41071</c:v>
                </c:pt>
                <c:pt idx="618">
                  <c:v>41064</c:v>
                </c:pt>
                <c:pt idx="619">
                  <c:v>41057</c:v>
                </c:pt>
                <c:pt idx="620">
                  <c:v>41050</c:v>
                </c:pt>
                <c:pt idx="621">
                  <c:v>41043</c:v>
                </c:pt>
                <c:pt idx="622">
                  <c:v>41036</c:v>
                </c:pt>
                <c:pt idx="623">
                  <c:v>41029</c:v>
                </c:pt>
                <c:pt idx="624">
                  <c:v>41022</c:v>
                </c:pt>
                <c:pt idx="625">
                  <c:v>41015</c:v>
                </c:pt>
                <c:pt idx="626">
                  <c:v>41008</c:v>
                </c:pt>
                <c:pt idx="627">
                  <c:v>41001</c:v>
                </c:pt>
                <c:pt idx="628">
                  <c:v>40994</c:v>
                </c:pt>
                <c:pt idx="629">
                  <c:v>40987</c:v>
                </c:pt>
                <c:pt idx="630">
                  <c:v>40980</c:v>
                </c:pt>
                <c:pt idx="631">
                  <c:v>40973</c:v>
                </c:pt>
                <c:pt idx="632">
                  <c:v>40966</c:v>
                </c:pt>
                <c:pt idx="633">
                  <c:v>40959</c:v>
                </c:pt>
                <c:pt idx="634">
                  <c:v>40952</c:v>
                </c:pt>
                <c:pt idx="635">
                  <c:v>40945</c:v>
                </c:pt>
                <c:pt idx="636">
                  <c:v>40938</c:v>
                </c:pt>
                <c:pt idx="637">
                  <c:v>40931</c:v>
                </c:pt>
                <c:pt idx="638">
                  <c:v>40924</c:v>
                </c:pt>
                <c:pt idx="639">
                  <c:v>40917</c:v>
                </c:pt>
                <c:pt idx="640">
                  <c:v>40910</c:v>
                </c:pt>
                <c:pt idx="641">
                  <c:v>40903</c:v>
                </c:pt>
                <c:pt idx="642">
                  <c:v>40896</c:v>
                </c:pt>
                <c:pt idx="643">
                  <c:v>40889</c:v>
                </c:pt>
                <c:pt idx="644">
                  <c:v>40882</c:v>
                </c:pt>
                <c:pt idx="645">
                  <c:v>40875</c:v>
                </c:pt>
                <c:pt idx="646">
                  <c:v>40868</c:v>
                </c:pt>
                <c:pt idx="647">
                  <c:v>40861</c:v>
                </c:pt>
                <c:pt idx="648">
                  <c:v>40854</c:v>
                </c:pt>
                <c:pt idx="649">
                  <c:v>40847</c:v>
                </c:pt>
                <c:pt idx="650">
                  <c:v>40840</c:v>
                </c:pt>
                <c:pt idx="651">
                  <c:v>40833</c:v>
                </c:pt>
                <c:pt idx="652">
                  <c:v>40826</c:v>
                </c:pt>
                <c:pt idx="653">
                  <c:v>40819</c:v>
                </c:pt>
                <c:pt idx="654">
                  <c:v>40812</c:v>
                </c:pt>
                <c:pt idx="655">
                  <c:v>40805</c:v>
                </c:pt>
                <c:pt idx="656">
                  <c:v>40798</c:v>
                </c:pt>
                <c:pt idx="657">
                  <c:v>40791</c:v>
                </c:pt>
                <c:pt idx="658">
                  <c:v>40784</c:v>
                </c:pt>
                <c:pt idx="659">
                  <c:v>40777</c:v>
                </c:pt>
                <c:pt idx="660">
                  <c:v>40770</c:v>
                </c:pt>
                <c:pt idx="661">
                  <c:v>40763</c:v>
                </c:pt>
                <c:pt idx="662">
                  <c:v>40756</c:v>
                </c:pt>
                <c:pt idx="663">
                  <c:v>40749</c:v>
                </c:pt>
                <c:pt idx="664">
                  <c:v>40742</c:v>
                </c:pt>
                <c:pt idx="665">
                  <c:v>40735</c:v>
                </c:pt>
                <c:pt idx="666">
                  <c:v>40728</c:v>
                </c:pt>
                <c:pt idx="667">
                  <c:v>40721</c:v>
                </c:pt>
                <c:pt idx="668">
                  <c:v>40714</c:v>
                </c:pt>
                <c:pt idx="669">
                  <c:v>40707</c:v>
                </c:pt>
                <c:pt idx="670">
                  <c:v>40700</c:v>
                </c:pt>
                <c:pt idx="671">
                  <c:v>40693</c:v>
                </c:pt>
                <c:pt idx="672">
                  <c:v>40686</c:v>
                </c:pt>
                <c:pt idx="673">
                  <c:v>40679</c:v>
                </c:pt>
                <c:pt idx="674">
                  <c:v>40672</c:v>
                </c:pt>
                <c:pt idx="675">
                  <c:v>40665</c:v>
                </c:pt>
                <c:pt idx="676">
                  <c:v>40658</c:v>
                </c:pt>
                <c:pt idx="677">
                  <c:v>40651</c:v>
                </c:pt>
                <c:pt idx="678">
                  <c:v>40644</c:v>
                </c:pt>
                <c:pt idx="679">
                  <c:v>40637</c:v>
                </c:pt>
                <c:pt idx="680">
                  <c:v>40630</c:v>
                </c:pt>
                <c:pt idx="681">
                  <c:v>40623</c:v>
                </c:pt>
                <c:pt idx="682">
                  <c:v>40616</c:v>
                </c:pt>
                <c:pt idx="683">
                  <c:v>40609</c:v>
                </c:pt>
                <c:pt idx="684">
                  <c:v>40602</c:v>
                </c:pt>
                <c:pt idx="685">
                  <c:v>40595</c:v>
                </c:pt>
                <c:pt idx="686">
                  <c:v>40588</c:v>
                </c:pt>
                <c:pt idx="687">
                  <c:v>40581</c:v>
                </c:pt>
                <c:pt idx="688">
                  <c:v>40574</c:v>
                </c:pt>
                <c:pt idx="689">
                  <c:v>40567</c:v>
                </c:pt>
                <c:pt idx="690">
                  <c:v>40560</c:v>
                </c:pt>
                <c:pt idx="691">
                  <c:v>40553</c:v>
                </c:pt>
                <c:pt idx="692">
                  <c:v>40546</c:v>
                </c:pt>
                <c:pt idx="693">
                  <c:v>40539</c:v>
                </c:pt>
                <c:pt idx="694">
                  <c:v>40532</c:v>
                </c:pt>
                <c:pt idx="695">
                  <c:v>40525</c:v>
                </c:pt>
                <c:pt idx="696">
                  <c:v>40518</c:v>
                </c:pt>
                <c:pt idx="697">
                  <c:v>40511</c:v>
                </c:pt>
                <c:pt idx="698">
                  <c:v>40504</c:v>
                </c:pt>
                <c:pt idx="699">
                  <c:v>40497</c:v>
                </c:pt>
                <c:pt idx="700">
                  <c:v>40490</c:v>
                </c:pt>
                <c:pt idx="701">
                  <c:v>40483</c:v>
                </c:pt>
                <c:pt idx="702">
                  <c:v>40476</c:v>
                </c:pt>
                <c:pt idx="703">
                  <c:v>40469</c:v>
                </c:pt>
                <c:pt idx="704">
                  <c:v>40462</c:v>
                </c:pt>
                <c:pt idx="705">
                  <c:v>40455</c:v>
                </c:pt>
                <c:pt idx="706">
                  <c:v>40448</c:v>
                </c:pt>
                <c:pt idx="707">
                  <c:v>40441</c:v>
                </c:pt>
                <c:pt idx="708">
                  <c:v>40434</c:v>
                </c:pt>
                <c:pt idx="709">
                  <c:v>40427</c:v>
                </c:pt>
                <c:pt idx="710">
                  <c:v>40420</c:v>
                </c:pt>
                <c:pt idx="711">
                  <c:v>40413</c:v>
                </c:pt>
                <c:pt idx="712">
                  <c:v>40406</c:v>
                </c:pt>
                <c:pt idx="713">
                  <c:v>40399</c:v>
                </c:pt>
                <c:pt idx="714">
                  <c:v>40392</c:v>
                </c:pt>
                <c:pt idx="715">
                  <c:v>40385</c:v>
                </c:pt>
                <c:pt idx="716">
                  <c:v>40378</c:v>
                </c:pt>
                <c:pt idx="717">
                  <c:v>40371</c:v>
                </c:pt>
                <c:pt idx="718">
                  <c:v>40364</c:v>
                </c:pt>
                <c:pt idx="719">
                  <c:v>40357</c:v>
                </c:pt>
                <c:pt idx="720">
                  <c:v>40350</c:v>
                </c:pt>
                <c:pt idx="721">
                  <c:v>40343</c:v>
                </c:pt>
                <c:pt idx="722">
                  <c:v>40336</c:v>
                </c:pt>
                <c:pt idx="723">
                  <c:v>40329</c:v>
                </c:pt>
                <c:pt idx="724">
                  <c:v>40322</c:v>
                </c:pt>
                <c:pt idx="725">
                  <c:v>40315</c:v>
                </c:pt>
                <c:pt idx="726">
                  <c:v>40308</c:v>
                </c:pt>
                <c:pt idx="727">
                  <c:v>40301</c:v>
                </c:pt>
                <c:pt idx="728">
                  <c:v>40294</c:v>
                </c:pt>
                <c:pt idx="729">
                  <c:v>40287</c:v>
                </c:pt>
                <c:pt idx="730">
                  <c:v>40280</c:v>
                </c:pt>
                <c:pt idx="731">
                  <c:v>40273</c:v>
                </c:pt>
                <c:pt idx="732">
                  <c:v>40266</c:v>
                </c:pt>
                <c:pt idx="733">
                  <c:v>40259</c:v>
                </c:pt>
                <c:pt idx="734">
                  <c:v>40252</c:v>
                </c:pt>
                <c:pt idx="735">
                  <c:v>40245</c:v>
                </c:pt>
                <c:pt idx="736">
                  <c:v>40238</c:v>
                </c:pt>
                <c:pt idx="737">
                  <c:v>40231</c:v>
                </c:pt>
                <c:pt idx="738">
                  <c:v>40224</c:v>
                </c:pt>
                <c:pt idx="739">
                  <c:v>40217</c:v>
                </c:pt>
                <c:pt idx="740">
                  <c:v>40210</c:v>
                </c:pt>
                <c:pt idx="741">
                  <c:v>40203</c:v>
                </c:pt>
                <c:pt idx="742">
                  <c:v>40196</c:v>
                </c:pt>
                <c:pt idx="743">
                  <c:v>40189</c:v>
                </c:pt>
                <c:pt idx="744">
                  <c:v>40182</c:v>
                </c:pt>
                <c:pt idx="745">
                  <c:v>40175</c:v>
                </c:pt>
                <c:pt idx="746">
                  <c:v>40168</c:v>
                </c:pt>
                <c:pt idx="747">
                  <c:v>40161</c:v>
                </c:pt>
                <c:pt idx="748">
                  <c:v>40154</c:v>
                </c:pt>
                <c:pt idx="749">
                  <c:v>40147</c:v>
                </c:pt>
                <c:pt idx="750">
                  <c:v>40140</c:v>
                </c:pt>
                <c:pt idx="751">
                  <c:v>40133</c:v>
                </c:pt>
                <c:pt idx="752">
                  <c:v>40126</c:v>
                </c:pt>
                <c:pt idx="753">
                  <c:v>40119</c:v>
                </c:pt>
                <c:pt idx="754">
                  <c:v>40112</c:v>
                </c:pt>
                <c:pt idx="755">
                  <c:v>40105</c:v>
                </c:pt>
                <c:pt idx="756">
                  <c:v>40098</c:v>
                </c:pt>
                <c:pt idx="757">
                  <c:v>40091</c:v>
                </c:pt>
                <c:pt idx="758">
                  <c:v>40084</c:v>
                </c:pt>
                <c:pt idx="759">
                  <c:v>40077</c:v>
                </c:pt>
                <c:pt idx="760">
                  <c:v>40070</c:v>
                </c:pt>
                <c:pt idx="761">
                  <c:v>40063</c:v>
                </c:pt>
                <c:pt idx="762">
                  <c:v>40056</c:v>
                </c:pt>
                <c:pt idx="763">
                  <c:v>40049</c:v>
                </c:pt>
                <c:pt idx="764">
                  <c:v>40042</c:v>
                </c:pt>
                <c:pt idx="765">
                  <c:v>40035</c:v>
                </c:pt>
                <c:pt idx="766">
                  <c:v>40028</c:v>
                </c:pt>
                <c:pt idx="767">
                  <c:v>40021</c:v>
                </c:pt>
                <c:pt idx="768">
                  <c:v>40014</c:v>
                </c:pt>
                <c:pt idx="769">
                  <c:v>40007</c:v>
                </c:pt>
                <c:pt idx="770">
                  <c:v>40000</c:v>
                </c:pt>
                <c:pt idx="771">
                  <c:v>39993</c:v>
                </c:pt>
                <c:pt idx="772">
                  <c:v>39986</c:v>
                </c:pt>
                <c:pt idx="773">
                  <c:v>39979</c:v>
                </c:pt>
                <c:pt idx="774">
                  <c:v>39972</c:v>
                </c:pt>
                <c:pt idx="775">
                  <c:v>39965</c:v>
                </c:pt>
                <c:pt idx="776">
                  <c:v>39958</c:v>
                </c:pt>
                <c:pt idx="777">
                  <c:v>39951</c:v>
                </c:pt>
                <c:pt idx="778">
                  <c:v>39944</c:v>
                </c:pt>
                <c:pt idx="779">
                  <c:v>39937</c:v>
                </c:pt>
                <c:pt idx="780">
                  <c:v>39930</c:v>
                </c:pt>
                <c:pt idx="781">
                  <c:v>39923</c:v>
                </c:pt>
                <c:pt idx="782">
                  <c:v>39916</c:v>
                </c:pt>
                <c:pt idx="783">
                  <c:v>39909</c:v>
                </c:pt>
                <c:pt idx="784">
                  <c:v>39902</c:v>
                </c:pt>
                <c:pt idx="785">
                  <c:v>39895</c:v>
                </c:pt>
                <c:pt idx="786">
                  <c:v>39888</c:v>
                </c:pt>
                <c:pt idx="787">
                  <c:v>39881</c:v>
                </c:pt>
                <c:pt idx="788">
                  <c:v>39874</c:v>
                </c:pt>
                <c:pt idx="789">
                  <c:v>39867</c:v>
                </c:pt>
                <c:pt idx="790">
                  <c:v>39860</c:v>
                </c:pt>
                <c:pt idx="791">
                  <c:v>39853</c:v>
                </c:pt>
                <c:pt idx="792">
                  <c:v>39846</c:v>
                </c:pt>
                <c:pt idx="793">
                  <c:v>39839</c:v>
                </c:pt>
                <c:pt idx="794">
                  <c:v>39832</c:v>
                </c:pt>
                <c:pt idx="795">
                  <c:v>39825</c:v>
                </c:pt>
                <c:pt idx="796">
                  <c:v>39818</c:v>
                </c:pt>
                <c:pt idx="797">
                  <c:v>39811</c:v>
                </c:pt>
                <c:pt idx="798">
                  <c:v>39804</c:v>
                </c:pt>
                <c:pt idx="799">
                  <c:v>39797</c:v>
                </c:pt>
                <c:pt idx="800">
                  <c:v>39790</c:v>
                </c:pt>
                <c:pt idx="801">
                  <c:v>39783</c:v>
                </c:pt>
                <c:pt idx="802">
                  <c:v>39776</c:v>
                </c:pt>
                <c:pt idx="803">
                  <c:v>39769</c:v>
                </c:pt>
                <c:pt idx="804">
                  <c:v>39762</c:v>
                </c:pt>
                <c:pt idx="805">
                  <c:v>39755</c:v>
                </c:pt>
                <c:pt idx="806">
                  <c:v>39748</c:v>
                </c:pt>
                <c:pt idx="807">
                  <c:v>39741</c:v>
                </c:pt>
                <c:pt idx="808">
                  <c:v>39734</c:v>
                </c:pt>
                <c:pt idx="809">
                  <c:v>39727</c:v>
                </c:pt>
                <c:pt idx="810">
                  <c:v>39720</c:v>
                </c:pt>
                <c:pt idx="811">
                  <c:v>39713</c:v>
                </c:pt>
                <c:pt idx="812">
                  <c:v>39706</c:v>
                </c:pt>
                <c:pt idx="813">
                  <c:v>39699</c:v>
                </c:pt>
                <c:pt idx="814">
                  <c:v>39692</c:v>
                </c:pt>
                <c:pt idx="815">
                  <c:v>39685</c:v>
                </c:pt>
                <c:pt idx="816">
                  <c:v>39678</c:v>
                </c:pt>
                <c:pt idx="817">
                  <c:v>39671</c:v>
                </c:pt>
                <c:pt idx="818">
                  <c:v>39664</c:v>
                </c:pt>
                <c:pt idx="819">
                  <c:v>39657</c:v>
                </c:pt>
                <c:pt idx="820">
                  <c:v>39650</c:v>
                </c:pt>
                <c:pt idx="821">
                  <c:v>39643</c:v>
                </c:pt>
                <c:pt idx="822">
                  <c:v>39636</c:v>
                </c:pt>
                <c:pt idx="823">
                  <c:v>39629</c:v>
                </c:pt>
                <c:pt idx="824">
                  <c:v>39622</c:v>
                </c:pt>
                <c:pt idx="825">
                  <c:v>39615</c:v>
                </c:pt>
                <c:pt idx="826">
                  <c:v>39608</c:v>
                </c:pt>
                <c:pt idx="827">
                  <c:v>39601</c:v>
                </c:pt>
                <c:pt idx="828">
                  <c:v>39594</c:v>
                </c:pt>
                <c:pt idx="829">
                  <c:v>39587</c:v>
                </c:pt>
                <c:pt idx="830">
                  <c:v>39580</c:v>
                </c:pt>
                <c:pt idx="831">
                  <c:v>39573</c:v>
                </c:pt>
                <c:pt idx="832">
                  <c:v>39566</c:v>
                </c:pt>
                <c:pt idx="833">
                  <c:v>39559</c:v>
                </c:pt>
                <c:pt idx="834">
                  <c:v>39552</c:v>
                </c:pt>
                <c:pt idx="835">
                  <c:v>39545</c:v>
                </c:pt>
                <c:pt idx="836">
                  <c:v>39538</c:v>
                </c:pt>
                <c:pt idx="837">
                  <c:v>39531</c:v>
                </c:pt>
                <c:pt idx="838">
                  <c:v>39524</c:v>
                </c:pt>
                <c:pt idx="839">
                  <c:v>39517</c:v>
                </c:pt>
                <c:pt idx="840">
                  <c:v>39510</c:v>
                </c:pt>
                <c:pt idx="841">
                  <c:v>39503</c:v>
                </c:pt>
                <c:pt idx="842">
                  <c:v>39496</c:v>
                </c:pt>
                <c:pt idx="843">
                  <c:v>39489</c:v>
                </c:pt>
                <c:pt idx="844">
                  <c:v>39482</c:v>
                </c:pt>
                <c:pt idx="845">
                  <c:v>39475</c:v>
                </c:pt>
                <c:pt idx="846">
                  <c:v>39468</c:v>
                </c:pt>
                <c:pt idx="847">
                  <c:v>39461</c:v>
                </c:pt>
                <c:pt idx="848">
                  <c:v>39454</c:v>
                </c:pt>
                <c:pt idx="849">
                  <c:v>39447</c:v>
                </c:pt>
                <c:pt idx="850">
                  <c:v>39440</c:v>
                </c:pt>
                <c:pt idx="851">
                  <c:v>39433</c:v>
                </c:pt>
                <c:pt idx="852">
                  <c:v>39426</c:v>
                </c:pt>
                <c:pt idx="853">
                  <c:v>39419</c:v>
                </c:pt>
                <c:pt idx="854">
                  <c:v>39412</c:v>
                </c:pt>
                <c:pt idx="855">
                  <c:v>39405</c:v>
                </c:pt>
                <c:pt idx="856">
                  <c:v>39398</c:v>
                </c:pt>
                <c:pt idx="857">
                  <c:v>39391</c:v>
                </c:pt>
                <c:pt idx="858">
                  <c:v>39384</c:v>
                </c:pt>
                <c:pt idx="859">
                  <c:v>39377</c:v>
                </c:pt>
                <c:pt idx="860">
                  <c:v>39370</c:v>
                </c:pt>
                <c:pt idx="861">
                  <c:v>39363</c:v>
                </c:pt>
                <c:pt idx="862">
                  <c:v>39356</c:v>
                </c:pt>
                <c:pt idx="863">
                  <c:v>39349</c:v>
                </c:pt>
                <c:pt idx="864">
                  <c:v>39342</c:v>
                </c:pt>
                <c:pt idx="865">
                  <c:v>39335</c:v>
                </c:pt>
                <c:pt idx="866">
                  <c:v>39328</c:v>
                </c:pt>
                <c:pt idx="867">
                  <c:v>39321</c:v>
                </c:pt>
                <c:pt idx="868">
                  <c:v>39314</c:v>
                </c:pt>
                <c:pt idx="869">
                  <c:v>39307</c:v>
                </c:pt>
                <c:pt idx="870">
                  <c:v>39300</c:v>
                </c:pt>
                <c:pt idx="871">
                  <c:v>39293</c:v>
                </c:pt>
                <c:pt idx="872">
                  <c:v>39286</c:v>
                </c:pt>
                <c:pt idx="873">
                  <c:v>39279</c:v>
                </c:pt>
                <c:pt idx="874">
                  <c:v>39272</c:v>
                </c:pt>
                <c:pt idx="875">
                  <c:v>39265</c:v>
                </c:pt>
                <c:pt idx="876">
                  <c:v>39258</c:v>
                </c:pt>
                <c:pt idx="877">
                  <c:v>39251</c:v>
                </c:pt>
                <c:pt idx="878">
                  <c:v>39244</c:v>
                </c:pt>
                <c:pt idx="879">
                  <c:v>39237</c:v>
                </c:pt>
                <c:pt idx="880">
                  <c:v>39230</c:v>
                </c:pt>
                <c:pt idx="881">
                  <c:v>39223</c:v>
                </c:pt>
                <c:pt idx="882">
                  <c:v>39216</c:v>
                </c:pt>
                <c:pt idx="883">
                  <c:v>39209</c:v>
                </c:pt>
                <c:pt idx="884">
                  <c:v>39202</c:v>
                </c:pt>
                <c:pt idx="885">
                  <c:v>39195</c:v>
                </c:pt>
                <c:pt idx="886">
                  <c:v>39188</c:v>
                </c:pt>
                <c:pt idx="887">
                  <c:v>39181</c:v>
                </c:pt>
                <c:pt idx="888">
                  <c:v>39174</c:v>
                </c:pt>
                <c:pt idx="889">
                  <c:v>39167</c:v>
                </c:pt>
                <c:pt idx="890">
                  <c:v>39160</c:v>
                </c:pt>
                <c:pt idx="891">
                  <c:v>39153</c:v>
                </c:pt>
                <c:pt idx="892">
                  <c:v>39146</c:v>
                </c:pt>
                <c:pt idx="893">
                  <c:v>39139</c:v>
                </c:pt>
                <c:pt idx="894">
                  <c:v>39132</c:v>
                </c:pt>
                <c:pt idx="895">
                  <c:v>39125</c:v>
                </c:pt>
                <c:pt idx="896">
                  <c:v>39118</c:v>
                </c:pt>
                <c:pt idx="897">
                  <c:v>39111</c:v>
                </c:pt>
                <c:pt idx="898">
                  <c:v>39104</c:v>
                </c:pt>
                <c:pt idx="899">
                  <c:v>39097</c:v>
                </c:pt>
                <c:pt idx="900">
                  <c:v>39090</c:v>
                </c:pt>
                <c:pt idx="901">
                  <c:v>39083</c:v>
                </c:pt>
                <c:pt idx="902">
                  <c:v>39076</c:v>
                </c:pt>
                <c:pt idx="903">
                  <c:v>39069</c:v>
                </c:pt>
                <c:pt idx="904">
                  <c:v>39062</c:v>
                </c:pt>
                <c:pt idx="905">
                  <c:v>39055</c:v>
                </c:pt>
                <c:pt idx="906">
                  <c:v>39048</c:v>
                </c:pt>
                <c:pt idx="907">
                  <c:v>39041</c:v>
                </c:pt>
                <c:pt idx="908">
                  <c:v>39034</c:v>
                </c:pt>
                <c:pt idx="909">
                  <c:v>39027</c:v>
                </c:pt>
                <c:pt idx="910">
                  <c:v>39020</c:v>
                </c:pt>
                <c:pt idx="911">
                  <c:v>39013</c:v>
                </c:pt>
                <c:pt idx="912">
                  <c:v>39006</c:v>
                </c:pt>
                <c:pt idx="913">
                  <c:v>38999</c:v>
                </c:pt>
                <c:pt idx="914">
                  <c:v>38992</c:v>
                </c:pt>
                <c:pt idx="915">
                  <c:v>38985</c:v>
                </c:pt>
                <c:pt idx="916">
                  <c:v>38978</c:v>
                </c:pt>
                <c:pt idx="917">
                  <c:v>38971</c:v>
                </c:pt>
                <c:pt idx="918">
                  <c:v>38964</c:v>
                </c:pt>
                <c:pt idx="919">
                  <c:v>38957</c:v>
                </c:pt>
                <c:pt idx="920">
                  <c:v>38950</c:v>
                </c:pt>
                <c:pt idx="921">
                  <c:v>38943</c:v>
                </c:pt>
                <c:pt idx="922">
                  <c:v>38936</c:v>
                </c:pt>
                <c:pt idx="923">
                  <c:v>38929</c:v>
                </c:pt>
                <c:pt idx="924">
                  <c:v>38922</c:v>
                </c:pt>
                <c:pt idx="925">
                  <c:v>38915</c:v>
                </c:pt>
                <c:pt idx="926">
                  <c:v>38908</c:v>
                </c:pt>
                <c:pt idx="927">
                  <c:v>38901</c:v>
                </c:pt>
                <c:pt idx="928">
                  <c:v>38894</c:v>
                </c:pt>
                <c:pt idx="929">
                  <c:v>38887</c:v>
                </c:pt>
                <c:pt idx="930">
                  <c:v>38880</c:v>
                </c:pt>
                <c:pt idx="931">
                  <c:v>38873</c:v>
                </c:pt>
                <c:pt idx="932">
                  <c:v>38866</c:v>
                </c:pt>
                <c:pt idx="933">
                  <c:v>38859</c:v>
                </c:pt>
                <c:pt idx="934">
                  <c:v>38852</c:v>
                </c:pt>
                <c:pt idx="935">
                  <c:v>38845</c:v>
                </c:pt>
                <c:pt idx="936">
                  <c:v>38838</c:v>
                </c:pt>
                <c:pt idx="937">
                  <c:v>38831</c:v>
                </c:pt>
                <c:pt idx="938">
                  <c:v>38824</c:v>
                </c:pt>
                <c:pt idx="939">
                  <c:v>38817</c:v>
                </c:pt>
                <c:pt idx="940">
                  <c:v>38810</c:v>
                </c:pt>
                <c:pt idx="941">
                  <c:v>38803</c:v>
                </c:pt>
                <c:pt idx="942">
                  <c:v>38796</c:v>
                </c:pt>
                <c:pt idx="943">
                  <c:v>38789</c:v>
                </c:pt>
                <c:pt idx="944">
                  <c:v>38782</c:v>
                </c:pt>
                <c:pt idx="945">
                  <c:v>38775</c:v>
                </c:pt>
                <c:pt idx="946">
                  <c:v>38768</c:v>
                </c:pt>
                <c:pt idx="947">
                  <c:v>38761</c:v>
                </c:pt>
                <c:pt idx="948">
                  <c:v>38754</c:v>
                </c:pt>
                <c:pt idx="949">
                  <c:v>38747</c:v>
                </c:pt>
                <c:pt idx="950">
                  <c:v>38740</c:v>
                </c:pt>
                <c:pt idx="951">
                  <c:v>38733</c:v>
                </c:pt>
                <c:pt idx="952">
                  <c:v>38726</c:v>
                </c:pt>
                <c:pt idx="953">
                  <c:v>38719</c:v>
                </c:pt>
                <c:pt idx="954">
                  <c:v>38712</c:v>
                </c:pt>
                <c:pt idx="955">
                  <c:v>38705</c:v>
                </c:pt>
                <c:pt idx="956">
                  <c:v>38698</c:v>
                </c:pt>
                <c:pt idx="957">
                  <c:v>38691</c:v>
                </c:pt>
                <c:pt idx="958">
                  <c:v>38684</c:v>
                </c:pt>
                <c:pt idx="959">
                  <c:v>38677</c:v>
                </c:pt>
                <c:pt idx="960">
                  <c:v>38670</c:v>
                </c:pt>
                <c:pt idx="961">
                  <c:v>38663</c:v>
                </c:pt>
                <c:pt idx="962">
                  <c:v>38656</c:v>
                </c:pt>
                <c:pt idx="963">
                  <c:v>38649</c:v>
                </c:pt>
                <c:pt idx="964">
                  <c:v>38642</c:v>
                </c:pt>
                <c:pt idx="965">
                  <c:v>38635</c:v>
                </c:pt>
                <c:pt idx="966">
                  <c:v>38628</c:v>
                </c:pt>
                <c:pt idx="967">
                  <c:v>38621</c:v>
                </c:pt>
                <c:pt idx="968">
                  <c:v>38614</c:v>
                </c:pt>
                <c:pt idx="969">
                  <c:v>38607</c:v>
                </c:pt>
                <c:pt idx="970">
                  <c:v>38600</c:v>
                </c:pt>
                <c:pt idx="971">
                  <c:v>38593</c:v>
                </c:pt>
                <c:pt idx="972">
                  <c:v>38586</c:v>
                </c:pt>
                <c:pt idx="973">
                  <c:v>38579</c:v>
                </c:pt>
                <c:pt idx="974">
                  <c:v>38572</c:v>
                </c:pt>
                <c:pt idx="975">
                  <c:v>38565</c:v>
                </c:pt>
                <c:pt idx="976">
                  <c:v>38558</c:v>
                </c:pt>
                <c:pt idx="977">
                  <c:v>38551</c:v>
                </c:pt>
                <c:pt idx="978">
                  <c:v>38544</c:v>
                </c:pt>
                <c:pt idx="979">
                  <c:v>38537</c:v>
                </c:pt>
                <c:pt idx="980">
                  <c:v>38530</c:v>
                </c:pt>
                <c:pt idx="981">
                  <c:v>38523</c:v>
                </c:pt>
                <c:pt idx="982">
                  <c:v>38516</c:v>
                </c:pt>
                <c:pt idx="983">
                  <c:v>38509</c:v>
                </c:pt>
                <c:pt idx="984">
                  <c:v>38502</c:v>
                </c:pt>
                <c:pt idx="985">
                  <c:v>38495</c:v>
                </c:pt>
                <c:pt idx="986">
                  <c:v>38488</c:v>
                </c:pt>
                <c:pt idx="987">
                  <c:v>38481</c:v>
                </c:pt>
                <c:pt idx="988">
                  <c:v>38474</c:v>
                </c:pt>
                <c:pt idx="989">
                  <c:v>38467</c:v>
                </c:pt>
                <c:pt idx="990">
                  <c:v>38460</c:v>
                </c:pt>
                <c:pt idx="991">
                  <c:v>38453</c:v>
                </c:pt>
                <c:pt idx="992">
                  <c:v>38446</c:v>
                </c:pt>
                <c:pt idx="993">
                  <c:v>38439</c:v>
                </c:pt>
                <c:pt idx="994">
                  <c:v>38432</c:v>
                </c:pt>
                <c:pt idx="995">
                  <c:v>38425</c:v>
                </c:pt>
                <c:pt idx="996">
                  <c:v>38418</c:v>
                </c:pt>
                <c:pt idx="997">
                  <c:v>38411</c:v>
                </c:pt>
                <c:pt idx="998">
                  <c:v>38404</c:v>
                </c:pt>
                <c:pt idx="999">
                  <c:v>38397</c:v>
                </c:pt>
                <c:pt idx="1000">
                  <c:v>38390</c:v>
                </c:pt>
                <c:pt idx="1001">
                  <c:v>38383</c:v>
                </c:pt>
                <c:pt idx="1002">
                  <c:v>38376</c:v>
                </c:pt>
                <c:pt idx="1003">
                  <c:v>38369</c:v>
                </c:pt>
                <c:pt idx="1004">
                  <c:v>38362</c:v>
                </c:pt>
                <c:pt idx="1005">
                  <c:v>38355</c:v>
                </c:pt>
                <c:pt idx="1006">
                  <c:v>38348</c:v>
                </c:pt>
                <c:pt idx="1007">
                  <c:v>38341</c:v>
                </c:pt>
                <c:pt idx="1008">
                  <c:v>38334</c:v>
                </c:pt>
                <c:pt idx="1009">
                  <c:v>38327</c:v>
                </c:pt>
                <c:pt idx="1010">
                  <c:v>38320</c:v>
                </c:pt>
                <c:pt idx="1011">
                  <c:v>38313</c:v>
                </c:pt>
                <c:pt idx="1012">
                  <c:v>38306</c:v>
                </c:pt>
                <c:pt idx="1013">
                  <c:v>38299</c:v>
                </c:pt>
                <c:pt idx="1014">
                  <c:v>38292</c:v>
                </c:pt>
                <c:pt idx="1015">
                  <c:v>38285</c:v>
                </c:pt>
                <c:pt idx="1016">
                  <c:v>38278</c:v>
                </c:pt>
                <c:pt idx="1017">
                  <c:v>38271</c:v>
                </c:pt>
                <c:pt idx="1018">
                  <c:v>38264</c:v>
                </c:pt>
                <c:pt idx="1019">
                  <c:v>38257</c:v>
                </c:pt>
                <c:pt idx="1020">
                  <c:v>38250</c:v>
                </c:pt>
                <c:pt idx="1021">
                  <c:v>38243</c:v>
                </c:pt>
                <c:pt idx="1022">
                  <c:v>38236</c:v>
                </c:pt>
                <c:pt idx="1023">
                  <c:v>38229</c:v>
                </c:pt>
                <c:pt idx="1024">
                  <c:v>38222</c:v>
                </c:pt>
                <c:pt idx="1025">
                  <c:v>38215</c:v>
                </c:pt>
                <c:pt idx="1026">
                  <c:v>38208</c:v>
                </c:pt>
                <c:pt idx="1027">
                  <c:v>38201</c:v>
                </c:pt>
                <c:pt idx="1028">
                  <c:v>38194</c:v>
                </c:pt>
                <c:pt idx="1029">
                  <c:v>38187</c:v>
                </c:pt>
                <c:pt idx="1030">
                  <c:v>38180</c:v>
                </c:pt>
                <c:pt idx="1031">
                  <c:v>38173</c:v>
                </c:pt>
                <c:pt idx="1032">
                  <c:v>38166</c:v>
                </c:pt>
                <c:pt idx="1033">
                  <c:v>38159</c:v>
                </c:pt>
                <c:pt idx="1034">
                  <c:v>38152</c:v>
                </c:pt>
                <c:pt idx="1035">
                  <c:v>38145</c:v>
                </c:pt>
                <c:pt idx="1036">
                  <c:v>38138</c:v>
                </c:pt>
                <c:pt idx="1037">
                  <c:v>38131</c:v>
                </c:pt>
                <c:pt idx="1038">
                  <c:v>38124</c:v>
                </c:pt>
                <c:pt idx="1039">
                  <c:v>38117</c:v>
                </c:pt>
                <c:pt idx="1040">
                  <c:v>38110</c:v>
                </c:pt>
                <c:pt idx="1041">
                  <c:v>38103</c:v>
                </c:pt>
                <c:pt idx="1042">
                  <c:v>38096</c:v>
                </c:pt>
                <c:pt idx="1043">
                  <c:v>38089</c:v>
                </c:pt>
                <c:pt idx="1044">
                  <c:v>38082</c:v>
                </c:pt>
                <c:pt idx="1045">
                  <c:v>38075</c:v>
                </c:pt>
                <c:pt idx="1046">
                  <c:v>38068</c:v>
                </c:pt>
                <c:pt idx="1047">
                  <c:v>38061</c:v>
                </c:pt>
                <c:pt idx="1048">
                  <c:v>38054</c:v>
                </c:pt>
                <c:pt idx="1049">
                  <c:v>38047</c:v>
                </c:pt>
                <c:pt idx="1050">
                  <c:v>38040</c:v>
                </c:pt>
                <c:pt idx="1051">
                  <c:v>38033</c:v>
                </c:pt>
                <c:pt idx="1052">
                  <c:v>38026</c:v>
                </c:pt>
                <c:pt idx="1053">
                  <c:v>38019</c:v>
                </c:pt>
                <c:pt idx="1054">
                  <c:v>38012</c:v>
                </c:pt>
                <c:pt idx="1055">
                  <c:v>38005</c:v>
                </c:pt>
                <c:pt idx="1056">
                  <c:v>37998</c:v>
                </c:pt>
                <c:pt idx="1057">
                  <c:v>37991</c:v>
                </c:pt>
                <c:pt idx="1058">
                  <c:v>37984</c:v>
                </c:pt>
                <c:pt idx="1059">
                  <c:v>37977</c:v>
                </c:pt>
                <c:pt idx="1060">
                  <c:v>37970</c:v>
                </c:pt>
                <c:pt idx="1061">
                  <c:v>37963</c:v>
                </c:pt>
                <c:pt idx="1062">
                  <c:v>37956</c:v>
                </c:pt>
                <c:pt idx="1063">
                  <c:v>37949</c:v>
                </c:pt>
                <c:pt idx="1064">
                  <c:v>37942</c:v>
                </c:pt>
                <c:pt idx="1065">
                  <c:v>37935</c:v>
                </c:pt>
                <c:pt idx="1066">
                  <c:v>37928</c:v>
                </c:pt>
                <c:pt idx="1067">
                  <c:v>37921</c:v>
                </c:pt>
                <c:pt idx="1068">
                  <c:v>37914</c:v>
                </c:pt>
                <c:pt idx="1069">
                  <c:v>37907</c:v>
                </c:pt>
                <c:pt idx="1070">
                  <c:v>37900</c:v>
                </c:pt>
                <c:pt idx="1071">
                  <c:v>37893</c:v>
                </c:pt>
                <c:pt idx="1072">
                  <c:v>37886</c:v>
                </c:pt>
                <c:pt idx="1073">
                  <c:v>37879</c:v>
                </c:pt>
                <c:pt idx="1074">
                  <c:v>37872</c:v>
                </c:pt>
                <c:pt idx="1075">
                  <c:v>37865</c:v>
                </c:pt>
                <c:pt idx="1076">
                  <c:v>37858</c:v>
                </c:pt>
                <c:pt idx="1077">
                  <c:v>37851</c:v>
                </c:pt>
                <c:pt idx="1078">
                  <c:v>37844</c:v>
                </c:pt>
                <c:pt idx="1079">
                  <c:v>37837</c:v>
                </c:pt>
                <c:pt idx="1080">
                  <c:v>37830</c:v>
                </c:pt>
                <c:pt idx="1081">
                  <c:v>37823</c:v>
                </c:pt>
                <c:pt idx="1082">
                  <c:v>37816</c:v>
                </c:pt>
                <c:pt idx="1083">
                  <c:v>37809</c:v>
                </c:pt>
                <c:pt idx="1084">
                  <c:v>37802</c:v>
                </c:pt>
                <c:pt idx="1085">
                  <c:v>37795</c:v>
                </c:pt>
                <c:pt idx="1086">
                  <c:v>37788</c:v>
                </c:pt>
                <c:pt idx="1087">
                  <c:v>37781</c:v>
                </c:pt>
                <c:pt idx="1088">
                  <c:v>37774</c:v>
                </c:pt>
                <c:pt idx="1089">
                  <c:v>37767</c:v>
                </c:pt>
                <c:pt idx="1090">
                  <c:v>37760</c:v>
                </c:pt>
                <c:pt idx="1091">
                  <c:v>37753</c:v>
                </c:pt>
                <c:pt idx="1092">
                  <c:v>37746</c:v>
                </c:pt>
                <c:pt idx="1093">
                  <c:v>37739</c:v>
                </c:pt>
                <c:pt idx="1094">
                  <c:v>37732</c:v>
                </c:pt>
                <c:pt idx="1095">
                  <c:v>37725</c:v>
                </c:pt>
                <c:pt idx="1096">
                  <c:v>37718</c:v>
                </c:pt>
                <c:pt idx="1097">
                  <c:v>37711</c:v>
                </c:pt>
                <c:pt idx="1098">
                  <c:v>37704</c:v>
                </c:pt>
                <c:pt idx="1099">
                  <c:v>37697</c:v>
                </c:pt>
                <c:pt idx="1100">
                  <c:v>37690</c:v>
                </c:pt>
                <c:pt idx="1101">
                  <c:v>37683</c:v>
                </c:pt>
                <c:pt idx="1102">
                  <c:v>37676</c:v>
                </c:pt>
                <c:pt idx="1103">
                  <c:v>37669</c:v>
                </c:pt>
                <c:pt idx="1104">
                  <c:v>37662</c:v>
                </c:pt>
                <c:pt idx="1105">
                  <c:v>37655</c:v>
                </c:pt>
                <c:pt idx="1106">
                  <c:v>37648</c:v>
                </c:pt>
                <c:pt idx="1107">
                  <c:v>37641</c:v>
                </c:pt>
                <c:pt idx="1108">
                  <c:v>37634</c:v>
                </c:pt>
                <c:pt idx="1109">
                  <c:v>37627</c:v>
                </c:pt>
                <c:pt idx="1110">
                  <c:v>37620</c:v>
                </c:pt>
                <c:pt idx="1111">
                  <c:v>37613</c:v>
                </c:pt>
                <c:pt idx="1112">
                  <c:v>37606</c:v>
                </c:pt>
                <c:pt idx="1113">
                  <c:v>37599</c:v>
                </c:pt>
                <c:pt idx="1114">
                  <c:v>37592</c:v>
                </c:pt>
                <c:pt idx="1115">
                  <c:v>37585</c:v>
                </c:pt>
                <c:pt idx="1116">
                  <c:v>37578</c:v>
                </c:pt>
                <c:pt idx="1117">
                  <c:v>37571</c:v>
                </c:pt>
                <c:pt idx="1118">
                  <c:v>37564</c:v>
                </c:pt>
                <c:pt idx="1119">
                  <c:v>37557</c:v>
                </c:pt>
                <c:pt idx="1120">
                  <c:v>37550</c:v>
                </c:pt>
                <c:pt idx="1121">
                  <c:v>37543</c:v>
                </c:pt>
                <c:pt idx="1122">
                  <c:v>37536</c:v>
                </c:pt>
                <c:pt idx="1123">
                  <c:v>37529</c:v>
                </c:pt>
                <c:pt idx="1124">
                  <c:v>37522</c:v>
                </c:pt>
                <c:pt idx="1125">
                  <c:v>37515</c:v>
                </c:pt>
                <c:pt idx="1126">
                  <c:v>37508</c:v>
                </c:pt>
                <c:pt idx="1127">
                  <c:v>37501</c:v>
                </c:pt>
                <c:pt idx="1128">
                  <c:v>37494</c:v>
                </c:pt>
                <c:pt idx="1129">
                  <c:v>37487</c:v>
                </c:pt>
                <c:pt idx="1130">
                  <c:v>37480</c:v>
                </c:pt>
                <c:pt idx="1131">
                  <c:v>37473</c:v>
                </c:pt>
                <c:pt idx="1132">
                  <c:v>37466</c:v>
                </c:pt>
                <c:pt idx="1133">
                  <c:v>37459</c:v>
                </c:pt>
                <c:pt idx="1134">
                  <c:v>37452</c:v>
                </c:pt>
                <c:pt idx="1135">
                  <c:v>37445</c:v>
                </c:pt>
                <c:pt idx="1136">
                  <c:v>37438</c:v>
                </c:pt>
                <c:pt idx="1137">
                  <c:v>37431</c:v>
                </c:pt>
                <c:pt idx="1138">
                  <c:v>37424</c:v>
                </c:pt>
                <c:pt idx="1139">
                  <c:v>37417</c:v>
                </c:pt>
                <c:pt idx="1140">
                  <c:v>37410</c:v>
                </c:pt>
                <c:pt idx="1141">
                  <c:v>37403</c:v>
                </c:pt>
                <c:pt idx="1142">
                  <c:v>37396</c:v>
                </c:pt>
                <c:pt idx="1143">
                  <c:v>37389</c:v>
                </c:pt>
                <c:pt idx="1144">
                  <c:v>37382</c:v>
                </c:pt>
                <c:pt idx="1145">
                  <c:v>37375</c:v>
                </c:pt>
                <c:pt idx="1146">
                  <c:v>37368</c:v>
                </c:pt>
                <c:pt idx="1147">
                  <c:v>37361</c:v>
                </c:pt>
                <c:pt idx="1148">
                  <c:v>37354</c:v>
                </c:pt>
                <c:pt idx="1149">
                  <c:v>37347</c:v>
                </c:pt>
                <c:pt idx="1150">
                  <c:v>37340</c:v>
                </c:pt>
                <c:pt idx="1151">
                  <c:v>37333</c:v>
                </c:pt>
                <c:pt idx="1152">
                  <c:v>37326</c:v>
                </c:pt>
                <c:pt idx="1153">
                  <c:v>37319</c:v>
                </c:pt>
                <c:pt idx="1154">
                  <c:v>37312</c:v>
                </c:pt>
                <c:pt idx="1155">
                  <c:v>37305</c:v>
                </c:pt>
                <c:pt idx="1156">
                  <c:v>37298</c:v>
                </c:pt>
                <c:pt idx="1157">
                  <c:v>37291</c:v>
                </c:pt>
                <c:pt idx="1158">
                  <c:v>37284</c:v>
                </c:pt>
                <c:pt idx="1159">
                  <c:v>37277</c:v>
                </c:pt>
                <c:pt idx="1160">
                  <c:v>37270</c:v>
                </c:pt>
                <c:pt idx="1161">
                  <c:v>37263</c:v>
                </c:pt>
                <c:pt idx="1162">
                  <c:v>37256</c:v>
                </c:pt>
                <c:pt idx="1163">
                  <c:v>37249</c:v>
                </c:pt>
                <c:pt idx="1164">
                  <c:v>37242</c:v>
                </c:pt>
                <c:pt idx="1165">
                  <c:v>37235</c:v>
                </c:pt>
                <c:pt idx="1166">
                  <c:v>37228</c:v>
                </c:pt>
                <c:pt idx="1167">
                  <c:v>37221</c:v>
                </c:pt>
                <c:pt idx="1168">
                  <c:v>37214</c:v>
                </c:pt>
                <c:pt idx="1169">
                  <c:v>37207</c:v>
                </c:pt>
                <c:pt idx="1170">
                  <c:v>37200</c:v>
                </c:pt>
                <c:pt idx="1171">
                  <c:v>37193</c:v>
                </c:pt>
                <c:pt idx="1172">
                  <c:v>37186</c:v>
                </c:pt>
                <c:pt idx="1173">
                  <c:v>37179</c:v>
                </c:pt>
                <c:pt idx="1174">
                  <c:v>37172</c:v>
                </c:pt>
                <c:pt idx="1175">
                  <c:v>37165</c:v>
                </c:pt>
                <c:pt idx="1176">
                  <c:v>37158</c:v>
                </c:pt>
                <c:pt idx="1177">
                  <c:v>37151</c:v>
                </c:pt>
                <c:pt idx="1178">
                  <c:v>37144</c:v>
                </c:pt>
                <c:pt idx="1179">
                  <c:v>37137</c:v>
                </c:pt>
                <c:pt idx="1180">
                  <c:v>37130</c:v>
                </c:pt>
                <c:pt idx="1181">
                  <c:v>37123</c:v>
                </c:pt>
                <c:pt idx="1182">
                  <c:v>37116</c:v>
                </c:pt>
                <c:pt idx="1183">
                  <c:v>37109</c:v>
                </c:pt>
                <c:pt idx="1184">
                  <c:v>37102</c:v>
                </c:pt>
                <c:pt idx="1185">
                  <c:v>37095</c:v>
                </c:pt>
                <c:pt idx="1186">
                  <c:v>37088</c:v>
                </c:pt>
                <c:pt idx="1187">
                  <c:v>37081</c:v>
                </c:pt>
                <c:pt idx="1188">
                  <c:v>37074</c:v>
                </c:pt>
                <c:pt idx="1189">
                  <c:v>37067</c:v>
                </c:pt>
                <c:pt idx="1190">
                  <c:v>37060</c:v>
                </c:pt>
                <c:pt idx="1191">
                  <c:v>37053</c:v>
                </c:pt>
                <c:pt idx="1192">
                  <c:v>37046</c:v>
                </c:pt>
                <c:pt idx="1193">
                  <c:v>37039</c:v>
                </c:pt>
                <c:pt idx="1194">
                  <c:v>37032</c:v>
                </c:pt>
                <c:pt idx="1195">
                  <c:v>37025</c:v>
                </c:pt>
                <c:pt idx="1196">
                  <c:v>37018</c:v>
                </c:pt>
                <c:pt idx="1197">
                  <c:v>37011</c:v>
                </c:pt>
                <c:pt idx="1198">
                  <c:v>37004</c:v>
                </c:pt>
                <c:pt idx="1199">
                  <c:v>36997</c:v>
                </c:pt>
                <c:pt idx="1200">
                  <c:v>36990</c:v>
                </c:pt>
                <c:pt idx="1201">
                  <c:v>36983</c:v>
                </c:pt>
                <c:pt idx="1202">
                  <c:v>36976</c:v>
                </c:pt>
                <c:pt idx="1203">
                  <c:v>36969</c:v>
                </c:pt>
                <c:pt idx="1204">
                  <c:v>36962</c:v>
                </c:pt>
                <c:pt idx="1205">
                  <c:v>36955</c:v>
                </c:pt>
                <c:pt idx="1206">
                  <c:v>36948</c:v>
                </c:pt>
                <c:pt idx="1207">
                  <c:v>36941</c:v>
                </c:pt>
                <c:pt idx="1208">
                  <c:v>36934</c:v>
                </c:pt>
                <c:pt idx="1209">
                  <c:v>36927</c:v>
                </c:pt>
                <c:pt idx="1210">
                  <c:v>36920</c:v>
                </c:pt>
                <c:pt idx="1211">
                  <c:v>36913</c:v>
                </c:pt>
                <c:pt idx="1212">
                  <c:v>36906</c:v>
                </c:pt>
                <c:pt idx="1213">
                  <c:v>36899</c:v>
                </c:pt>
                <c:pt idx="1214">
                  <c:v>36892</c:v>
                </c:pt>
                <c:pt idx="1215">
                  <c:v>36885</c:v>
                </c:pt>
                <c:pt idx="1216">
                  <c:v>36878</c:v>
                </c:pt>
                <c:pt idx="1217">
                  <c:v>36871</c:v>
                </c:pt>
                <c:pt idx="1218">
                  <c:v>36864</c:v>
                </c:pt>
                <c:pt idx="1219">
                  <c:v>36857</c:v>
                </c:pt>
                <c:pt idx="1220">
                  <c:v>36850</c:v>
                </c:pt>
                <c:pt idx="1221">
                  <c:v>36843</c:v>
                </c:pt>
                <c:pt idx="1222">
                  <c:v>36836</c:v>
                </c:pt>
                <c:pt idx="1223">
                  <c:v>36829</c:v>
                </c:pt>
                <c:pt idx="1224">
                  <c:v>36822</c:v>
                </c:pt>
                <c:pt idx="1225">
                  <c:v>36815</c:v>
                </c:pt>
                <c:pt idx="1226">
                  <c:v>36808</c:v>
                </c:pt>
                <c:pt idx="1227">
                  <c:v>36801</c:v>
                </c:pt>
                <c:pt idx="1228">
                  <c:v>36794</c:v>
                </c:pt>
                <c:pt idx="1229">
                  <c:v>36787</c:v>
                </c:pt>
                <c:pt idx="1230">
                  <c:v>36780</c:v>
                </c:pt>
                <c:pt idx="1231">
                  <c:v>36773</c:v>
                </c:pt>
                <c:pt idx="1232">
                  <c:v>36766</c:v>
                </c:pt>
                <c:pt idx="1233">
                  <c:v>36759</c:v>
                </c:pt>
                <c:pt idx="1234">
                  <c:v>36752</c:v>
                </c:pt>
                <c:pt idx="1235">
                  <c:v>36745</c:v>
                </c:pt>
                <c:pt idx="1236">
                  <c:v>36738</c:v>
                </c:pt>
                <c:pt idx="1237">
                  <c:v>36731</c:v>
                </c:pt>
                <c:pt idx="1238">
                  <c:v>36724</c:v>
                </c:pt>
                <c:pt idx="1239">
                  <c:v>36717</c:v>
                </c:pt>
                <c:pt idx="1240">
                  <c:v>36710</c:v>
                </c:pt>
                <c:pt idx="1241">
                  <c:v>36703</c:v>
                </c:pt>
                <c:pt idx="1242">
                  <c:v>36696</c:v>
                </c:pt>
                <c:pt idx="1243">
                  <c:v>36689</c:v>
                </c:pt>
                <c:pt idx="1244">
                  <c:v>36682</c:v>
                </c:pt>
                <c:pt idx="1245">
                  <c:v>36675</c:v>
                </c:pt>
                <c:pt idx="1246">
                  <c:v>36668</c:v>
                </c:pt>
                <c:pt idx="1247">
                  <c:v>36661</c:v>
                </c:pt>
                <c:pt idx="1248">
                  <c:v>36654</c:v>
                </c:pt>
                <c:pt idx="1249">
                  <c:v>36647</c:v>
                </c:pt>
                <c:pt idx="1250">
                  <c:v>36640</c:v>
                </c:pt>
                <c:pt idx="1251">
                  <c:v>36633</c:v>
                </c:pt>
                <c:pt idx="1252">
                  <c:v>36626</c:v>
                </c:pt>
                <c:pt idx="1253">
                  <c:v>36619</c:v>
                </c:pt>
                <c:pt idx="1254">
                  <c:v>36612</c:v>
                </c:pt>
                <c:pt idx="1255">
                  <c:v>36605</c:v>
                </c:pt>
                <c:pt idx="1256">
                  <c:v>36598</c:v>
                </c:pt>
                <c:pt idx="1257">
                  <c:v>36591</c:v>
                </c:pt>
                <c:pt idx="1258">
                  <c:v>36584</c:v>
                </c:pt>
                <c:pt idx="1259">
                  <c:v>36577</c:v>
                </c:pt>
                <c:pt idx="1260">
                  <c:v>36570</c:v>
                </c:pt>
                <c:pt idx="1261">
                  <c:v>36563</c:v>
                </c:pt>
                <c:pt idx="1262">
                  <c:v>36556</c:v>
                </c:pt>
                <c:pt idx="1263">
                  <c:v>36549</c:v>
                </c:pt>
                <c:pt idx="1264">
                  <c:v>36542</c:v>
                </c:pt>
                <c:pt idx="1265">
                  <c:v>36535</c:v>
                </c:pt>
                <c:pt idx="1266">
                  <c:v>36528</c:v>
                </c:pt>
                <c:pt idx="1267">
                  <c:v>36521</c:v>
                </c:pt>
                <c:pt idx="1268">
                  <c:v>36514</c:v>
                </c:pt>
                <c:pt idx="1269">
                  <c:v>36507</c:v>
                </c:pt>
                <c:pt idx="1270">
                  <c:v>36500</c:v>
                </c:pt>
                <c:pt idx="1271">
                  <c:v>36493</c:v>
                </c:pt>
                <c:pt idx="1272">
                  <c:v>36486</c:v>
                </c:pt>
                <c:pt idx="1273">
                  <c:v>36479</c:v>
                </c:pt>
                <c:pt idx="1274">
                  <c:v>36472</c:v>
                </c:pt>
                <c:pt idx="1275">
                  <c:v>36465</c:v>
                </c:pt>
                <c:pt idx="1276">
                  <c:v>36458</c:v>
                </c:pt>
                <c:pt idx="1277">
                  <c:v>36451</c:v>
                </c:pt>
                <c:pt idx="1278">
                  <c:v>36444</c:v>
                </c:pt>
                <c:pt idx="1279">
                  <c:v>36437</c:v>
                </c:pt>
                <c:pt idx="1280">
                  <c:v>36430</c:v>
                </c:pt>
                <c:pt idx="1281">
                  <c:v>36423</c:v>
                </c:pt>
                <c:pt idx="1282">
                  <c:v>36416</c:v>
                </c:pt>
                <c:pt idx="1283">
                  <c:v>36409</c:v>
                </c:pt>
                <c:pt idx="1284">
                  <c:v>36402</c:v>
                </c:pt>
                <c:pt idx="1285">
                  <c:v>36395</c:v>
                </c:pt>
                <c:pt idx="1286">
                  <c:v>36388</c:v>
                </c:pt>
                <c:pt idx="1287">
                  <c:v>36381</c:v>
                </c:pt>
                <c:pt idx="1288">
                  <c:v>36374</c:v>
                </c:pt>
                <c:pt idx="1289">
                  <c:v>36367</c:v>
                </c:pt>
                <c:pt idx="1290">
                  <c:v>36360</c:v>
                </c:pt>
                <c:pt idx="1291">
                  <c:v>36353</c:v>
                </c:pt>
                <c:pt idx="1292">
                  <c:v>36346</c:v>
                </c:pt>
                <c:pt idx="1293">
                  <c:v>36339</c:v>
                </c:pt>
                <c:pt idx="1294">
                  <c:v>36332</c:v>
                </c:pt>
                <c:pt idx="1295">
                  <c:v>36325</c:v>
                </c:pt>
                <c:pt idx="1296">
                  <c:v>36318</c:v>
                </c:pt>
                <c:pt idx="1297">
                  <c:v>36311</c:v>
                </c:pt>
                <c:pt idx="1298">
                  <c:v>36304</c:v>
                </c:pt>
                <c:pt idx="1299">
                  <c:v>36297</c:v>
                </c:pt>
                <c:pt idx="1300">
                  <c:v>36290</c:v>
                </c:pt>
                <c:pt idx="1301">
                  <c:v>36283</c:v>
                </c:pt>
                <c:pt idx="1302">
                  <c:v>36276</c:v>
                </c:pt>
                <c:pt idx="1303">
                  <c:v>36269</c:v>
                </c:pt>
                <c:pt idx="1304">
                  <c:v>36262</c:v>
                </c:pt>
                <c:pt idx="1305">
                  <c:v>36255</c:v>
                </c:pt>
                <c:pt idx="1306">
                  <c:v>36248</c:v>
                </c:pt>
                <c:pt idx="1307">
                  <c:v>36241</c:v>
                </c:pt>
                <c:pt idx="1308">
                  <c:v>36234</c:v>
                </c:pt>
                <c:pt idx="1309">
                  <c:v>36227</c:v>
                </c:pt>
                <c:pt idx="1310">
                  <c:v>36220</c:v>
                </c:pt>
                <c:pt idx="1311">
                  <c:v>36213</c:v>
                </c:pt>
                <c:pt idx="1312">
                  <c:v>36206</c:v>
                </c:pt>
                <c:pt idx="1313">
                  <c:v>36199</c:v>
                </c:pt>
                <c:pt idx="1314">
                  <c:v>36192</c:v>
                </c:pt>
                <c:pt idx="1315">
                  <c:v>36185</c:v>
                </c:pt>
                <c:pt idx="1316">
                  <c:v>36178</c:v>
                </c:pt>
                <c:pt idx="1317">
                  <c:v>36171</c:v>
                </c:pt>
                <c:pt idx="1318">
                  <c:v>36164</c:v>
                </c:pt>
                <c:pt idx="1319">
                  <c:v>36157</c:v>
                </c:pt>
                <c:pt idx="1320">
                  <c:v>36150</c:v>
                </c:pt>
                <c:pt idx="1321">
                  <c:v>36143</c:v>
                </c:pt>
                <c:pt idx="1322">
                  <c:v>36136</c:v>
                </c:pt>
                <c:pt idx="1323">
                  <c:v>36129</c:v>
                </c:pt>
                <c:pt idx="1324">
                  <c:v>36122</c:v>
                </c:pt>
                <c:pt idx="1325">
                  <c:v>36115</c:v>
                </c:pt>
                <c:pt idx="1326">
                  <c:v>36108</c:v>
                </c:pt>
                <c:pt idx="1327">
                  <c:v>36101</c:v>
                </c:pt>
                <c:pt idx="1328">
                  <c:v>36094</c:v>
                </c:pt>
                <c:pt idx="1329">
                  <c:v>36087</c:v>
                </c:pt>
                <c:pt idx="1330">
                  <c:v>36080</c:v>
                </c:pt>
                <c:pt idx="1331">
                  <c:v>36073</c:v>
                </c:pt>
                <c:pt idx="1332">
                  <c:v>36066</c:v>
                </c:pt>
                <c:pt idx="1333">
                  <c:v>36059</c:v>
                </c:pt>
                <c:pt idx="1334">
                  <c:v>36052</c:v>
                </c:pt>
                <c:pt idx="1335">
                  <c:v>36045</c:v>
                </c:pt>
                <c:pt idx="1336">
                  <c:v>36038</c:v>
                </c:pt>
                <c:pt idx="1337">
                  <c:v>36031</c:v>
                </c:pt>
                <c:pt idx="1338">
                  <c:v>36024</c:v>
                </c:pt>
                <c:pt idx="1339">
                  <c:v>36017</c:v>
                </c:pt>
                <c:pt idx="1340">
                  <c:v>36010</c:v>
                </c:pt>
                <c:pt idx="1341">
                  <c:v>36003</c:v>
                </c:pt>
                <c:pt idx="1342">
                  <c:v>35996</c:v>
                </c:pt>
                <c:pt idx="1343">
                  <c:v>35989</c:v>
                </c:pt>
                <c:pt idx="1344">
                  <c:v>35982</c:v>
                </c:pt>
                <c:pt idx="1345">
                  <c:v>35975</c:v>
                </c:pt>
                <c:pt idx="1346">
                  <c:v>35968</c:v>
                </c:pt>
                <c:pt idx="1347">
                  <c:v>35961</c:v>
                </c:pt>
                <c:pt idx="1348">
                  <c:v>35954</c:v>
                </c:pt>
                <c:pt idx="1349">
                  <c:v>35947</c:v>
                </c:pt>
                <c:pt idx="1350">
                  <c:v>35940</c:v>
                </c:pt>
                <c:pt idx="1351">
                  <c:v>35933</c:v>
                </c:pt>
                <c:pt idx="1352">
                  <c:v>35926</c:v>
                </c:pt>
                <c:pt idx="1353">
                  <c:v>35919</c:v>
                </c:pt>
                <c:pt idx="1354">
                  <c:v>35912</c:v>
                </c:pt>
                <c:pt idx="1355">
                  <c:v>35905</c:v>
                </c:pt>
                <c:pt idx="1356">
                  <c:v>35898</c:v>
                </c:pt>
                <c:pt idx="1357">
                  <c:v>35891</c:v>
                </c:pt>
                <c:pt idx="1358">
                  <c:v>35884</c:v>
                </c:pt>
                <c:pt idx="1359">
                  <c:v>35877</c:v>
                </c:pt>
                <c:pt idx="1360">
                  <c:v>35870</c:v>
                </c:pt>
                <c:pt idx="1361">
                  <c:v>35863</c:v>
                </c:pt>
                <c:pt idx="1362">
                  <c:v>35856</c:v>
                </c:pt>
                <c:pt idx="1363">
                  <c:v>35849</c:v>
                </c:pt>
                <c:pt idx="1364">
                  <c:v>35842</c:v>
                </c:pt>
                <c:pt idx="1365">
                  <c:v>35835</c:v>
                </c:pt>
                <c:pt idx="1366">
                  <c:v>35828</c:v>
                </c:pt>
                <c:pt idx="1367">
                  <c:v>35821</c:v>
                </c:pt>
                <c:pt idx="1368">
                  <c:v>35814</c:v>
                </c:pt>
                <c:pt idx="1369">
                  <c:v>35807</c:v>
                </c:pt>
                <c:pt idx="1370">
                  <c:v>35800</c:v>
                </c:pt>
                <c:pt idx="1371">
                  <c:v>35793</c:v>
                </c:pt>
                <c:pt idx="1372">
                  <c:v>35786</c:v>
                </c:pt>
                <c:pt idx="1373">
                  <c:v>35779</c:v>
                </c:pt>
                <c:pt idx="1374">
                  <c:v>35772</c:v>
                </c:pt>
                <c:pt idx="1375">
                  <c:v>35765</c:v>
                </c:pt>
                <c:pt idx="1376">
                  <c:v>35758</c:v>
                </c:pt>
                <c:pt idx="1377">
                  <c:v>35751</c:v>
                </c:pt>
                <c:pt idx="1378">
                  <c:v>35744</c:v>
                </c:pt>
                <c:pt idx="1379">
                  <c:v>35737</c:v>
                </c:pt>
                <c:pt idx="1380">
                  <c:v>35730</c:v>
                </c:pt>
                <c:pt idx="1381">
                  <c:v>35723</c:v>
                </c:pt>
                <c:pt idx="1382">
                  <c:v>35716</c:v>
                </c:pt>
                <c:pt idx="1383">
                  <c:v>35709</c:v>
                </c:pt>
                <c:pt idx="1384">
                  <c:v>35702</c:v>
                </c:pt>
                <c:pt idx="1385">
                  <c:v>35695</c:v>
                </c:pt>
                <c:pt idx="1386">
                  <c:v>35688</c:v>
                </c:pt>
                <c:pt idx="1387">
                  <c:v>35681</c:v>
                </c:pt>
                <c:pt idx="1388">
                  <c:v>35674</c:v>
                </c:pt>
                <c:pt idx="1389">
                  <c:v>35667</c:v>
                </c:pt>
                <c:pt idx="1390">
                  <c:v>35660</c:v>
                </c:pt>
                <c:pt idx="1391">
                  <c:v>35653</c:v>
                </c:pt>
                <c:pt idx="1392">
                  <c:v>35646</c:v>
                </c:pt>
                <c:pt idx="1393">
                  <c:v>35639</c:v>
                </c:pt>
                <c:pt idx="1394">
                  <c:v>35632</c:v>
                </c:pt>
                <c:pt idx="1395">
                  <c:v>35625</c:v>
                </c:pt>
                <c:pt idx="1396">
                  <c:v>35618</c:v>
                </c:pt>
                <c:pt idx="1397">
                  <c:v>35611</c:v>
                </c:pt>
                <c:pt idx="1398">
                  <c:v>35604</c:v>
                </c:pt>
                <c:pt idx="1399">
                  <c:v>35597</c:v>
                </c:pt>
                <c:pt idx="1400">
                  <c:v>35590</c:v>
                </c:pt>
                <c:pt idx="1401">
                  <c:v>35583</c:v>
                </c:pt>
                <c:pt idx="1402">
                  <c:v>35576</c:v>
                </c:pt>
                <c:pt idx="1403">
                  <c:v>35569</c:v>
                </c:pt>
                <c:pt idx="1404">
                  <c:v>35562</c:v>
                </c:pt>
                <c:pt idx="1405">
                  <c:v>35555</c:v>
                </c:pt>
                <c:pt idx="1406">
                  <c:v>35548</c:v>
                </c:pt>
                <c:pt idx="1407">
                  <c:v>35541</c:v>
                </c:pt>
                <c:pt idx="1408">
                  <c:v>35534</c:v>
                </c:pt>
                <c:pt idx="1409">
                  <c:v>35527</c:v>
                </c:pt>
                <c:pt idx="1410">
                  <c:v>35520</c:v>
                </c:pt>
                <c:pt idx="1411">
                  <c:v>35513</c:v>
                </c:pt>
                <c:pt idx="1412">
                  <c:v>35506</c:v>
                </c:pt>
                <c:pt idx="1413">
                  <c:v>35499</c:v>
                </c:pt>
                <c:pt idx="1414">
                  <c:v>35492</c:v>
                </c:pt>
                <c:pt idx="1415">
                  <c:v>35485</c:v>
                </c:pt>
                <c:pt idx="1416">
                  <c:v>35478</c:v>
                </c:pt>
                <c:pt idx="1417">
                  <c:v>35471</c:v>
                </c:pt>
                <c:pt idx="1418">
                  <c:v>35464</c:v>
                </c:pt>
                <c:pt idx="1419">
                  <c:v>35457</c:v>
                </c:pt>
                <c:pt idx="1420">
                  <c:v>35450</c:v>
                </c:pt>
                <c:pt idx="1421">
                  <c:v>35443</c:v>
                </c:pt>
                <c:pt idx="1422">
                  <c:v>35436</c:v>
                </c:pt>
                <c:pt idx="1423">
                  <c:v>35429</c:v>
                </c:pt>
                <c:pt idx="1424">
                  <c:v>35422</c:v>
                </c:pt>
                <c:pt idx="1425">
                  <c:v>35415</c:v>
                </c:pt>
                <c:pt idx="1426">
                  <c:v>35408</c:v>
                </c:pt>
                <c:pt idx="1427">
                  <c:v>35401</c:v>
                </c:pt>
                <c:pt idx="1428">
                  <c:v>35394</c:v>
                </c:pt>
                <c:pt idx="1429">
                  <c:v>35387</c:v>
                </c:pt>
                <c:pt idx="1430">
                  <c:v>35380</c:v>
                </c:pt>
                <c:pt idx="1431">
                  <c:v>35373</c:v>
                </c:pt>
                <c:pt idx="1432">
                  <c:v>35366</c:v>
                </c:pt>
                <c:pt idx="1433">
                  <c:v>35359</c:v>
                </c:pt>
                <c:pt idx="1434">
                  <c:v>35352</c:v>
                </c:pt>
                <c:pt idx="1435">
                  <c:v>35345</c:v>
                </c:pt>
                <c:pt idx="1436">
                  <c:v>35338</c:v>
                </c:pt>
                <c:pt idx="1437">
                  <c:v>35331</c:v>
                </c:pt>
                <c:pt idx="1438">
                  <c:v>35324</c:v>
                </c:pt>
                <c:pt idx="1439">
                  <c:v>35317</c:v>
                </c:pt>
                <c:pt idx="1440">
                  <c:v>35310</c:v>
                </c:pt>
                <c:pt idx="1441">
                  <c:v>35303</c:v>
                </c:pt>
                <c:pt idx="1442">
                  <c:v>35296</c:v>
                </c:pt>
                <c:pt idx="1443">
                  <c:v>35289</c:v>
                </c:pt>
                <c:pt idx="1444">
                  <c:v>35282</c:v>
                </c:pt>
                <c:pt idx="1445">
                  <c:v>35275</c:v>
                </c:pt>
                <c:pt idx="1446">
                  <c:v>35268</c:v>
                </c:pt>
                <c:pt idx="1447">
                  <c:v>35261</c:v>
                </c:pt>
                <c:pt idx="1448">
                  <c:v>35254</c:v>
                </c:pt>
                <c:pt idx="1449">
                  <c:v>35247</c:v>
                </c:pt>
                <c:pt idx="1450">
                  <c:v>35240</c:v>
                </c:pt>
                <c:pt idx="1451">
                  <c:v>35233</c:v>
                </c:pt>
                <c:pt idx="1452">
                  <c:v>35226</c:v>
                </c:pt>
                <c:pt idx="1453">
                  <c:v>35219</c:v>
                </c:pt>
                <c:pt idx="1454">
                  <c:v>35212</c:v>
                </c:pt>
                <c:pt idx="1455">
                  <c:v>35205</c:v>
                </c:pt>
                <c:pt idx="1456">
                  <c:v>35198</c:v>
                </c:pt>
                <c:pt idx="1457">
                  <c:v>35191</c:v>
                </c:pt>
                <c:pt idx="1458">
                  <c:v>35184</c:v>
                </c:pt>
                <c:pt idx="1459">
                  <c:v>35177</c:v>
                </c:pt>
                <c:pt idx="1460">
                  <c:v>35170</c:v>
                </c:pt>
                <c:pt idx="1461">
                  <c:v>35163</c:v>
                </c:pt>
                <c:pt idx="1462">
                  <c:v>35156</c:v>
                </c:pt>
                <c:pt idx="1463">
                  <c:v>35149</c:v>
                </c:pt>
                <c:pt idx="1464">
                  <c:v>35142</c:v>
                </c:pt>
                <c:pt idx="1465">
                  <c:v>35135</c:v>
                </c:pt>
                <c:pt idx="1466">
                  <c:v>35128</c:v>
                </c:pt>
                <c:pt idx="1467">
                  <c:v>35121</c:v>
                </c:pt>
                <c:pt idx="1468">
                  <c:v>35114</c:v>
                </c:pt>
                <c:pt idx="1469">
                  <c:v>35107</c:v>
                </c:pt>
                <c:pt idx="1470">
                  <c:v>35100</c:v>
                </c:pt>
                <c:pt idx="1471">
                  <c:v>35093</c:v>
                </c:pt>
                <c:pt idx="1472">
                  <c:v>35086</c:v>
                </c:pt>
                <c:pt idx="1473">
                  <c:v>35079</c:v>
                </c:pt>
                <c:pt idx="1474">
                  <c:v>35072</c:v>
                </c:pt>
                <c:pt idx="1475">
                  <c:v>35065</c:v>
                </c:pt>
                <c:pt idx="1476">
                  <c:v>35058</c:v>
                </c:pt>
                <c:pt idx="1477">
                  <c:v>35051</c:v>
                </c:pt>
                <c:pt idx="1478">
                  <c:v>35044</c:v>
                </c:pt>
                <c:pt idx="1479">
                  <c:v>35037</c:v>
                </c:pt>
                <c:pt idx="1480">
                  <c:v>35030</c:v>
                </c:pt>
                <c:pt idx="1481">
                  <c:v>35023</c:v>
                </c:pt>
                <c:pt idx="1482">
                  <c:v>35016</c:v>
                </c:pt>
                <c:pt idx="1483">
                  <c:v>35009</c:v>
                </c:pt>
                <c:pt idx="1484">
                  <c:v>35002</c:v>
                </c:pt>
                <c:pt idx="1485">
                  <c:v>34995</c:v>
                </c:pt>
                <c:pt idx="1486">
                  <c:v>34988</c:v>
                </c:pt>
                <c:pt idx="1487">
                  <c:v>34981</c:v>
                </c:pt>
                <c:pt idx="1488">
                  <c:v>34974</c:v>
                </c:pt>
                <c:pt idx="1489">
                  <c:v>34967</c:v>
                </c:pt>
                <c:pt idx="1490">
                  <c:v>34960</c:v>
                </c:pt>
                <c:pt idx="1491">
                  <c:v>34953</c:v>
                </c:pt>
                <c:pt idx="1492">
                  <c:v>34946</c:v>
                </c:pt>
                <c:pt idx="1493">
                  <c:v>34939</c:v>
                </c:pt>
                <c:pt idx="1494">
                  <c:v>34932</c:v>
                </c:pt>
                <c:pt idx="1495">
                  <c:v>34925</c:v>
                </c:pt>
                <c:pt idx="1496">
                  <c:v>34918</c:v>
                </c:pt>
                <c:pt idx="1497">
                  <c:v>34911</c:v>
                </c:pt>
                <c:pt idx="1498">
                  <c:v>34904</c:v>
                </c:pt>
                <c:pt idx="1499">
                  <c:v>34897</c:v>
                </c:pt>
                <c:pt idx="1500">
                  <c:v>34890</c:v>
                </c:pt>
                <c:pt idx="1501">
                  <c:v>34883</c:v>
                </c:pt>
                <c:pt idx="1502">
                  <c:v>34876</c:v>
                </c:pt>
                <c:pt idx="1503">
                  <c:v>34869</c:v>
                </c:pt>
                <c:pt idx="1504">
                  <c:v>34862</c:v>
                </c:pt>
                <c:pt idx="1505">
                  <c:v>34855</c:v>
                </c:pt>
                <c:pt idx="1506">
                  <c:v>34848</c:v>
                </c:pt>
                <c:pt idx="1507">
                  <c:v>34841</c:v>
                </c:pt>
                <c:pt idx="1508">
                  <c:v>34834</c:v>
                </c:pt>
                <c:pt idx="1509">
                  <c:v>34827</c:v>
                </c:pt>
                <c:pt idx="1510">
                  <c:v>34820</c:v>
                </c:pt>
                <c:pt idx="1511">
                  <c:v>34813</c:v>
                </c:pt>
                <c:pt idx="1512">
                  <c:v>34806</c:v>
                </c:pt>
                <c:pt idx="1513">
                  <c:v>34799</c:v>
                </c:pt>
                <c:pt idx="1514">
                  <c:v>34792</c:v>
                </c:pt>
                <c:pt idx="1515">
                  <c:v>34785</c:v>
                </c:pt>
                <c:pt idx="1516">
                  <c:v>34778</c:v>
                </c:pt>
                <c:pt idx="1517">
                  <c:v>34771</c:v>
                </c:pt>
                <c:pt idx="1518">
                  <c:v>34764</c:v>
                </c:pt>
                <c:pt idx="1519">
                  <c:v>34757</c:v>
                </c:pt>
                <c:pt idx="1520">
                  <c:v>34750</c:v>
                </c:pt>
                <c:pt idx="1521">
                  <c:v>34743</c:v>
                </c:pt>
                <c:pt idx="1522">
                  <c:v>34736</c:v>
                </c:pt>
                <c:pt idx="1523">
                  <c:v>34729</c:v>
                </c:pt>
                <c:pt idx="1524">
                  <c:v>34722</c:v>
                </c:pt>
                <c:pt idx="1525">
                  <c:v>34715</c:v>
                </c:pt>
                <c:pt idx="1526">
                  <c:v>34708</c:v>
                </c:pt>
                <c:pt idx="1527">
                  <c:v>34701</c:v>
                </c:pt>
                <c:pt idx="1528">
                  <c:v>34694</c:v>
                </c:pt>
                <c:pt idx="1529">
                  <c:v>34687</c:v>
                </c:pt>
                <c:pt idx="1530">
                  <c:v>34680</c:v>
                </c:pt>
                <c:pt idx="1531">
                  <c:v>34673</c:v>
                </c:pt>
                <c:pt idx="1532">
                  <c:v>34666</c:v>
                </c:pt>
                <c:pt idx="1533">
                  <c:v>34659</c:v>
                </c:pt>
                <c:pt idx="1534">
                  <c:v>34652</c:v>
                </c:pt>
                <c:pt idx="1535">
                  <c:v>34645</c:v>
                </c:pt>
                <c:pt idx="1536">
                  <c:v>34638</c:v>
                </c:pt>
                <c:pt idx="1537">
                  <c:v>34631</c:v>
                </c:pt>
                <c:pt idx="1538">
                  <c:v>34624</c:v>
                </c:pt>
                <c:pt idx="1539">
                  <c:v>34617</c:v>
                </c:pt>
                <c:pt idx="1540">
                  <c:v>34610</c:v>
                </c:pt>
                <c:pt idx="1541">
                  <c:v>34603</c:v>
                </c:pt>
                <c:pt idx="1542">
                  <c:v>34596</c:v>
                </c:pt>
                <c:pt idx="1543">
                  <c:v>34589</c:v>
                </c:pt>
                <c:pt idx="1544">
                  <c:v>34582</c:v>
                </c:pt>
                <c:pt idx="1545">
                  <c:v>34575</c:v>
                </c:pt>
                <c:pt idx="1546">
                  <c:v>34568</c:v>
                </c:pt>
                <c:pt idx="1547">
                  <c:v>34561</c:v>
                </c:pt>
                <c:pt idx="1548">
                  <c:v>34554</c:v>
                </c:pt>
                <c:pt idx="1549">
                  <c:v>34547</c:v>
                </c:pt>
                <c:pt idx="1550">
                  <c:v>34540</c:v>
                </c:pt>
                <c:pt idx="1551">
                  <c:v>34533</c:v>
                </c:pt>
                <c:pt idx="1552">
                  <c:v>34526</c:v>
                </c:pt>
                <c:pt idx="1553">
                  <c:v>34519</c:v>
                </c:pt>
                <c:pt idx="1554">
                  <c:v>34512</c:v>
                </c:pt>
                <c:pt idx="1555">
                  <c:v>34505</c:v>
                </c:pt>
                <c:pt idx="1556">
                  <c:v>34498</c:v>
                </c:pt>
                <c:pt idx="1557">
                  <c:v>34491</c:v>
                </c:pt>
                <c:pt idx="1558">
                  <c:v>34484</c:v>
                </c:pt>
                <c:pt idx="1559">
                  <c:v>34477</c:v>
                </c:pt>
                <c:pt idx="1560">
                  <c:v>34470</c:v>
                </c:pt>
              </c:numCache>
            </c:numRef>
          </c:cat>
          <c:val>
            <c:numRef>
              <c:f>'Gold Correl'!$C$2:$C$10000</c:f>
              <c:numCache>
                <c:formatCode>0.00</c:formatCode>
                <c:ptCount val="9999"/>
                <c:pt idx="0">
                  <c:v>8.86</c:v>
                </c:pt>
                <c:pt idx="1">
                  <c:v>8.84</c:v>
                </c:pt>
                <c:pt idx="2">
                  <c:v>8.17</c:v>
                </c:pt>
                <c:pt idx="3">
                  <c:v>7.72</c:v>
                </c:pt>
                <c:pt idx="4">
                  <c:v>7.7</c:v>
                </c:pt>
                <c:pt idx="5">
                  <c:v>7.14</c:v>
                </c:pt>
                <c:pt idx="6">
                  <c:v>5.94</c:v>
                </c:pt>
                <c:pt idx="7">
                  <c:v>5.66</c:v>
                </c:pt>
                <c:pt idx="8">
                  <c:v>5.57</c:v>
                </c:pt>
                <c:pt idx="9">
                  <c:v>5.86</c:v>
                </c:pt>
                <c:pt idx="10">
                  <c:v>6.39</c:v>
                </c:pt>
                <c:pt idx="11">
                  <c:v>6.29</c:v>
                </c:pt>
                <c:pt idx="12">
                  <c:v>5.64</c:v>
                </c:pt>
                <c:pt idx="13">
                  <c:v>5.87</c:v>
                </c:pt>
                <c:pt idx="14">
                  <c:v>5.9</c:v>
                </c:pt>
                <c:pt idx="15">
                  <c:v>6.15</c:v>
                </c:pt>
                <c:pt idx="16">
                  <c:v>6.31</c:v>
                </c:pt>
                <c:pt idx="17">
                  <c:v>6.04</c:v>
                </c:pt>
                <c:pt idx="18">
                  <c:v>5.92</c:v>
                </c:pt>
                <c:pt idx="19">
                  <c:v>6.29</c:v>
                </c:pt>
                <c:pt idx="20">
                  <c:v>5.76</c:v>
                </c:pt>
                <c:pt idx="21">
                  <c:v>5.44</c:v>
                </c:pt>
                <c:pt idx="22">
                  <c:v>4.47</c:v>
                </c:pt>
                <c:pt idx="23">
                  <c:v>4.9400000000000004</c:v>
                </c:pt>
                <c:pt idx="24">
                  <c:v>4.7</c:v>
                </c:pt>
                <c:pt idx="25">
                  <c:v>4.92</c:v>
                </c:pt>
                <c:pt idx="26">
                  <c:v>4.8171809999999997</c:v>
                </c:pt>
                <c:pt idx="27">
                  <c:v>3.8160790000000002</c:v>
                </c:pt>
                <c:pt idx="28">
                  <c:v>3.7268720000000002</c:v>
                </c:pt>
                <c:pt idx="29">
                  <c:v>4.2522029999999997</c:v>
                </c:pt>
                <c:pt idx="30">
                  <c:v>4.2720269999999996</c:v>
                </c:pt>
                <c:pt idx="31">
                  <c:v>4.1035240000000002</c:v>
                </c:pt>
                <c:pt idx="32">
                  <c:v>4.123348</c:v>
                </c:pt>
                <c:pt idx="33">
                  <c:v>4.0143180000000003</c:v>
                </c:pt>
                <c:pt idx="34">
                  <c:v>3.4790749999999999</c:v>
                </c:pt>
                <c:pt idx="35">
                  <c:v>3.8656389999999998</c:v>
                </c:pt>
                <c:pt idx="36">
                  <c:v>3.8854630000000001</c:v>
                </c:pt>
                <c:pt idx="37">
                  <c:v>4.2621149999999997</c:v>
                </c:pt>
                <c:pt idx="38">
                  <c:v>4.4603520000000003</c:v>
                </c:pt>
                <c:pt idx="39">
                  <c:v>4.5594710000000003</c:v>
                </c:pt>
                <c:pt idx="40">
                  <c:v>3.8854630000000001</c:v>
                </c:pt>
                <c:pt idx="41">
                  <c:v>4.1629949999999996</c:v>
                </c:pt>
                <c:pt idx="42">
                  <c:v>4.1927310000000002</c:v>
                </c:pt>
                <c:pt idx="43">
                  <c:v>4.4702640000000002</c:v>
                </c:pt>
                <c:pt idx="44">
                  <c:v>4.4801760000000002</c:v>
                </c:pt>
                <c:pt idx="45">
                  <c:v>4.5792950000000001</c:v>
                </c:pt>
                <c:pt idx="46">
                  <c:v>4.6189429999999998</c:v>
                </c:pt>
                <c:pt idx="47">
                  <c:v>4.777533</c:v>
                </c:pt>
                <c:pt idx="48">
                  <c:v>5.0550660000000001</c:v>
                </c:pt>
                <c:pt idx="49">
                  <c:v>5.1640969999999999</c:v>
                </c:pt>
                <c:pt idx="50">
                  <c:v>4.5693830000000002</c:v>
                </c:pt>
                <c:pt idx="51">
                  <c:v>4.3513210000000004</c:v>
                </c:pt>
                <c:pt idx="52">
                  <c:v>4.5495599999999996</c:v>
                </c:pt>
                <c:pt idx="53">
                  <c:v>4.5</c:v>
                </c:pt>
                <c:pt idx="54">
                  <c:v>4.0638769999999997</c:v>
                </c:pt>
                <c:pt idx="55">
                  <c:v>4.0143180000000003</c:v>
                </c:pt>
                <c:pt idx="56">
                  <c:v>3.7367840000000001</c:v>
                </c:pt>
                <c:pt idx="57">
                  <c:v>3.1321590000000001</c:v>
                </c:pt>
                <c:pt idx="58">
                  <c:v>3.2114539999999998</c:v>
                </c:pt>
                <c:pt idx="59">
                  <c:v>2.9636559999999998</c:v>
                </c:pt>
                <c:pt idx="60">
                  <c:v>3.2114539999999998</c:v>
                </c:pt>
                <c:pt idx="61">
                  <c:v>3.280837</c:v>
                </c:pt>
                <c:pt idx="62">
                  <c:v>3.4096920000000002</c:v>
                </c:pt>
                <c:pt idx="63">
                  <c:v>3.55837</c:v>
                </c:pt>
                <c:pt idx="64">
                  <c:v>3.8061669999999999</c:v>
                </c:pt>
                <c:pt idx="65">
                  <c:v>4.034141</c:v>
                </c:pt>
                <c:pt idx="66">
                  <c:v>3.7962549999999999</c:v>
                </c:pt>
                <c:pt idx="67">
                  <c:v>3.370044</c:v>
                </c:pt>
                <c:pt idx="68">
                  <c:v>3.370044</c:v>
                </c:pt>
                <c:pt idx="69">
                  <c:v>3.181718</c:v>
                </c:pt>
                <c:pt idx="70">
                  <c:v>3.4196040000000001</c:v>
                </c:pt>
                <c:pt idx="71">
                  <c:v>3.4889869999999998</c:v>
                </c:pt>
                <c:pt idx="72">
                  <c:v>3.5385460000000002</c:v>
                </c:pt>
                <c:pt idx="73">
                  <c:v>3.3105730000000002</c:v>
                </c:pt>
                <c:pt idx="74">
                  <c:v>3.4096920000000002</c:v>
                </c:pt>
                <c:pt idx="75">
                  <c:v>2.9834800000000001</c:v>
                </c:pt>
                <c:pt idx="76">
                  <c:v>2.8348019999999998</c:v>
                </c:pt>
                <c:pt idx="77">
                  <c:v>2.7555070000000002</c:v>
                </c:pt>
                <c:pt idx="78">
                  <c:v>2.4758619999999998</c:v>
                </c:pt>
                <c:pt idx="79">
                  <c:v>2.801374</c:v>
                </c:pt>
                <c:pt idx="80">
                  <c:v>2.3969499999999999</c:v>
                </c:pt>
                <c:pt idx="81">
                  <c:v>1.972799</c:v>
                </c:pt>
                <c:pt idx="82">
                  <c:v>2.1404860000000001</c:v>
                </c:pt>
                <c:pt idx="83">
                  <c:v>2.357494</c:v>
                </c:pt>
                <c:pt idx="84">
                  <c:v>2.4659979999999999</c:v>
                </c:pt>
                <c:pt idx="85">
                  <c:v>3.117022</c:v>
                </c:pt>
                <c:pt idx="86">
                  <c:v>3.1564779999999999</c:v>
                </c:pt>
                <c:pt idx="87">
                  <c:v>3.4523980000000001</c:v>
                </c:pt>
                <c:pt idx="88">
                  <c:v>3.3833500000000001</c:v>
                </c:pt>
                <c:pt idx="89">
                  <c:v>3.2255259999999999</c:v>
                </c:pt>
                <c:pt idx="90">
                  <c:v>3.0677020000000002</c:v>
                </c:pt>
                <c:pt idx="91">
                  <c:v>2.9887899999999998</c:v>
                </c:pt>
                <c:pt idx="92">
                  <c:v>3.2452540000000001</c:v>
                </c:pt>
                <c:pt idx="93">
                  <c:v>3.2057980000000001</c:v>
                </c:pt>
                <c:pt idx="94">
                  <c:v>3.2353900000000002</c:v>
                </c:pt>
                <c:pt idx="95">
                  <c:v>3.3143020000000001</c:v>
                </c:pt>
                <c:pt idx="96">
                  <c:v>3.4721259999999998</c:v>
                </c:pt>
                <c:pt idx="97">
                  <c:v>3.5214460000000001</c:v>
                </c:pt>
                <c:pt idx="98">
                  <c:v>3.620085</c:v>
                </c:pt>
                <c:pt idx="99">
                  <c:v>3.5411730000000001</c:v>
                </c:pt>
                <c:pt idx="100">
                  <c:v>3.462262</c:v>
                </c:pt>
                <c:pt idx="101">
                  <c:v>3.8765489999999998</c:v>
                </c:pt>
                <c:pt idx="102">
                  <c:v>4.0343739999999997</c:v>
                </c:pt>
                <c:pt idx="103">
                  <c:v>4.1921970000000002</c:v>
                </c:pt>
                <c:pt idx="104">
                  <c:v>4.7544449999999996</c:v>
                </c:pt>
                <c:pt idx="105">
                  <c:v>4.767493</c:v>
                </c:pt>
                <c:pt idx="106">
                  <c:v>5.1402599999999996</c:v>
                </c:pt>
                <c:pt idx="107">
                  <c:v>5.1010220000000004</c:v>
                </c:pt>
                <c:pt idx="108">
                  <c:v>4.8655900000000001</c:v>
                </c:pt>
                <c:pt idx="109">
                  <c:v>5.1402599999999996</c:v>
                </c:pt>
                <c:pt idx="110">
                  <c:v>4.9931159999999997</c:v>
                </c:pt>
                <c:pt idx="111">
                  <c:v>3.894434</c:v>
                </c:pt>
                <c:pt idx="112">
                  <c:v>4.0513880000000002</c:v>
                </c:pt>
                <c:pt idx="113">
                  <c:v>3.7570990000000002</c:v>
                </c:pt>
                <c:pt idx="114">
                  <c:v>3.5412859999999999</c:v>
                </c:pt>
                <c:pt idx="115">
                  <c:v>3.3352840000000001</c:v>
                </c:pt>
                <c:pt idx="116">
                  <c:v>4.0023400000000002</c:v>
                </c:pt>
                <c:pt idx="117">
                  <c:v>3.6491929999999999</c:v>
                </c:pt>
                <c:pt idx="118">
                  <c:v>3.44319</c:v>
                </c:pt>
                <c:pt idx="119">
                  <c:v>4.0317689999999997</c:v>
                </c:pt>
                <c:pt idx="120">
                  <c:v>3.8748149999999999</c:v>
                </c:pt>
                <c:pt idx="121">
                  <c:v>3.688431</c:v>
                </c:pt>
                <c:pt idx="122">
                  <c:v>3.5805250000000002</c:v>
                </c:pt>
                <c:pt idx="123">
                  <c:v>4.1396759999999997</c:v>
                </c:pt>
                <c:pt idx="124">
                  <c:v>3.7865280000000001</c:v>
                </c:pt>
                <c:pt idx="125">
                  <c:v>3.9532919999999998</c:v>
                </c:pt>
                <c:pt idx="126">
                  <c:v>3.9925310000000001</c:v>
                </c:pt>
                <c:pt idx="127">
                  <c:v>3.5609060000000001</c:v>
                </c:pt>
                <c:pt idx="128">
                  <c:v>3.5510959999999998</c:v>
                </c:pt>
                <c:pt idx="129">
                  <c:v>3.8551959999999998</c:v>
                </c:pt>
                <c:pt idx="130">
                  <c:v>3.7678889999999998</c:v>
                </c:pt>
                <c:pt idx="131">
                  <c:v>3.41648</c:v>
                </c:pt>
                <c:pt idx="132">
                  <c:v>3.1041159999999999</c:v>
                </c:pt>
                <c:pt idx="133">
                  <c:v>3.1041159999999999</c:v>
                </c:pt>
                <c:pt idx="134">
                  <c:v>3.1529229999999999</c:v>
                </c:pt>
                <c:pt idx="135">
                  <c:v>3.05531</c:v>
                </c:pt>
                <c:pt idx="136">
                  <c:v>3.4262419999999998</c:v>
                </c:pt>
                <c:pt idx="137">
                  <c:v>3.748367</c:v>
                </c:pt>
                <c:pt idx="138">
                  <c:v>3.4945710000000001</c:v>
                </c:pt>
                <c:pt idx="139">
                  <c:v>3.48481</c:v>
                </c:pt>
                <c:pt idx="140">
                  <c:v>3.660514</c:v>
                </c:pt>
                <c:pt idx="141">
                  <c:v>4.0021620000000002</c:v>
                </c:pt>
                <c:pt idx="142">
                  <c:v>3.8166959999999999</c:v>
                </c:pt>
                <c:pt idx="143">
                  <c:v>3.943594</c:v>
                </c:pt>
                <c:pt idx="144">
                  <c:v>3.728844</c:v>
                </c:pt>
                <c:pt idx="145">
                  <c:v>3.7678889999999998</c:v>
                </c:pt>
                <c:pt idx="146">
                  <c:v>3.7386050000000002</c:v>
                </c:pt>
                <c:pt idx="147">
                  <c:v>3.98264</c:v>
                </c:pt>
                <c:pt idx="148">
                  <c:v>4.5292760000000003</c:v>
                </c:pt>
                <c:pt idx="149">
                  <c:v>4.9782999999999999</c:v>
                </c:pt>
                <c:pt idx="150">
                  <c:v>5.036867</c:v>
                </c:pt>
                <c:pt idx="151">
                  <c:v>5.3492309999999996</c:v>
                </c:pt>
                <c:pt idx="152">
                  <c:v>4.8709239999999996</c:v>
                </c:pt>
                <c:pt idx="153">
                  <c:v>5.0563900000000004</c:v>
                </c:pt>
                <c:pt idx="154">
                  <c:v>4.4316630000000004</c:v>
                </c:pt>
                <c:pt idx="155">
                  <c:v>4.6756970000000004</c:v>
                </c:pt>
                <c:pt idx="156">
                  <c:v>4.5300479999999999</c:v>
                </c:pt>
                <c:pt idx="157">
                  <c:v>4.6836089999999997</c:v>
                </c:pt>
                <c:pt idx="158">
                  <c:v>4.6740120000000003</c:v>
                </c:pt>
                <c:pt idx="159">
                  <c:v>4.2229270000000003</c:v>
                </c:pt>
                <c:pt idx="160">
                  <c:v>4.3572920000000002</c:v>
                </c:pt>
                <c:pt idx="161">
                  <c:v>4.1749390000000002</c:v>
                </c:pt>
                <c:pt idx="162">
                  <c:v>4.1557430000000002</c:v>
                </c:pt>
                <c:pt idx="163">
                  <c:v>3.6374749999999998</c:v>
                </c:pt>
                <c:pt idx="164">
                  <c:v>3.7046579999999998</c:v>
                </c:pt>
                <c:pt idx="165">
                  <c:v>3.9637920000000002</c:v>
                </c:pt>
                <c:pt idx="166">
                  <c:v>4.1461459999999999</c:v>
                </c:pt>
                <c:pt idx="167">
                  <c:v>4.2709140000000003</c:v>
                </c:pt>
                <c:pt idx="168">
                  <c:v>4.2325239999999997</c:v>
                </c:pt>
                <c:pt idx="169">
                  <c:v>4.0885610000000003</c:v>
                </c:pt>
                <c:pt idx="170">
                  <c:v>4.3380970000000003</c:v>
                </c:pt>
                <c:pt idx="171">
                  <c:v>4.491657</c:v>
                </c:pt>
                <c:pt idx="172">
                  <c:v>4.578036</c:v>
                </c:pt>
                <c:pt idx="173">
                  <c:v>4.5876340000000004</c:v>
                </c:pt>
                <c:pt idx="174">
                  <c:v>3.9733900000000002</c:v>
                </c:pt>
                <c:pt idx="175">
                  <c:v>4.1557430000000002</c:v>
                </c:pt>
                <c:pt idx="176">
                  <c:v>4.0693650000000003</c:v>
                </c:pt>
                <c:pt idx="177">
                  <c:v>4.4724630000000003</c:v>
                </c:pt>
                <c:pt idx="178">
                  <c:v>4.6164259999999997</c:v>
                </c:pt>
                <c:pt idx="179">
                  <c:v>5.595377</c:v>
                </c:pt>
                <c:pt idx="180">
                  <c:v>4.7124009999999998</c:v>
                </c:pt>
                <c:pt idx="181">
                  <c:v>5.0867069999999996</c:v>
                </c:pt>
                <c:pt idx="182">
                  <c:v>5.4322189999999999</c:v>
                </c:pt>
                <c:pt idx="183">
                  <c:v>5.7201449999999996</c:v>
                </c:pt>
                <c:pt idx="184">
                  <c:v>5.0483159999999998</c:v>
                </c:pt>
                <c:pt idx="185">
                  <c:v>4.9139499999999998</c:v>
                </c:pt>
                <c:pt idx="186">
                  <c:v>5.3074510000000004</c:v>
                </c:pt>
                <c:pt idx="187">
                  <c:v>5.7585360000000003</c:v>
                </c:pt>
                <c:pt idx="188">
                  <c:v>5.7105480000000002</c:v>
                </c:pt>
                <c:pt idx="189">
                  <c:v>6.2192189999999998</c:v>
                </c:pt>
                <c:pt idx="190">
                  <c:v>5.5281950000000002</c:v>
                </c:pt>
                <c:pt idx="191">
                  <c:v>5.7105480000000002</c:v>
                </c:pt>
                <c:pt idx="192">
                  <c:v>6.132841</c:v>
                </c:pt>
                <c:pt idx="193">
                  <c:v>6.1904260000000004</c:v>
                </c:pt>
                <c:pt idx="194">
                  <c:v>6.7470850000000002</c:v>
                </c:pt>
                <c:pt idx="195">
                  <c:v>6.1616330000000001</c:v>
                </c:pt>
                <c:pt idx="196">
                  <c:v>5.5857799999999997</c:v>
                </c:pt>
                <c:pt idx="197">
                  <c:v>4.3285</c:v>
                </c:pt>
                <c:pt idx="198">
                  <c:v>3.4551219999999998</c:v>
                </c:pt>
                <c:pt idx="199">
                  <c:v>3.1480000000000001</c:v>
                </c:pt>
                <c:pt idx="200">
                  <c:v>3.0136340000000001</c:v>
                </c:pt>
                <c:pt idx="201">
                  <c:v>3.0040360000000002</c:v>
                </c:pt>
                <c:pt idx="202">
                  <c:v>3.1959870000000001</c:v>
                </c:pt>
                <c:pt idx="203">
                  <c:v>3.3879380000000001</c:v>
                </c:pt>
                <c:pt idx="204">
                  <c:v>3.6950599999999998</c:v>
                </c:pt>
                <c:pt idx="205">
                  <c:v>3.426329</c:v>
                </c:pt>
                <c:pt idx="206">
                  <c:v>3.6950599999999998</c:v>
                </c:pt>
                <c:pt idx="207">
                  <c:v>3.6182799999999999</c:v>
                </c:pt>
                <c:pt idx="208">
                  <c:v>2.6681219999999999</c:v>
                </c:pt>
                <c:pt idx="209">
                  <c:v>2.562548</c:v>
                </c:pt>
                <c:pt idx="210">
                  <c:v>2.0250849999999998</c:v>
                </c:pt>
                <c:pt idx="211">
                  <c:v>2.2842190000000002</c:v>
                </c:pt>
                <c:pt idx="212">
                  <c:v>1.8523289999999999</c:v>
                </c:pt>
                <c:pt idx="213">
                  <c:v>2.3610000000000002</c:v>
                </c:pt>
                <c:pt idx="214">
                  <c:v>3.8006340000000001</c:v>
                </c:pt>
                <c:pt idx="215">
                  <c:v>3.2631709999999998</c:v>
                </c:pt>
                <c:pt idx="216">
                  <c:v>3.9637920000000002</c:v>
                </c:pt>
                <c:pt idx="217">
                  <c:v>3.0040360000000002</c:v>
                </c:pt>
                <c:pt idx="218">
                  <c:v>2.8600729999999999</c:v>
                </c:pt>
                <c:pt idx="219">
                  <c:v>3.22478</c:v>
                </c:pt>
                <c:pt idx="220">
                  <c:v>3.5223049999999998</c:v>
                </c:pt>
                <c:pt idx="221">
                  <c:v>3.4071340000000001</c:v>
                </c:pt>
                <c:pt idx="222">
                  <c:v>3.5510969999999999</c:v>
                </c:pt>
                <c:pt idx="223">
                  <c:v>3.5702919999999998</c:v>
                </c:pt>
                <c:pt idx="224">
                  <c:v>3.426329</c:v>
                </c:pt>
                <c:pt idx="225">
                  <c:v>3.0136340000000001</c:v>
                </c:pt>
                <c:pt idx="226">
                  <c:v>3.0616219999999998</c:v>
                </c:pt>
                <c:pt idx="227">
                  <c:v>2.9944389999999999</c:v>
                </c:pt>
                <c:pt idx="228">
                  <c:v>2.9944389999999999</c:v>
                </c:pt>
                <c:pt idx="229">
                  <c:v>3.042427</c:v>
                </c:pt>
                <c:pt idx="230">
                  <c:v>3.1384020000000001</c:v>
                </c:pt>
                <c:pt idx="231">
                  <c:v>2.9944389999999999</c:v>
                </c:pt>
                <c:pt idx="232">
                  <c:v>3.359146</c:v>
                </c:pt>
                <c:pt idx="233">
                  <c:v>3.2535729999999998</c:v>
                </c:pt>
                <c:pt idx="234">
                  <c:v>3.042427</c:v>
                </c:pt>
                <c:pt idx="235">
                  <c:v>2.8024879999999999</c:v>
                </c:pt>
                <c:pt idx="236">
                  <c:v>2.9848409999999999</c:v>
                </c:pt>
                <c:pt idx="237">
                  <c:v>2.8024879999999999</c:v>
                </c:pt>
                <c:pt idx="238">
                  <c:v>3.090414</c:v>
                </c:pt>
                <c:pt idx="239">
                  <c:v>2.8696700000000002</c:v>
                </c:pt>
                <c:pt idx="240">
                  <c:v>3.2631709999999998</c:v>
                </c:pt>
                <c:pt idx="241">
                  <c:v>3.5606949999999999</c:v>
                </c:pt>
                <c:pt idx="242">
                  <c:v>3.435927</c:v>
                </c:pt>
                <c:pt idx="243">
                  <c:v>2.8504749999999999</c:v>
                </c:pt>
                <c:pt idx="244">
                  <c:v>2.9176579999999999</c:v>
                </c:pt>
                <c:pt idx="245">
                  <c:v>2.5529510000000002</c:v>
                </c:pt>
                <c:pt idx="246">
                  <c:v>2.3705970000000001</c:v>
                </c:pt>
                <c:pt idx="247">
                  <c:v>2.4569749999999999</c:v>
                </c:pt>
                <c:pt idx="248">
                  <c:v>2.2842190000000002</c:v>
                </c:pt>
                <c:pt idx="249">
                  <c:v>2.1402559999999999</c:v>
                </c:pt>
                <c:pt idx="250">
                  <c:v>2.1786460000000001</c:v>
                </c:pt>
                <c:pt idx="251">
                  <c:v>2.0826709999999999</c:v>
                </c:pt>
                <c:pt idx="252">
                  <c:v>1.881122</c:v>
                </c:pt>
                <c:pt idx="253">
                  <c:v>1.813939</c:v>
                </c:pt>
                <c:pt idx="254">
                  <c:v>1.7083660000000001</c:v>
                </c:pt>
                <c:pt idx="255">
                  <c:v>1.5931949999999999</c:v>
                </c:pt>
                <c:pt idx="256">
                  <c:v>1.5644020000000001</c:v>
                </c:pt>
                <c:pt idx="257">
                  <c:v>1.5835969999999999</c:v>
                </c:pt>
                <c:pt idx="258">
                  <c:v>1.535609</c:v>
                </c:pt>
                <c:pt idx="259">
                  <c:v>1.7851459999999999</c:v>
                </c:pt>
                <c:pt idx="260">
                  <c:v>1.746756</c:v>
                </c:pt>
                <c:pt idx="261">
                  <c:v>1.8427309999999999</c:v>
                </c:pt>
                <c:pt idx="262">
                  <c:v>1.8619270000000001</c:v>
                </c:pt>
                <c:pt idx="263">
                  <c:v>1.823536</c:v>
                </c:pt>
                <c:pt idx="264">
                  <c:v>1.9099139999999999</c:v>
                </c:pt>
                <c:pt idx="265">
                  <c:v>1.900317</c:v>
                </c:pt>
                <c:pt idx="266">
                  <c:v>1.957902</c:v>
                </c:pt>
                <c:pt idx="267">
                  <c:v>1.9195120000000001</c:v>
                </c:pt>
                <c:pt idx="268">
                  <c:v>2.00589</c:v>
                </c:pt>
                <c:pt idx="269">
                  <c:v>1.9099139999999999</c:v>
                </c:pt>
                <c:pt idx="270">
                  <c:v>2.0538780000000001</c:v>
                </c:pt>
                <c:pt idx="271">
                  <c:v>1.957902</c:v>
                </c:pt>
                <c:pt idx="272">
                  <c:v>1.7083660000000001</c:v>
                </c:pt>
                <c:pt idx="273">
                  <c:v>1.621988</c:v>
                </c:pt>
                <c:pt idx="274">
                  <c:v>1.7851459999999999</c:v>
                </c:pt>
                <c:pt idx="275">
                  <c:v>1.7947439999999999</c:v>
                </c:pt>
                <c:pt idx="276">
                  <c:v>1.6027929999999999</c:v>
                </c:pt>
                <c:pt idx="277">
                  <c:v>1.6411830000000001</c:v>
                </c:pt>
                <c:pt idx="278">
                  <c:v>1.535609</c:v>
                </c:pt>
                <c:pt idx="279">
                  <c:v>1.5740000000000001</c:v>
                </c:pt>
                <c:pt idx="280">
                  <c:v>1.4396340000000001</c:v>
                </c:pt>
                <c:pt idx="281">
                  <c:v>1.5644020000000001</c:v>
                </c:pt>
                <c:pt idx="282">
                  <c:v>1.621988</c:v>
                </c:pt>
                <c:pt idx="283">
                  <c:v>1.6027929999999999</c:v>
                </c:pt>
                <c:pt idx="284">
                  <c:v>1.7947439999999999</c:v>
                </c:pt>
                <c:pt idx="285">
                  <c:v>1.881122</c:v>
                </c:pt>
                <c:pt idx="286">
                  <c:v>1.9866950000000001</c:v>
                </c:pt>
                <c:pt idx="287">
                  <c:v>1.938707</c:v>
                </c:pt>
                <c:pt idx="288">
                  <c:v>1.6027929999999999</c:v>
                </c:pt>
                <c:pt idx="289">
                  <c:v>1.5931949999999999</c:v>
                </c:pt>
                <c:pt idx="290">
                  <c:v>1.7947439999999999</c:v>
                </c:pt>
                <c:pt idx="291">
                  <c:v>1.6987680000000001</c:v>
                </c:pt>
                <c:pt idx="292">
                  <c:v>1.7179629999999999</c:v>
                </c:pt>
                <c:pt idx="293">
                  <c:v>1.5931949999999999</c:v>
                </c:pt>
                <c:pt idx="294">
                  <c:v>1.535609</c:v>
                </c:pt>
                <c:pt idx="295">
                  <c:v>1.4300360000000001</c:v>
                </c:pt>
                <c:pt idx="296">
                  <c:v>1.5644020000000001</c:v>
                </c:pt>
                <c:pt idx="297">
                  <c:v>1.5740000000000001</c:v>
                </c:pt>
                <c:pt idx="298">
                  <c:v>1.61239</c:v>
                </c:pt>
                <c:pt idx="299">
                  <c:v>1.554805</c:v>
                </c:pt>
                <c:pt idx="300">
                  <c:v>1.545207</c:v>
                </c:pt>
                <c:pt idx="301">
                  <c:v>1.6411830000000001</c:v>
                </c:pt>
                <c:pt idx="302">
                  <c:v>1.4972190000000001</c:v>
                </c:pt>
                <c:pt idx="303">
                  <c:v>1.535609</c:v>
                </c:pt>
                <c:pt idx="304">
                  <c:v>1.5164150000000001</c:v>
                </c:pt>
                <c:pt idx="305">
                  <c:v>1.535609</c:v>
                </c:pt>
                <c:pt idx="306">
                  <c:v>1.6411830000000001</c:v>
                </c:pt>
                <c:pt idx="307">
                  <c:v>1.7179629999999999</c:v>
                </c:pt>
                <c:pt idx="308">
                  <c:v>1.7083660000000001</c:v>
                </c:pt>
                <c:pt idx="309">
                  <c:v>1.8427309999999999</c:v>
                </c:pt>
                <c:pt idx="310">
                  <c:v>1.948305</c:v>
                </c:pt>
                <c:pt idx="311">
                  <c:v>1.9866950000000001</c:v>
                </c:pt>
                <c:pt idx="312">
                  <c:v>1.890719</c:v>
                </c:pt>
                <c:pt idx="313">
                  <c:v>2.00589</c:v>
                </c:pt>
                <c:pt idx="314">
                  <c:v>2.3322069999999999</c:v>
                </c:pt>
                <c:pt idx="315">
                  <c:v>2.2938170000000002</c:v>
                </c:pt>
                <c:pt idx="316">
                  <c:v>2.2362320000000002</c:v>
                </c:pt>
                <c:pt idx="317">
                  <c:v>2.0442809999999998</c:v>
                </c:pt>
                <c:pt idx="318">
                  <c:v>2.1114630000000001</c:v>
                </c:pt>
                <c:pt idx="319">
                  <c:v>2.0634760000000001</c:v>
                </c:pt>
                <c:pt idx="320">
                  <c:v>2.0250849999999998</c:v>
                </c:pt>
                <c:pt idx="321">
                  <c:v>2.0346829999999998</c:v>
                </c:pt>
                <c:pt idx="322">
                  <c:v>1.6411830000000001</c:v>
                </c:pt>
                <c:pt idx="323">
                  <c:v>1.6027929999999999</c:v>
                </c:pt>
                <c:pt idx="324">
                  <c:v>1.6603779999999999</c:v>
                </c:pt>
                <c:pt idx="325">
                  <c:v>1.6603779999999999</c:v>
                </c:pt>
                <c:pt idx="326">
                  <c:v>1.7563530000000001</c:v>
                </c:pt>
                <c:pt idx="327">
                  <c:v>1.775549</c:v>
                </c:pt>
                <c:pt idx="328">
                  <c:v>1.7947439999999999</c:v>
                </c:pt>
                <c:pt idx="329">
                  <c:v>1.765951</c:v>
                </c:pt>
                <c:pt idx="330">
                  <c:v>1.7275609999999999</c:v>
                </c:pt>
                <c:pt idx="331">
                  <c:v>1.6603779999999999</c:v>
                </c:pt>
                <c:pt idx="332">
                  <c:v>1.7563530000000001</c:v>
                </c:pt>
                <c:pt idx="333">
                  <c:v>1.7179629999999999</c:v>
                </c:pt>
                <c:pt idx="334">
                  <c:v>1.7563530000000001</c:v>
                </c:pt>
                <c:pt idx="335">
                  <c:v>1.7563530000000001</c:v>
                </c:pt>
                <c:pt idx="336">
                  <c:v>1.6987680000000001</c:v>
                </c:pt>
                <c:pt idx="337">
                  <c:v>1.679573</c:v>
                </c:pt>
                <c:pt idx="338">
                  <c:v>1.5931949999999999</c:v>
                </c:pt>
                <c:pt idx="339">
                  <c:v>1.7787010000000001</c:v>
                </c:pt>
                <c:pt idx="340">
                  <c:v>1.788162</c:v>
                </c:pt>
                <c:pt idx="341">
                  <c:v>1.731395</c:v>
                </c:pt>
                <c:pt idx="342">
                  <c:v>1.7597780000000001</c:v>
                </c:pt>
                <c:pt idx="343">
                  <c:v>2.0246909999999998</c:v>
                </c:pt>
                <c:pt idx="344">
                  <c:v>1.9584630000000001</c:v>
                </c:pt>
                <c:pt idx="345">
                  <c:v>1.9206179999999999</c:v>
                </c:pt>
                <c:pt idx="346">
                  <c:v>1.7030110000000001</c:v>
                </c:pt>
                <c:pt idx="347">
                  <c:v>1.7692399999999999</c:v>
                </c:pt>
                <c:pt idx="348">
                  <c:v>1.7597780000000001</c:v>
                </c:pt>
                <c:pt idx="349">
                  <c:v>1.6367830000000001</c:v>
                </c:pt>
                <c:pt idx="350">
                  <c:v>1.674628</c:v>
                </c:pt>
                <c:pt idx="351">
                  <c:v>1.646244</c:v>
                </c:pt>
                <c:pt idx="352">
                  <c:v>1.6273219999999999</c:v>
                </c:pt>
                <c:pt idx="353">
                  <c:v>1.504327</c:v>
                </c:pt>
                <c:pt idx="354">
                  <c:v>1.561094</c:v>
                </c:pt>
                <c:pt idx="355">
                  <c:v>1.6084000000000001</c:v>
                </c:pt>
                <c:pt idx="356">
                  <c:v>1.589477</c:v>
                </c:pt>
                <c:pt idx="357">
                  <c:v>1.7597780000000001</c:v>
                </c:pt>
                <c:pt idx="358">
                  <c:v>1.826006</c:v>
                </c:pt>
                <c:pt idx="359">
                  <c:v>2.0152299999999999</c:v>
                </c:pt>
                <c:pt idx="360">
                  <c:v>2.1571470000000001</c:v>
                </c:pt>
                <c:pt idx="361">
                  <c:v>2.1855310000000001</c:v>
                </c:pt>
                <c:pt idx="362">
                  <c:v>2.0436130000000001</c:v>
                </c:pt>
                <c:pt idx="363">
                  <c:v>2.0625360000000001</c:v>
                </c:pt>
                <c:pt idx="364">
                  <c:v>2.25176</c:v>
                </c:pt>
                <c:pt idx="365">
                  <c:v>2.5450560000000002</c:v>
                </c:pt>
                <c:pt idx="366">
                  <c:v>2.5072109999999999</c:v>
                </c:pt>
                <c:pt idx="367">
                  <c:v>2.3179880000000002</c:v>
                </c:pt>
                <c:pt idx="368">
                  <c:v>2.2706819999999999</c:v>
                </c:pt>
                <c:pt idx="369">
                  <c:v>2.1110890000000002</c:v>
                </c:pt>
                <c:pt idx="370">
                  <c:v>2.0552899999999998</c:v>
                </c:pt>
                <c:pt idx="371">
                  <c:v>2.2133880000000001</c:v>
                </c:pt>
                <c:pt idx="372">
                  <c:v>2.4830869999999998</c:v>
                </c:pt>
                <c:pt idx="373">
                  <c:v>2.5853869999999999</c:v>
                </c:pt>
                <c:pt idx="374">
                  <c:v>2.5574870000000001</c:v>
                </c:pt>
                <c:pt idx="375">
                  <c:v>2.4737870000000002</c:v>
                </c:pt>
                <c:pt idx="376">
                  <c:v>2.2691880000000002</c:v>
                </c:pt>
                <c:pt idx="377">
                  <c:v>2.3063880000000001</c:v>
                </c:pt>
                <c:pt idx="378">
                  <c:v>2.297088</c:v>
                </c:pt>
                <c:pt idx="379">
                  <c:v>2.2133880000000001</c:v>
                </c:pt>
                <c:pt idx="380">
                  <c:v>2.0552899999999998</c:v>
                </c:pt>
                <c:pt idx="381">
                  <c:v>1.8971899999999999</c:v>
                </c:pt>
                <c:pt idx="382">
                  <c:v>1.7576909999999999</c:v>
                </c:pt>
                <c:pt idx="383">
                  <c:v>1.9343900000000001</c:v>
                </c:pt>
                <c:pt idx="384">
                  <c:v>2.1296889999999999</c:v>
                </c:pt>
                <c:pt idx="385">
                  <c:v>2.1110890000000002</c:v>
                </c:pt>
                <c:pt idx="386">
                  <c:v>2.297088</c:v>
                </c:pt>
                <c:pt idx="387">
                  <c:v>2.3621880000000002</c:v>
                </c:pt>
                <c:pt idx="388">
                  <c:v>3.1805829999999999</c:v>
                </c:pt>
                <c:pt idx="389">
                  <c:v>2.8550849999999999</c:v>
                </c:pt>
                <c:pt idx="390">
                  <c:v>2.9573839999999998</c:v>
                </c:pt>
                <c:pt idx="391">
                  <c:v>2.7341859999999998</c:v>
                </c:pt>
                <c:pt idx="392">
                  <c:v>2.7899850000000002</c:v>
                </c:pt>
                <c:pt idx="393">
                  <c:v>3.2456830000000001</c:v>
                </c:pt>
                <c:pt idx="394">
                  <c:v>3.2549830000000002</c:v>
                </c:pt>
                <c:pt idx="395">
                  <c:v>3.0828289999999998</c:v>
                </c:pt>
                <c:pt idx="396">
                  <c:v>3.3128899999999999</c:v>
                </c:pt>
                <c:pt idx="397">
                  <c:v>3.6993939999999998</c:v>
                </c:pt>
                <c:pt idx="398">
                  <c:v>3.5613570000000001</c:v>
                </c:pt>
                <c:pt idx="399">
                  <c:v>3.7730139999999999</c:v>
                </c:pt>
                <c:pt idx="400">
                  <c:v>4.113505</c:v>
                </c:pt>
                <c:pt idx="401">
                  <c:v>4.1411129999999998</c:v>
                </c:pt>
                <c:pt idx="402">
                  <c:v>4.2055309999999997</c:v>
                </c:pt>
                <c:pt idx="403">
                  <c:v>3.9754679999999998</c:v>
                </c:pt>
                <c:pt idx="404">
                  <c:v>4.150315</c:v>
                </c:pt>
                <c:pt idx="405">
                  <c:v>4.104304</c:v>
                </c:pt>
                <c:pt idx="406">
                  <c:v>3.5797620000000001</c:v>
                </c:pt>
                <c:pt idx="407">
                  <c:v>3.3312949999999999</c:v>
                </c:pt>
                <c:pt idx="408">
                  <c:v>3.202461</c:v>
                </c:pt>
                <c:pt idx="409">
                  <c:v>3.3589030000000002</c:v>
                </c:pt>
                <c:pt idx="410">
                  <c:v>3.220866</c:v>
                </c:pt>
                <c:pt idx="411">
                  <c:v>2.687122</c:v>
                </c:pt>
                <c:pt idx="412">
                  <c:v>3.055221</c:v>
                </c:pt>
                <c:pt idx="413">
                  <c:v>3.055221</c:v>
                </c:pt>
                <c:pt idx="414">
                  <c:v>3.3865099999999999</c:v>
                </c:pt>
                <c:pt idx="415">
                  <c:v>3.3681049999999999</c:v>
                </c:pt>
                <c:pt idx="416">
                  <c:v>2.8527670000000001</c:v>
                </c:pt>
                <c:pt idx="417">
                  <c:v>3.3036880000000002</c:v>
                </c:pt>
                <c:pt idx="418">
                  <c:v>3.6165720000000001</c:v>
                </c:pt>
                <c:pt idx="419">
                  <c:v>3.4233199999999999</c:v>
                </c:pt>
                <c:pt idx="420">
                  <c:v>3.4417249999999999</c:v>
                </c:pt>
                <c:pt idx="421">
                  <c:v>3.4785349999999999</c:v>
                </c:pt>
                <c:pt idx="422">
                  <c:v>3.1196380000000001</c:v>
                </c:pt>
                <c:pt idx="423">
                  <c:v>2.8987790000000002</c:v>
                </c:pt>
                <c:pt idx="424">
                  <c:v>2.760742</c:v>
                </c:pt>
                <c:pt idx="425">
                  <c:v>2.4202509999999999</c:v>
                </c:pt>
                <c:pt idx="426">
                  <c:v>2.521477</c:v>
                </c:pt>
                <c:pt idx="427">
                  <c:v>2.1533790000000002</c:v>
                </c:pt>
                <c:pt idx="428">
                  <c:v>1.647243</c:v>
                </c:pt>
                <c:pt idx="429">
                  <c:v>1.518408</c:v>
                </c:pt>
                <c:pt idx="430">
                  <c:v>1.481598</c:v>
                </c:pt>
                <c:pt idx="431">
                  <c:v>1.187119</c:v>
                </c:pt>
                <c:pt idx="432">
                  <c:v>0.85582999999999998</c:v>
                </c:pt>
                <c:pt idx="433">
                  <c:v>0.947855</c:v>
                </c:pt>
                <c:pt idx="434">
                  <c:v>0.76380499999999996</c:v>
                </c:pt>
                <c:pt idx="435">
                  <c:v>0.85582999999999998</c:v>
                </c:pt>
                <c:pt idx="436">
                  <c:v>0.67178099999999996</c:v>
                </c:pt>
                <c:pt idx="437">
                  <c:v>0.51533799999999996</c:v>
                </c:pt>
                <c:pt idx="438">
                  <c:v>0.48773100000000003</c:v>
                </c:pt>
                <c:pt idx="439">
                  <c:v>0.56135100000000004</c:v>
                </c:pt>
                <c:pt idx="440">
                  <c:v>0.61656599999999995</c:v>
                </c:pt>
                <c:pt idx="441">
                  <c:v>0.62576799999999999</c:v>
                </c:pt>
                <c:pt idx="442">
                  <c:v>0.680983</c:v>
                </c:pt>
                <c:pt idx="443">
                  <c:v>0.73619800000000002</c:v>
                </c:pt>
                <c:pt idx="444">
                  <c:v>0.70859000000000005</c:v>
                </c:pt>
                <c:pt idx="445">
                  <c:v>0.56135100000000004</c:v>
                </c:pt>
                <c:pt idx="446">
                  <c:v>0.60736299999999999</c:v>
                </c:pt>
                <c:pt idx="447">
                  <c:v>0.73619800000000002</c:v>
                </c:pt>
                <c:pt idx="448">
                  <c:v>0.63497099999999995</c:v>
                </c:pt>
                <c:pt idx="449">
                  <c:v>0.70859000000000005</c:v>
                </c:pt>
                <c:pt idx="450">
                  <c:v>0.83742499999999997</c:v>
                </c:pt>
                <c:pt idx="451">
                  <c:v>0.99386699999999994</c:v>
                </c:pt>
                <c:pt idx="452">
                  <c:v>0.90184200000000003</c:v>
                </c:pt>
                <c:pt idx="453">
                  <c:v>0.86503300000000005</c:v>
                </c:pt>
                <c:pt idx="454">
                  <c:v>0.92024700000000004</c:v>
                </c:pt>
                <c:pt idx="455">
                  <c:v>0.99386699999999994</c:v>
                </c:pt>
                <c:pt idx="456">
                  <c:v>1.0398799999999999</c:v>
                </c:pt>
                <c:pt idx="457">
                  <c:v>1.0858920000000001</c:v>
                </c:pt>
                <c:pt idx="458">
                  <c:v>1.187119</c:v>
                </c:pt>
                <c:pt idx="459">
                  <c:v>1.269941</c:v>
                </c:pt>
                <c:pt idx="460">
                  <c:v>1.343561</c:v>
                </c:pt>
                <c:pt idx="461">
                  <c:v>1.242334</c:v>
                </c:pt>
                <c:pt idx="462">
                  <c:v>1.2331319999999999</c:v>
                </c:pt>
                <c:pt idx="463">
                  <c:v>1.361966</c:v>
                </c:pt>
                <c:pt idx="464">
                  <c:v>1.417181</c:v>
                </c:pt>
                <c:pt idx="465">
                  <c:v>1.536813</c:v>
                </c:pt>
                <c:pt idx="466">
                  <c:v>1.665648</c:v>
                </c:pt>
                <c:pt idx="467">
                  <c:v>1.78528</c:v>
                </c:pt>
                <c:pt idx="468">
                  <c:v>1.74847</c:v>
                </c:pt>
                <c:pt idx="469">
                  <c:v>1.7760769999999999</c:v>
                </c:pt>
                <c:pt idx="470">
                  <c:v>1.766875</c:v>
                </c:pt>
                <c:pt idx="471">
                  <c:v>1.7760769999999999</c:v>
                </c:pt>
                <c:pt idx="472">
                  <c:v>1.6564449999999999</c:v>
                </c:pt>
                <c:pt idx="473">
                  <c:v>1.7760769999999999</c:v>
                </c:pt>
                <c:pt idx="474">
                  <c:v>1.555218</c:v>
                </c:pt>
                <c:pt idx="475">
                  <c:v>1.7944819999999999</c:v>
                </c:pt>
                <c:pt idx="476">
                  <c:v>2.263808</c:v>
                </c:pt>
                <c:pt idx="477">
                  <c:v>2.2269990000000002</c:v>
                </c:pt>
                <c:pt idx="478">
                  <c:v>2.4294530000000001</c:v>
                </c:pt>
                <c:pt idx="479">
                  <c:v>2.650312</c:v>
                </c:pt>
                <c:pt idx="480">
                  <c:v>2.8527670000000001</c:v>
                </c:pt>
                <c:pt idx="481">
                  <c:v>2.650312</c:v>
                </c:pt>
                <c:pt idx="482">
                  <c:v>2.7699440000000002</c:v>
                </c:pt>
                <c:pt idx="483">
                  <c:v>2.3742380000000001</c:v>
                </c:pt>
                <c:pt idx="484">
                  <c:v>1.78528</c:v>
                </c:pt>
                <c:pt idx="485">
                  <c:v>1.7760769999999999</c:v>
                </c:pt>
                <c:pt idx="486">
                  <c:v>1.6564449999999999</c:v>
                </c:pt>
                <c:pt idx="487">
                  <c:v>1.5644199999999999</c:v>
                </c:pt>
                <c:pt idx="488">
                  <c:v>1.5828249999999999</c:v>
                </c:pt>
                <c:pt idx="489">
                  <c:v>1.573623</c:v>
                </c:pt>
                <c:pt idx="490">
                  <c:v>1.592028</c:v>
                </c:pt>
                <c:pt idx="491">
                  <c:v>1.6012299999999999</c:v>
                </c:pt>
                <c:pt idx="492">
                  <c:v>1.5460149999999999</c:v>
                </c:pt>
                <c:pt idx="493">
                  <c:v>1.490801</c:v>
                </c:pt>
                <c:pt idx="494">
                  <c:v>1.7208619999999999</c:v>
                </c:pt>
                <c:pt idx="495">
                  <c:v>1.8496969999999999</c:v>
                </c:pt>
                <c:pt idx="496">
                  <c:v>1.840495</c:v>
                </c:pt>
                <c:pt idx="497">
                  <c:v>1.8496969999999999</c:v>
                </c:pt>
                <c:pt idx="498">
                  <c:v>2.088962</c:v>
                </c:pt>
                <c:pt idx="499">
                  <c:v>2.1901890000000002</c:v>
                </c:pt>
                <c:pt idx="500">
                  <c:v>2.4294530000000001</c:v>
                </c:pt>
                <c:pt idx="501">
                  <c:v>2.5766930000000001</c:v>
                </c:pt>
                <c:pt idx="502">
                  <c:v>2.797552</c:v>
                </c:pt>
                <c:pt idx="503">
                  <c:v>2.7331349999999999</c:v>
                </c:pt>
                <c:pt idx="504">
                  <c:v>2.797552</c:v>
                </c:pt>
                <c:pt idx="505">
                  <c:v>2.8895759999999999</c:v>
                </c:pt>
                <c:pt idx="506">
                  <c:v>2.8251590000000002</c:v>
                </c:pt>
                <c:pt idx="507">
                  <c:v>2.9539939999999998</c:v>
                </c:pt>
                <c:pt idx="508">
                  <c:v>3.018411</c:v>
                </c:pt>
                <c:pt idx="509">
                  <c:v>3.000006</c:v>
                </c:pt>
                <c:pt idx="510">
                  <c:v>2.815957</c:v>
                </c:pt>
                <c:pt idx="511">
                  <c:v>2.687122</c:v>
                </c:pt>
                <c:pt idx="512">
                  <c:v>2.6779199999999999</c:v>
                </c:pt>
                <c:pt idx="513">
                  <c:v>2.650312</c:v>
                </c:pt>
                <c:pt idx="514">
                  <c:v>2.4386549999999998</c:v>
                </c:pt>
                <c:pt idx="515">
                  <c:v>2.4386549999999998</c:v>
                </c:pt>
                <c:pt idx="516">
                  <c:v>2.760742</c:v>
                </c:pt>
                <c:pt idx="517">
                  <c:v>2.8895759999999999</c:v>
                </c:pt>
                <c:pt idx="518">
                  <c:v>2.7699440000000002</c:v>
                </c:pt>
                <c:pt idx="519">
                  <c:v>3.0460189999999998</c:v>
                </c:pt>
                <c:pt idx="520">
                  <c:v>3.073626</c:v>
                </c:pt>
                <c:pt idx="521">
                  <c:v>2.8251590000000002</c:v>
                </c:pt>
                <c:pt idx="522">
                  <c:v>2.9447920000000001</c:v>
                </c:pt>
                <c:pt idx="523">
                  <c:v>2.8527670000000001</c:v>
                </c:pt>
                <c:pt idx="524">
                  <c:v>2.9447920000000001</c:v>
                </c:pt>
                <c:pt idx="525">
                  <c:v>3.110436</c:v>
                </c:pt>
                <c:pt idx="526">
                  <c:v>3.4693320000000001</c:v>
                </c:pt>
                <c:pt idx="527">
                  <c:v>3.0644239999999998</c:v>
                </c:pt>
                <c:pt idx="528">
                  <c:v>2.9816020000000001</c:v>
                </c:pt>
                <c:pt idx="529">
                  <c:v>3.1012330000000001</c:v>
                </c:pt>
                <c:pt idx="530">
                  <c:v>2.9355889999999998</c:v>
                </c:pt>
                <c:pt idx="531">
                  <c:v>2.4846680000000001</c:v>
                </c:pt>
                <c:pt idx="532">
                  <c:v>2.650312</c:v>
                </c:pt>
                <c:pt idx="533">
                  <c:v>2.7055280000000002</c:v>
                </c:pt>
                <c:pt idx="534">
                  <c:v>2.6042999999999998</c:v>
                </c:pt>
                <c:pt idx="535">
                  <c:v>2.4110469999999999</c:v>
                </c:pt>
                <c:pt idx="536">
                  <c:v>2.4018459999999999</c:v>
                </c:pt>
                <c:pt idx="537">
                  <c:v>2.3098209999999999</c:v>
                </c:pt>
                <c:pt idx="538">
                  <c:v>2.2085940000000002</c:v>
                </c:pt>
                <c:pt idx="539">
                  <c:v>2.263808</c:v>
                </c:pt>
                <c:pt idx="540">
                  <c:v>2.3466309999999999</c:v>
                </c:pt>
                <c:pt idx="541">
                  <c:v>2.6227049999999998</c:v>
                </c:pt>
                <c:pt idx="542">
                  <c:v>2.7331349999999999</c:v>
                </c:pt>
                <c:pt idx="543">
                  <c:v>2.8803740000000002</c:v>
                </c:pt>
                <c:pt idx="544">
                  <c:v>3.018411</c:v>
                </c:pt>
                <c:pt idx="545">
                  <c:v>2.9908039999999998</c:v>
                </c:pt>
                <c:pt idx="546">
                  <c:v>3.3404980000000002</c:v>
                </c:pt>
                <c:pt idx="547">
                  <c:v>3.055221</c:v>
                </c:pt>
                <c:pt idx="548">
                  <c:v>2.815957</c:v>
                </c:pt>
                <c:pt idx="549">
                  <c:v>3.000006</c:v>
                </c:pt>
                <c:pt idx="550">
                  <c:v>3.165651</c:v>
                </c:pt>
                <c:pt idx="551">
                  <c:v>3.2852830000000002</c:v>
                </c:pt>
                <c:pt idx="552">
                  <c:v>3.3589030000000002</c:v>
                </c:pt>
                <c:pt idx="553">
                  <c:v>3.5797620000000001</c:v>
                </c:pt>
                <c:pt idx="554">
                  <c:v>3.3312949999999999</c:v>
                </c:pt>
                <c:pt idx="555">
                  <c:v>3.6901920000000001</c:v>
                </c:pt>
                <c:pt idx="556">
                  <c:v>3.7454070000000002</c:v>
                </c:pt>
                <c:pt idx="557">
                  <c:v>3.4325230000000002</c:v>
                </c:pt>
                <c:pt idx="558">
                  <c:v>3.220866</c:v>
                </c:pt>
                <c:pt idx="559">
                  <c:v>3.6165720000000001</c:v>
                </c:pt>
                <c:pt idx="560">
                  <c:v>3.3681049999999999</c:v>
                </c:pt>
                <c:pt idx="561">
                  <c:v>3.2116630000000002</c:v>
                </c:pt>
                <c:pt idx="562">
                  <c:v>3.2852830000000002</c:v>
                </c:pt>
                <c:pt idx="563">
                  <c:v>3.5061420000000001</c:v>
                </c:pt>
                <c:pt idx="564">
                  <c:v>3.2484730000000002</c:v>
                </c:pt>
                <c:pt idx="565">
                  <c:v>3.5245470000000001</c:v>
                </c:pt>
                <c:pt idx="566">
                  <c:v>3.7546089999999999</c:v>
                </c:pt>
                <c:pt idx="567">
                  <c:v>3.8466330000000002</c:v>
                </c:pt>
                <c:pt idx="568">
                  <c:v>3.4233199999999999</c:v>
                </c:pt>
                <c:pt idx="569">
                  <c:v>3.4601299999999999</c:v>
                </c:pt>
                <c:pt idx="570">
                  <c:v>4.2515429999999999</c:v>
                </c:pt>
                <c:pt idx="571">
                  <c:v>3.9754679999999998</c:v>
                </c:pt>
                <c:pt idx="572">
                  <c:v>4.334365</c:v>
                </c:pt>
                <c:pt idx="573">
                  <c:v>4.5092119999999998</c:v>
                </c:pt>
                <c:pt idx="574">
                  <c:v>5.0613609999999998</c:v>
                </c:pt>
                <c:pt idx="575">
                  <c:v>5.5766980000000004</c:v>
                </c:pt>
                <c:pt idx="576">
                  <c:v>5.8987850000000002</c:v>
                </c:pt>
                <c:pt idx="577">
                  <c:v>5.8803799999999997</c:v>
                </c:pt>
                <c:pt idx="578">
                  <c:v>6.0368219999999999</c:v>
                </c:pt>
                <c:pt idx="579">
                  <c:v>5.715827</c:v>
                </c:pt>
                <c:pt idx="580">
                  <c:v>5.5973170000000003</c:v>
                </c:pt>
                <c:pt idx="581">
                  <c:v>5.8525700000000001</c:v>
                </c:pt>
                <c:pt idx="582">
                  <c:v>6.1898669999999996</c:v>
                </c:pt>
                <c:pt idx="583">
                  <c:v>6.4633510000000003</c:v>
                </c:pt>
                <c:pt idx="584">
                  <c:v>5.9801960000000003</c:v>
                </c:pt>
                <c:pt idx="585">
                  <c:v>6.3630740000000001</c:v>
                </c:pt>
                <c:pt idx="586">
                  <c:v>6.9647399999999999</c:v>
                </c:pt>
                <c:pt idx="587">
                  <c:v>7.046786</c:v>
                </c:pt>
                <c:pt idx="588">
                  <c:v>7.721381</c:v>
                </c:pt>
                <c:pt idx="589">
                  <c:v>7.8672399999999998</c:v>
                </c:pt>
                <c:pt idx="590">
                  <c:v>7.5572910000000002</c:v>
                </c:pt>
                <c:pt idx="591">
                  <c:v>7.5025930000000001</c:v>
                </c:pt>
                <c:pt idx="592">
                  <c:v>7.0741339999999999</c:v>
                </c:pt>
                <c:pt idx="593">
                  <c:v>7.1197140000000001</c:v>
                </c:pt>
                <c:pt idx="594">
                  <c:v>7.4296629999999997</c:v>
                </c:pt>
                <c:pt idx="595">
                  <c:v>7.046786</c:v>
                </c:pt>
                <c:pt idx="596">
                  <c:v>7.6757999999999997</c:v>
                </c:pt>
                <c:pt idx="597">
                  <c:v>7.2199929999999997</c:v>
                </c:pt>
                <c:pt idx="598">
                  <c:v>7.484362</c:v>
                </c:pt>
                <c:pt idx="599">
                  <c:v>7.4205480000000001</c:v>
                </c:pt>
                <c:pt idx="600">
                  <c:v>7.3385020000000001</c:v>
                </c:pt>
                <c:pt idx="601">
                  <c:v>7.1561789999999998</c:v>
                </c:pt>
                <c:pt idx="602">
                  <c:v>7.6666850000000002</c:v>
                </c:pt>
                <c:pt idx="603">
                  <c:v>8.4689060000000005</c:v>
                </c:pt>
                <c:pt idx="604">
                  <c:v>8.2192290000000003</c:v>
                </c:pt>
                <c:pt idx="605">
                  <c:v>8.1649150000000006</c:v>
                </c:pt>
                <c:pt idx="606">
                  <c:v>7.7304199999999996</c:v>
                </c:pt>
                <c:pt idx="607">
                  <c:v>8.7804540000000006</c:v>
                </c:pt>
                <c:pt idx="608">
                  <c:v>8.472683</c:v>
                </c:pt>
                <c:pt idx="609">
                  <c:v>9.2692619999999994</c:v>
                </c:pt>
                <c:pt idx="610">
                  <c:v>8.9433889999999998</c:v>
                </c:pt>
                <c:pt idx="611">
                  <c:v>9.1696910000000003</c:v>
                </c:pt>
                <c:pt idx="612">
                  <c:v>8.2101760000000006</c:v>
                </c:pt>
                <c:pt idx="613">
                  <c:v>8.3006960000000003</c:v>
                </c:pt>
                <c:pt idx="614">
                  <c:v>8.2282810000000008</c:v>
                </c:pt>
                <c:pt idx="615">
                  <c:v>8.5088919999999995</c:v>
                </c:pt>
                <c:pt idx="616">
                  <c:v>8.7261399999999991</c:v>
                </c:pt>
                <c:pt idx="617">
                  <c:v>9.3054699999999997</c:v>
                </c:pt>
                <c:pt idx="618">
                  <c:v>9.2692619999999994</c:v>
                </c:pt>
                <c:pt idx="619">
                  <c:v>9.3507309999999997</c:v>
                </c:pt>
                <c:pt idx="620">
                  <c:v>8.8709740000000004</c:v>
                </c:pt>
                <c:pt idx="621">
                  <c:v>8.2735400000000006</c:v>
                </c:pt>
                <c:pt idx="622">
                  <c:v>8.5450990000000004</c:v>
                </c:pt>
                <c:pt idx="623">
                  <c:v>8.6175160000000002</c:v>
                </c:pt>
                <c:pt idx="624">
                  <c:v>8.9252839999999996</c:v>
                </c:pt>
                <c:pt idx="625">
                  <c:v>8.5813079999999999</c:v>
                </c:pt>
                <c:pt idx="626">
                  <c:v>8.8619199999999996</c:v>
                </c:pt>
                <c:pt idx="627">
                  <c:v>9.2511589999999995</c:v>
                </c:pt>
                <c:pt idx="628">
                  <c:v>9.8938509999999997</c:v>
                </c:pt>
                <c:pt idx="629">
                  <c:v>9.9300580000000007</c:v>
                </c:pt>
                <c:pt idx="630">
                  <c:v>9.8576420000000002</c:v>
                </c:pt>
                <c:pt idx="631">
                  <c:v>10.723183000000001</c:v>
                </c:pt>
                <c:pt idx="632">
                  <c:v>11.155714</c:v>
                </c:pt>
                <c:pt idx="633">
                  <c:v>11.993747000000001</c:v>
                </c:pt>
                <c:pt idx="634">
                  <c:v>11.417036</c:v>
                </c:pt>
                <c:pt idx="635">
                  <c:v>11.62429</c:v>
                </c:pt>
                <c:pt idx="636">
                  <c:v>11.182747000000001</c:v>
                </c:pt>
                <c:pt idx="637">
                  <c:v>10.966481999999999</c:v>
                </c:pt>
                <c:pt idx="638">
                  <c:v>10.308672</c:v>
                </c:pt>
                <c:pt idx="639">
                  <c:v>10.588017000000001</c:v>
                </c:pt>
                <c:pt idx="640">
                  <c:v>10.840325</c:v>
                </c:pt>
                <c:pt idx="641">
                  <c:v>10.488894999999999</c:v>
                </c:pt>
                <c:pt idx="642">
                  <c:v>10.768236999999999</c:v>
                </c:pt>
                <c:pt idx="643">
                  <c:v>10.651095</c:v>
                </c:pt>
                <c:pt idx="644">
                  <c:v>12.092866000000001</c:v>
                </c:pt>
                <c:pt idx="645">
                  <c:v>12.552432</c:v>
                </c:pt>
                <c:pt idx="646">
                  <c:v>11.272859</c:v>
                </c:pt>
                <c:pt idx="647">
                  <c:v>11.62429</c:v>
                </c:pt>
                <c:pt idx="648">
                  <c:v>12.777708000000001</c:v>
                </c:pt>
                <c:pt idx="649">
                  <c:v>12.471330999999999</c:v>
                </c:pt>
                <c:pt idx="650">
                  <c:v>11.975721999999999</c:v>
                </c:pt>
                <c:pt idx="651">
                  <c:v>10.696149</c:v>
                </c:pt>
                <c:pt idx="652">
                  <c:v>11.227804000000001</c:v>
                </c:pt>
                <c:pt idx="653">
                  <c:v>10.588017000000001</c:v>
                </c:pt>
                <c:pt idx="654">
                  <c:v>10.569993999999999</c:v>
                </c:pt>
                <c:pt idx="655">
                  <c:v>10.669117</c:v>
                </c:pt>
                <c:pt idx="656">
                  <c:v>11.766056000000001</c:v>
                </c:pt>
                <c:pt idx="657">
                  <c:v>12.231681</c:v>
                </c:pt>
                <c:pt idx="658">
                  <c:v>12.348089999999999</c:v>
                </c:pt>
                <c:pt idx="659">
                  <c:v>11.873507</c:v>
                </c:pt>
                <c:pt idx="660">
                  <c:v>10.709436999999999</c:v>
                </c:pt>
                <c:pt idx="661">
                  <c:v>12.491358999999999</c:v>
                </c:pt>
                <c:pt idx="662">
                  <c:v>11.766056000000001</c:v>
                </c:pt>
                <c:pt idx="663">
                  <c:v>12.160048</c:v>
                </c:pt>
                <c:pt idx="664">
                  <c:v>12.724174</c:v>
                </c:pt>
                <c:pt idx="665">
                  <c:v>12.804762999999999</c:v>
                </c:pt>
                <c:pt idx="666">
                  <c:v>11.855598000000001</c:v>
                </c:pt>
                <c:pt idx="667">
                  <c:v>11.470560000000001</c:v>
                </c:pt>
                <c:pt idx="668">
                  <c:v>11.049702999999999</c:v>
                </c:pt>
                <c:pt idx="669">
                  <c:v>11.139246999999999</c:v>
                </c:pt>
                <c:pt idx="670">
                  <c:v>11.748146</c:v>
                </c:pt>
                <c:pt idx="671">
                  <c:v>12.670446</c:v>
                </c:pt>
                <c:pt idx="672">
                  <c:v>12.348089999999999</c:v>
                </c:pt>
                <c:pt idx="673">
                  <c:v>12.070501999999999</c:v>
                </c:pt>
                <c:pt idx="674">
                  <c:v>11.757101</c:v>
                </c:pt>
                <c:pt idx="675">
                  <c:v>12.455543</c:v>
                </c:pt>
                <c:pt idx="676">
                  <c:v>13.941967999999999</c:v>
                </c:pt>
                <c:pt idx="677">
                  <c:v>13.807651999999999</c:v>
                </c:pt>
                <c:pt idx="678">
                  <c:v>13.261436</c:v>
                </c:pt>
                <c:pt idx="679">
                  <c:v>13.933014999999999</c:v>
                </c:pt>
                <c:pt idx="680">
                  <c:v>13.628567</c:v>
                </c:pt>
                <c:pt idx="681">
                  <c:v>12.625676</c:v>
                </c:pt>
                <c:pt idx="682">
                  <c:v>10.62885</c:v>
                </c:pt>
                <c:pt idx="683">
                  <c:v>11.166111000000001</c:v>
                </c:pt>
                <c:pt idx="684">
                  <c:v>10.834799</c:v>
                </c:pt>
                <c:pt idx="685">
                  <c:v>10.449761000000001</c:v>
                </c:pt>
                <c:pt idx="686">
                  <c:v>10.064723000000001</c:v>
                </c:pt>
                <c:pt idx="687">
                  <c:v>9.5364129999999996</c:v>
                </c:pt>
                <c:pt idx="688">
                  <c:v>9.7423649999999995</c:v>
                </c:pt>
                <c:pt idx="689">
                  <c:v>9.7513190000000005</c:v>
                </c:pt>
                <c:pt idx="690">
                  <c:v>9.8229559999999996</c:v>
                </c:pt>
                <c:pt idx="691">
                  <c:v>9.9483160000000002</c:v>
                </c:pt>
                <c:pt idx="692">
                  <c:v>10.297537</c:v>
                </c:pt>
                <c:pt idx="693">
                  <c:v>11.228793</c:v>
                </c:pt>
                <c:pt idx="694">
                  <c:v>11.040751</c:v>
                </c:pt>
                <c:pt idx="695">
                  <c:v>11.049702999999999</c:v>
                </c:pt>
                <c:pt idx="696">
                  <c:v>11.067614000000001</c:v>
                </c:pt>
                <c:pt idx="697">
                  <c:v>11.112385</c:v>
                </c:pt>
                <c:pt idx="698">
                  <c:v>10.181129</c:v>
                </c:pt>
                <c:pt idx="699">
                  <c:v>10.62885</c:v>
                </c:pt>
                <c:pt idx="700">
                  <c:v>10.906435</c:v>
                </c:pt>
                <c:pt idx="701">
                  <c:v>11.05866</c:v>
                </c:pt>
                <c:pt idx="702">
                  <c:v>10.324400000000001</c:v>
                </c:pt>
                <c:pt idx="703">
                  <c:v>10.073677999999999</c:v>
                </c:pt>
                <c:pt idx="704">
                  <c:v>10.073677999999999</c:v>
                </c:pt>
                <c:pt idx="705">
                  <c:v>10.279628000000001</c:v>
                </c:pt>
                <c:pt idx="706">
                  <c:v>10.136358</c:v>
                </c:pt>
                <c:pt idx="707">
                  <c:v>10.225902</c:v>
                </c:pt>
                <c:pt idx="708">
                  <c:v>9.8438110000000005</c:v>
                </c:pt>
                <c:pt idx="709">
                  <c:v>9.8527120000000004</c:v>
                </c:pt>
                <c:pt idx="710">
                  <c:v>9.4521929999999994</c:v>
                </c:pt>
                <c:pt idx="711">
                  <c:v>9.1940819999999999</c:v>
                </c:pt>
                <c:pt idx="712">
                  <c:v>8.9537739999999992</c:v>
                </c:pt>
                <c:pt idx="713">
                  <c:v>9.6925050000000006</c:v>
                </c:pt>
                <c:pt idx="714">
                  <c:v>9.6925050000000006</c:v>
                </c:pt>
                <c:pt idx="715">
                  <c:v>8.9003730000000001</c:v>
                </c:pt>
                <c:pt idx="716">
                  <c:v>8.9181740000000005</c:v>
                </c:pt>
                <c:pt idx="717">
                  <c:v>9.1762829999999997</c:v>
                </c:pt>
                <c:pt idx="718">
                  <c:v>9.4165939999999999</c:v>
                </c:pt>
                <c:pt idx="719">
                  <c:v>9.1762829999999997</c:v>
                </c:pt>
                <c:pt idx="720">
                  <c:v>9.3720909999999993</c:v>
                </c:pt>
                <c:pt idx="721">
                  <c:v>9.185181</c:v>
                </c:pt>
                <c:pt idx="722">
                  <c:v>8.6956620000000004</c:v>
                </c:pt>
                <c:pt idx="723">
                  <c:v>8.4642529999999994</c:v>
                </c:pt>
                <c:pt idx="724">
                  <c:v>8.6155600000000003</c:v>
                </c:pt>
                <c:pt idx="725">
                  <c:v>8.0459359999999993</c:v>
                </c:pt>
                <c:pt idx="726">
                  <c:v>9.2385859999999997</c:v>
                </c:pt>
                <c:pt idx="727">
                  <c:v>8.3307479999999998</c:v>
                </c:pt>
                <c:pt idx="728">
                  <c:v>8.6956620000000004</c:v>
                </c:pt>
                <c:pt idx="729">
                  <c:v>8.4998559999999994</c:v>
                </c:pt>
                <c:pt idx="730">
                  <c:v>8.3485499999999995</c:v>
                </c:pt>
                <c:pt idx="731">
                  <c:v>9.0694769999999991</c:v>
                </c:pt>
                <c:pt idx="732">
                  <c:v>8.8380700000000001</c:v>
                </c:pt>
                <c:pt idx="733">
                  <c:v>8.4108509999999992</c:v>
                </c:pt>
                <c:pt idx="734">
                  <c:v>8.5087580000000003</c:v>
                </c:pt>
                <c:pt idx="735">
                  <c:v>8.5354550000000007</c:v>
                </c:pt>
                <c:pt idx="736">
                  <c:v>8.8113670000000006</c:v>
                </c:pt>
                <c:pt idx="737">
                  <c:v>8.1260399999999997</c:v>
                </c:pt>
                <c:pt idx="738">
                  <c:v>8.2595449999999992</c:v>
                </c:pt>
                <c:pt idx="739">
                  <c:v>8.3040479999999999</c:v>
                </c:pt>
                <c:pt idx="740">
                  <c:v>8.4197520000000008</c:v>
                </c:pt>
                <c:pt idx="741">
                  <c:v>8.1616409999999995</c:v>
                </c:pt>
                <c:pt idx="742">
                  <c:v>8.7490640000000006</c:v>
                </c:pt>
                <c:pt idx="743">
                  <c:v>9.2474880000000006</c:v>
                </c:pt>
                <c:pt idx="744">
                  <c:v>9.7726070000000007</c:v>
                </c:pt>
                <c:pt idx="745">
                  <c:v>9.051679</c:v>
                </c:pt>
                <c:pt idx="746">
                  <c:v>8.9092710000000004</c:v>
                </c:pt>
                <c:pt idx="747">
                  <c:v>8.8291690000000003</c:v>
                </c:pt>
                <c:pt idx="748">
                  <c:v>9.0694769999999991</c:v>
                </c:pt>
                <c:pt idx="749">
                  <c:v>9.8972130000000007</c:v>
                </c:pt>
                <c:pt idx="750">
                  <c:v>9.6925050000000006</c:v>
                </c:pt>
                <c:pt idx="751">
                  <c:v>9.4254940000000005</c:v>
                </c:pt>
                <c:pt idx="752">
                  <c:v>9.3898930000000007</c:v>
                </c:pt>
                <c:pt idx="753">
                  <c:v>9.5144950000000001</c:v>
                </c:pt>
                <c:pt idx="754">
                  <c:v>8.86477</c:v>
                </c:pt>
                <c:pt idx="755">
                  <c:v>9.8171099999999996</c:v>
                </c:pt>
                <c:pt idx="756">
                  <c:v>10.253228</c:v>
                </c:pt>
                <c:pt idx="757">
                  <c:v>10.351134</c:v>
                </c:pt>
                <c:pt idx="758">
                  <c:v>9.1050819999999995</c:v>
                </c:pt>
                <c:pt idx="759">
                  <c:v>9.3542919999999992</c:v>
                </c:pt>
                <c:pt idx="760">
                  <c:v>10.062810000000001</c:v>
                </c:pt>
                <c:pt idx="761">
                  <c:v>10.115913000000001</c:v>
                </c:pt>
                <c:pt idx="762">
                  <c:v>9.45214</c:v>
                </c:pt>
                <c:pt idx="763">
                  <c:v>8.2927470000000003</c:v>
                </c:pt>
                <c:pt idx="764">
                  <c:v>8.3015980000000003</c:v>
                </c:pt>
                <c:pt idx="765">
                  <c:v>8.06264</c:v>
                </c:pt>
                <c:pt idx="766">
                  <c:v>8.1157419999999991</c:v>
                </c:pt>
                <c:pt idx="767">
                  <c:v>8.1953940000000003</c:v>
                </c:pt>
                <c:pt idx="768">
                  <c:v>8.3192979999999999</c:v>
                </c:pt>
                <c:pt idx="769">
                  <c:v>8.1422899999999991</c:v>
                </c:pt>
                <c:pt idx="770">
                  <c:v>7.5227690000000003</c:v>
                </c:pt>
                <c:pt idx="771">
                  <c:v>8.5494050000000001</c:v>
                </c:pt>
                <c:pt idx="772">
                  <c:v>9.5671920000000004</c:v>
                </c:pt>
                <c:pt idx="773">
                  <c:v>9.9123540000000006</c:v>
                </c:pt>
                <c:pt idx="774">
                  <c:v>9.275131</c:v>
                </c:pt>
                <c:pt idx="775">
                  <c:v>9.7441990000000001</c:v>
                </c:pt>
                <c:pt idx="776">
                  <c:v>10.708883999999999</c:v>
                </c:pt>
                <c:pt idx="777">
                  <c:v>10.230964999999999</c:v>
                </c:pt>
                <c:pt idx="778">
                  <c:v>9.4078870000000006</c:v>
                </c:pt>
                <c:pt idx="779">
                  <c:v>8.9565199999999994</c:v>
                </c:pt>
                <c:pt idx="780">
                  <c:v>8.2573450000000008</c:v>
                </c:pt>
                <c:pt idx="781">
                  <c:v>8.6379099999999998</c:v>
                </c:pt>
                <c:pt idx="782">
                  <c:v>7.2307100000000002</c:v>
                </c:pt>
                <c:pt idx="783">
                  <c:v>8.0272360000000003</c:v>
                </c:pt>
                <c:pt idx="784">
                  <c:v>8.6467609999999997</c:v>
                </c:pt>
                <c:pt idx="785">
                  <c:v>10.045111</c:v>
                </c:pt>
                <c:pt idx="786">
                  <c:v>10.726583</c:v>
                </c:pt>
                <c:pt idx="787">
                  <c:v>9.8061509999999998</c:v>
                </c:pt>
                <c:pt idx="788">
                  <c:v>10.098214</c:v>
                </c:pt>
                <c:pt idx="789">
                  <c:v>10.602679</c:v>
                </c:pt>
                <c:pt idx="790">
                  <c:v>11.549664</c:v>
                </c:pt>
                <c:pt idx="791">
                  <c:v>10.638081</c:v>
                </c:pt>
                <c:pt idx="792">
                  <c:v>10.593831</c:v>
                </c:pt>
                <c:pt idx="793">
                  <c:v>10.443376000000001</c:v>
                </c:pt>
                <c:pt idx="794">
                  <c:v>9.8327039999999997</c:v>
                </c:pt>
                <c:pt idx="795">
                  <c:v>9.0538749999999997</c:v>
                </c:pt>
                <c:pt idx="796">
                  <c:v>8.9211189999999991</c:v>
                </c:pt>
                <c:pt idx="797">
                  <c:v>9.4609889999999996</c:v>
                </c:pt>
                <c:pt idx="798">
                  <c:v>9.2220309999999994</c:v>
                </c:pt>
                <c:pt idx="799">
                  <c:v>7.9210339999999997</c:v>
                </c:pt>
                <c:pt idx="800">
                  <c:v>8.9830710000000007</c:v>
                </c:pt>
                <c:pt idx="801">
                  <c:v>7.8767810000000003</c:v>
                </c:pt>
                <c:pt idx="802">
                  <c:v>7.6466719999999997</c:v>
                </c:pt>
                <c:pt idx="803">
                  <c:v>6.3368279999999997</c:v>
                </c:pt>
                <c:pt idx="804">
                  <c:v>5.5225980000000003</c:v>
                </c:pt>
                <c:pt idx="805">
                  <c:v>6.0978680000000001</c:v>
                </c:pt>
                <c:pt idx="806">
                  <c:v>6.4695819999999999</c:v>
                </c:pt>
                <c:pt idx="807">
                  <c:v>5.8146589999999998</c:v>
                </c:pt>
                <c:pt idx="808">
                  <c:v>7.0537029999999996</c:v>
                </c:pt>
                <c:pt idx="809">
                  <c:v>8.1953940000000003</c:v>
                </c:pt>
                <c:pt idx="810">
                  <c:v>7.133356</c:v>
                </c:pt>
                <c:pt idx="811">
                  <c:v>8.9830710000000007</c:v>
                </c:pt>
                <c:pt idx="812">
                  <c:v>8.3015980000000003</c:v>
                </c:pt>
                <c:pt idx="813">
                  <c:v>6.7881939999999998</c:v>
                </c:pt>
                <c:pt idx="814">
                  <c:v>6.8678460000000001</c:v>
                </c:pt>
                <c:pt idx="815">
                  <c:v>7.7086259999999998</c:v>
                </c:pt>
                <c:pt idx="816">
                  <c:v>7.434266</c:v>
                </c:pt>
                <c:pt idx="817">
                  <c:v>6.7439419999999997</c:v>
                </c:pt>
                <c:pt idx="818">
                  <c:v>7.3723130000000001</c:v>
                </c:pt>
                <c:pt idx="819">
                  <c:v>9.0981249999999996</c:v>
                </c:pt>
                <c:pt idx="820">
                  <c:v>9.3016819999999996</c:v>
                </c:pt>
                <c:pt idx="821">
                  <c:v>10.363719</c:v>
                </c:pt>
                <c:pt idx="822">
                  <c:v>10.788536000000001</c:v>
                </c:pt>
                <c:pt idx="823">
                  <c:v>10.602679</c:v>
                </c:pt>
                <c:pt idx="824">
                  <c:v>10.885889000000001</c:v>
                </c:pt>
                <c:pt idx="825">
                  <c:v>9.8238520000000005</c:v>
                </c:pt>
                <c:pt idx="826">
                  <c:v>9.8327039999999997</c:v>
                </c:pt>
                <c:pt idx="827">
                  <c:v>10.620381999999999</c:v>
                </c:pt>
                <c:pt idx="828">
                  <c:v>10.531878000000001</c:v>
                </c:pt>
                <c:pt idx="829">
                  <c:v>11.381506999999999</c:v>
                </c:pt>
                <c:pt idx="830">
                  <c:v>11.107146999999999</c:v>
                </c:pt>
                <c:pt idx="831">
                  <c:v>10.921291</c:v>
                </c:pt>
                <c:pt idx="832">
                  <c:v>10.204414</c:v>
                </c:pt>
                <c:pt idx="833">
                  <c:v>10.523026</c:v>
                </c:pt>
                <c:pt idx="834">
                  <c:v>10.611530999999999</c:v>
                </c:pt>
                <c:pt idx="835">
                  <c:v>10.098214</c:v>
                </c:pt>
                <c:pt idx="836">
                  <c:v>10.301769999999999</c:v>
                </c:pt>
                <c:pt idx="837">
                  <c:v>10.691182</c:v>
                </c:pt>
                <c:pt idx="838">
                  <c:v>10.523026</c:v>
                </c:pt>
                <c:pt idx="839">
                  <c:v>12.771008</c:v>
                </c:pt>
                <c:pt idx="840">
                  <c:v>11.921379999999999</c:v>
                </c:pt>
                <c:pt idx="841">
                  <c:v>10.744285</c:v>
                </c:pt>
                <c:pt idx="842">
                  <c:v>10.770835</c:v>
                </c:pt>
                <c:pt idx="843">
                  <c:v>8.9476709999999997</c:v>
                </c:pt>
                <c:pt idx="844">
                  <c:v>8.7972149999999996</c:v>
                </c:pt>
                <c:pt idx="845">
                  <c:v>8.6467609999999997</c:v>
                </c:pt>
                <c:pt idx="846">
                  <c:v>9.6202950000000005</c:v>
                </c:pt>
                <c:pt idx="847">
                  <c:v>9.7884510000000002</c:v>
                </c:pt>
                <c:pt idx="848">
                  <c:v>11.195650000000001</c:v>
                </c:pt>
                <c:pt idx="849">
                  <c:v>10.292921</c:v>
                </c:pt>
                <c:pt idx="850">
                  <c:v>9.4078870000000006</c:v>
                </c:pt>
                <c:pt idx="851">
                  <c:v>8.8503170000000004</c:v>
                </c:pt>
                <c:pt idx="852">
                  <c:v>8.5848089999999999</c:v>
                </c:pt>
                <c:pt idx="853">
                  <c:v>9.6025939999999999</c:v>
                </c:pt>
                <c:pt idx="854">
                  <c:v>9.2397290000000005</c:v>
                </c:pt>
                <c:pt idx="855">
                  <c:v>9.1246759999999991</c:v>
                </c:pt>
                <c:pt idx="856">
                  <c:v>9.1423769999999998</c:v>
                </c:pt>
                <c:pt idx="857">
                  <c:v>9.8681029999999996</c:v>
                </c:pt>
                <c:pt idx="858">
                  <c:v>9.8946529999999999</c:v>
                </c:pt>
                <c:pt idx="859">
                  <c:v>9.4698390000000003</c:v>
                </c:pt>
                <c:pt idx="860">
                  <c:v>8.4786029999999997</c:v>
                </c:pt>
                <c:pt idx="861">
                  <c:v>8.9565199999999994</c:v>
                </c:pt>
                <c:pt idx="862">
                  <c:v>9.5494920000000008</c:v>
                </c:pt>
                <c:pt idx="863">
                  <c:v>10.540727</c:v>
                </c:pt>
                <c:pt idx="864">
                  <c:v>10.894741</c:v>
                </c:pt>
                <c:pt idx="865">
                  <c:v>9.9212059999999997</c:v>
                </c:pt>
                <c:pt idx="866">
                  <c:v>9.0184719999999992</c:v>
                </c:pt>
                <c:pt idx="867">
                  <c:v>7.9210339999999997</c:v>
                </c:pt>
                <c:pt idx="868">
                  <c:v>7.9741359999999997</c:v>
                </c:pt>
                <c:pt idx="869">
                  <c:v>7.947584</c:v>
                </c:pt>
                <c:pt idx="870">
                  <c:v>8.7352640000000008</c:v>
                </c:pt>
                <c:pt idx="871">
                  <c:v>11.921379999999999</c:v>
                </c:pt>
                <c:pt idx="872">
                  <c:v>11.824024</c:v>
                </c:pt>
                <c:pt idx="873">
                  <c:v>13.293177999999999</c:v>
                </c:pt>
                <c:pt idx="874">
                  <c:v>13.266624999999999</c:v>
                </c:pt>
                <c:pt idx="875">
                  <c:v>13.018818</c:v>
                </c:pt>
                <c:pt idx="876">
                  <c:v>12.6294</c:v>
                </c:pt>
                <c:pt idx="877">
                  <c:v>12.903762</c:v>
                </c:pt>
                <c:pt idx="878">
                  <c:v>12.30194</c:v>
                </c:pt>
                <c:pt idx="879">
                  <c:v>12.169186</c:v>
                </c:pt>
                <c:pt idx="880">
                  <c:v>13.425931</c:v>
                </c:pt>
                <c:pt idx="881">
                  <c:v>13.302026</c:v>
                </c:pt>
                <c:pt idx="882">
                  <c:v>13.302026</c:v>
                </c:pt>
                <c:pt idx="883">
                  <c:v>13.921547</c:v>
                </c:pt>
                <c:pt idx="884">
                  <c:v>14.443716</c:v>
                </c:pt>
                <c:pt idx="885">
                  <c:v>14.372915000000001</c:v>
                </c:pt>
                <c:pt idx="886">
                  <c:v>14.372915000000001</c:v>
                </c:pt>
                <c:pt idx="887">
                  <c:v>14.20476</c:v>
                </c:pt>
                <c:pt idx="888">
                  <c:v>13.735692</c:v>
                </c:pt>
                <c:pt idx="889">
                  <c:v>12.30194</c:v>
                </c:pt>
                <c:pt idx="890">
                  <c:v>12.815257000000001</c:v>
                </c:pt>
                <c:pt idx="891">
                  <c:v>12.142633</c:v>
                </c:pt>
                <c:pt idx="892">
                  <c:v>11.877122999999999</c:v>
                </c:pt>
                <c:pt idx="893">
                  <c:v>11.850574</c:v>
                </c:pt>
                <c:pt idx="894">
                  <c:v>12.505497</c:v>
                </c:pt>
                <c:pt idx="895">
                  <c:v>11.939076999999999</c:v>
                </c:pt>
                <c:pt idx="896">
                  <c:v>11.647016000000001</c:v>
                </c:pt>
                <c:pt idx="897">
                  <c:v>11.647016000000001</c:v>
                </c:pt>
                <c:pt idx="898">
                  <c:v>12.124936</c:v>
                </c:pt>
                <c:pt idx="899">
                  <c:v>11.885975999999999</c:v>
                </c:pt>
                <c:pt idx="900">
                  <c:v>11.930228</c:v>
                </c:pt>
                <c:pt idx="901">
                  <c:v>12.6294</c:v>
                </c:pt>
                <c:pt idx="902">
                  <c:v>13.939249999999999</c:v>
                </c:pt>
                <c:pt idx="903">
                  <c:v>13.594089</c:v>
                </c:pt>
                <c:pt idx="904">
                  <c:v>14.116256</c:v>
                </c:pt>
                <c:pt idx="905">
                  <c:v>13.620639000000001</c:v>
                </c:pt>
                <c:pt idx="906">
                  <c:v>14.638426000000001</c:v>
                </c:pt>
                <c:pt idx="907">
                  <c:v>14.585321</c:v>
                </c:pt>
                <c:pt idx="908">
                  <c:v>13.125019999999999</c:v>
                </c:pt>
                <c:pt idx="909">
                  <c:v>13.877298</c:v>
                </c:pt>
                <c:pt idx="910">
                  <c:v>14.010052</c:v>
                </c:pt>
                <c:pt idx="911">
                  <c:v>12.850663000000001</c:v>
                </c:pt>
                <c:pt idx="912">
                  <c:v>12.540899</c:v>
                </c:pt>
                <c:pt idx="913">
                  <c:v>12.664804</c:v>
                </c:pt>
                <c:pt idx="914">
                  <c:v>12.204587</c:v>
                </c:pt>
                <c:pt idx="915">
                  <c:v>11.44346</c:v>
                </c:pt>
                <c:pt idx="916">
                  <c:v>11.195650000000001</c:v>
                </c:pt>
                <c:pt idx="917">
                  <c:v>10.841638</c:v>
                </c:pt>
                <c:pt idx="918">
                  <c:v>11.496561</c:v>
                </c:pt>
                <c:pt idx="919">
                  <c:v>12.346190999999999</c:v>
                </c:pt>
                <c:pt idx="920">
                  <c:v>12.30194</c:v>
                </c:pt>
                <c:pt idx="921">
                  <c:v>12.089534</c:v>
                </c:pt>
                <c:pt idx="922">
                  <c:v>11.779773</c:v>
                </c:pt>
                <c:pt idx="923">
                  <c:v>12.346190999999999</c:v>
                </c:pt>
                <c:pt idx="924">
                  <c:v>12.965714</c:v>
                </c:pt>
                <c:pt idx="925">
                  <c:v>12.169186</c:v>
                </c:pt>
                <c:pt idx="926">
                  <c:v>13.859596</c:v>
                </c:pt>
                <c:pt idx="927">
                  <c:v>14.151657999999999</c:v>
                </c:pt>
                <c:pt idx="928">
                  <c:v>14.417168</c:v>
                </c:pt>
                <c:pt idx="929">
                  <c:v>13.009967</c:v>
                </c:pt>
                <c:pt idx="930">
                  <c:v>11.647016000000001</c:v>
                </c:pt>
                <c:pt idx="931">
                  <c:v>11.868275000000001</c:v>
                </c:pt>
                <c:pt idx="932">
                  <c:v>12.779856000000001</c:v>
                </c:pt>
                <c:pt idx="933">
                  <c:v>12.602850999999999</c:v>
                </c:pt>
                <c:pt idx="934">
                  <c:v>12.169186</c:v>
                </c:pt>
                <c:pt idx="935">
                  <c:v>13.594089</c:v>
                </c:pt>
                <c:pt idx="936">
                  <c:v>14.346363999999999</c:v>
                </c:pt>
                <c:pt idx="937">
                  <c:v>14.868532</c:v>
                </c:pt>
                <c:pt idx="938">
                  <c:v>14.815431</c:v>
                </c:pt>
                <c:pt idx="939">
                  <c:v>13.771094</c:v>
                </c:pt>
                <c:pt idx="940">
                  <c:v>13.434782</c:v>
                </c:pt>
                <c:pt idx="941">
                  <c:v>14.054304999999999</c:v>
                </c:pt>
                <c:pt idx="942">
                  <c:v>13.594089</c:v>
                </c:pt>
                <c:pt idx="943">
                  <c:v>12.416994000000001</c:v>
                </c:pt>
                <c:pt idx="944">
                  <c:v>11.478861999999999</c:v>
                </c:pt>
                <c:pt idx="945">
                  <c:v>12.682506</c:v>
                </c:pt>
                <c:pt idx="946">
                  <c:v>13.558685000000001</c:v>
                </c:pt>
                <c:pt idx="947">
                  <c:v>13.886146999999999</c:v>
                </c:pt>
                <c:pt idx="948">
                  <c:v>14.417168</c:v>
                </c:pt>
                <c:pt idx="949">
                  <c:v>15.744714999999999</c:v>
                </c:pt>
                <c:pt idx="950">
                  <c:v>14.983587999999999</c:v>
                </c:pt>
                <c:pt idx="951">
                  <c:v>13.850745999999999</c:v>
                </c:pt>
                <c:pt idx="952">
                  <c:v>13.231225</c:v>
                </c:pt>
                <c:pt idx="953">
                  <c:v>12.700206</c:v>
                </c:pt>
                <c:pt idx="954">
                  <c:v>11.549664</c:v>
                </c:pt>
                <c:pt idx="955">
                  <c:v>11.505413000000001</c:v>
                </c:pt>
                <c:pt idx="956">
                  <c:v>11.452310000000001</c:v>
                </c:pt>
                <c:pt idx="957">
                  <c:v>11.505413000000001</c:v>
                </c:pt>
                <c:pt idx="958">
                  <c:v>10.770835</c:v>
                </c:pt>
                <c:pt idx="959">
                  <c:v>11.505413000000001</c:v>
                </c:pt>
                <c:pt idx="960">
                  <c:v>11.133698000000001</c:v>
                </c:pt>
                <c:pt idx="961">
                  <c:v>10.337172000000001</c:v>
                </c:pt>
                <c:pt idx="962">
                  <c:v>9.1158269999999995</c:v>
                </c:pt>
                <c:pt idx="963">
                  <c:v>9.3724869999999996</c:v>
                </c:pt>
                <c:pt idx="964">
                  <c:v>9.0184719999999992</c:v>
                </c:pt>
                <c:pt idx="965">
                  <c:v>9.4167360000000002</c:v>
                </c:pt>
                <c:pt idx="966">
                  <c:v>9.8946529999999999</c:v>
                </c:pt>
                <c:pt idx="967">
                  <c:v>9.6822459999999992</c:v>
                </c:pt>
                <c:pt idx="968">
                  <c:v>8.8326159999999998</c:v>
                </c:pt>
                <c:pt idx="969">
                  <c:v>8.8945679999999996</c:v>
                </c:pt>
                <c:pt idx="970">
                  <c:v>7.434266</c:v>
                </c:pt>
                <c:pt idx="971">
                  <c:v>6.9563490000000003</c:v>
                </c:pt>
                <c:pt idx="972">
                  <c:v>6.6111870000000001</c:v>
                </c:pt>
                <c:pt idx="973">
                  <c:v>7.5758739999999998</c:v>
                </c:pt>
                <c:pt idx="974">
                  <c:v>7.7794290000000004</c:v>
                </c:pt>
                <c:pt idx="975">
                  <c:v>7.4165660000000004</c:v>
                </c:pt>
                <c:pt idx="976">
                  <c:v>7.2572599999999996</c:v>
                </c:pt>
                <c:pt idx="977">
                  <c:v>7.4608169999999996</c:v>
                </c:pt>
                <c:pt idx="978">
                  <c:v>7.2749620000000004</c:v>
                </c:pt>
                <c:pt idx="979">
                  <c:v>7.5404710000000001</c:v>
                </c:pt>
                <c:pt idx="980">
                  <c:v>7.6201210000000001</c:v>
                </c:pt>
                <c:pt idx="981">
                  <c:v>7.4254179999999996</c:v>
                </c:pt>
                <c:pt idx="982">
                  <c:v>7.2572599999999996</c:v>
                </c:pt>
                <c:pt idx="983">
                  <c:v>6.9563490000000003</c:v>
                </c:pt>
                <c:pt idx="984">
                  <c:v>6.9386489999999998</c:v>
                </c:pt>
                <c:pt idx="985">
                  <c:v>6.7881939999999998</c:v>
                </c:pt>
                <c:pt idx="986">
                  <c:v>6.1332700000000004</c:v>
                </c:pt>
                <c:pt idx="987">
                  <c:v>5.4163940000000004</c:v>
                </c:pt>
                <c:pt idx="988">
                  <c:v>5.4783460000000002</c:v>
                </c:pt>
                <c:pt idx="989">
                  <c:v>5.5491489999999999</c:v>
                </c:pt>
                <c:pt idx="990">
                  <c:v>6.1686709999999998</c:v>
                </c:pt>
                <c:pt idx="991">
                  <c:v>6.2394740000000004</c:v>
                </c:pt>
                <c:pt idx="992">
                  <c:v>6.7881939999999998</c:v>
                </c:pt>
                <c:pt idx="993">
                  <c:v>6.9652000000000003</c:v>
                </c:pt>
                <c:pt idx="994">
                  <c:v>6.9474989999999996</c:v>
                </c:pt>
                <c:pt idx="995">
                  <c:v>7.938733</c:v>
                </c:pt>
                <c:pt idx="996">
                  <c:v>7.7971300000000001</c:v>
                </c:pt>
                <c:pt idx="997">
                  <c:v>7.2838099999999999</c:v>
                </c:pt>
                <c:pt idx="998">
                  <c:v>7.584721</c:v>
                </c:pt>
                <c:pt idx="999">
                  <c:v>7.3457629999999998</c:v>
                </c:pt>
                <c:pt idx="1000">
                  <c:v>7.5227690000000003</c:v>
                </c:pt>
                <c:pt idx="1001">
                  <c:v>7.1599060000000003</c:v>
                </c:pt>
                <c:pt idx="1002">
                  <c:v>7.2130080000000003</c:v>
                </c:pt>
                <c:pt idx="1003">
                  <c:v>7.9210339999999997</c:v>
                </c:pt>
                <c:pt idx="1004">
                  <c:v>7.938733</c:v>
                </c:pt>
                <c:pt idx="1005">
                  <c:v>8.3281489999999998</c:v>
                </c:pt>
                <c:pt idx="1006">
                  <c:v>8.2042439999999992</c:v>
                </c:pt>
                <c:pt idx="1007">
                  <c:v>8.098039</c:v>
                </c:pt>
                <c:pt idx="1008">
                  <c:v>8.3015980000000003</c:v>
                </c:pt>
                <c:pt idx="1009">
                  <c:v>8.3281489999999998</c:v>
                </c:pt>
                <c:pt idx="1010">
                  <c:v>9.1600789999999996</c:v>
                </c:pt>
                <c:pt idx="1011">
                  <c:v>9.443289</c:v>
                </c:pt>
                <c:pt idx="1012">
                  <c:v>10.160162</c:v>
                </c:pt>
                <c:pt idx="1013">
                  <c:v>9.7795989999999993</c:v>
                </c:pt>
                <c:pt idx="1014">
                  <c:v>10.230964999999999</c:v>
                </c:pt>
                <c:pt idx="1015">
                  <c:v>10.443376000000001</c:v>
                </c:pt>
                <c:pt idx="1016">
                  <c:v>10.841638</c:v>
                </c:pt>
                <c:pt idx="1017">
                  <c:v>11.115997999999999</c:v>
                </c:pt>
                <c:pt idx="1018">
                  <c:v>12.487798</c:v>
                </c:pt>
                <c:pt idx="1019">
                  <c:v>11.885975999999999</c:v>
                </c:pt>
                <c:pt idx="1020">
                  <c:v>11.452310000000001</c:v>
                </c:pt>
                <c:pt idx="1021">
                  <c:v>11.151400000000001</c:v>
                </c:pt>
                <c:pt idx="1022">
                  <c:v>10.86819</c:v>
                </c:pt>
                <c:pt idx="1023">
                  <c:v>10.378429000000001</c:v>
                </c:pt>
                <c:pt idx="1024">
                  <c:v>11.013301</c:v>
                </c:pt>
                <c:pt idx="1025">
                  <c:v>11.401281000000001</c:v>
                </c:pt>
                <c:pt idx="1026">
                  <c:v>10.669411999999999</c:v>
                </c:pt>
                <c:pt idx="1027">
                  <c:v>9.5672010000000007</c:v>
                </c:pt>
                <c:pt idx="1028">
                  <c:v>9.6641949999999994</c:v>
                </c:pt>
                <c:pt idx="1029">
                  <c:v>8.9940499999999997</c:v>
                </c:pt>
                <c:pt idx="1030">
                  <c:v>8.9411430000000003</c:v>
                </c:pt>
                <c:pt idx="1031">
                  <c:v>9.7435530000000004</c:v>
                </c:pt>
                <c:pt idx="1032">
                  <c:v>9.479025</c:v>
                </c:pt>
                <c:pt idx="1033">
                  <c:v>9.584835</c:v>
                </c:pt>
                <c:pt idx="1034">
                  <c:v>9.1351320000000005</c:v>
                </c:pt>
                <c:pt idx="1035">
                  <c:v>9.0116849999999999</c:v>
                </c:pt>
                <c:pt idx="1036">
                  <c:v>9.8405489999999993</c:v>
                </c:pt>
                <c:pt idx="1037">
                  <c:v>10.563599999999999</c:v>
                </c:pt>
                <c:pt idx="1038">
                  <c:v>9.9199079999999995</c:v>
                </c:pt>
                <c:pt idx="1039">
                  <c:v>9.3291229999999992</c:v>
                </c:pt>
                <c:pt idx="1040">
                  <c:v>9.1086799999999997</c:v>
                </c:pt>
                <c:pt idx="1041">
                  <c:v>9.7347370000000009</c:v>
                </c:pt>
                <c:pt idx="1042">
                  <c:v>10.554783</c:v>
                </c:pt>
                <c:pt idx="1043">
                  <c:v>11.480639999999999</c:v>
                </c:pt>
                <c:pt idx="1044">
                  <c:v>12.344775</c:v>
                </c:pt>
                <c:pt idx="1045">
                  <c:v>13.191272</c:v>
                </c:pt>
                <c:pt idx="1046">
                  <c:v>13.623339</c:v>
                </c:pt>
                <c:pt idx="1047">
                  <c:v>13.535164</c:v>
                </c:pt>
                <c:pt idx="1048">
                  <c:v>13.111912999999999</c:v>
                </c:pt>
                <c:pt idx="1049">
                  <c:v>14.099565999999999</c:v>
                </c:pt>
                <c:pt idx="1050">
                  <c:v>13.221088999999999</c:v>
                </c:pt>
                <c:pt idx="1051">
                  <c:v>13.651541999999999</c:v>
                </c:pt>
                <c:pt idx="1052">
                  <c:v>14.591516</c:v>
                </c:pt>
                <c:pt idx="1053">
                  <c:v>14.407033</c:v>
                </c:pt>
                <c:pt idx="1054">
                  <c:v>13.414353</c:v>
                </c:pt>
                <c:pt idx="1055">
                  <c:v>14.301615999999999</c:v>
                </c:pt>
                <c:pt idx="1056">
                  <c:v>13.923869</c:v>
                </c:pt>
                <c:pt idx="1057">
                  <c:v>15.197663</c:v>
                </c:pt>
                <c:pt idx="1058">
                  <c:v>14.547589</c:v>
                </c:pt>
                <c:pt idx="1059">
                  <c:v>14.275262</c:v>
                </c:pt>
                <c:pt idx="1060">
                  <c:v>13.546125</c:v>
                </c:pt>
                <c:pt idx="1061">
                  <c:v>13.897517000000001</c:v>
                </c:pt>
                <c:pt idx="1062">
                  <c:v>13.730604</c:v>
                </c:pt>
                <c:pt idx="1063">
                  <c:v>13.906300999999999</c:v>
                </c:pt>
                <c:pt idx="1064">
                  <c:v>13.379212000000001</c:v>
                </c:pt>
                <c:pt idx="1065">
                  <c:v>13.510989</c:v>
                </c:pt>
                <c:pt idx="1066">
                  <c:v>12.421673999999999</c:v>
                </c:pt>
                <c:pt idx="1067">
                  <c:v>13.282582</c:v>
                </c:pt>
                <c:pt idx="1068">
                  <c:v>13.388</c:v>
                </c:pt>
                <c:pt idx="1069">
                  <c:v>12.711572</c:v>
                </c:pt>
                <c:pt idx="1070">
                  <c:v>11.903371999999999</c:v>
                </c:pt>
                <c:pt idx="1071">
                  <c:v>11.947295</c:v>
                </c:pt>
                <c:pt idx="1072">
                  <c:v>12.579801</c:v>
                </c:pt>
                <c:pt idx="1073">
                  <c:v>13.546125</c:v>
                </c:pt>
                <c:pt idx="1074">
                  <c:v>13.168379</c:v>
                </c:pt>
                <c:pt idx="1075">
                  <c:v>13.218187</c:v>
                </c:pt>
                <c:pt idx="1076">
                  <c:v>12.38664</c:v>
                </c:pt>
                <c:pt idx="1077">
                  <c:v>11.529102</c:v>
                </c:pt>
                <c:pt idx="1078">
                  <c:v>11.866918</c:v>
                </c:pt>
                <c:pt idx="1079">
                  <c:v>11.234595000000001</c:v>
                </c:pt>
                <c:pt idx="1080">
                  <c:v>10.662906</c:v>
                </c:pt>
                <c:pt idx="1081">
                  <c:v>10.957409999999999</c:v>
                </c:pt>
                <c:pt idx="1082">
                  <c:v>9.7707200000000007</c:v>
                </c:pt>
                <c:pt idx="1083">
                  <c:v>10.974734</c:v>
                </c:pt>
                <c:pt idx="1084">
                  <c:v>11.754314000000001</c:v>
                </c:pt>
                <c:pt idx="1085">
                  <c:v>11.468469000000001</c:v>
                </c:pt>
                <c:pt idx="1086">
                  <c:v>12.507904999999999</c:v>
                </c:pt>
                <c:pt idx="1087">
                  <c:v>12.074807</c:v>
                </c:pt>
                <c:pt idx="1088">
                  <c:v>11.477131</c:v>
                </c:pt>
                <c:pt idx="1089">
                  <c:v>11.347201999999999</c:v>
                </c:pt>
                <c:pt idx="1090">
                  <c:v>11.199947</c:v>
                </c:pt>
                <c:pt idx="1091">
                  <c:v>11.044032</c:v>
                </c:pt>
                <c:pt idx="1092">
                  <c:v>10.186496</c:v>
                </c:pt>
                <c:pt idx="1093">
                  <c:v>9.7707200000000007</c:v>
                </c:pt>
                <c:pt idx="1094">
                  <c:v>9.8140300000000007</c:v>
                </c:pt>
                <c:pt idx="1095">
                  <c:v>10.377055</c:v>
                </c:pt>
                <c:pt idx="1096">
                  <c:v>10.238464</c:v>
                </c:pt>
                <c:pt idx="1097">
                  <c:v>10.177832</c:v>
                </c:pt>
                <c:pt idx="1098">
                  <c:v>10.532973</c:v>
                </c:pt>
                <c:pt idx="1099">
                  <c:v>9.9526199999999996</c:v>
                </c:pt>
                <c:pt idx="1100">
                  <c:v>10.87079</c:v>
                </c:pt>
                <c:pt idx="1101">
                  <c:v>11.381849000000001</c:v>
                </c:pt>
                <c:pt idx="1102">
                  <c:v>12.184044</c:v>
                </c:pt>
                <c:pt idx="1103">
                  <c:v>12.527018</c:v>
                </c:pt>
                <c:pt idx="1104">
                  <c:v>12.304086</c:v>
                </c:pt>
                <c:pt idx="1105">
                  <c:v>12.544168000000001</c:v>
                </c:pt>
                <c:pt idx="1106">
                  <c:v>13.350148000000001</c:v>
                </c:pt>
                <c:pt idx="1107">
                  <c:v>14.833496</c:v>
                </c:pt>
                <c:pt idx="1108">
                  <c:v>13.624525999999999</c:v>
                </c:pt>
                <c:pt idx="1109">
                  <c:v>15.004981000000001</c:v>
                </c:pt>
                <c:pt idx="1110">
                  <c:v>15.373680999999999</c:v>
                </c:pt>
                <c:pt idx="1111">
                  <c:v>15.176469000000001</c:v>
                </c:pt>
                <c:pt idx="1112">
                  <c:v>14.404783</c:v>
                </c:pt>
                <c:pt idx="1113">
                  <c:v>14.413357</c:v>
                </c:pt>
                <c:pt idx="1114">
                  <c:v>13.375873</c:v>
                </c:pt>
                <c:pt idx="1115">
                  <c:v>11.009369</c:v>
                </c:pt>
                <c:pt idx="1116">
                  <c:v>11.832501000000001</c:v>
                </c:pt>
                <c:pt idx="1117">
                  <c:v>13.07577</c:v>
                </c:pt>
                <c:pt idx="1118">
                  <c:v>13.110066</c:v>
                </c:pt>
                <c:pt idx="1119">
                  <c:v>11.986838000000001</c:v>
                </c:pt>
                <c:pt idx="1120">
                  <c:v>10.966499000000001</c:v>
                </c:pt>
                <c:pt idx="1121">
                  <c:v>10.537785</c:v>
                </c:pt>
                <c:pt idx="1122">
                  <c:v>12.252642</c:v>
                </c:pt>
                <c:pt idx="1123">
                  <c:v>13.110066</c:v>
                </c:pt>
                <c:pt idx="1124">
                  <c:v>13.25583</c:v>
                </c:pt>
                <c:pt idx="1125">
                  <c:v>14.113257000000001</c:v>
                </c:pt>
                <c:pt idx="1126">
                  <c:v>14.447654</c:v>
                </c:pt>
                <c:pt idx="1127">
                  <c:v>13.984643999999999</c:v>
                </c:pt>
                <c:pt idx="1128">
                  <c:v>11.861234</c:v>
                </c:pt>
                <c:pt idx="1129">
                  <c:v>10.296384</c:v>
                </c:pt>
                <c:pt idx="1130">
                  <c:v>10.912335000000001</c:v>
                </c:pt>
                <c:pt idx="1131">
                  <c:v>10.446209</c:v>
                </c:pt>
                <c:pt idx="1132">
                  <c:v>9.9884059999999995</c:v>
                </c:pt>
                <c:pt idx="1133">
                  <c:v>8.3319960000000002</c:v>
                </c:pt>
                <c:pt idx="1134">
                  <c:v>12.934987</c:v>
                </c:pt>
                <c:pt idx="1135">
                  <c:v>13.800649</c:v>
                </c:pt>
                <c:pt idx="1136">
                  <c:v>11.445048999999999</c:v>
                </c:pt>
                <c:pt idx="1137">
                  <c:v>11.261927999999999</c:v>
                </c:pt>
                <c:pt idx="1138">
                  <c:v>12.227473</c:v>
                </c:pt>
                <c:pt idx="1139">
                  <c:v>11.145397000000001</c:v>
                </c:pt>
                <c:pt idx="1140">
                  <c:v>12.110943000000001</c:v>
                </c:pt>
                <c:pt idx="1141">
                  <c:v>13.476027</c:v>
                </c:pt>
                <c:pt idx="1142">
                  <c:v>15.032552000000001</c:v>
                </c:pt>
                <c:pt idx="1143">
                  <c:v>13.517644000000001</c:v>
                </c:pt>
                <c:pt idx="1144">
                  <c:v>13.201345999999999</c:v>
                </c:pt>
                <c:pt idx="1145">
                  <c:v>11.73638</c:v>
                </c:pt>
                <c:pt idx="1146">
                  <c:v>12.485507999999999</c:v>
                </c:pt>
                <c:pt idx="1147">
                  <c:v>11.153721000000001</c:v>
                </c:pt>
                <c:pt idx="1148">
                  <c:v>10.296384</c:v>
                </c:pt>
                <c:pt idx="1149">
                  <c:v>8.6982359999999996</c:v>
                </c:pt>
                <c:pt idx="1150">
                  <c:v>9.4057510000000004</c:v>
                </c:pt>
                <c:pt idx="1151">
                  <c:v>9.0228610000000007</c:v>
                </c:pt>
                <c:pt idx="1152">
                  <c:v>7.5995140000000001</c:v>
                </c:pt>
                <c:pt idx="1153">
                  <c:v>7.0501500000000004</c:v>
                </c:pt>
                <c:pt idx="1154">
                  <c:v>8.7232070000000004</c:v>
                </c:pt>
                <c:pt idx="1155">
                  <c:v>8.0406680000000001</c:v>
                </c:pt>
                <c:pt idx="1156">
                  <c:v>8.6786840000000005</c:v>
                </c:pt>
                <c:pt idx="1157">
                  <c:v>8.0009219999999992</c:v>
                </c:pt>
                <c:pt idx="1158">
                  <c:v>6.5296779999999996</c:v>
                </c:pt>
                <c:pt idx="1159">
                  <c:v>5.8188519999999997</c:v>
                </c:pt>
                <c:pt idx="1160">
                  <c:v>5.7279340000000003</c:v>
                </c:pt>
                <c:pt idx="1161">
                  <c:v>5.8767100000000001</c:v>
                </c:pt>
                <c:pt idx="1162">
                  <c:v>5.6287479999999999</c:v>
                </c:pt>
                <c:pt idx="1163">
                  <c:v>5.3725209999999999</c:v>
                </c:pt>
                <c:pt idx="1164">
                  <c:v>5.5626259999999998</c:v>
                </c:pt>
                <c:pt idx="1165">
                  <c:v>5.7279340000000003</c:v>
                </c:pt>
                <c:pt idx="1166">
                  <c:v>4.8517989999999998</c:v>
                </c:pt>
                <c:pt idx="1167">
                  <c:v>4.5542449999999999</c:v>
                </c:pt>
                <c:pt idx="1168">
                  <c:v>4.2980150000000004</c:v>
                </c:pt>
                <c:pt idx="1169">
                  <c:v>4.2649549999999996</c:v>
                </c:pt>
                <c:pt idx="1170">
                  <c:v>4.47159</c:v>
                </c:pt>
                <c:pt idx="1171">
                  <c:v>4.7112860000000003</c:v>
                </c:pt>
                <c:pt idx="1172">
                  <c:v>4.7195520000000002</c:v>
                </c:pt>
                <c:pt idx="1173">
                  <c:v>4.7526149999999996</c:v>
                </c:pt>
                <c:pt idx="1174">
                  <c:v>4.5129169999999998</c:v>
                </c:pt>
                <c:pt idx="1175">
                  <c:v>5.0171070000000002</c:v>
                </c:pt>
                <c:pt idx="1176">
                  <c:v>4.3889360000000002</c:v>
                </c:pt>
                <c:pt idx="1177">
                  <c:v>4.2814839999999998</c:v>
                </c:pt>
                <c:pt idx="1178">
                  <c:v>3.8434179999999998</c:v>
                </c:pt>
                <c:pt idx="1179">
                  <c:v>3.950869</c:v>
                </c:pt>
                <c:pt idx="1180">
                  <c:v>3.8847459999999998</c:v>
                </c:pt>
                <c:pt idx="1181">
                  <c:v>4.0335229999999997</c:v>
                </c:pt>
                <c:pt idx="1182">
                  <c:v>4.2139660000000001</c:v>
                </c:pt>
                <c:pt idx="1183">
                  <c:v>4.3848039999999999</c:v>
                </c:pt>
                <c:pt idx="1184">
                  <c:v>4.1244800000000001</c:v>
                </c:pt>
                <c:pt idx="1185">
                  <c:v>4.3685330000000002</c:v>
                </c:pt>
                <c:pt idx="1186">
                  <c:v>4.4986930000000003</c:v>
                </c:pt>
                <c:pt idx="1187">
                  <c:v>4.270912</c:v>
                </c:pt>
                <c:pt idx="1188">
                  <c:v>4.270912</c:v>
                </c:pt>
                <c:pt idx="1189">
                  <c:v>4.6288559999999999</c:v>
                </c:pt>
                <c:pt idx="1190">
                  <c:v>4.3685330000000002</c:v>
                </c:pt>
                <c:pt idx="1191">
                  <c:v>4.6044499999999999</c:v>
                </c:pt>
                <c:pt idx="1192">
                  <c:v>4.6613949999999997</c:v>
                </c:pt>
                <c:pt idx="1193">
                  <c:v>4.1814270000000002</c:v>
                </c:pt>
                <c:pt idx="1194">
                  <c:v>4.7996920000000003</c:v>
                </c:pt>
                <c:pt idx="1195">
                  <c:v>5.1250939999999998</c:v>
                </c:pt>
                <c:pt idx="1196">
                  <c:v>4.3441280000000004</c:v>
                </c:pt>
                <c:pt idx="1197">
                  <c:v>3.856023</c:v>
                </c:pt>
                <c:pt idx="1198">
                  <c:v>3.9455089999999999</c:v>
                </c:pt>
                <c:pt idx="1199">
                  <c:v>3.7828080000000002</c:v>
                </c:pt>
                <c:pt idx="1200">
                  <c:v>4.0675350000000003</c:v>
                </c:pt>
                <c:pt idx="1201">
                  <c:v>4.0166909999999998</c:v>
                </c:pt>
                <c:pt idx="1202">
                  <c:v>3.915003</c:v>
                </c:pt>
                <c:pt idx="1203">
                  <c:v>3.9404249999999998</c:v>
                </c:pt>
                <c:pt idx="1204">
                  <c:v>3.7116259999999999</c:v>
                </c:pt>
                <c:pt idx="1205">
                  <c:v>4.2454900000000002</c:v>
                </c:pt>
                <c:pt idx="1206">
                  <c:v>3.7624710000000001</c:v>
                </c:pt>
                <c:pt idx="1207">
                  <c:v>3.7878919999999998</c:v>
                </c:pt>
                <c:pt idx="1208">
                  <c:v>3.5547650000000002</c:v>
                </c:pt>
                <c:pt idx="1209">
                  <c:v>3.3044289999999998</c:v>
                </c:pt>
                <c:pt idx="1210">
                  <c:v>3.6048309999999999</c:v>
                </c:pt>
                <c:pt idx="1211">
                  <c:v>3.8050999999999999</c:v>
                </c:pt>
                <c:pt idx="1212">
                  <c:v>3.8050999999999999</c:v>
                </c:pt>
                <c:pt idx="1213">
                  <c:v>3.6048309999999999</c:v>
                </c:pt>
                <c:pt idx="1214">
                  <c:v>3.6048309999999999</c:v>
                </c:pt>
                <c:pt idx="1215">
                  <c:v>3.7550330000000001</c:v>
                </c:pt>
                <c:pt idx="1216">
                  <c:v>3.7550330000000001</c:v>
                </c:pt>
                <c:pt idx="1217">
                  <c:v>3.5547650000000002</c:v>
                </c:pt>
                <c:pt idx="1218">
                  <c:v>3.5547650000000002</c:v>
                </c:pt>
                <c:pt idx="1219">
                  <c:v>3.204294</c:v>
                </c:pt>
                <c:pt idx="1220">
                  <c:v>3.0791270000000002</c:v>
                </c:pt>
                <c:pt idx="1221">
                  <c:v>2.9539599999999999</c:v>
                </c:pt>
                <c:pt idx="1222">
                  <c:v>2.9038919999999999</c:v>
                </c:pt>
                <c:pt idx="1223">
                  <c:v>3.0540940000000001</c:v>
                </c:pt>
                <c:pt idx="1224">
                  <c:v>3.0540940000000001</c:v>
                </c:pt>
                <c:pt idx="1225">
                  <c:v>3.3795299999999999</c:v>
                </c:pt>
                <c:pt idx="1226">
                  <c:v>3.7299989999999998</c:v>
                </c:pt>
                <c:pt idx="1227">
                  <c:v>3.6799330000000001</c:v>
                </c:pt>
                <c:pt idx="1228">
                  <c:v>4.1055039999999998</c:v>
                </c:pt>
                <c:pt idx="1229">
                  <c:v>4.0053679999999998</c:v>
                </c:pt>
                <c:pt idx="1230">
                  <c:v>4.1806029999999996</c:v>
                </c:pt>
                <c:pt idx="1231">
                  <c:v>4.3057720000000002</c:v>
                </c:pt>
                <c:pt idx="1232">
                  <c:v>4.318289</c:v>
                </c:pt>
                <c:pt idx="1233">
                  <c:v>4.2056370000000003</c:v>
                </c:pt>
                <c:pt idx="1234">
                  <c:v>4.3558380000000003</c:v>
                </c:pt>
                <c:pt idx="1235">
                  <c:v>4.2056370000000003</c:v>
                </c:pt>
                <c:pt idx="1236">
                  <c:v>3.6819229999999998</c:v>
                </c:pt>
                <c:pt idx="1237">
                  <c:v>4.22194</c:v>
                </c:pt>
                <c:pt idx="1238">
                  <c:v>3.8782920000000001</c:v>
                </c:pt>
                <c:pt idx="1239">
                  <c:v>3.8782920000000001</c:v>
                </c:pt>
                <c:pt idx="1240">
                  <c:v>3.9028390000000002</c:v>
                </c:pt>
                <c:pt idx="1241">
                  <c:v>4.3692149999999996</c:v>
                </c:pt>
                <c:pt idx="1242">
                  <c:v>4.050116</c:v>
                </c:pt>
                <c:pt idx="1243">
                  <c:v>4.4674009999999997</c:v>
                </c:pt>
                <c:pt idx="1244">
                  <c:v>3.9519310000000001</c:v>
                </c:pt>
                <c:pt idx="1245">
                  <c:v>4.2955769999999998</c:v>
                </c:pt>
                <c:pt idx="1246">
                  <c:v>3.7801089999999999</c:v>
                </c:pt>
                <c:pt idx="1247">
                  <c:v>3.7310150000000002</c:v>
                </c:pt>
                <c:pt idx="1248">
                  <c:v>4.1728449999999997</c:v>
                </c:pt>
                <c:pt idx="1249">
                  <c:v>4.2710299999999997</c:v>
                </c:pt>
                <c:pt idx="1250">
                  <c:v>3.927384</c:v>
                </c:pt>
                <c:pt idx="1251">
                  <c:v>4.0746609999999999</c:v>
                </c:pt>
                <c:pt idx="1252">
                  <c:v>4.4674009999999997</c:v>
                </c:pt>
                <c:pt idx="1253">
                  <c:v>4.3201239999999999</c:v>
                </c:pt>
                <c:pt idx="1254">
                  <c:v>4.8110460000000002</c:v>
                </c:pt>
                <c:pt idx="1255">
                  <c:v>5.2037839999999997</c:v>
                </c:pt>
                <c:pt idx="1256">
                  <c:v>5.3756069999999996</c:v>
                </c:pt>
                <c:pt idx="1257">
                  <c:v>5.1055999999999999</c:v>
                </c:pt>
                <c:pt idx="1258">
                  <c:v>5.0074160000000001</c:v>
                </c:pt>
                <c:pt idx="1259">
                  <c:v>4.8110460000000002</c:v>
                </c:pt>
                <c:pt idx="1260">
                  <c:v>5.7928930000000003</c:v>
                </c:pt>
                <c:pt idx="1261">
                  <c:v>5.5614090000000003</c:v>
                </c:pt>
                <c:pt idx="1262">
                  <c:v>5.3174859999999997</c:v>
                </c:pt>
                <c:pt idx="1263">
                  <c:v>4.0490950000000003</c:v>
                </c:pt>
                <c:pt idx="1264">
                  <c:v>4.7076830000000003</c:v>
                </c:pt>
                <c:pt idx="1265">
                  <c:v>4.7808590000000004</c:v>
                </c:pt>
                <c:pt idx="1266">
                  <c:v>4.8296429999999999</c:v>
                </c:pt>
                <c:pt idx="1267">
                  <c:v>4.902819</c:v>
                </c:pt>
                <c:pt idx="1268">
                  <c:v>5.0735650000000003</c:v>
                </c:pt>
                <c:pt idx="1269">
                  <c:v>4.7808590000000004</c:v>
                </c:pt>
                <c:pt idx="1270">
                  <c:v>4.8296429999999999</c:v>
                </c:pt>
                <c:pt idx="1271">
                  <c:v>4.8784280000000004</c:v>
                </c:pt>
                <c:pt idx="1272">
                  <c:v>5.658976</c:v>
                </c:pt>
                <c:pt idx="1273">
                  <c:v>4.9759960000000003</c:v>
                </c:pt>
                <c:pt idx="1274">
                  <c:v>4.8784280000000004</c:v>
                </c:pt>
                <c:pt idx="1275">
                  <c:v>4.7808590000000004</c:v>
                </c:pt>
                <c:pt idx="1276">
                  <c:v>5.2199179999999998</c:v>
                </c:pt>
                <c:pt idx="1277">
                  <c:v>5.1223489999999998</c:v>
                </c:pt>
                <c:pt idx="1278">
                  <c:v>5.5126229999999996</c:v>
                </c:pt>
                <c:pt idx="1279">
                  <c:v>5.3662710000000002</c:v>
                </c:pt>
                <c:pt idx="1280">
                  <c:v>5.0735650000000003</c:v>
                </c:pt>
                <c:pt idx="1281">
                  <c:v>3.3417219999999999</c:v>
                </c:pt>
                <c:pt idx="1282">
                  <c:v>2.975841</c:v>
                </c:pt>
                <c:pt idx="1283">
                  <c:v>3.1709779999999999</c:v>
                </c:pt>
                <c:pt idx="1284">
                  <c:v>3.1465860000000001</c:v>
                </c:pt>
                <c:pt idx="1285">
                  <c:v>3.3173309999999998</c:v>
                </c:pt>
                <c:pt idx="1286">
                  <c:v>3.2685469999999999</c:v>
                </c:pt>
                <c:pt idx="1287">
                  <c:v>3.6832129999999998</c:v>
                </c:pt>
                <c:pt idx="1288">
                  <c:v>3.3327149999999999</c:v>
                </c:pt>
                <c:pt idx="1289">
                  <c:v>3.139513</c:v>
                </c:pt>
                <c:pt idx="1290">
                  <c:v>3.042913</c:v>
                </c:pt>
                <c:pt idx="1291">
                  <c:v>3.042913</c:v>
                </c:pt>
                <c:pt idx="1292">
                  <c:v>3.3327149999999999</c:v>
                </c:pt>
                <c:pt idx="1293">
                  <c:v>3.7191179999999999</c:v>
                </c:pt>
                <c:pt idx="1294">
                  <c:v>3.6225160000000001</c:v>
                </c:pt>
                <c:pt idx="1295">
                  <c:v>3.6949670000000001</c:v>
                </c:pt>
                <c:pt idx="1296">
                  <c:v>3.7432660000000002</c:v>
                </c:pt>
                <c:pt idx="1297">
                  <c:v>3.8398669999999999</c:v>
                </c:pt>
                <c:pt idx="1298">
                  <c:v>3.8640159999999999</c:v>
                </c:pt>
                <c:pt idx="1299">
                  <c:v>3.8640159999999999</c:v>
                </c:pt>
                <c:pt idx="1300">
                  <c:v>3.8640159999999999</c:v>
                </c:pt>
                <c:pt idx="1301">
                  <c:v>4.2504200000000001</c:v>
                </c:pt>
                <c:pt idx="1302">
                  <c:v>4.2987190000000002</c:v>
                </c:pt>
                <c:pt idx="1303">
                  <c:v>4.0089170000000003</c:v>
                </c:pt>
                <c:pt idx="1304">
                  <c:v>4.2504200000000001</c:v>
                </c:pt>
                <c:pt idx="1305">
                  <c:v>3.5259160000000001</c:v>
                </c:pt>
                <c:pt idx="1306">
                  <c:v>3.767417</c:v>
                </c:pt>
                <c:pt idx="1307">
                  <c:v>3.5259160000000001</c:v>
                </c:pt>
                <c:pt idx="1308">
                  <c:v>3.7915670000000001</c:v>
                </c:pt>
                <c:pt idx="1309">
                  <c:v>3.8157160000000001</c:v>
                </c:pt>
                <c:pt idx="1310">
                  <c:v>3.6225160000000001</c:v>
                </c:pt>
                <c:pt idx="1311">
                  <c:v>3.3810150000000001</c:v>
                </c:pt>
                <c:pt idx="1312">
                  <c:v>3.3327149999999999</c:v>
                </c:pt>
                <c:pt idx="1313">
                  <c:v>3.5259160000000001</c:v>
                </c:pt>
                <c:pt idx="1314">
                  <c:v>3.6225160000000001</c:v>
                </c:pt>
                <c:pt idx="1315">
                  <c:v>3.5259160000000001</c:v>
                </c:pt>
                <c:pt idx="1316">
                  <c:v>3.2844150000000001</c:v>
                </c:pt>
                <c:pt idx="1317">
                  <c:v>3.5742159999999998</c:v>
                </c:pt>
                <c:pt idx="1318">
                  <c:v>3.6949670000000001</c:v>
                </c:pt>
                <c:pt idx="1319">
                  <c:v>3.6708159999999999</c:v>
                </c:pt>
                <c:pt idx="1320">
                  <c:v>3.4776150000000001</c:v>
                </c:pt>
                <c:pt idx="1321">
                  <c:v>3.4293149999999999</c:v>
                </c:pt>
                <c:pt idx="1322">
                  <c:v>3.4293149999999999</c:v>
                </c:pt>
                <c:pt idx="1323">
                  <c:v>3.5742159999999998</c:v>
                </c:pt>
                <c:pt idx="1324">
                  <c:v>3.8640159999999999</c:v>
                </c:pt>
                <c:pt idx="1325">
                  <c:v>4.0572189999999999</c:v>
                </c:pt>
                <c:pt idx="1326">
                  <c:v>3.7191179999999999</c:v>
                </c:pt>
                <c:pt idx="1327">
                  <c:v>3.6708159999999999</c:v>
                </c:pt>
                <c:pt idx="1328">
                  <c:v>4.0089170000000003</c:v>
                </c:pt>
                <c:pt idx="1329">
                  <c:v>3.6708159999999999</c:v>
                </c:pt>
                <c:pt idx="1330">
                  <c:v>4.1538180000000002</c:v>
                </c:pt>
                <c:pt idx="1331">
                  <c:v>3.9123169999999998</c:v>
                </c:pt>
                <c:pt idx="1332">
                  <c:v>3.8157160000000001</c:v>
                </c:pt>
                <c:pt idx="1333">
                  <c:v>3.4776150000000001</c:v>
                </c:pt>
                <c:pt idx="1334">
                  <c:v>3.5742159999999998</c:v>
                </c:pt>
                <c:pt idx="1335">
                  <c:v>3.3810150000000001</c:v>
                </c:pt>
                <c:pt idx="1336">
                  <c:v>3.4776150000000001</c:v>
                </c:pt>
                <c:pt idx="1337">
                  <c:v>2.3184100000000001</c:v>
                </c:pt>
                <c:pt idx="1338">
                  <c:v>3.0912139999999999</c:v>
                </c:pt>
                <c:pt idx="1339">
                  <c:v>2.9463140000000001</c:v>
                </c:pt>
                <c:pt idx="1340">
                  <c:v>3.0912139999999999</c:v>
                </c:pt>
                <c:pt idx="1341">
                  <c:v>3.2361149999999999</c:v>
                </c:pt>
                <c:pt idx="1342">
                  <c:v>3.5259160000000001</c:v>
                </c:pt>
                <c:pt idx="1343">
                  <c:v>3.3810150000000001</c:v>
                </c:pt>
                <c:pt idx="1344">
                  <c:v>3.2844150000000001</c:v>
                </c:pt>
                <c:pt idx="1345">
                  <c:v>3.2361149999999999</c:v>
                </c:pt>
                <c:pt idx="1346">
                  <c:v>3.042913</c:v>
                </c:pt>
                <c:pt idx="1347">
                  <c:v>3.2844150000000001</c:v>
                </c:pt>
                <c:pt idx="1348">
                  <c:v>3.1878139999999999</c:v>
                </c:pt>
                <c:pt idx="1349">
                  <c:v>3.4293149999999999</c:v>
                </c:pt>
                <c:pt idx="1350">
                  <c:v>3.3327149999999999</c:v>
                </c:pt>
                <c:pt idx="1351">
                  <c:v>3.9123169999999998</c:v>
                </c:pt>
                <c:pt idx="1352">
                  <c:v>4.1538180000000002</c:v>
                </c:pt>
                <c:pt idx="1353">
                  <c:v>4.1175930000000003</c:v>
                </c:pt>
                <c:pt idx="1354">
                  <c:v>4.0572189999999999</c:v>
                </c:pt>
                <c:pt idx="1355">
                  <c:v>4.4436200000000001</c:v>
                </c:pt>
                <c:pt idx="1356">
                  <c:v>3.3810150000000001</c:v>
                </c:pt>
                <c:pt idx="1357">
                  <c:v>3.5742159999999998</c:v>
                </c:pt>
                <c:pt idx="1358">
                  <c:v>3.1274389999999999</c:v>
                </c:pt>
                <c:pt idx="1359">
                  <c:v>2.6202869999999998</c:v>
                </c:pt>
                <c:pt idx="1360">
                  <c:v>2.3184100000000001</c:v>
                </c:pt>
                <c:pt idx="1361">
                  <c:v>2.5478369999999999</c:v>
                </c:pt>
                <c:pt idx="1362">
                  <c:v>2.5236860000000001</c:v>
                </c:pt>
                <c:pt idx="1363">
                  <c:v>2.6444369999999999</c:v>
                </c:pt>
                <c:pt idx="1364">
                  <c:v>2.5116109999999998</c:v>
                </c:pt>
                <c:pt idx="1365">
                  <c:v>2.4150100000000001</c:v>
                </c:pt>
                <c:pt idx="1366">
                  <c:v>2.608212</c:v>
                </c:pt>
                <c:pt idx="1367">
                  <c:v>2.3546360000000002</c:v>
                </c:pt>
                <c:pt idx="1368">
                  <c:v>2.1855850000000001</c:v>
                </c:pt>
                <c:pt idx="1369">
                  <c:v>1.7388079999999999</c:v>
                </c:pt>
                <c:pt idx="1370">
                  <c:v>1.4490069999999999</c:v>
                </c:pt>
                <c:pt idx="1371">
                  <c:v>1.8354079999999999</c:v>
                </c:pt>
                <c:pt idx="1372">
                  <c:v>1.7388079999999999</c:v>
                </c:pt>
                <c:pt idx="1373">
                  <c:v>1.6784319999999999</c:v>
                </c:pt>
                <c:pt idx="1374">
                  <c:v>1.6784319999999999</c:v>
                </c:pt>
                <c:pt idx="1375">
                  <c:v>1.8354079999999999</c:v>
                </c:pt>
                <c:pt idx="1376">
                  <c:v>1.8716330000000001</c:v>
                </c:pt>
                <c:pt idx="1377">
                  <c:v>2.0648339999999998</c:v>
                </c:pt>
                <c:pt idx="1378">
                  <c:v>2.3184100000000001</c:v>
                </c:pt>
                <c:pt idx="1379">
                  <c:v>2.5116109999999998</c:v>
                </c:pt>
                <c:pt idx="1380">
                  <c:v>2.7410369999999999</c:v>
                </c:pt>
                <c:pt idx="1381">
                  <c:v>2.8014130000000002</c:v>
                </c:pt>
                <c:pt idx="1382">
                  <c:v>3.2240389999999999</c:v>
                </c:pt>
                <c:pt idx="1383">
                  <c:v>3.2240389999999999</c:v>
                </c:pt>
                <c:pt idx="1384">
                  <c:v>3.3810150000000001</c:v>
                </c:pt>
                <c:pt idx="1385">
                  <c:v>2.9946139999999999</c:v>
                </c:pt>
                <c:pt idx="1386">
                  <c:v>2.7410369999999999</c:v>
                </c:pt>
                <c:pt idx="1387">
                  <c:v>3.1878139999999999</c:v>
                </c:pt>
                <c:pt idx="1388">
                  <c:v>3.4776150000000001</c:v>
                </c:pt>
                <c:pt idx="1389">
                  <c:v>3.7794919999999999</c:v>
                </c:pt>
                <c:pt idx="1390">
                  <c:v>3.9606180000000002</c:v>
                </c:pt>
                <c:pt idx="1391">
                  <c:v>3.5742159999999998</c:v>
                </c:pt>
                <c:pt idx="1392">
                  <c:v>3.5379900000000002</c:v>
                </c:pt>
                <c:pt idx="1393">
                  <c:v>3.4776150000000001</c:v>
                </c:pt>
                <c:pt idx="1394">
                  <c:v>3.767417</c:v>
                </c:pt>
                <c:pt idx="1395">
                  <c:v>3.900242</c:v>
                </c:pt>
                <c:pt idx="1396">
                  <c:v>3.6708159999999999</c:v>
                </c:pt>
                <c:pt idx="1397">
                  <c:v>3.4172410000000002</c:v>
                </c:pt>
                <c:pt idx="1398">
                  <c:v>3.6708159999999999</c:v>
                </c:pt>
                <c:pt idx="1399">
                  <c:v>4.2504200000000001</c:v>
                </c:pt>
                <c:pt idx="1400">
                  <c:v>4.9266220000000001</c:v>
                </c:pt>
                <c:pt idx="1401">
                  <c:v>5.0232229999999998</c:v>
                </c:pt>
                <c:pt idx="1402">
                  <c:v>5.3492499999999996</c:v>
                </c:pt>
                <c:pt idx="1403">
                  <c:v>5.3492499999999996</c:v>
                </c:pt>
                <c:pt idx="1404">
                  <c:v>5.5062249999999997</c:v>
                </c:pt>
                <c:pt idx="1405">
                  <c:v>5.4096260000000003</c:v>
                </c:pt>
                <c:pt idx="1406">
                  <c:v>5.2164229999999998</c:v>
                </c:pt>
                <c:pt idx="1407">
                  <c:v>5.6994259999999999</c:v>
                </c:pt>
                <c:pt idx="1408">
                  <c:v>5.5424490000000004</c:v>
                </c:pt>
                <c:pt idx="1409">
                  <c:v>5.8926270000000001</c:v>
                </c:pt>
                <c:pt idx="1410">
                  <c:v>5.7960260000000003</c:v>
                </c:pt>
                <c:pt idx="1411">
                  <c:v>6.2790270000000001</c:v>
                </c:pt>
                <c:pt idx="1412">
                  <c:v>6.7016549999999997</c:v>
                </c:pt>
                <c:pt idx="1413">
                  <c:v>6.7620300000000002</c:v>
                </c:pt>
                <c:pt idx="1414">
                  <c:v>6.6654309999999999</c:v>
                </c:pt>
                <c:pt idx="1415">
                  <c:v>6.5084549999999997</c:v>
                </c:pt>
                <c:pt idx="1416">
                  <c:v>6.5688300000000002</c:v>
                </c:pt>
                <c:pt idx="1417">
                  <c:v>6.9552300000000002</c:v>
                </c:pt>
                <c:pt idx="1418">
                  <c:v>6.4722299999999997</c:v>
                </c:pt>
                <c:pt idx="1419">
                  <c:v>6.3756279999999999</c:v>
                </c:pt>
                <c:pt idx="1420">
                  <c:v>6.2790270000000001</c:v>
                </c:pt>
                <c:pt idx="1421">
                  <c:v>6.4722299999999997</c:v>
                </c:pt>
                <c:pt idx="1422">
                  <c:v>6.4722299999999997</c:v>
                </c:pt>
                <c:pt idx="1423">
                  <c:v>6.0858270000000001</c:v>
                </c:pt>
                <c:pt idx="1424">
                  <c:v>5.7960260000000003</c:v>
                </c:pt>
                <c:pt idx="1425">
                  <c:v>5.8926270000000001</c:v>
                </c:pt>
                <c:pt idx="1426">
                  <c:v>5.8926270000000001</c:v>
                </c:pt>
                <c:pt idx="1427">
                  <c:v>5.7960260000000003</c:v>
                </c:pt>
                <c:pt idx="1428">
                  <c:v>6.0858270000000001</c:v>
                </c:pt>
                <c:pt idx="1429">
                  <c:v>6.3756279999999999</c:v>
                </c:pt>
                <c:pt idx="1430">
                  <c:v>6.2790270000000001</c:v>
                </c:pt>
                <c:pt idx="1431">
                  <c:v>6.0858270000000001</c:v>
                </c:pt>
                <c:pt idx="1432">
                  <c:v>5.7960260000000003</c:v>
                </c:pt>
                <c:pt idx="1433">
                  <c:v>6.0858270000000001</c:v>
                </c:pt>
                <c:pt idx="1434">
                  <c:v>6.1824279999999998</c:v>
                </c:pt>
                <c:pt idx="1435">
                  <c:v>6.2790270000000001</c:v>
                </c:pt>
                <c:pt idx="1436">
                  <c:v>6.3756279999999999</c:v>
                </c:pt>
                <c:pt idx="1437">
                  <c:v>6.4722299999999997</c:v>
                </c:pt>
                <c:pt idx="1438">
                  <c:v>7.3416319999999997</c:v>
                </c:pt>
                <c:pt idx="1439">
                  <c:v>7.2450320000000001</c:v>
                </c:pt>
                <c:pt idx="1440">
                  <c:v>7.4382349999999997</c:v>
                </c:pt>
                <c:pt idx="1441">
                  <c:v>7.534834</c:v>
                </c:pt>
                <c:pt idx="1442">
                  <c:v>7.1484329999999998</c:v>
                </c:pt>
                <c:pt idx="1443">
                  <c:v>7.4140829999999998</c:v>
                </c:pt>
                <c:pt idx="1444">
                  <c:v>7.8246349999999998</c:v>
                </c:pt>
                <c:pt idx="1445">
                  <c:v>7.8246349999999998</c:v>
                </c:pt>
                <c:pt idx="1446">
                  <c:v>7.8246349999999998</c:v>
                </c:pt>
                <c:pt idx="1447">
                  <c:v>7.9453849999999999</c:v>
                </c:pt>
                <c:pt idx="1448">
                  <c:v>8.1144370000000006</c:v>
                </c:pt>
                <c:pt idx="1449">
                  <c:v>8.1144370000000006</c:v>
                </c:pt>
                <c:pt idx="1450">
                  <c:v>7.3416319999999997</c:v>
                </c:pt>
                <c:pt idx="1451">
                  <c:v>7.4382349999999997</c:v>
                </c:pt>
                <c:pt idx="1452">
                  <c:v>7.3416319999999997</c:v>
                </c:pt>
                <c:pt idx="1453">
                  <c:v>8.5008400000000002</c:v>
                </c:pt>
                <c:pt idx="1454">
                  <c:v>8.7906390000000005</c:v>
                </c:pt>
                <c:pt idx="1455">
                  <c:v>8.8147900000000003</c:v>
                </c:pt>
                <c:pt idx="1456">
                  <c:v>8.8872400000000003</c:v>
                </c:pt>
                <c:pt idx="1457">
                  <c:v>8.6457379999999997</c:v>
                </c:pt>
                <c:pt idx="1458">
                  <c:v>8.7906390000000005</c:v>
                </c:pt>
                <c:pt idx="1459">
                  <c:v>8.8872400000000003</c:v>
                </c:pt>
                <c:pt idx="1460">
                  <c:v>9.0804399999999994</c:v>
                </c:pt>
                <c:pt idx="1461">
                  <c:v>9.2977889999999999</c:v>
                </c:pt>
                <c:pt idx="1462">
                  <c:v>9.2736400000000003</c:v>
                </c:pt>
                <c:pt idx="1463">
                  <c:v>9.9498449999999998</c:v>
                </c:pt>
                <c:pt idx="1464">
                  <c:v>10.239644</c:v>
                </c:pt>
                <c:pt idx="1465">
                  <c:v>10.239644</c:v>
                </c:pt>
                <c:pt idx="1466">
                  <c:v>9.3702439999999996</c:v>
                </c:pt>
                <c:pt idx="1467">
                  <c:v>10.143044</c:v>
                </c:pt>
                <c:pt idx="1468">
                  <c:v>9.1770420000000001</c:v>
                </c:pt>
                <c:pt idx="1469">
                  <c:v>9.3702439999999996</c:v>
                </c:pt>
                <c:pt idx="1470">
                  <c:v>9.5634429999999995</c:v>
                </c:pt>
                <c:pt idx="1471">
                  <c:v>9.6600420000000007</c:v>
                </c:pt>
                <c:pt idx="1472">
                  <c:v>8.5008400000000002</c:v>
                </c:pt>
                <c:pt idx="1473">
                  <c:v>7.8246349999999998</c:v>
                </c:pt>
                <c:pt idx="1474">
                  <c:v>7.9453849999999999</c:v>
                </c:pt>
                <c:pt idx="1475">
                  <c:v>7.6314330000000004</c:v>
                </c:pt>
                <c:pt idx="1476">
                  <c:v>6.6654309999999999</c:v>
                </c:pt>
                <c:pt idx="1477">
                  <c:v>6.6412789999999999</c:v>
                </c:pt>
                <c:pt idx="1478">
                  <c:v>6.8586309999999999</c:v>
                </c:pt>
                <c:pt idx="1479">
                  <c:v>7.1725830000000004</c:v>
                </c:pt>
                <c:pt idx="1480">
                  <c:v>6.7620300000000002</c:v>
                </c:pt>
                <c:pt idx="1481">
                  <c:v>6.8586309999999999</c:v>
                </c:pt>
                <c:pt idx="1482">
                  <c:v>7.3416319999999997</c:v>
                </c:pt>
                <c:pt idx="1483">
                  <c:v>7.7280319999999998</c:v>
                </c:pt>
                <c:pt idx="1484">
                  <c:v>6.6654309999999999</c:v>
                </c:pt>
                <c:pt idx="1485">
                  <c:v>6.5688300000000002</c:v>
                </c:pt>
                <c:pt idx="1486">
                  <c:v>6.5688300000000002</c:v>
                </c:pt>
                <c:pt idx="1487">
                  <c:v>7.269183</c:v>
                </c:pt>
                <c:pt idx="1488">
                  <c:v>7.1484329999999998</c:v>
                </c:pt>
                <c:pt idx="1489">
                  <c:v>7.534834</c:v>
                </c:pt>
                <c:pt idx="1490">
                  <c:v>7.4140829999999998</c:v>
                </c:pt>
                <c:pt idx="1491">
                  <c:v>7.3416319999999997</c:v>
                </c:pt>
                <c:pt idx="1492">
                  <c:v>7.1484329999999998</c:v>
                </c:pt>
                <c:pt idx="1493">
                  <c:v>6.9552300000000002</c:v>
                </c:pt>
                <c:pt idx="1494">
                  <c:v>6.6654309999999999</c:v>
                </c:pt>
                <c:pt idx="1495">
                  <c:v>7.0518330000000002</c:v>
                </c:pt>
                <c:pt idx="1496">
                  <c:v>7.0687720000000001</c:v>
                </c:pt>
                <c:pt idx="1497">
                  <c:v>7.3553459999999999</c:v>
                </c:pt>
                <c:pt idx="1498">
                  <c:v>6.7583190000000002</c:v>
                </c:pt>
                <c:pt idx="1499">
                  <c:v>5.9463650000000001</c:v>
                </c:pt>
                <c:pt idx="1500">
                  <c:v>6.1135320000000002</c:v>
                </c:pt>
                <c:pt idx="1501">
                  <c:v>6.1135320000000002</c:v>
                </c:pt>
                <c:pt idx="1502">
                  <c:v>5.922485</c:v>
                </c:pt>
                <c:pt idx="1503">
                  <c:v>5.8269609999999998</c:v>
                </c:pt>
                <c:pt idx="1504">
                  <c:v>6.2090540000000001</c:v>
                </c:pt>
                <c:pt idx="1505">
                  <c:v>5.6359130000000004</c:v>
                </c:pt>
                <c:pt idx="1506">
                  <c:v>5.8030799999999996</c:v>
                </c:pt>
                <c:pt idx="1507">
                  <c:v>5.7314369999999997</c:v>
                </c:pt>
                <c:pt idx="1508">
                  <c:v>5.6359130000000004</c:v>
                </c:pt>
                <c:pt idx="1509">
                  <c:v>6.2090540000000001</c:v>
                </c:pt>
                <c:pt idx="1510">
                  <c:v>6.5911530000000003</c:v>
                </c:pt>
                <c:pt idx="1511">
                  <c:v>6.7821999999999996</c:v>
                </c:pt>
                <c:pt idx="1512">
                  <c:v>6.5911530000000003</c:v>
                </c:pt>
                <c:pt idx="1513">
                  <c:v>6.4956269999999998</c:v>
                </c:pt>
                <c:pt idx="1514">
                  <c:v>7.0687720000000001</c:v>
                </c:pt>
                <c:pt idx="1515">
                  <c:v>6.8777239999999997</c:v>
                </c:pt>
                <c:pt idx="1516">
                  <c:v>5.922485</c:v>
                </c:pt>
                <c:pt idx="1517">
                  <c:v>6.5911530000000003</c:v>
                </c:pt>
                <c:pt idx="1518">
                  <c:v>6.3045799999999996</c:v>
                </c:pt>
                <c:pt idx="1519">
                  <c:v>6.4001049999999999</c:v>
                </c:pt>
                <c:pt idx="1520">
                  <c:v>6.5911530000000003</c:v>
                </c:pt>
                <c:pt idx="1521">
                  <c:v>6.6866760000000003</c:v>
                </c:pt>
                <c:pt idx="1522">
                  <c:v>6.8777239999999997</c:v>
                </c:pt>
                <c:pt idx="1523">
                  <c:v>6.5911530000000003</c:v>
                </c:pt>
                <c:pt idx="1524">
                  <c:v>6.3045799999999996</c:v>
                </c:pt>
                <c:pt idx="1525">
                  <c:v>6.6866760000000003</c:v>
                </c:pt>
                <c:pt idx="1526">
                  <c:v>6.806082</c:v>
                </c:pt>
                <c:pt idx="1527">
                  <c:v>6.4956269999999998</c:v>
                </c:pt>
                <c:pt idx="1528">
                  <c:v>7.1642950000000001</c:v>
                </c:pt>
                <c:pt idx="1529">
                  <c:v>6.8777239999999997</c:v>
                </c:pt>
                <c:pt idx="1530">
                  <c:v>6.4956269999999998</c:v>
                </c:pt>
                <c:pt idx="1531">
                  <c:v>6.1135320000000002</c:v>
                </c:pt>
                <c:pt idx="1532">
                  <c:v>5.4448650000000001</c:v>
                </c:pt>
                <c:pt idx="1533">
                  <c:v>6.7105569999999997</c:v>
                </c:pt>
                <c:pt idx="1534">
                  <c:v>6.8777239999999997</c:v>
                </c:pt>
                <c:pt idx="1535">
                  <c:v>7.0687720000000001</c:v>
                </c:pt>
                <c:pt idx="1536">
                  <c:v>7.4508669999999997</c:v>
                </c:pt>
                <c:pt idx="1537">
                  <c:v>7.7374390000000002</c:v>
                </c:pt>
                <c:pt idx="1538">
                  <c:v>8.3105840000000004</c:v>
                </c:pt>
                <c:pt idx="1539">
                  <c:v>7.6419129999999997</c:v>
                </c:pt>
                <c:pt idx="1540">
                  <c:v>7.4508669999999997</c:v>
                </c:pt>
                <c:pt idx="1541">
                  <c:v>8.1195339999999998</c:v>
                </c:pt>
                <c:pt idx="1542">
                  <c:v>7.4747490000000001</c:v>
                </c:pt>
                <c:pt idx="1543">
                  <c:v>6.3045799999999996</c:v>
                </c:pt>
                <c:pt idx="1544">
                  <c:v>6.3045799999999996</c:v>
                </c:pt>
                <c:pt idx="1545">
                  <c:v>5.3493409999999999</c:v>
                </c:pt>
                <c:pt idx="1546">
                  <c:v>4.8000790000000002</c:v>
                </c:pt>
                <c:pt idx="1547">
                  <c:v>4.3941020000000002</c:v>
                </c:pt>
                <c:pt idx="1548">
                  <c:v>4.6806739999999998</c:v>
                </c:pt>
                <c:pt idx="1549">
                  <c:v>4.2030539999999998</c:v>
                </c:pt>
                <c:pt idx="1550">
                  <c:v>4.0120050000000003</c:v>
                </c:pt>
                <c:pt idx="1551">
                  <c:v>4.0120050000000003</c:v>
                </c:pt>
                <c:pt idx="1552">
                  <c:v>4.0120050000000003</c:v>
                </c:pt>
                <c:pt idx="1553">
                  <c:v>3.7254330000000002</c:v>
                </c:pt>
                <c:pt idx="1554">
                  <c:v>3.7254330000000002</c:v>
                </c:pt>
                <c:pt idx="1555">
                  <c:v>4.0120050000000003</c:v>
                </c:pt>
                <c:pt idx="1556">
                  <c:v>3.8209569999999999</c:v>
                </c:pt>
                <c:pt idx="1557">
                  <c:v>3.8209569999999999</c:v>
                </c:pt>
                <c:pt idx="1558">
                  <c:v>4.0120050000000003</c:v>
                </c:pt>
                <c:pt idx="1559">
                  <c:v>3.9164819999999998</c:v>
                </c:pt>
                <c:pt idx="1560">
                  <c:v>3.8209569999999999</c:v>
                </c:pt>
              </c:numCache>
            </c:numRef>
          </c:val>
          <c:smooth val="0"/>
          <c:extLst>
            <c:ext xmlns:c16="http://schemas.microsoft.com/office/drawing/2014/chart" uri="{C3380CC4-5D6E-409C-BE32-E72D297353CC}">
              <c16:uniqueId val="{00000000-7D99-47D5-B1EE-2F08F035A0FA}"/>
            </c:ext>
          </c:extLst>
        </c:ser>
        <c:dLbls>
          <c:showLegendKey val="0"/>
          <c:showVal val="0"/>
          <c:showCatName val="0"/>
          <c:showSerName val="0"/>
          <c:showPercent val="0"/>
          <c:showBubbleSize val="0"/>
        </c:dLbls>
        <c:marker val="1"/>
        <c:smooth val="0"/>
        <c:axId val="693983327"/>
        <c:axId val="737522224"/>
      </c:lineChart>
      <c:lineChart>
        <c:grouping val="standard"/>
        <c:varyColors val="0"/>
        <c:ser>
          <c:idx val="1"/>
          <c:order val="1"/>
          <c:tx>
            <c:strRef>
              <c:f>'Gold Correl'!$D$1</c:f>
              <c:strCache>
                <c:ptCount val="1"/>
                <c:pt idx="0">
                  <c:v>Gold</c:v>
                </c:pt>
              </c:strCache>
            </c:strRef>
          </c:tx>
          <c:spPr>
            <a:ln w="28575" cap="rnd">
              <a:solidFill>
                <a:schemeClr val="accent2"/>
              </a:solidFill>
              <a:round/>
            </a:ln>
            <a:effectLst/>
          </c:spPr>
          <c:marker>
            <c:symbol val="none"/>
          </c:marker>
          <c:val>
            <c:numRef>
              <c:f>'Gold Correl'!$D$2:$D$10000</c:f>
              <c:numCache>
                <c:formatCode>General</c:formatCode>
                <c:ptCount val="9999"/>
                <c:pt idx="0">
                  <c:v>2354.8000000000002</c:v>
                </c:pt>
                <c:pt idx="1">
                  <c:v>2325.6999999999998</c:v>
                </c:pt>
                <c:pt idx="2">
                  <c:v>2217.4</c:v>
                </c:pt>
                <c:pt idx="3">
                  <c:v>2158.1</c:v>
                </c:pt>
                <c:pt idx="4">
                  <c:v>2157.3000000000002</c:v>
                </c:pt>
                <c:pt idx="5">
                  <c:v>2178.6</c:v>
                </c:pt>
                <c:pt idx="6">
                  <c:v>2086.9</c:v>
                </c:pt>
                <c:pt idx="7">
                  <c:v>2038.6</c:v>
                </c:pt>
                <c:pt idx="8">
                  <c:v>2011.5</c:v>
                </c:pt>
                <c:pt idx="9">
                  <c:v>2023.3</c:v>
                </c:pt>
                <c:pt idx="10">
                  <c:v>2036.1</c:v>
                </c:pt>
                <c:pt idx="11">
                  <c:v>2016.8</c:v>
                </c:pt>
                <c:pt idx="12">
                  <c:v>2026.5</c:v>
                </c:pt>
                <c:pt idx="13">
                  <c:v>2046.7</c:v>
                </c:pt>
                <c:pt idx="14">
                  <c:v>2042.4</c:v>
                </c:pt>
                <c:pt idx="15">
                  <c:v>2062.4</c:v>
                </c:pt>
                <c:pt idx="16">
                  <c:v>2057.1</c:v>
                </c:pt>
                <c:pt idx="17">
                  <c:v>2021.1</c:v>
                </c:pt>
                <c:pt idx="18">
                  <c:v>1998.3</c:v>
                </c:pt>
                <c:pt idx="19">
                  <c:v>2071</c:v>
                </c:pt>
                <c:pt idx="20">
                  <c:v>2002.2</c:v>
                </c:pt>
                <c:pt idx="21">
                  <c:v>1981.6</c:v>
                </c:pt>
                <c:pt idx="22">
                  <c:v>1932.6</c:v>
                </c:pt>
                <c:pt idx="23">
                  <c:v>1991.5</c:v>
                </c:pt>
                <c:pt idx="24">
                  <c:v>1988.6</c:v>
                </c:pt>
                <c:pt idx="25">
                  <c:v>1982.5</c:v>
                </c:pt>
                <c:pt idx="26">
                  <c:v>1927.4</c:v>
                </c:pt>
                <c:pt idx="27">
                  <c:v>1830.2</c:v>
                </c:pt>
                <c:pt idx="28">
                  <c:v>1848.1</c:v>
                </c:pt>
                <c:pt idx="29">
                  <c:v>1925.4</c:v>
                </c:pt>
                <c:pt idx="30">
                  <c:v>1923.7</c:v>
                </c:pt>
                <c:pt idx="31">
                  <c:v>1918.4</c:v>
                </c:pt>
                <c:pt idx="32">
                  <c:v>1939.8</c:v>
                </c:pt>
                <c:pt idx="33">
                  <c:v>1911.1</c:v>
                </c:pt>
                <c:pt idx="34">
                  <c:v>1886.1</c:v>
                </c:pt>
                <c:pt idx="35">
                  <c:v>1912.9</c:v>
                </c:pt>
                <c:pt idx="36">
                  <c:v>1939.6</c:v>
                </c:pt>
                <c:pt idx="37">
                  <c:v>1960.4</c:v>
                </c:pt>
                <c:pt idx="38">
                  <c:v>1964.3</c:v>
                </c:pt>
                <c:pt idx="39">
                  <c:v>1960.1</c:v>
                </c:pt>
                <c:pt idx="40">
                  <c:v>1926.2</c:v>
                </c:pt>
                <c:pt idx="41">
                  <c:v>1921.1</c:v>
                </c:pt>
                <c:pt idx="42">
                  <c:v>1919.1</c:v>
                </c:pt>
                <c:pt idx="43">
                  <c:v>1958.4</c:v>
                </c:pt>
                <c:pt idx="44">
                  <c:v>1962.2</c:v>
                </c:pt>
                <c:pt idx="45">
                  <c:v>1952.4</c:v>
                </c:pt>
                <c:pt idx="46">
                  <c:v>1944.1</c:v>
                </c:pt>
                <c:pt idx="47">
                  <c:v>1978.7</c:v>
                </c:pt>
                <c:pt idx="48">
                  <c:v>2014.5</c:v>
                </c:pt>
                <c:pt idx="49">
                  <c:v>2017.4</c:v>
                </c:pt>
                <c:pt idx="50">
                  <c:v>1990.1</c:v>
                </c:pt>
                <c:pt idx="51">
                  <c:v>1979.5</c:v>
                </c:pt>
                <c:pt idx="52">
                  <c:v>2002.2</c:v>
                </c:pt>
                <c:pt idx="53">
                  <c:v>2011.9</c:v>
                </c:pt>
                <c:pt idx="54">
                  <c:v>1969</c:v>
                </c:pt>
                <c:pt idx="55">
                  <c:v>1982.1</c:v>
                </c:pt>
                <c:pt idx="56">
                  <c:v>1969.8</c:v>
                </c:pt>
                <c:pt idx="57">
                  <c:v>1862</c:v>
                </c:pt>
                <c:pt idx="58">
                  <c:v>1847.7</c:v>
                </c:pt>
                <c:pt idx="59">
                  <c:v>1808.8</c:v>
                </c:pt>
                <c:pt idx="60">
                  <c:v>1840.4</c:v>
                </c:pt>
                <c:pt idx="61">
                  <c:v>1862.8</c:v>
                </c:pt>
                <c:pt idx="62">
                  <c:v>1862.9</c:v>
                </c:pt>
                <c:pt idx="63">
                  <c:v>1928.6</c:v>
                </c:pt>
                <c:pt idx="64">
                  <c:v>1926.4</c:v>
                </c:pt>
                <c:pt idx="65">
                  <c:v>1918.4</c:v>
                </c:pt>
                <c:pt idx="66">
                  <c:v>1864.2</c:v>
                </c:pt>
                <c:pt idx="67">
                  <c:v>1819.7</c:v>
                </c:pt>
                <c:pt idx="68">
                  <c:v>1795.9</c:v>
                </c:pt>
                <c:pt idx="69">
                  <c:v>1790</c:v>
                </c:pt>
                <c:pt idx="70">
                  <c:v>1798.1</c:v>
                </c:pt>
                <c:pt idx="71">
                  <c:v>1795.9</c:v>
                </c:pt>
                <c:pt idx="72">
                  <c:v>1753.3</c:v>
                </c:pt>
                <c:pt idx="73">
                  <c:v>1751.9</c:v>
                </c:pt>
                <c:pt idx="74">
                  <c:v>1766</c:v>
                </c:pt>
                <c:pt idx="75">
                  <c:v>1672.5</c:v>
                </c:pt>
                <c:pt idx="76">
                  <c:v>1639.6</c:v>
                </c:pt>
                <c:pt idx="77">
                  <c:v>1651</c:v>
                </c:pt>
                <c:pt idx="78">
                  <c:v>1641.7</c:v>
                </c:pt>
                <c:pt idx="79">
                  <c:v>1700.5</c:v>
                </c:pt>
                <c:pt idx="80">
                  <c:v>1662.4</c:v>
                </c:pt>
                <c:pt idx="81">
                  <c:v>1645.3</c:v>
                </c:pt>
                <c:pt idx="82">
                  <c:v>1671.7</c:v>
                </c:pt>
                <c:pt idx="83">
                  <c:v>1716.2</c:v>
                </c:pt>
                <c:pt idx="84">
                  <c:v>1709.8</c:v>
                </c:pt>
                <c:pt idx="85">
                  <c:v>1736.1</c:v>
                </c:pt>
                <c:pt idx="86">
                  <c:v>1747.6</c:v>
                </c:pt>
                <c:pt idx="87">
                  <c:v>1798.6</c:v>
                </c:pt>
                <c:pt idx="88">
                  <c:v>1772.9</c:v>
                </c:pt>
                <c:pt idx="89">
                  <c:v>1762.9</c:v>
                </c:pt>
                <c:pt idx="90">
                  <c:v>1727.1</c:v>
                </c:pt>
                <c:pt idx="91">
                  <c:v>1702.4</c:v>
                </c:pt>
                <c:pt idx="92">
                  <c:v>1740.6</c:v>
                </c:pt>
                <c:pt idx="93">
                  <c:v>1798.9</c:v>
                </c:pt>
                <c:pt idx="94">
                  <c:v>1826.5</c:v>
                </c:pt>
                <c:pt idx="95">
                  <c:v>1835.6</c:v>
                </c:pt>
                <c:pt idx="96">
                  <c:v>1871.5</c:v>
                </c:pt>
                <c:pt idx="97">
                  <c:v>1845.4</c:v>
                </c:pt>
                <c:pt idx="98">
                  <c:v>1851.3</c:v>
                </c:pt>
                <c:pt idx="99">
                  <c:v>1841.8</c:v>
                </c:pt>
                <c:pt idx="100">
                  <c:v>1807.4</c:v>
                </c:pt>
                <c:pt idx="101">
                  <c:v>1881.2</c:v>
                </c:pt>
                <c:pt idx="102">
                  <c:v>1909.3</c:v>
                </c:pt>
                <c:pt idx="103">
                  <c:v>1931</c:v>
                </c:pt>
                <c:pt idx="104">
                  <c:v>1970.9</c:v>
                </c:pt>
                <c:pt idx="105">
                  <c:v>1941.6</c:v>
                </c:pt>
                <c:pt idx="106">
                  <c:v>1919.1</c:v>
                </c:pt>
                <c:pt idx="107">
                  <c:v>1953.8</c:v>
                </c:pt>
                <c:pt idx="108">
                  <c:v>1928.2</c:v>
                </c:pt>
                <c:pt idx="109">
                  <c:v>1982.7</c:v>
                </c:pt>
                <c:pt idx="110">
                  <c:v>1965.1</c:v>
                </c:pt>
                <c:pt idx="111">
                  <c:v>1886.5</c:v>
                </c:pt>
                <c:pt idx="112">
                  <c:v>1898.6</c:v>
                </c:pt>
                <c:pt idx="113">
                  <c:v>1840.8</c:v>
                </c:pt>
                <c:pt idx="114">
                  <c:v>1806.6</c:v>
                </c:pt>
                <c:pt idx="115">
                  <c:v>1784.9</c:v>
                </c:pt>
                <c:pt idx="116">
                  <c:v>1831.8</c:v>
                </c:pt>
                <c:pt idx="117">
                  <c:v>1816.5</c:v>
                </c:pt>
                <c:pt idx="118">
                  <c:v>1797</c:v>
                </c:pt>
                <c:pt idx="119">
                  <c:v>1827.5</c:v>
                </c:pt>
                <c:pt idx="120">
                  <c:v>1811.2</c:v>
                </c:pt>
                <c:pt idx="121">
                  <c:v>1803.8</c:v>
                </c:pt>
                <c:pt idx="122">
                  <c:v>1782.9</c:v>
                </c:pt>
                <c:pt idx="123">
                  <c:v>1782</c:v>
                </c:pt>
                <c:pt idx="124">
                  <c:v>1785.3</c:v>
                </c:pt>
                <c:pt idx="125">
                  <c:v>1851.2</c:v>
                </c:pt>
                <c:pt idx="126">
                  <c:v>1867.9</c:v>
                </c:pt>
                <c:pt idx="127">
                  <c:v>1816.4</c:v>
                </c:pt>
                <c:pt idx="128">
                  <c:v>1783</c:v>
                </c:pt>
                <c:pt idx="129">
                  <c:v>1795.5</c:v>
                </c:pt>
                <c:pt idx="130">
                  <c:v>1767.2</c:v>
                </c:pt>
                <c:pt idx="131">
                  <c:v>1756.3</c:v>
                </c:pt>
                <c:pt idx="132">
                  <c:v>1757</c:v>
                </c:pt>
                <c:pt idx="133">
                  <c:v>1749.7</c:v>
                </c:pt>
                <c:pt idx="134">
                  <c:v>1749.4</c:v>
                </c:pt>
                <c:pt idx="135">
                  <c:v>1789.6</c:v>
                </c:pt>
                <c:pt idx="136">
                  <c:v>1830.9</c:v>
                </c:pt>
                <c:pt idx="137">
                  <c:v>1816.6</c:v>
                </c:pt>
                <c:pt idx="138">
                  <c:v>1781</c:v>
                </c:pt>
                <c:pt idx="139">
                  <c:v>1775.2</c:v>
                </c:pt>
                <c:pt idx="140">
                  <c:v>1760</c:v>
                </c:pt>
                <c:pt idx="141">
                  <c:v>1812.6</c:v>
                </c:pt>
                <c:pt idx="142">
                  <c:v>1801.4</c:v>
                </c:pt>
                <c:pt idx="143">
                  <c:v>1814.5</c:v>
                </c:pt>
                <c:pt idx="144">
                  <c:v>1810</c:v>
                </c:pt>
                <c:pt idx="145">
                  <c:v>1782.6</c:v>
                </c:pt>
                <c:pt idx="146">
                  <c:v>1776.6</c:v>
                </c:pt>
                <c:pt idx="147">
                  <c:v>1767.9</c:v>
                </c:pt>
                <c:pt idx="148">
                  <c:v>1877.4</c:v>
                </c:pt>
                <c:pt idx="149">
                  <c:v>1889.8</c:v>
                </c:pt>
                <c:pt idx="150">
                  <c:v>1902.5</c:v>
                </c:pt>
                <c:pt idx="151">
                  <c:v>1876.7</c:v>
                </c:pt>
                <c:pt idx="152">
                  <c:v>1837.9</c:v>
                </c:pt>
                <c:pt idx="153">
                  <c:v>1831.1</c:v>
                </c:pt>
                <c:pt idx="154">
                  <c:v>1767.3</c:v>
                </c:pt>
                <c:pt idx="155">
                  <c:v>1777</c:v>
                </c:pt>
                <c:pt idx="156">
                  <c:v>1779</c:v>
                </c:pt>
                <c:pt idx="157">
                  <c:v>1743.3</c:v>
                </c:pt>
                <c:pt idx="158">
                  <c:v>1726.5</c:v>
                </c:pt>
                <c:pt idx="159">
                  <c:v>1732.2</c:v>
                </c:pt>
                <c:pt idx="160">
                  <c:v>1741.4</c:v>
                </c:pt>
                <c:pt idx="161">
                  <c:v>1719.5</c:v>
                </c:pt>
                <c:pt idx="162">
                  <c:v>1698</c:v>
                </c:pt>
                <c:pt idx="163">
                  <c:v>1728.1</c:v>
                </c:pt>
                <c:pt idx="164">
                  <c:v>1775.8</c:v>
                </c:pt>
                <c:pt idx="165">
                  <c:v>1821.6</c:v>
                </c:pt>
                <c:pt idx="166">
                  <c:v>1810.9</c:v>
                </c:pt>
                <c:pt idx="167">
                  <c:v>1847.3</c:v>
                </c:pt>
                <c:pt idx="168">
                  <c:v>1855.7</c:v>
                </c:pt>
                <c:pt idx="169">
                  <c:v>1829.3</c:v>
                </c:pt>
                <c:pt idx="170">
                  <c:v>1834.1</c:v>
                </c:pt>
                <c:pt idx="171">
                  <c:v>1893.1</c:v>
                </c:pt>
                <c:pt idx="172">
                  <c:v>1879.9</c:v>
                </c:pt>
                <c:pt idx="173">
                  <c:v>1885.7</c:v>
                </c:pt>
                <c:pt idx="174">
                  <c:v>1839.8</c:v>
                </c:pt>
                <c:pt idx="175">
                  <c:v>1835.9</c:v>
                </c:pt>
                <c:pt idx="176">
                  <c:v>1781.9</c:v>
                </c:pt>
                <c:pt idx="177">
                  <c:v>1872.6</c:v>
                </c:pt>
                <c:pt idx="178">
                  <c:v>1885.7</c:v>
                </c:pt>
                <c:pt idx="179">
                  <c:v>1950.3</c:v>
                </c:pt>
                <c:pt idx="180">
                  <c:v>1877.4</c:v>
                </c:pt>
                <c:pt idx="181">
                  <c:v>1902</c:v>
                </c:pt>
                <c:pt idx="182">
                  <c:v>1900.8</c:v>
                </c:pt>
                <c:pt idx="183">
                  <c:v>1919.5</c:v>
                </c:pt>
                <c:pt idx="184">
                  <c:v>1900.2</c:v>
                </c:pt>
                <c:pt idx="185">
                  <c:v>1857.7</c:v>
                </c:pt>
                <c:pt idx="186">
                  <c:v>1952.1</c:v>
                </c:pt>
                <c:pt idx="187">
                  <c:v>1937.8</c:v>
                </c:pt>
                <c:pt idx="188">
                  <c:v>1923.9</c:v>
                </c:pt>
                <c:pt idx="189">
                  <c:v>1964.6</c:v>
                </c:pt>
                <c:pt idx="190">
                  <c:v>1934.6</c:v>
                </c:pt>
                <c:pt idx="191">
                  <c:v>1937</c:v>
                </c:pt>
                <c:pt idx="192">
                  <c:v>2010.1</c:v>
                </c:pt>
                <c:pt idx="193">
                  <c:v>1962.8</c:v>
                </c:pt>
                <c:pt idx="194">
                  <c:v>1897.3</c:v>
                </c:pt>
                <c:pt idx="195">
                  <c:v>1808.3</c:v>
                </c:pt>
                <c:pt idx="196">
                  <c:v>1798.2</c:v>
                </c:pt>
                <c:pt idx="197">
                  <c:v>1784</c:v>
                </c:pt>
                <c:pt idx="198">
                  <c:v>1772.5</c:v>
                </c:pt>
                <c:pt idx="199">
                  <c:v>1745.9</c:v>
                </c:pt>
                <c:pt idx="200">
                  <c:v>1729.3</c:v>
                </c:pt>
                <c:pt idx="201">
                  <c:v>1676.2</c:v>
                </c:pt>
                <c:pt idx="202">
                  <c:v>1736.9</c:v>
                </c:pt>
                <c:pt idx="203">
                  <c:v>1734.6</c:v>
                </c:pt>
                <c:pt idx="204">
                  <c:v>1753.4</c:v>
                </c:pt>
                <c:pt idx="205">
                  <c:v>1709.9</c:v>
                </c:pt>
                <c:pt idx="206">
                  <c:v>1694.5</c:v>
                </c:pt>
                <c:pt idx="207">
                  <c:v>1723.5</c:v>
                </c:pt>
                <c:pt idx="208">
                  <c:v>1689.2</c:v>
                </c:pt>
                <c:pt idx="209">
                  <c:v>1736.2</c:v>
                </c:pt>
                <c:pt idx="210">
                  <c:v>1633.7</c:v>
                </c:pt>
                <c:pt idx="211">
                  <c:v>1623.9</c:v>
                </c:pt>
                <c:pt idx="212">
                  <c:v>1484</c:v>
                </c:pt>
                <c:pt idx="213">
                  <c:v>1515.7</c:v>
                </c:pt>
                <c:pt idx="214">
                  <c:v>1670.8</c:v>
                </c:pt>
                <c:pt idx="215">
                  <c:v>1564.1</c:v>
                </c:pt>
                <c:pt idx="216">
                  <c:v>1644.6</c:v>
                </c:pt>
                <c:pt idx="217">
                  <c:v>1582.7</c:v>
                </c:pt>
                <c:pt idx="218">
                  <c:v>1568.6</c:v>
                </c:pt>
                <c:pt idx="219">
                  <c:v>1582.9</c:v>
                </c:pt>
                <c:pt idx="220">
                  <c:v>1571.1</c:v>
                </c:pt>
                <c:pt idx="221">
                  <c:v>1558.8</c:v>
                </c:pt>
                <c:pt idx="222">
                  <c:v>1557.5</c:v>
                </c:pt>
                <c:pt idx="223">
                  <c:v>1549.2</c:v>
                </c:pt>
                <c:pt idx="224">
                  <c:v>1513.8</c:v>
                </c:pt>
                <c:pt idx="225">
                  <c:v>1474.7</c:v>
                </c:pt>
                <c:pt idx="226">
                  <c:v>1475.6</c:v>
                </c:pt>
                <c:pt idx="227">
                  <c:v>1459.1</c:v>
                </c:pt>
                <c:pt idx="228">
                  <c:v>1465.6</c:v>
                </c:pt>
                <c:pt idx="229">
                  <c:v>1463.1</c:v>
                </c:pt>
                <c:pt idx="230">
                  <c:v>1467.3</c:v>
                </c:pt>
                <c:pt idx="231">
                  <c:v>1461.3</c:v>
                </c:pt>
                <c:pt idx="232">
                  <c:v>1508</c:v>
                </c:pt>
                <c:pt idx="233">
                  <c:v>1499.5</c:v>
                </c:pt>
                <c:pt idx="234">
                  <c:v>1488.2</c:v>
                </c:pt>
                <c:pt idx="235">
                  <c:v>1482.7</c:v>
                </c:pt>
                <c:pt idx="236">
                  <c:v>1506.2</c:v>
                </c:pt>
                <c:pt idx="237">
                  <c:v>1499.1</c:v>
                </c:pt>
                <c:pt idx="238">
                  <c:v>1507.3</c:v>
                </c:pt>
                <c:pt idx="239">
                  <c:v>1490.9</c:v>
                </c:pt>
                <c:pt idx="240">
                  <c:v>1506.2</c:v>
                </c:pt>
                <c:pt idx="241">
                  <c:v>1519.1</c:v>
                </c:pt>
                <c:pt idx="242">
                  <c:v>1526.6</c:v>
                </c:pt>
                <c:pt idx="243">
                  <c:v>1512.5</c:v>
                </c:pt>
                <c:pt idx="244">
                  <c:v>1496.6</c:v>
                </c:pt>
                <c:pt idx="245">
                  <c:v>1445.6</c:v>
                </c:pt>
                <c:pt idx="246">
                  <c:v>1418.5</c:v>
                </c:pt>
                <c:pt idx="247">
                  <c:v>1425.1</c:v>
                </c:pt>
                <c:pt idx="248">
                  <c:v>1409.9</c:v>
                </c:pt>
                <c:pt idx="249">
                  <c:v>1396.7</c:v>
                </c:pt>
                <c:pt idx="250">
                  <c:v>1409.7</c:v>
                </c:pt>
                <c:pt idx="251">
                  <c:v>1396.2</c:v>
                </c:pt>
                <c:pt idx="252">
                  <c:v>1340.1</c:v>
                </c:pt>
                <c:pt idx="253">
                  <c:v>1341.2</c:v>
                </c:pt>
                <c:pt idx="254">
                  <c:v>1305.8</c:v>
                </c:pt>
                <c:pt idx="255">
                  <c:v>1283</c:v>
                </c:pt>
                <c:pt idx="256">
                  <c:v>1274.5</c:v>
                </c:pt>
                <c:pt idx="257">
                  <c:v>1285.7</c:v>
                </c:pt>
                <c:pt idx="258">
                  <c:v>1279.2</c:v>
                </c:pt>
                <c:pt idx="259">
                  <c:v>1284.9000000000001</c:v>
                </c:pt>
                <c:pt idx="260">
                  <c:v>1271.9000000000001</c:v>
                </c:pt>
                <c:pt idx="261">
                  <c:v>1290.5999999999999</c:v>
                </c:pt>
                <c:pt idx="262">
                  <c:v>1290.4000000000001</c:v>
                </c:pt>
                <c:pt idx="263">
                  <c:v>1293</c:v>
                </c:pt>
                <c:pt idx="264">
                  <c:v>1311.6</c:v>
                </c:pt>
                <c:pt idx="265">
                  <c:v>1301.8</c:v>
                </c:pt>
                <c:pt idx="266">
                  <c:v>1297</c:v>
                </c:pt>
                <c:pt idx="267">
                  <c:v>1296.4000000000001</c:v>
                </c:pt>
                <c:pt idx="268">
                  <c:v>1329.2</c:v>
                </c:pt>
                <c:pt idx="269">
                  <c:v>1318.1</c:v>
                </c:pt>
                <c:pt idx="270">
                  <c:v>1313.7</c:v>
                </c:pt>
                <c:pt idx="271">
                  <c:v>1316.9</c:v>
                </c:pt>
                <c:pt idx="272">
                  <c:v>1297.4000000000001</c:v>
                </c:pt>
                <c:pt idx="273">
                  <c:v>1281.3</c:v>
                </c:pt>
                <c:pt idx="274">
                  <c:v>1287.0999999999999</c:v>
                </c:pt>
                <c:pt idx="275">
                  <c:v>1282.7</c:v>
                </c:pt>
                <c:pt idx="276">
                  <c:v>1279.9000000000001</c:v>
                </c:pt>
                <c:pt idx="277">
                  <c:v>1253.8</c:v>
                </c:pt>
                <c:pt idx="278">
                  <c:v>1237</c:v>
                </c:pt>
                <c:pt idx="279">
                  <c:v>1246.8</c:v>
                </c:pt>
                <c:pt idx="280">
                  <c:v>1220.2</c:v>
                </c:pt>
                <c:pt idx="281">
                  <c:v>1221</c:v>
                </c:pt>
                <c:pt idx="282">
                  <c:v>1220.8</c:v>
                </c:pt>
                <c:pt idx="283">
                  <c:v>1206.4000000000001</c:v>
                </c:pt>
                <c:pt idx="284">
                  <c:v>1230.9000000000001</c:v>
                </c:pt>
                <c:pt idx="285">
                  <c:v>1232.5</c:v>
                </c:pt>
                <c:pt idx="286">
                  <c:v>1225.3</c:v>
                </c:pt>
                <c:pt idx="287">
                  <c:v>1218.0999999999999</c:v>
                </c:pt>
                <c:pt idx="288">
                  <c:v>1201.2</c:v>
                </c:pt>
                <c:pt idx="289">
                  <c:v>1191.5</c:v>
                </c:pt>
                <c:pt idx="290">
                  <c:v>1196.2</c:v>
                </c:pt>
                <c:pt idx="291">
                  <c:v>1195</c:v>
                </c:pt>
                <c:pt idx="292">
                  <c:v>1193.5999999999999</c:v>
                </c:pt>
                <c:pt idx="293">
                  <c:v>1200.3</c:v>
                </c:pt>
                <c:pt idx="294">
                  <c:v>1206.3</c:v>
                </c:pt>
                <c:pt idx="295">
                  <c:v>1176.5</c:v>
                </c:pt>
                <c:pt idx="296">
                  <c:v>1211.0999999999999</c:v>
                </c:pt>
                <c:pt idx="297">
                  <c:v>1214.2</c:v>
                </c:pt>
                <c:pt idx="298">
                  <c:v>1222.5999999999999</c:v>
                </c:pt>
                <c:pt idx="299">
                  <c:v>1229.5</c:v>
                </c:pt>
                <c:pt idx="300">
                  <c:v>1239.5999999999999</c:v>
                </c:pt>
                <c:pt idx="301">
                  <c:v>1254.3</c:v>
                </c:pt>
                <c:pt idx="302">
                  <c:v>1251.3</c:v>
                </c:pt>
                <c:pt idx="303">
                  <c:v>1267.4000000000001</c:v>
                </c:pt>
                <c:pt idx="304">
                  <c:v>1274.5999999999999</c:v>
                </c:pt>
                <c:pt idx="305">
                  <c:v>1298.0999999999999</c:v>
                </c:pt>
                <c:pt idx="306">
                  <c:v>1294.8</c:v>
                </c:pt>
                <c:pt idx="307">
                  <c:v>1303.3</c:v>
                </c:pt>
                <c:pt idx="308">
                  <c:v>1290.2</c:v>
                </c:pt>
                <c:pt idx="309">
                  <c:v>1319</c:v>
                </c:pt>
                <c:pt idx="310">
                  <c:v>1312.7</c:v>
                </c:pt>
                <c:pt idx="311">
                  <c:v>1320.3</c:v>
                </c:pt>
                <c:pt idx="312">
                  <c:v>1336.7</c:v>
                </c:pt>
                <c:pt idx="313">
                  <c:v>1344.8</c:v>
                </c:pt>
                <c:pt idx="314">
                  <c:v>1331.9</c:v>
                </c:pt>
                <c:pt idx="315">
                  <c:v>1322.8</c:v>
                </c:pt>
                <c:pt idx="316">
                  <c:v>1349.3</c:v>
                </c:pt>
                <c:pt idx="317">
                  <c:v>1311.3</c:v>
                </c:pt>
                <c:pt idx="318">
                  <c:v>1322.4</c:v>
                </c:pt>
                <c:pt idx="319">
                  <c:v>1321.1</c:v>
                </c:pt>
                <c:pt idx="320">
                  <c:v>1328.2</c:v>
                </c:pt>
                <c:pt idx="321">
                  <c:v>1353.2</c:v>
                </c:pt>
                <c:pt idx="322">
                  <c:v>1313.1</c:v>
                </c:pt>
                <c:pt idx="323">
                  <c:v>1333.7</c:v>
                </c:pt>
                <c:pt idx="324">
                  <c:v>1351.6</c:v>
                </c:pt>
                <c:pt idx="325">
                  <c:v>1331.9</c:v>
                </c:pt>
                <c:pt idx="326">
                  <c:v>1333.4</c:v>
                </c:pt>
                <c:pt idx="327">
                  <c:v>1320.3</c:v>
                </c:pt>
                <c:pt idx="328">
                  <c:v>1306.3</c:v>
                </c:pt>
                <c:pt idx="329">
                  <c:v>1275.4000000000001</c:v>
                </c:pt>
                <c:pt idx="330">
                  <c:v>1254.3</c:v>
                </c:pt>
                <c:pt idx="331">
                  <c:v>1245.2</c:v>
                </c:pt>
                <c:pt idx="332">
                  <c:v>1278.8</c:v>
                </c:pt>
                <c:pt idx="333">
                  <c:v>1286.7</c:v>
                </c:pt>
                <c:pt idx="334">
                  <c:v>1295.8</c:v>
                </c:pt>
                <c:pt idx="335">
                  <c:v>1272.4000000000001</c:v>
                </c:pt>
                <c:pt idx="336">
                  <c:v>1266.5</c:v>
                </c:pt>
                <c:pt idx="337">
                  <c:v>1268.5</c:v>
                </c:pt>
                <c:pt idx="338">
                  <c:v>1277.4000000000001</c:v>
                </c:pt>
                <c:pt idx="339">
                  <c:v>1301.5</c:v>
                </c:pt>
                <c:pt idx="340">
                  <c:v>1271.5999999999999</c:v>
                </c:pt>
                <c:pt idx="341">
                  <c:v>1281.5</c:v>
                </c:pt>
                <c:pt idx="342">
                  <c:v>1293.3</c:v>
                </c:pt>
                <c:pt idx="343">
                  <c:v>1320.4</c:v>
                </c:pt>
                <c:pt idx="344">
                  <c:v>1346</c:v>
                </c:pt>
                <c:pt idx="345">
                  <c:v>1324.5</c:v>
                </c:pt>
                <c:pt idx="346">
                  <c:v>1292.5</c:v>
                </c:pt>
                <c:pt idx="347">
                  <c:v>1285.7</c:v>
                </c:pt>
                <c:pt idx="348">
                  <c:v>1287.7</c:v>
                </c:pt>
                <c:pt idx="349">
                  <c:v>1258.3</c:v>
                </c:pt>
                <c:pt idx="350">
                  <c:v>1268.4000000000001</c:v>
                </c:pt>
                <c:pt idx="351">
                  <c:v>1254.3</c:v>
                </c:pt>
                <c:pt idx="352">
                  <c:v>1226.5999999999999</c:v>
                </c:pt>
                <c:pt idx="353">
                  <c:v>1208.5999999999999</c:v>
                </c:pt>
                <c:pt idx="354">
                  <c:v>1240.7</c:v>
                </c:pt>
                <c:pt idx="355">
                  <c:v>1256.2</c:v>
                </c:pt>
                <c:pt idx="356">
                  <c:v>1254</c:v>
                </c:pt>
                <c:pt idx="357">
                  <c:v>1268.5</c:v>
                </c:pt>
                <c:pt idx="358">
                  <c:v>1276.8</c:v>
                </c:pt>
                <c:pt idx="359">
                  <c:v>1267.5999999999999</c:v>
                </c:pt>
                <c:pt idx="360">
                  <c:v>1252.7</c:v>
                </c:pt>
                <c:pt idx="361">
                  <c:v>1226.2</c:v>
                </c:pt>
                <c:pt idx="362">
                  <c:v>1224.8</c:v>
                </c:pt>
                <c:pt idx="363">
                  <c:v>1266.0999999999999</c:v>
                </c:pt>
                <c:pt idx="364">
                  <c:v>1287.4000000000001</c:v>
                </c:pt>
                <c:pt idx="365">
                  <c:v>1285.9000000000001</c:v>
                </c:pt>
                <c:pt idx="366">
                  <c:v>1254.3</c:v>
                </c:pt>
                <c:pt idx="367">
                  <c:v>1247.3</c:v>
                </c:pt>
                <c:pt idx="368">
                  <c:v>1248.2</c:v>
                </c:pt>
                <c:pt idx="369">
                  <c:v>1229.8</c:v>
                </c:pt>
                <c:pt idx="370">
                  <c:v>1200.7</c:v>
                </c:pt>
                <c:pt idx="371">
                  <c:v>1225.5</c:v>
                </c:pt>
                <c:pt idx="372">
                  <c:v>1256.9000000000001</c:v>
                </c:pt>
                <c:pt idx="373">
                  <c:v>1237.5999999999999</c:v>
                </c:pt>
                <c:pt idx="374">
                  <c:v>1234.4000000000001</c:v>
                </c:pt>
                <c:pt idx="375">
                  <c:v>1218.5</c:v>
                </c:pt>
                <c:pt idx="376">
                  <c:v>1188.0999999999999</c:v>
                </c:pt>
                <c:pt idx="377">
                  <c:v>1204.3</c:v>
                </c:pt>
                <c:pt idx="378">
                  <c:v>1195.3</c:v>
                </c:pt>
                <c:pt idx="379">
                  <c:v>1171.9000000000001</c:v>
                </c:pt>
                <c:pt idx="380">
                  <c:v>1150</c:v>
                </c:pt>
                <c:pt idx="381">
                  <c:v>1131.9000000000001</c:v>
                </c:pt>
                <c:pt idx="382">
                  <c:v>1135.3</c:v>
                </c:pt>
                <c:pt idx="383">
                  <c:v>1159.4000000000001</c:v>
                </c:pt>
                <c:pt idx="384">
                  <c:v>1175.0999999999999</c:v>
                </c:pt>
                <c:pt idx="385">
                  <c:v>1178.2</c:v>
                </c:pt>
                <c:pt idx="386">
                  <c:v>1208.5</c:v>
                </c:pt>
                <c:pt idx="387">
                  <c:v>1223.5</c:v>
                </c:pt>
                <c:pt idx="388">
                  <c:v>1303.3</c:v>
                </c:pt>
                <c:pt idx="389">
                  <c:v>1275.5</c:v>
                </c:pt>
                <c:pt idx="390">
                  <c:v>1265.9000000000001</c:v>
                </c:pt>
                <c:pt idx="391">
                  <c:v>1253.0999999999999</c:v>
                </c:pt>
                <c:pt idx="392">
                  <c:v>1248.9000000000001</c:v>
                </c:pt>
                <c:pt idx="393">
                  <c:v>1313.3</c:v>
                </c:pt>
                <c:pt idx="394">
                  <c:v>1337.2</c:v>
                </c:pt>
                <c:pt idx="395">
                  <c:v>1305.8</c:v>
                </c:pt>
                <c:pt idx="396">
                  <c:v>1330.1</c:v>
                </c:pt>
                <c:pt idx="397">
                  <c:v>1322.1</c:v>
                </c:pt>
                <c:pt idx="398">
                  <c:v>1321.5</c:v>
                </c:pt>
                <c:pt idx="399">
                  <c:v>1340.4</c:v>
                </c:pt>
                <c:pt idx="400">
                  <c:v>1335.8</c:v>
                </c:pt>
                <c:pt idx="401">
                  <c:v>1336.4</c:v>
                </c:pt>
                <c:pt idx="402">
                  <c:v>1349</c:v>
                </c:pt>
                <c:pt idx="403">
                  <c:v>1323.1</c:v>
                </c:pt>
                <c:pt idx="404">
                  <c:v>1326.5</c:v>
                </c:pt>
                <c:pt idx="405">
                  <c:v>1356.6</c:v>
                </c:pt>
                <c:pt idx="406">
                  <c:v>1336.7</c:v>
                </c:pt>
                <c:pt idx="407">
                  <c:v>1320</c:v>
                </c:pt>
                <c:pt idx="408">
                  <c:v>1292.5</c:v>
                </c:pt>
                <c:pt idx="409">
                  <c:v>1273.4000000000001</c:v>
                </c:pt>
                <c:pt idx="410">
                  <c:v>1240.0999999999999</c:v>
                </c:pt>
                <c:pt idx="411">
                  <c:v>1213.8</c:v>
                </c:pt>
                <c:pt idx="412">
                  <c:v>1252.4000000000001</c:v>
                </c:pt>
                <c:pt idx="413">
                  <c:v>1271.9000000000001</c:v>
                </c:pt>
                <c:pt idx="414">
                  <c:v>1292.9000000000001</c:v>
                </c:pt>
                <c:pt idx="415">
                  <c:v>1289.2</c:v>
                </c:pt>
                <c:pt idx="416">
                  <c:v>1228.7</c:v>
                </c:pt>
                <c:pt idx="417">
                  <c:v>1233.0999999999999</c:v>
                </c:pt>
                <c:pt idx="418">
                  <c:v>1242.5</c:v>
                </c:pt>
                <c:pt idx="419">
                  <c:v>1222.2</c:v>
                </c:pt>
                <c:pt idx="420">
                  <c:v>1221.4000000000001</c:v>
                </c:pt>
                <c:pt idx="421">
                  <c:v>1253.8</c:v>
                </c:pt>
                <c:pt idx="422">
                  <c:v>1258.7</c:v>
                </c:pt>
                <c:pt idx="423">
                  <c:v>1269.9000000000001</c:v>
                </c:pt>
                <c:pt idx="424">
                  <c:v>1219.8</c:v>
                </c:pt>
                <c:pt idx="425">
                  <c:v>1230.4000000000001</c:v>
                </c:pt>
                <c:pt idx="426">
                  <c:v>1239.0999999999999</c:v>
                </c:pt>
                <c:pt idx="427">
                  <c:v>1157.8</c:v>
                </c:pt>
                <c:pt idx="428">
                  <c:v>1116.4000000000001</c:v>
                </c:pt>
                <c:pt idx="429">
                  <c:v>1097.2</c:v>
                </c:pt>
                <c:pt idx="430">
                  <c:v>1091.5</c:v>
                </c:pt>
                <c:pt idx="431">
                  <c:v>1097.8</c:v>
                </c:pt>
                <c:pt idx="432">
                  <c:v>1060.3</c:v>
                </c:pt>
                <c:pt idx="433">
                  <c:v>1077.2</c:v>
                </c:pt>
                <c:pt idx="434">
                  <c:v>1066.2</c:v>
                </c:pt>
                <c:pt idx="435">
                  <c:v>1076.9000000000001</c:v>
                </c:pt>
                <c:pt idx="436">
                  <c:v>1084.5</c:v>
                </c:pt>
                <c:pt idx="437">
                  <c:v>1056.2</c:v>
                </c:pt>
                <c:pt idx="438">
                  <c:v>1076.4000000000001</c:v>
                </c:pt>
                <c:pt idx="439">
                  <c:v>1080.8</c:v>
                </c:pt>
                <c:pt idx="440">
                  <c:v>1087.5999999999999</c:v>
                </c:pt>
                <c:pt idx="441">
                  <c:v>1141.5</c:v>
                </c:pt>
                <c:pt idx="442">
                  <c:v>1163.3</c:v>
                </c:pt>
                <c:pt idx="443">
                  <c:v>1183.5999999999999</c:v>
                </c:pt>
                <c:pt idx="444">
                  <c:v>1156.3</c:v>
                </c:pt>
                <c:pt idx="445">
                  <c:v>1137.0999999999999</c:v>
                </c:pt>
                <c:pt idx="446">
                  <c:v>1146</c:v>
                </c:pt>
                <c:pt idx="447">
                  <c:v>1138.0999999999999</c:v>
                </c:pt>
                <c:pt idx="448">
                  <c:v>1103.5</c:v>
                </c:pt>
                <c:pt idx="449">
                  <c:v>1120.5999999999999</c:v>
                </c:pt>
                <c:pt idx="450">
                  <c:v>1133.0999999999999</c:v>
                </c:pt>
                <c:pt idx="451">
                  <c:v>1159.5999999999999</c:v>
                </c:pt>
                <c:pt idx="452">
                  <c:v>1112.9000000000001</c:v>
                </c:pt>
                <c:pt idx="453">
                  <c:v>1094.0999999999999</c:v>
                </c:pt>
                <c:pt idx="454">
                  <c:v>1094.9000000000001</c:v>
                </c:pt>
                <c:pt idx="455">
                  <c:v>1085.5999999999999</c:v>
                </c:pt>
                <c:pt idx="456">
                  <c:v>1131.8</c:v>
                </c:pt>
                <c:pt idx="457">
                  <c:v>1157.7</c:v>
                </c:pt>
                <c:pt idx="458">
                  <c:v>1163</c:v>
                </c:pt>
                <c:pt idx="459">
                  <c:v>1172.9000000000001</c:v>
                </c:pt>
                <c:pt idx="460">
                  <c:v>1201.5</c:v>
                </c:pt>
                <c:pt idx="461">
                  <c:v>1178.8</c:v>
                </c:pt>
                <c:pt idx="462">
                  <c:v>1167.8</c:v>
                </c:pt>
                <c:pt idx="463">
                  <c:v>1189.4000000000001</c:v>
                </c:pt>
                <c:pt idx="464">
                  <c:v>1204.3</c:v>
                </c:pt>
                <c:pt idx="465">
                  <c:v>1225.5</c:v>
                </c:pt>
                <c:pt idx="466">
                  <c:v>1189.0999999999999</c:v>
                </c:pt>
                <c:pt idx="467">
                  <c:v>1174.5</c:v>
                </c:pt>
                <c:pt idx="468">
                  <c:v>1175.2</c:v>
                </c:pt>
                <c:pt idx="469">
                  <c:v>1202.9000000000001</c:v>
                </c:pt>
                <c:pt idx="470">
                  <c:v>1204.5999999999999</c:v>
                </c:pt>
                <c:pt idx="471">
                  <c:v>1200.9000000000001</c:v>
                </c:pt>
                <c:pt idx="472">
                  <c:v>1199.8</c:v>
                </c:pt>
                <c:pt idx="473">
                  <c:v>1184.8</c:v>
                </c:pt>
                <c:pt idx="474">
                  <c:v>1152.5999999999999</c:v>
                </c:pt>
                <c:pt idx="475">
                  <c:v>1164.0999999999999</c:v>
                </c:pt>
                <c:pt idx="476">
                  <c:v>1212.5999999999999</c:v>
                </c:pt>
                <c:pt idx="477">
                  <c:v>1204.4000000000001</c:v>
                </c:pt>
                <c:pt idx="478">
                  <c:v>1226.5</c:v>
                </c:pt>
                <c:pt idx="479">
                  <c:v>1233.9000000000001</c:v>
                </c:pt>
                <c:pt idx="480">
                  <c:v>1278.5</c:v>
                </c:pt>
                <c:pt idx="481">
                  <c:v>1292.5999999999999</c:v>
                </c:pt>
                <c:pt idx="482">
                  <c:v>1276.9000000000001</c:v>
                </c:pt>
                <c:pt idx="483">
                  <c:v>1216</c:v>
                </c:pt>
                <c:pt idx="484">
                  <c:v>1186</c:v>
                </c:pt>
                <c:pt idx="485">
                  <c:v>1195.3</c:v>
                </c:pt>
                <c:pt idx="486">
                  <c:v>1195.9000000000001</c:v>
                </c:pt>
                <c:pt idx="487">
                  <c:v>1222</c:v>
                </c:pt>
                <c:pt idx="488">
                  <c:v>1190.0999999999999</c:v>
                </c:pt>
                <c:pt idx="489">
                  <c:v>1175.2</c:v>
                </c:pt>
                <c:pt idx="490">
                  <c:v>1197.5</c:v>
                </c:pt>
                <c:pt idx="491">
                  <c:v>1185</c:v>
                </c:pt>
                <c:pt idx="492">
                  <c:v>1169.5999999999999</c:v>
                </c:pt>
                <c:pt idx="493">
                  <c:v>1171.0999999999999</c:v>
                </c:pt>
                <c:pt idx="494">
                  <c:v>1231.2</c:v>
                </c:pt>
                <c:pt idx="495">
                  <c:v>1238.3</c:v>
                </c:pt>
                <c:pt idx="496">
                  <c:v>1221</c:v>
                </c:pt>
                <c:pt idx="497">
                  <c:v>1192.2</c:v>
                </c:pt>
                <c:pt idx="498">
                  <c:v>1214.0999999999999</c:v>
                </c:pt>
                <c:pt idx="499">
                  <c:v>1215.3</c:v>
                </c:pt>
                <c:pt idx="500">
                  <c:v>1229.9000000000001</c:v>
                </c:pt>
                <c:pt idx="501">
                  <c:v>1265.8</c:v>
                </c:pt>
                <c:pt idx="502">
                  <c:v>1285.8</c:v>
                </c:pt>
                <c:pt idx="503">
                  <c:v>1278.5999999999999</c:v>
                </c:pt>
                <c:pt idx="504">
                  <c:v>1304.5</c:v>
                </c:pt>
                <c:pt idx="505">
                  <c:v>1308.9000000000001</c:v>
                </c:pt>
                <c:pt idx="506">
                  <c:v>1293.5999999999999</c:v>
                </c:pt>
                <c:pt idx="507">
                  <c:v>1303.0999999999999</c:v>
                </c:pt>
                <c:pt idx="508">
                  <c:v>1309.2</c:v>
                </c:pt>
                <c:pt idx="509">
                  <c:v>1337</c:v>
                </c:pt>
                <c:pt idx="510">
                  <c:v>1320.4</c:v>
                </c:pt>
                <c:pt idx="511">
                  <c:v>1319</c:v>
                </c:pt>
                <c:pt idx="512">
                  <c:v>1316.2</c:v>
                </c:pt>
                <c:pt idx="513">
                  <c:v>1273.7</c:v>
                </c:pt>
                <c:pt idx="514">
                  <c:v>1252.0999999999999</c:v>
                </c:pt>
                <c:pt idx="515">
                  <c:v>1245.5999999999999</c:v>
                </c:pt>
                <c:pt idx="516">
                  <c:v>1291.5999999999999</c:v>
                </c:pt>
                <c:pt idx="517">
                  <c:v>1293.3</c:v>
                </c:pt>
                <c:pt idx="518">
                  <c:v>1287.3</c:v>
                </c:pt>
                <c:pt idx="519">
                  <c:v>1302.5999999999999</c:v>
                </c:pt>
                <c:pt idx="520">
                  <c:v>1300.7</c:v>
                </c:pt>
                <c:pt idx="521">
                  <c:v>1293.4000000000001</c:v>
                </c:pt>
                <c:pt idx="522">
                  <c:v>1318.7</c:v>
                </c:pt>
                <c:pt idx="523">
                  <c:v>1303.2</c:v>
                </c:pt>
                <c:pt idx="524">
                  <c:v>1293.8</c:v>
                </c:pt>
                <c:pt idx="525">
                  <c:v>1336</c:v>
                </c:pt>
                <c:pt idx="526">
                  <c:v>1379</c:v>
                </c:pt>
                <c:pt idx="527">
                  <c:v>1338.1</c:v>
                </c:pt>
                <c:pt idx="528">
                  <c:v>1321.4</c:v>
                </c:pt>
                <c:pt idx="529">
                  <c:v>1323.9</c:v>
                </c:pt>
                <c:pt idx="530">
                  <c:v>1319</c:v>
                </c:pt>
                <c:pt idx="531">
                  <c:v>1263.3</c:v>
                </c:pt>
                <c:pt idx="532">
                  <c:v>1240.0999999999999</c:v>
                </c:pt>
                <c:pt idx="533">
                  <c:v>1264.5</c:v>
                </c:pt>
                <c:pt idx="534">
                  <c:v>1251.7</c:v>
                </c:pt>
                <c:pt idx="535">
                  <c:v>1246.7</c:v>
                </c:pt>
                <c:pt idx="536">
                  <c:v>1238.4000000000001</c:v>
                </c:pt>
                <c:pt idx="537">
                  <c:v>1216.0999999999999</c:v>
                </c:pt>
                <c:pt idx="538">
                  <c:v>1205.0999999999999</c:v>
                </c:pt>
                <c:pt idx="539">
                  <c:v>1235.7</c:v>
                </c:pt>
                <c:pt idx="540">
                  <c:v>1230.3</c:v>
                </c:pt>
                <c:pt idx="541">
                  <c:v>1250.5999999999999</c:v>
                </c:pt>
                <c:pt idx="542">
                  <c:v>1244</c:v>
                </c:pt>
                <c:pt idx="543">
                  <c:v>1287.3</c:v>
                </c:pt>
                <c:pt idx="544">
                  <c:v>1284.5</c:v>
                </c:pt>
                <c:pt idx="545">
                  <c:v>1313.1</c:v>
                </c:pt>
                <c:pt idx="546">
                  <c:v>1352.4</c:v>
                </c:pt>
                <c:pt idx="547">
                  <c:v>1314.4</c:v>
                </c:pt>
                <c:pt idx="548">
                  <c:v>1268</c:v>
                </c:pt>
                <c:pt idx="549">
                  <c:v>1309.7</c:v>
                </c:pt>
                <c:pt idx="550">
                  <c:v>1338.4</c:v>
                </c:pt>
                <c:pt idx="551">
                  <c:v>1332.5</c:v>
                </c:pt>
                <c:pt idx="552">
                  <c:v>1308.4000000000001</c:v>
                </c:pt>
                <c:pt idx="553">
                  <c:v>1386.7</c:v>
                </c:pt>
                <c:pt idx="554">
                  <c:v>1396.1</c:v>
                </c:pt>
                <c:pt idx="555">
                  <c:v>1395.7</c:v>
                </c:pt>
                <c:pt idx="556">
                  <c:v>1371.7</c:v>
                </c:pt>
                <c:pt idx="557">
                  <c:v>1312.9</c:v>
                </c:pt>
                <c:pt idx="558">
                  <c:v>1310.5999999999999</c:v>
                </c:pt>
                <c:pt idx="559">
                  <c:v>1321.7</c:v>
                </c:pt>
                <c:pt idx="560">
                  <c:v>1293.3</c:v>
                </c:pt>
                <c:pt idx="561">
                  <c:v>1277.8</c:v>
                </c:pt>
                <c:pt idx="562">
                  <c:v>1212.9000000000001</c:v>
                </c:pt>
                <c:pt idx="563">
                  <c:v>1223.8</c:v>
                </c:pt>
                <c:pt idx="564">
                  <c:v>1291.5999999999999</c:v>
                </c:pt>
                <c:pt idx="565">
                  <c:v>1387.3</c:v>
                </c:pt>
                <c:pt idx="566">
                  <c:v>1383</c:v>
                </c:pt>
                <c:pt idx="567">
                  <c:v>1392.6</c:v>
                </c:pt>
                <c:pt idx="568">
                  <c:v>1386.8</c:v>
                </c:pt>
                <c:pt idx="569">
                  <c:v>1364.9</c:v>
                </c:pt>
                <c:pt idx="570">
                  <c:v>1436.8</c:v>
                </c:pt>
                <c:pt idx="571">
                  <c:v>1464.3</c:v>
                </c:pt>
                <c:pt idx="572">
                  <c:v>1453.6</c:v>
                </c:pt>
                <c:pt idx="573">
                  <c:v>1395.3</c:v>
                </c:pt>
                <c:pt idx="574">
                  <c:v>1501</c:v>
                </c:pt>
                <c:pt idx="575">
                  <c:v>1575.4</c:v>
                </c:pt>
                <c:pt idx="576">
                  <c:v>1594.8</c:v>
                </c:pt>
                <c:pt idx="577">
                  <c:v>1606.2</c:v>
                </c:pt>
                <c:pt idx="578">
                  <c:v>1592.5</c:v>
                </c:pt>
                <c:pt idx="579">
                  <c:v>1576.6</c:v>
                </c:pt>
                <c:pt idx="580">
                  <c:v>1571.9</c:v>
                </c:pt>
                <c:pt idx="581">
                  <c:v>1572.4</c:v>
                </c:pt>
                <c:pt idx="582">
                  <c:v>1608.8</c:v>
                </c:pt>
                <c:pt idx="583">
                  <c:v>1666</c:v>
                </c:pt>
                <c:pt idx="584">
                  <c:v>1669.4</c:v>
                </c:pt>
                <c:pt idx="585">
                  <c:v>1656.4</c:v>
                </c:pt>
                <c:pt idx="586">
                  <c:v>1686.6</c:v>
                </c:pt>
                <c:pt idx="587">
                  <c:v>1660</c:v>
                </c:pt>
                <c:pt idx="588">
                  <c:v>1648.1</c:v>
                </c:pt>
                <c:pt idx="589">
                  <c:v>1654.9</c:v>
                </c:pt>
                <c:pt idx="590">
                  <c:v>1659.1</c:v>
                </c:pt>
                <c:pt idx="591">
                  <c:v>1695.8</c:v>
                </c:pt>
                <c:pt idx="592">
                  <c:v>1704</c:v>
                </c:pt>
                <c:pt idx="593">
                  <c:v>1710.9</c:v>
                </c:pt>
                <c:pt idx="594">
                  <c:v>1751.3</c:v>
                </c:pt>
                <c:pt idx="595">
                  <c:v>1714.3</c:v>
                </c:pt>
                <c:pt idx="596">
                  <c:v>1730.3</c:v>
                </c:pt>
                <c:pt idx="597">
                  <c:v>1674.1</c:v>
                </c:pt>
                <c:pt idx="598">
                  <c:v>1710.9</c:v>
                </c:pt>
                <c:pt idx="599">
                  <c:v>1722.8</c:v>
                </c:pt>
                <c:pt idx="600">
                  <c:v>1758</c:v>
                </c:pt>
                <c:pt idx="601">
                  <c:v>1778.6</c:v>
                </c:pt>
                <c:pt idx="602">
                  <c:v>1771.1</c:v>
                </c:pt>
                <c:pt idx="603">
                  <c:v>1775.5</c:v>
                </c:pt>
                <c:pt idx="604">
                  <c:v>1769.8</c:v>
                </c:pt>
                <c:pt idx="605">
                  <c:v>1737.5</c:v>
                </c:pt>
                <c:pt idx="606">
                  <c:v>1684.6</c:v>
                </c:pt>
                <c:pt idx="607">
                  <c:v>1669.8</c:v>
                </c:pt>
                <c:pt idx="608">
                  <c:v>1616.3</c:v>
                </c:pt>
                <c:pt idx="609">
                  <c:v>1619.7</c:v>
                </c:pt>
                <c:pt idx="610">
                  <c:v>1606</c:v>
                </c:pt>
                <c:pt idx="611">
                  <c:v>1617.9</c:v>
                </c:pt>
                <c:pt idx="612">
                  <c:v>1582.5</c:v>
                </c:pt>
                <c:pt idx="613">
                  <c:v>1591.6</c:v>
                </c:pt>
                <c:pt idx="614">
                  <c:v>1578.4</c:v>
                </c:pt>
                <c:pt idx="615">
                  <c:v>1603.5</c:v>
                </c:pt>
                <c:pt idx="616">
                  <c:v>1566</c:v>
                </c:pt>
                <c:pt idx="617">
                  <c:v>1627</c:v>
                </c:pt>
                <c:pt idx="618">
                  <c:v>1590.1</c:v>
                </c:pt>
                <c:pt idx="619">
                  <c:v>1620.5</c:v>
                </c:pt>
                <c:pt idx="620">
                  <c:v>1568.8</c:v>
                </c:pt>
                <c:pt idx="621">
                  <c:v>1591.6</c:v>
                </c:pt>
                <c:pt idx="622">
                  <c:v>1583.6</c:v>
                </c:pt>
                <c:pt idx="623">
                  <c:v>1644.7</c:v>
                </c:pt>
                <c:pt idx="624">
                  <c:v>1664</c:v>
                </c:pt>
                <c:pt idx="625">
                  <c:v>1642.1</c:v>
                </c:pt>
                <c:pt idx="626">
                  <c:v>1659.1</c:v>
                </c:pt>
                <c:pt idx="627">
                  <c:v>1628.5</c:v>
                </c:pt>
                <c:pt idx="628">
                  <c:v>1669.3</c:v>
                </c:pt>
                <c:pt idx="629">
                  <c:v>1662.3</c:v>
                </c:pt>
                <c:pt idx="630">
                  <c:v>1655.5</c:v>
                </c:pt>
                <c:pt idx="631">
                  <c:v>1710.9</c:v>
                </c:pt>
                <c:pt idx="632">
                  <c:v>1708.8</c:v>
                </c:pt>
                <c:pt idx="633">
                  <c:v>1775.1</c:v>
                </c:pt>
                <c:pt idx="634">
                  <c:v>1724.5</c:v>
                </c:pt>
                <c:pt idx="635">
                  <c:v>1723.3</c:v>
                </c:pt>
                <c:pt idx="636">
                  <c:v>1737.9</c:v>
                </c:pt>
                <c:pt idx="637">
                  <c:v>1731.8</c:v>
                </c:pt>
                <c:pt idx="638">
                  <c:v>1663.7</c:v>
                </c:pt>
                <c:pt idx="639">
                  <c:v>1630.4</c:v>
                </c:pt>
                <c:pt idx="640">
                  <c:v>1616.1</c:v>
                </c:pt>
                <c:pt idx="641">
                  <c:v>1565.8</c:v>
                </c:pt>
                <c:pt idx="642">
                  <c:v>1604.7</c:v>
                </c:pt>
                <c:pt idx="643">
                  <c:v>1595.6</c:v>
                </c:pt>
                <c:pt idx="644">
                  <c:v>1712.8</c:v>
                </c:pt>
                <c:pt idx="645">
                  <c:v>1747</c:v>
                </c:pt>
                <c:pt idx="646">
                  <c:v>1685.5</c:v>
                </c:pt>
                <c:pt idx="647">
                  <c:v>1724.7</c:v>
                </c:pt>
                <c:pt idx="648">
                  <c:v>1787.5</c:v>
                </c:pt>
                <c:pt idx="649">
                  <c:v>1755.3</c:v>
                </c:pt>
                <c:pt idx="650">
                  <c:v>1746.2</c:v>
                </c:pt>
                <c:pt idx="651">
                  <c:v>1635.1</c:v>
                </c:pt>
                <c:pt idx="652">
                  <c:v>1681.8</c:v>
                </c:pt>
                <c:pt idx="653">
                  <c:v>1634.5</c:v>
                </c:pt>
                <c:pt idx="654">
                  <c:v>1620.4</c:v>
                </c:pt>
                <c:pt idx="655">
                  <c:v>1637.5</c:v>
                </c:pt>
                <c:pt idx="656">
                  <c:v>1812.1</c:v>
                </c:pt>
                <c:pt idx="657">
                  <c:v>1856.4</c:v>
                </c:pt>
                <c:pt idx="658">
                  <c:v>1873.7</c:v>
                </c:pt>
                <c:pt idx="659">
                  <c:v>1794.1</c:v>
                </c:pt>
                <c:pt idx="660">
                  <c:v>1848.9</c:v>
                </c:pt>
                <c:pt idx="661">
                  <c:v>1740.2</c:v>
                </c:pt>
                <c:pt idx="662">
                  <c:v>1648.8</c:v>
                </c:pt>
                <c:pt idx="663">
                  <c:v>1628.3</c:v>
                </c:pt>
                <c:pt idx="664">
                  <c:v>1601.3</c:v>
                </c:pt>
                <c:pt idx="665">
                  <c:v>1589.8</c:v>
                </c:pt>
                <c:pt idx="666">
                  <c:v>1541.2</c:v>
                </c:pt>
                <c:pt idx="667">
                  <c:v>1482.3</c:v>
                </c:pt>
                <c:pt idx="668">
                  <c:v>1500.5</c:v>
                </c:pt>
                <c:pt idx="669">
                  <c:v>1538.6</c:v>
                </c:pt>
                <c:pt idx="670">
                  <c:v>1528.6</c:v>
                </c:pt>
                <c:pt idx="671">
                  <c:v>1541.7</c:v>
                </c:pt>
                <c:pt idx="672">
                  <c:v>1536.3</c:v>
                </c:pt>
                <c:pt idx="673">
                  <c:v>1508.8</c:v>
                </c:pt>
                <c:pt idx="674">
                  <c:v>1493.4</c:v>
                </c:pt>
                <c:pt idx="675">
                  <c:v>1491.2</c:v>
                </c:pt>
                <c:pt idx="676">
                  <c:v>1556</c:v>
                </c:pt>
                <c:pt idx="677">
                  <c:v>1503.2</c:v>
                </c:pt>
                <c:pt idx="678">
                  <c:v>1485.3</c:v>
                </c:pt>
                <c:pt idx="679">
                  <c:v>1473.4</c:v>
                </c:pt>
                <c:pt idx="680">
                  <c:v>1428.1</c:v>
                </c:pt>
                <c:pt idx="681">
                  <c:v>1426.1</c:v>
                </c:pt>
                <c:pt idx="682">
                  <c:v>1415.9</c:v>
                </c:pt>
                <c:pt idx="683">
                  <c:v>1421.5</c:v>
                </c:pt>
                <c:pt idx="684">
                  <c:v>1428.2</c:v>
                </c:pt>
                <c:pt idx="685">
                  <c:v>1408.7</c:v>
                </c:pt>
                <c:pt idx="686">
                  <c:v>1388.2</c:v>
                </c:pt>
                <c:pt idx="687">
                  <c:v>1359.9</c:v>
                </c:pt>
                <c:pt idx="688">
                  <c:v>1348.3</c:v>
                </c:pt>
                <c:pt idx="689">
                  <c:v>1340.7</c:v>
                </c:pt>
                <c:pt idx="690">
                  <c:v>1341</c:v>
                </c:pt>
                <c:pt idx="691">
                  <c:v>1360.4</c:v>
                </c:pt>
                <c:pt idx="692">
                  <c:v>1368.5</c:v>
                </c:pt>
                <c:pt idx="693">
                  <c:v>1421.1</c:v>
                </c:pt>
                <c:pt idx="694">
                  <c:v>1380</c:v>
                </c:pt>
                <c:pt idx="695">
                  <c:v>1378.6</c:v>
                </c:pt>
                <c:pt idx="696">
                  <c:v>1384.3</c:v>
                </c:pt>
                <c:pt idx="697">
                  <c:v>1405.4</c:v>
                </c:pt>
                <c:pt idx="698">
                  <c:v>1362.3</c:v>
                </c:pt>
                <c:pt idx="699">
                  <c:v>1352.2</c:v>
                </c:pt>
                <c:pt idx="700">
                  <c:v>1365.4</c:v>
                </c:pt>
                <c:pt idx="701">
                  <c:v>1397.3</c:v>
                </c:pt>
                <c:pt idx="702">
                  <c:v>1357.1</c:v>
                </c:pt>
                <c:pt idx="703">
                  <c:v>1324.4</c:v>
                </c:pt>
                <c:pt idx="704">
                  <c:v>1371.1</c:v>
                </c:pt>
                <c:pt idx="705">
                  <c:v>1344.2</c:v>
                </c:pt>
                <c:pt idx="706">
                  <c:v>1316.1</c:v>
                </c:pt>
                <c:pt idx="707">
                  <c:v>1296</c:v>
                </c:pt>
                <c:pt idx="708">
                  <c:v>1275.5999999999999</c:v>
                </c:pt>
                <c:pt idx="709">
                  <c:v>1244.5</c:v>
                </c:pt>
                <c:pt idx="710">
                  <c:v>1249.2</c:v>
                </c:pt>
                <c:pt idx="711">
                  <c:v>1236</c:v>
                </c:pt>
                <c:pt idx="712">
                  <c:v>1227.2</c:v>
                </c:pt>
                <c:pt idx="713">
                  <c:v>1214.9000000000001</c:v>
                </c:pt>
                <c:pt idx="714">
                  <c:v>1203.4000000000001</c:v>
                </c:pt>
                <c:pt idx="715">
                  <c:v>1181.7</c:v>
                </c:pt>
                <c:pt idx="716">
                  <c:v>1187.7</c:v>
                </c:pt>
                <c:pt idx="717">
                  <c:v>1188</c:v>
                </c:pt>
                <c:pt idx="718">
                  <c:v>1209.5999999999999</c:v>
                </c:pt>
                <c:pt idx="719">
                  <c:v>1207.4000000000001</c:v>
                </c:pt>
                <c:pt idx="720">
                  <c:v>1255.8</c:v>
                </c:pt>
                <c:pt idx="721">
                  <c:v>1257.2</c:v>
                </c:pt>
                <c:pt idx="722">
                  <c:v>1228.9000000000001</c:v>
                </c:pt>
                <c:pt idx="723">
                  <c:v>1216.2</c:v>
                </c:pt>
                <c:pt idx="724">
                  <c:v>1212.2</c:v>
                </c:pt>
                <c:pt idx="725">
                  <c:v>1175.7</c:v>
                </c:pt>
                <c:pt idx="726">
                  <c:v>1227.4000000000001</c:v>
                </c:pt>
                <c:pt idx="727">
                  <c:v>1210</c:v>
                </c:pt>
                <c:pt idx="728">
                  <c:v>1180.0999999999999</c:v>
                </c:pt>
                <c:pt idx="729">
                  <c:v>1153.0999999999999</c:v>
                </c:pt>
                <c:pt idx="730">
                  <c:v>1136.3</c:v>
                </c:pt>
                <c:pt idx="731">
                  <c:v>1161.0999999999999</c:v>
                </c:pt>
                <c:pt idx="732">
                  <c:v>1125.0999999999999</c:v>
                </c:pt>
                <c:pt idx="733">
                  <c:v>1104.2</c:v>
                </c:pt>
                <c:pt idx="734">
                  <c:v>1107.4000000000001</c:v>
                </c:pt>
                <c:pt idx="735">
                  <c:v>1101.5</c:v>
                </c:pt>
                <c:pt idx="736">
                  <c:v>1134.8</c:v>
                </c:pt>
                <c:pt idx="737">
                  <c:v>1118.3</c:v>
                </c:pt>
                <c:pt idx="738">
                  <c:v>1121.3</c:v>
                </c:pt>
                <c:pt idx="739">
                  <c:v>1089.5</c:v>
                </c:pt>
                <c:pt idx="740">
                  <c:v>1052.2</c:v>
                </c:pt>
                <c:pt idx="741">
                  <c:v>1083</c:v>
                </c:pt>
                <c:pt idx="742">
                  <c:v>1089.2</c:v>
                </c:pt>
                <c:pt idx="743">
                  <c:v>1130.0999999999999</c:v>
                </c:pt>
                <c:pt idx="744">
                  <c:v>1138.2</c:v>
                </c:pt>
                <c:pt idx="745">
                  <c:v>1095.2</c:v>
                </c:pt>
                <c:pt idx="746">
                  <c:v>1104.0999999999999</c:v>
                </c:pt>
                <c:pt idx="747">
                  <c:v>1110.8</c:v>
                </c:pt>
                <c:pt idx="748">
                  <c:v>1119.4000000000001</c:v>
                </c:pt>
                <c:pt idx="749">
                  <c:v>1168.8</c:v>
                </c:pt>
                <c:pt idx="750">
                  <c:v>1174.2</c:v>
                </c:pt>
                <c:pt idx="751">
                  <c:v>1146.4000000000001</c:v>
                </c:pt>
                <c:pt idx="752">
                  <c:v>1116.0999999999999</c:v>
                </c:pt>
                <c:pt idx="753">
                  <c:v>1095.0999999999999</c:v>
                </c:pt>
                <c:pt idx="754">
                  <c:v>1039.7</c:v>
                </c:pt>
                <c:pt idx="755">
                  <c:v>1055.5999999999999</c:v>
                </c:pt>
                <c:pt idx="756">
                  <c:v>1050.7</c:v>
                </c:pt>
                <c:pt idx="757">
                  <c:v>1047.8</c:v>
                </c:pt>
                <c:pt idx="758">
                  <c:v>1003.2</c:v>
                </c:pt>
                <c:pt idx="759">
                  <c:v>990.2</c:v>
                </c:pt>
                <c:pt idx="760">
                  <c:v>1009.2</c:v>
                </c:pt>
                <c:pt idx="761">
                  <c:v>1004.9</c:v>
                </c:pt>
                <c:pt idx="762">
                  <c:v>994.9</c:v>
                </c:pt>
                <c:pt idx="763">
                  <c:v>957</c:v>
                </c:pt>
                <c:pt idx="764">
                  <c:v>953.2</c:v>
                </c:pt>
                <c:pt idx="765">
                  <c:v>947</c:v>
                </c:pt>
                <c:pt idx="766">
                  <c:v>957.3</c:v>
                </c:pt>
                <c:pt idx="767">
                  <c:v>953.7</c:v>
                </c:pt>
                <c:pt idx="768">
                  <c:v>952.8</c:v>
                </c:pt>
                <c:pt idx="769">
                  <c:v>937.2</c:v>
                </c:pt>
                <c:pt idx="770">
                  <c:v>912.2</c:v>
                </c:pt>
                <c:pt idx="771">
                  <c:v>930.7</c:v>
                </c:pt>
                <c:pt idx="772">
                  <c:v>940.7</c:v>
                </c:pt>
                <c:pt idx="773">
                  <c:v>935.6</c:v>
                </c:pt>
                <c:pt idx="774">
                  <c:v>940.1</c:v>
                </c:pt>
                <c:pt idx="775">
                  <c:v>961.7</c:v>
                </c:pt>
                <c:pt idx="776">
                  <c:v>978.8</c:v>
                </c:pt>
                <c:pt idx="777">
                  <c:v>958.5</c:v>
                </c:pt>
                <c:pt idx="778">
                  <c:v>930.9</c:v>
                </c:pt>
                <c:pt idx="779">
                  <c:v>914.4</c:v>
                </c:pt>
                <c:pt idx="780">
                  <c:v>887.6</c:v>
                </c:pt>
                <c:pt idx="781">
                  <c:v>913.6</c:v>
                </c:pt>
                <c:pt idx="782">
                  <c:v>867.4</c:v>
                </c:pt>
                <c:pt idx="783">
                  <c:v>882.2</c:v>
                </c:pt>
                <c:pt idx="784">
                  <c:v>895.6</c:v>
                </c:pt>
                <c:pt idx="785">
                  <c:v>923</c:v>
                </c:pt>
                <c:pt idx="786">
                  <c:v>955.8</c:v>
                </c:pt>
                <c:pt idx="787">
                  <c:v>929.8</c:v>
                </c:pt>
                <c:pt idx="788">
                  <c:v>942.1</c:v>
                </c:pt>
                <c:pt idx="789">
                  <c:v>941.5</c:v>
                </c:pt>
                <c:pt idx="790">
                  <c:v>1001.8</c:v>
                </c:pt>
                <c:pt idx="791">
                  <c:v>941.5</c:v>
                </c:pt>
                <c:pt idx="792">
                  <c:v>913.9</c:v>
                </c:pt>
                <c:pt idx="793">
                  <c:v>927.3</c:v>
                </c:pt>
                <c:pt idx="794">
                  <c:v>895.3</c:v>
                </c:pt>
                <c:pt idx="795">
                  <c:v>839.3</c:v>
                </c:pt>
                <c:pt idx="796">
                  <c:v>854.3</c:v>
                </c:pt>
                <c:pt idx="797">
                  <c:v>878.8</c:v>
                </c:pt>
                <c:pt idx="798">
                  <c:v>870.4</c:v>
                </c:pt>
                <c:pt idx="799">
                  <c:v>836.4</c:v>
                </c:pt>
                <c:pt idx="800">
                  <c:v>818.9</c:v>
                </c:pt>
                <c:pt idx="801">
                  <c:v>750.5</c:v>
                </c:pt>
                <c:pt idx="802">
                  <c:v>816.2</c:v>
                </c:pt>
                <c:pt idx="803">
                  <c:v>791.7</c:v>
                </c:pt>
                <c:pt idx="804">
                  <c:v>742.4</c:v>
                </c:pt>
                <c:pt idx="805">
                  <c:v>733.2</c:v>
                </c:pt>
                <c:pt idx="806">
                  <c:v>716.8</c:v>
                </c:pt>
                <c:pt idx="807">
                  <c:v>729.1</c:v>
                </c:pt>
                <c:pt idx="808">
                  <c:v>785.1</c:v>
                </c:pt>
                <c:pt idx="809">
                  <c:v>855.4</c:v>
                </c:pt>
                <c:pt idx="810">
                  <c:v>828.9</c:v>
                </c:pt>
                <c:pt idx="811">
                  <c:v>882.9</c:v>
                </c:pt>
                <c:pt idx="812">
                  <c:v>860.6</c:v>
                </c:pt>
                <c:pt idx="813">
                  <c:v>760.3</c:v>
                </c:pt>
                <c:pt idx="814">
                  <c:v>797.6</c:v>
                </c:pt>
                <c:pt idx="815">
                  <c:v>829.3</c:v>
                </c:pt>
                <c:pt idx="816">
                  <c:v>827.4</c:v>
                </c:pt>
                <c:pt idx="817">
                  <c:v>786</c:v>
                </c:pt>
                <c:pt idx="818">
                  <c:v>857.8</c:v>
                </c:pt>
                <c:pt idx="819">
                  <c:v>909</c:v>
                </c:pt>
                <c:pt idx="820">
                  <c:v>926.6</c:v>
                </c:pt>
                <c:pt idx="821">
                  <c:v>957.3</c:v>
                </c:pt>
                <c:pt idx="822">
                  <c:v>959.5</c:v>
                </c:pt>
                <c:pt idx="823">
                  <c:v>931.8</c:v>
                </c:pt>
                <c:pt idx="824">
                  <c:v>929.3</c:v>
                </c:pt>
                <c:pt idx="825">
                  <c:v>901.3</c:v>
                </c:pt>
                <c:pt idx="826">
                  <c:v>870.3</c:v>
                </c:pt>
                <c:pt idx="827">
                  <c:v>895.4</c:v>
                </c:pt>
                <c:pt idx="828">
                  <c:v>887.3</c:v>
                </c:pt>
                <c:pt idx="829">
                  <c:v>925.6</c:v>
                </c:pt>
                <c:pt idx="830">
                  <c:v>899</c:v>
                </c:pt>
                <c:pt idx="831">
                  <c:v>884.5</c:v>
                </c:pt>
                <c:pt idx="832">
                  <c:v>856.1</c:v>
                </c:pt>
                <c:pt idx="833">
                  <c:v>887.2</c:v>
                </c:pt>
                <c:pt idx="834">
                  <c:v>912.2</c:v>
                </c:pt>
                <c:pt idx="835">
                  <c:v>923.6</c:v>
                </c:pt>
                <c:pt idx="836">
                  <c:v>909</c:v>
                </c:pt>
                <c:pt idx="837">
                  <c:v>930.6</c:v>
                </c:pt>
                <c:pt idx="838">
                  <c:v>919.6</c:v>
                </c:pt>
                <c:pt idx="839">
                  <c:v>998.2</c:v>
                </c:pt>
                <c:pt idx="840">
                  <c:v>972.2</c:v>
                </c:pt>
                <c:pt idx="841">
                  <c:v>972.1</c:v>
                </c:pt>
                <c:pt idx="842">
                  <c:v>944.7</c:v>
                </c:pt>
                <c:pt idx="843">
                  <c:v>902.8</c:v>
                </c:pt>
                <c:pt idx="844">
                  <c:v>918.4</c:v>
                </c:pt>
                <c:pt idx="845">
                  <c:v>908.7</c:v>
                </c:pt>
                <c:pt idx="846">
                  <c:v>910.5</c:v>
                </c:pt>
                <c:pt idx="847">
                  <c:v>880.8</c:v>
                </c:pt>
                <c:pt idx="848">
                  <c:v>896.1</c:v>
                </c:pt>
                <c:pt idx="849">
                  <c:v>863.1</c:v>
                </c:pt>
                <c:pt idx="850">
                  <c:v>839.6</c:v>
                </c:pt>
                <c:pt idx="851">
                  <c:v>811.6</c:v>
                </c:pt>
                <c:pt idx="852">
                  <c:v>793.3</c:v>
                </c:pt>
                <c:pt idx="853">
                  <c:v>794.4</c:v>
                </c:pt>
                <c:pt idx="854">
                  <c:v>782.2</c:v>
                </c:pt>
                <c:pt idx="855">
                  <c:v>824</c:v>
                </c:pt>
                <c:pt idx="856">
                  <c:v>785.7</c:v>
                </c:pt>
                <c:pt idx="857">
                  <c:v>832.5</c:v>
                </c:pt>
                <c:pt idx="858">
                  <c:v>805.7</c:v>
                </c:pt>
                <c:pt idx="859">
                  <c:v>783.9</c:v>
                </c:pt>
                <c:pt idx="860">
                  <c:v>764</c:v>
                </c:pt>
                <c:pt idx="861">
                  <c:v>748.7</c:v>
                </c:pt>
                <c:pt idx="862">
                  <c:v>741.3</c:v>
                </c:pt>
                <c:pt idx="863">
                  <c:v>742.8</c:v>
                </c:pt>
                <c:pt idx="864">
                  <c:v>731.4</c:v>
                </c:pt>
                <c:pt idx="865">
                  <c:v>709.6</c:v>
                </c:pt>
                <c:pt idx="866">
                  <c:v>700.8</c:v>
                </c:pt>
                <c:pt idx="867">
                  <c:v>673</c:v>
                </c:pt>
                <c:pt idx="868">
                  <c:v>668</c:v>
                </c:pt>
                <c:pt idx="869">
                  <c:v>656.9</c:v>
                </c:pt>
                <c:pt idx="870">
                  <c:v>670.3</c:v>
                </c:pt>
                <c:pt idx="871">
                  <c:v>672.5</c:v>
                </c:pt>
                <c:pt idx="872">
                  <c:v>660</c:v>
                </c:pt>
                <c:pt idx="873">
                  <c:v>683.9</c:v>
                </c:pt>
                <c:pt idx="874">
                  <c:v>665.8</c:v>
                </c:pt>
                <c:pt idx="875">
                  <c:v>652.70000000000005</c:v>
                </c:pt>
                <c:pt idx="876">
                  <c:v>648.1</c:v>
                </c:pt>
                <c:pt idx="877">
                  <c:v>653.5</c:v>
                </c:pt>
                <c:pt idx="878">
                  <c:v>654.5</c:v>
                </c:pt>
                <c:pt idx="879">
                  <c:v>645.5</c:v>
                </c:pt>
                <c:pt idx="880">
                  <c:v>671.2</c:v>
                </c:pt>
                <c:pt idx="881">
                  <c:v>655.1</c:v>
                </c:pt>
                <c:pt idx="882">
                  <c:v>661</c:v>
                </c:pt>
                <c:pt idx="883">
                  <c:v>670.6</c:v>
                </c:pt>
                <c:pt idx="884">
                  <c:v>687.2</c:v>
                </c:pt>
                <c:pt idx="885">
                  <c:v>678.7</c:v>
                </c:pt>
                <c:pt idx="886">
                  <c:v>692</c:v>
                </c:pt>
                <c:pt idx="887">
                  <c:v>685.4</c:v>
                </c:pt>
                <c:pt idx="888">
                  <c:v>674.2</c:v>
                </c:pt>
                <c:pt idx="889">
                  <c:v>663</c:v>
                </c:pt>
                <c:pt idx="890">
                  <c:v>656.7</c:v>
                </c:pt>
                <c:pt idx="891">
                  <c:v>652.6</c:v>
                </c:pt>
                <c:pt idx="892">
                  <c:v>650</c:v>
                </c:pt>
                <c:pt idx="893">
                  <c:v>641.5</c:v>
                </c:pt>
                <c:pt idx="894">
                  <c:v>683.1</c:v>
                </c:pt>
                <c:pt idx="895">
                  <c:v>668.8</c:v>
                </c:pt>
                <c:pt idx="896">
                  <c:v>667.5</c:v>
                </c:pt>
                <c:pt idx="897">
                  <c:v>646.20000000000005</c:v>
                </c:pt>
                <c:pt idx="898">
                  <c:v>644.5</c:v>
                </c:pt>
                <c:pt idx="899">
                  <c:v>635.5</c:v>
                </c:pt>
                <c:pt idx="900">
                  <c:v>625.5</c:v>
                </c:pt>
                <c:pt idx="901">
                  <c:v>604.9</c:v>
                </c:pt>
                <c:pt idx="902">
                  <c:v>635.20000000000005</c:v>
                </c:pt>
                <c:pt idx="903">
                  <c:v>619.1</c:v>
                </c:pt>
                <c:pt idx="904">
                  <c:v>615</c:v>
                </c:pt>
                <c:pt idx="905">
                  <c:v>626.1</c:v>
                </c:pt>
                <c:pt idx="906">
                  <c:v>644.70000000000005</c:v>
                </c:pt>
                <c:pt idx="907">
                  <c:v>628.70000000000005</c:v>
                </c:pt>
                <c:pt idx="908">
                  <c:v>621.5</c:v>
                </c:pt>
                <c:pt idx="909">
                  <c:v>628.4</c:v>
                </c:pt>
                <c:pt idx="910">
                  <c:v>626.9</c:v>
                </c:pt>
                <c:pt idx="911">
                  <c:v>598.20000000000005</c:v>
                </c:pt>
                <c:pt idx="912">
                  <c:v>593</c:v>
                </c:pt>
                <c:pt idx="913">
                  <c:v>588.79999999999995</c:v>
                </c:pt>
                <c:pt idx="914">
                  <c:v>572.4</c:v>
                </c:pt>
                <c:pt idx="915">
                  <c:v>598.6</c:v>
                </c:pt>
                <c:pt idx="916">
                  <c:v>589.4</c:v>
                </c:pt>
                <c:pt idx="917">
                  <c:v>576.4</c:v>
                </c:pt>
                <c:pt idx="918">
                  <c:v>609.6</c:v>
                </c:pt>
                <c:pt idx="919">
                  <c:v>624.4</c:v>
                </c:pt>
                <c:pt idx="920">
                  <c:v>622</c:v>
                </c:pt>
                <c:pt idx="921">
                  <c:v>612.1</c:v>
                </c:pt>
                <c:pt idx="922">
                  <c:v>633.5</c:v>
                </c:pt>
                <c:pt idx="923">
                  <c:v>644</c:v>
                </c:pt>
                <c:pt idx="924">
                  <c:v>634.79999999999995</c:v>
                </c:pt>
                <c:pt idx="925">
                  <c:v>619.6</c:v>
                </c:pt>
                <c:pt idx="926">
                  <c:v>666.6</c:v>
                </c:pt>
                <c:pt idx="927">
                  <c:v>632.79999999999995</c:v>
                </c:pt>
                <c:pt idx="928">
                  <c:v>613.5</c:v>
                </c:pt>
                <c:pt idx="929">
                  <c:v>584.79999999999995</c:v>
                </c:pt>
                <c:pt idx="930">
                  <c:v>578</c:v>
                </c:pt>
                <c:pt idx="931">
                  <c:v>608.20000000000005</c:v>
                </c:pt>
                <c:pt idx="932">
                  <c:v>635.5</c:v>
                </c:pt>
                <c:pt idx="933">
                  <c:v>650.9</c:v>
                </c:pt>
                <c:pt idx="934">
                  <c:v>656.7</c:v>
                </c:pt>
                <c:pt idx="935">
                  <c:v>710.3</c:v>
                </c:pt>
                <c:pt idx="936">
                  <c:v>682.2</c:v>
                </c:pt>
                <c:pt idx="937">
                  <c:v>651.79999999999995</c:v>
                </c:pt>
                <c:pt idx="938">
                  <c:v>632.20000000000005</c:v>
                </c:pt>
                <c:pt idx="939">
                  <c:v>596.5</c:v>
                </c:pt>
                <c:pt idx="940">
                  <c:v>588.4</c:v>
                </c:pt>
                <c:pt idx="941">
                  <c:v>581.79999999999995</c:v>
                </c:pt>
                <c:pt idx="942">
                  <c:v>560</c:v>
                </c:pt>
                <c:pt idx="943">
                  <c:v>554.1</c:v>
                </c:pt>
                <c:pt idx="944">
                  <c:v>539.9</c:v>
                </c:pt>
                <c:pt idx="945">
                  <c:v>566</c:v>
                </c:pt>
                <c:pt idx="946">
                  <c:v>558.79999999999995</c:v>
                </c:pt>
                <c:pt idx="947">
                  <c:v>551.79999999999995</c:v>
                </c:pt>
                <c:pt idx="948">
                  <c:v>550.20000000000005</c:v>
                </c:pt>
                <c:pt idx="949">
                  <c:v>567.4</c:v>
                </c:pt>
                <c:pt idx="950">
                  <c:v>558.70000000000005</c:v>
                </c:pt>
                <c:pt idx="951">
                  <c:v>553.5</c:v>
                </c:pt>
                <c:pt idx="952">
                  <c:v>556.1</c:v>
                </c:pt>
                <c:pt idx="953">
                  <c:v>539.70000000000005</c:v>
                </c:pt>
                <c:pt idx="954">
                  <c:v>517.1</c:v>
                </c:pt>
                <c:pt idx="955">
                  <c:v>503</c:v>
                </c:pt>
                <c:pt idx="956">
                  <c:v>503.4</c:v>
                </c:pt>
                <c:pt idx="957">
                  <c:v>527</c:v>
                </c:pt>
                <c:pt idx="958">
                  <c:v>503.3</c:v>
                </c:pt>
                <c:pt idx="959">
                  <c:v>492.1</c:v>
                </c:pt>
                <c:pt idx="960">
                  <c:v>485.6</c:v>
                </c:pt>
                <c:pt idx="961">
                  <c:v>468.3</c:v>
                </c:pt>
                <c:pt idx="962">
                  <c:v>456.3</c:v>
                </c:pt>
                <c:pt idx="963">
                  <c:v>473</c:v>
                </c:pt>
                <c:pt idx="964">
                  <c:v>467</c:v>
                </c:pt>
                <c:pt idx="965">
                  <c:v>469.2</c:v>
                </c:pt>
                <c:pt idx="966">
                  <c:v>474.7</c:v>
                </c:pt>
                <c:pt idx="967">
                  <c:v>469</c:v>
                </c:pt>
                <c:pt idx="968">
                  <c:v>463.5</c:v>
                </c:pt>
                <c:pt idx="969">
                  <c:v>459.5</c:v>
                </c:pt>
                <c:pt idx="970">
                  <c:v>449</c:v>
                </c:pt>
                <c:pt idx="971">
                  <c:v>444.2</c:v>
                </c:pt>
                <c:pt idx="972">
                  <c:v>437.4</c:v>
                </c:pt>
                <c:pt idx="973">
                  <c:v>437.2</c:v>
                </c:pt>
                <c:pt idx="974">
                  <c:v>445.9</c:v>
                </c:pt>
                <c:pt idx="975">
                  <c:v>437.2</c:v>
                </c:pt>
                <c:pt idx="976">
                  <c:v>429.9</c:v>
                </c:pt>
                <c:pt idx="977">
                  <c:v>424.7</c:v>
                </c:pt>
                <c:pt idx="978">
                  <c:v>420.7</c:v>
                </c:pt>
                <c:pt idx="979">
                  <c:v>422.9</c:v>
                </c:pt>
                <c:pt idx="980">
                  <c:v>427.8</c:v>
                </c:pt>
                <c:pt idx="981">
                  <c:v>440.5</c:v>
                </c:pt>
                <c:pt idx="982">
                  <c:v>438.3</c:v>
                </c:pt>
                <c:pt idx="983">
                  <c:v>427.4</c:v>
                </c:pt>
                <c:pt idx="984">
                  <c:v>423.7</c:v>
                </c:pt>
                <c:pt idx="985">
                  <c:v>419.8</c:v>
                </c:pt>
                <c:pt idx="986">
                  <c:v>417.4</c:v>
                </c:pt>
                <c:pt idx="987">
                  <c:v>420.2</c:v>
                </c:pt>
                <c:pt idx="988">
                  <c:v>426.1</c:v>
                </c:pt>
                <c:pt idx="989">
                  <c:v>435</c:v>
                </c:pt>
                <c:pt idx="990">
                  <c:v>434.3</c:v>
                </c:pt>
                <c:pt idx="991">
                  <c:v>424.9</c:v>
                </c:pt>
                <c:pt idx="992">
                  <c:v>426.9</c:v>
                </c:pt>
                <c:pt idx="993">
                  <c:v>425.9</c:v>
                </c:pt>
                <c:pt idx="994">
                  <c:v>424.7</c:v>
                </c:pt>
                <c:pt idx="995">
                  <c:v>439.3</c:v>
                </c:pt>
                <c:pt idx="996">
                  <c:v>446.2</c:v>
                </c:pt>
                <c:pt idx="997">
                  <c:v>434.2</c:v>
                </c:pt>
                <c:pt idx="998">
                  <c:v>434.9</c:v>
                </c:pt>
                <c:pt idx="999">
                  <c:v>427.1</c:v>
                </c:pt>
                <c:pt idx="1000">
                  <c:v>420.5</c:v>
                </c:pt>
                <c:pt idx="1001">
                  <c:v>414</c:v>
                </c:pt>
                <c:pt idx="1002">
                  <c:v>425.8</c:v>
                </c:pt>
                <c:pt idx="1003">
                  <c:v>426.7</c:v>
                </c:pt>
                <c:pt idx="1004">
                  <c:v>422.7</c:v>
                </c:pt>
                <c:pt idx="1005">
                  <c:v>418.9</c:v>
                </c:pt>
                <c:pt idx="1006">
                  <c:v>437.5</c:v>
                </c:pt>
                <c:pt idx="1007">
                  <c:v>441.9</c:v>
                </c:pt>
                <c:pt idx="1008">
                  <c:v>441.6</c:v>
                </c:pt>
                <c:pt idx="1009">
                  <c:v>433.9</c:v>
                </c:pt>
                <c:pt idx="1010">
                  <c:v>456</c:v>
                </c:pt>
                <c:pt idx="1011">
                  <c:v>449.3</c:v>
                </c:pt>
                <c:pt idx="1012">
                  <c:v>446.8</c:v>
                </c:pt>
                <c:pt idx="1013">
                  <c:v>437.9</c:v>
                </c:pt>
                <c:pt idx="1014">
                  <c:v>433.6</c:v>
                </c:pt>
                <c:pt idx="1015">
                  <c:v>428.5</c:v>
                </c:pt>
                <c:pt idx="1016">
                  <c:v>424.6</c:v>
                </c:pt>
                <c:pt idx="1017">
                  <c:v>418.7</c:v>
                </c:pt>
                <c:pt idx="1018">
                  <c:v>423.1</c:v>
                </c:pt>
                <c:pt idx="1019">
                  <c:v>419.5</c:v>
                </c:pt>
                <c:pt idx="1020">
                  <c:v>408.1</c:v>
                </c:pt>
                <c:pt idx="1021">
                  <c:v>405.8</c:v>
                </c:pt>
                <c:pt idx="1022">
                  <c:v>401.9</c:v>
                </c:pt>
                <c:pt idx="1023">
                  <c:v>400.5</c:v>
                </c:pt>
                <c:pt idx="1024">
                  <c:v>403.3</c:v>
                </c:pt>
                <c:pt idx="1025">
                  <c:v>413.2</c:v>
                </c:pt>
                <c:pt idx="1026">
                  <c:v>398.9</c:v>
                </c:pt>
                <c:pt idx="1027">
                  <c:v>399.8</c:v>
                </c:pt>
                <c:pt idx="1028">
                  <c:v>391</c:v>
                </c:pt>
                <c:pt idx="1029">
                  <c:v>390.5</c:v>
                </c:pt>
                <c:pt idx="1030">
                  <c:v>406.6</c:v>
                </c:pt>
                <c:pt idx="1031">
                  <c:v>407.5</c:v>
                </c:pt>
                <c:pt idx="1032">
                  <c:v>398.3</c:v>
                </c:pt>
                <c:pt idx="1033">
                  <c:v>402.9</c:v>
                </c:pt>
                <c:pt idx="1034">
                  <c:v>395.1</c:v>
                </c:pt>
                <c:pt idx="1035">
                  <c:v>385.9</c:v>
                </c:pt>
                <c:pt idx="1036">
                  <c:v>390.9</c:v>
                </c:pt>
                <c:pt idx="1037">
                  <c:v>394</c:v>
                </c:pt>
                <c:pt idx="1038">
                  <c:v>384.8</c:v>
                </c:pt>
                <c:pt idx="1039">
                  <c:v>377</c:v>
                </c:pt>
                <c:pt idx="1040">
                  <c:v>378.7</c:v>
                </c:pt>
                <c:pt idx="1041">
                  <c:v>387</c:v>
                </c:pt>
                <c:pt idx="1042">
                  <c:v>395.1</c:v>
                </c:pt>
                <c:pt idx="1043">
                  <c:v>401</c:v>
                </c:pt>
                <c:pt idx="1044">
                  <c:v>419.9</c:v>
                </c:pt>
                <c:pt idx="1045">
                  <c:v>421.6</c:v>
                </c:pt>
                <c:pt idx="1046">
                  <c:v>422.1</c:v>
                </c:pt>
                <c:pt idx="1047">
                  <c:v>412.5</c:v>
                </c:pt>
                <c:pt idx="1048">
                  <c:v>395.3</c:v>
                </c:pt>
                <c:pt idx="1049">
                  <c:v>401.3</c:v>
                </c:pt>
                <c:pt idx="1050">
                  <c:v>396.4</c:v>
                </c:pt>
                <c:pt idx="1051">
                  <c:v>397.5</c:v>
                </c:pt>
                <c:pt idx="1052">
                  <c:v>410.3</c:v>
                </c:pt>
                <c:pt idx="1053">
                  <c:v>403.6</c:v>
                </c:pt>
                <c:pt idx="1054">
                  <c:v>402.2</c:v>
                </c:pt>
                <c:pt idx="1055">
                  <c:v>407.9</c:v>
                </c:pt>
                <c:pt idx="1056">
                  <c:v>406.7</c:v>
                </c:pt>
                <c:pt idx="1057">
                  <c:v>426.4</c:v>
                </c:pt>
                <c:pt idx="1058">
                  <c:v>415.7</c:v>
                </c:pt>
                <c:pt idx="1059">
                  <c:v>412.3</c:v>
                </c:pt>
                <c:pt idx="1060">
                  <c:v>409.2</c:v>
                </c:pt>
                <c:pt idx="1061">
                  <c:v>409.4</c:v>
                </c:pt>
                <c:pt idx="1062">
                  <c:v>406.4</c:v>
                </c:pt>
                <c:pt idx="1063">
                  <c:v>396.8</c:v>
                </c:pt>
                <c:pt idx="1064">
                  <c:v>396</c:v>
                </c:pt>
                <c:pt idx="1065">
                  <c:v>397.8</c:v>
                </c:pt>
                <c:pt idx="1066">
                  <c:v>383.3</c:v>
                </c:pt>
                <c:pt idx="1067">
                  <c:v>384.5</c:v>
                </c:pt>
                <c:pt idx="1068">
                  <c:v>388.9</c:v>
                </c:pt>
                <c:pt idx="1069">
                  <c:v>371.8</c:v>
                </c:pt>
                <c:pt idx="1070">
                  <c:v>373.6</c:v>
                </c:pt>
                <c:pt idx="1071">
                  <c:v>369.4</c:v>
                </c:pt>
                <c:pt idx="1072">
                  <c:v>380.8</c:v>
                </c:pt>
                <c:pt idx="1073">
                  <c:v>381.8</c:v>
                </c:pt>
                <c:pt idx="1074">
                  <c:v>375.8</c:v>
                </c:pt>
                <c:pt idx="1075">
                  <c:v>377.6</c:v>
                </c:pt>
                <c:pt idx="1076">
                  <c:v>375.7</c:v>
                </c:pt>
                <c:pt idx="1077">
                  <c:v>363.1</c:v>
                </c:pt>
                <c:pt idx="1078">
                  <c:v>363.2</c:v>
                </c:pt>
                <c:pt idx="1079">
                  <c:v>356.3</c:v>
                </c:pt>
                <c:pt idx="1080">
                  <c:v>346.1</c:v>
                </c:pt>
                <c:pt idx="1081">
                  <c:v>362.7</c:v>
                </c:pt>
                <c:pt idx="1082">
                  <c:v>347.2</c:v>
                </c:pt>
                <c:pt idx="1083">
                  <c:v>344.8</c:v>
                </c:pt>
                <c:pt idx="1084">
                  <c:v>351</c:v>
                </c:pt>
                <c:pt idx="1085">
                  <c:v>345.2</c:v>
                </c:pt>
                <c:pt idx="1086">
                  <c:v>356.3</c:v>
                </c:pt>
                <c:pt idx="1087">
                  <c:v>356.6</c:v>
                </c:pt>
                <c:pt idx="1088">
                  <c:v>363.7</c:v>
                </c:pt>
                <c:pt idx="1089">
                  <c:v>364.5</c:v>
                </c:pt>
                <c:pt idx="1090">
                  <c:v>368.8</c:v>
                </c:pt>
                <c:pt idx="1091">
                  <c:v>354.7</c:v>
                </c:pt>
                <c:pt idx="1092">
                  <c:v>348.6</c:v>
                </c:pt>
                <c:pt idx="1093">
                  <c:v>341</c:v>
                </c:pt>
                <c:pt idx="1094">
                  <c:v>333.4</c:v>
                </c:pt>
                <c:pt idx="1095">
                  <c:v>327.2</c:v>
                </c:pt>
                <c:pt idx="1096">
                  <c:v>327.9</c:v>
                </c:pt>
                <c:pt idx="1097">
                  <c:v>325.3</c:v>
                </c:pt>
                <c:pt idx="1098">
                  <c:v>328.7</c:v>
                </c:pt>
                <c:pt idx="1099">
                  <c:v>326</c:v>
                </c:pt>
                <c:pt idx="1100">
                  <c:v>336.5</c:v>
                </c:pt>
                <c:pt idx="1101">
                  <c:v>350.8</c:v>
                </c:pt>
                <c:pt idx="1102">
                  <c:v>350.2</c:v>
                </c:pt>
                <c:pt idx="1103">
                  <c:v>351.8</c:v>
                </c:pt>
                <c:pt idx="1104">
                  <c:v>351.9</c:v>
                </c:pt>
                <c:pt idx="1105">
                  <c:v>369.9</c:v>
                </c:pt>
                <c:pt idx="1106">
                  <c:v>368.3</c:v>
                </c:pt>
                <c:pt idx="1107">
                  <c:v>368.2</c:v>
                </c:pt>
                <c:pt idx="1108">
                  <c:v>356.6</c:v>
                </c:pt>
                <c:pt idx="1109">
                  <c:v>354.5</c:v>
                </c:pt>
                <c:pt idx="1110">
                  <c:v>351.2</c:v>
                </c:pt>
                <c:pt idx="1111">
                  <c:v>349.2</c:v>
                </c:pt>
                <c:pt idx="1112">
                  <c:v>340.5</c:v>
                </c:pt>
                <c:pt idx="1113">
                  <c:v>333.2</c:v>
                </c:pt>
                <c:pt idx="1114">
                  <c:v>326.3</c:v>
                </c:pt>
                <c:pt idx="1115">
                  <c:v>316.8</c:v>
                </c:pt>
                <c:pt idx="1116">
                  <c:v>320.7</c:v>
                </c:pt>
                <c:pt idx="1117">
                  <c:v>320.7</c:v>
                </c:pt>
                <c:pt idx="1118">
                  <c:v>321.3</c:v>
                </c:pt>
                <c:pt idx="1119">
                  <c:v>318.8</c:v>
                </c:pt>
                <c:pt idx="1120">
                  <c:v>313.39999999999998</c:v>
                </c:pt>
                <c:pt idx="1121">
                  <c:v>312.7</c:v>
                </c:pt>
                <c:pt idx="1122">
                  <c:v>316.3</c:v>
                </c:pt>
                <c:pt idx="1123">
                  <c:v>322.10000000000002</c:v>
                </c:pt>
                <c:pt idx="1124">
                  <c:v>319.7</c:v>
                </c:pt>
                <c:pt idx="1125">
                  <c:v>321.89999999999998</c:v>
                </c:pt>
                <c:pt idx="1126">
                  <c:v>316.60000000000002</c:v>
                </c:pt>
                <c:pt idx="1127">
                  <c:v>319.89999999999998</c:v>
                </c:pt>
                <c:pt idx="1128">
                  <c:v>312.39999999999998</c:v>
                </c:pt>
                <c:pt idx="1129">
                  <c:v>306.7</c:v>
                </c:pt>
                <c:pt idx="1130">
                  <c:v>313.7</c:v>
                </c:pt>
                <c:pt idx="1131">
                  <c:v>314.2</c:v>
                </c:pt>
                <c:pt idx="1132">
                  <c:v>307</c:v>
                </c:pt>
                <c:pt idx="1133">
                  <c:v>303.39999999999998</c:v>
                </c:pt>
                <c:pt idx="1134">
                  <c:v>323.89999999999998</c:v>
                </c:pt>
                <c:pt idx="1135">
                  <c:v>315.60000000000002</c:v>
                </c:pt>
                <c:pt idx="1136">
                  <c:v>310.89999999999998</c:v>
                </c:pt>
                <c:pt idx="1137">
                  <c:v>313.5</c:v>
                </c:pt>
                <c:pt idx="1138">
                  <c:v>324.60000000000002</c:v>
                </c:pt>
                <c:pt idx="1139">
                  <c:v>319.10000000000002</c:v>
                </c:pt>
                <c:pt idx="1140">
                  <c:v>324.60000000000002</c:v>
                </c:pt>
                <c:pt idx="1141">
                  <c:v>326.5</c:v>
                </c:pt>
                <c:pt idx="1142">
                  <c:v>320.39999999999998</c:v>
                </c:pt>
                <c:pt idx="1143">
                  <c:v>310.60000000000002</c:v>
                </c:pt>
                <c:pt idx="1144">
                  <c:v>311</c:v>
                </c:pt>
                <c:pt idx="1145">
                  <c:v>312.2</c:v>
                </c:pt>
                <c:pt idx="1146">
                  <c:v>311.60000000000002</c:v>
                </c:pt>
                <c:pt idx="1147">
                  <c:v>302.3</c:v>
                </c:pt>
                <c:pt idx="1148">
                  <c:v>302.10000000000002</c:v>
                </c:pt>
                <c:pt idx="1149">
                  <c:v>300.10000000000002</c:v>
                </c:pt>
                <c:pt idx="1150">
                  <c:v>302.60000000000002</c:v>
                </c:pt>
                <c:pt idx="1151">
                  <c:v>297.3</c:v>
                </c:pt>
                <c:pt idx="1152">
                  <c:v>289.89999999999998</c:v>
                </c:pt>
                <c:pt idx="1153">
                  <c:v>290.10000000000002</c:v>
                </c:pt>
                <c:pt idx="1154">
                  <c:v>298</c:v>
                </c:pt>
                <c:pt idx="1155">
                  <c:v>293.2</c:v>
                </c:pt>
                <c:pt idx="1156">
                  <c:v>298.39999999999998</c:v>
                </c:pt>
                <c:pt idx="1157">
                  <c:v>303.5</c:v>
                </c:pt>
                <c:pt idx="1158">
                  <c:v>286</c:v>
                </c:pt>
                <c:pt idx="1159">
                  <c:v>278.8</c:v>
                </c:pt>
                <c:pt idx="1160">
                  <c:v>283.10000000000002</c:v>
                </c:pt>
                <c:pt idx="1161">
                  <c:v>287.39999999999998</c:v>
                </c:pt>
                <c:pt idx="1162">
                  <c:v>278.89999999999998</c:v>
                </c:pt>
                <c:pt idx="1163">
                  <c:v>276.5</c:v>
                </c:pt>
                <c:pt idx="1164">
                  <c:v>278</c:v>
                </c:pt>
                <c:pt idx="1165">
                  <c:v>278</c:v>
                </c:pt>
                <c:pt idx="1166">
                  <c:v>273.89999999999998</c:v>
                </c:pt>
                <c:pt idx="1167">
                  <c:v>273.89999999999998</c:v>
                </c:pt>
                <c:pt idx="1168">
                  <c:v>272.89999999999998</c:v>
                </c:pt>
                <c:pt idx="1169">
                  <c:v>274.7</c:v>
                </c:pt>
                <c:pt idx="1170">
                  <c:v>277.39999999999998</c:v>
                </c:pt>
                <c:pt idx="1171">
                  <c:v>279.8</c:v>
                </c:pt>
                <c:pt idx="1172">
                  <c:v>277.89999999999998</c:v>
                </c:pt>
                <c:pt idx="1173">
                  <c:v>280.10000000000002</c:v>
                </c:pt>
                <c:pt idx="1174">
                  <c:v>284.89999999999998</c:v>
                </c:pt>
                <c:pt idx="1175">
                  <c:v>291.39999999999998</c:v>
                </c:pt>
                <c:pt idx="1176">
                  <c:v>292.39999999999998</c:v>
                </c:pt>
                <c:pt idx="1177">
                  <c:v>291.89999999999998</c:v>
                </c:pt>
                <c:pt idx="1178">
                  <c:v>290.2</c:v>
                </c:pt>
                <c:pt idx="1179">
                  <c:v>273.10000000000002</c:v>
                </c:pt>
                <c:pt idx="1180">
                  <c:v>274.39999999999998</c:v>
                </c:pt>
                <c:pt idx="1181">
                  <c:v>272.5</c:v>
                </c:pt>
                <c:pt idx="1182">
                  <c:v>279.3</c:v>
                </c:pt>
                <c:pt idx="1183">
                  <c:v>273.89999999999998</c:v>
                </c:pt>
                <c:pt idx="1184">
                  <c:v>267.89999999999998</c:v>
                </c:pt>
                <c:pt idx="1185">
                  <c:v>267.39999999999998</c:v>
                </c:pt>
                <c:pt idx="1186">
                  <c:v>269.89999999999998</c:v>
                </c:pt>
                <c:pt idx="1187">
                  <c:v>267.10000000000002</c:v>
                </c:pt>
                <c:pt idx="1188">
                  <c:v>265.89999999999998</c:v>
                </c:pt>
                <c:pt idx="1189">
                  <c:v>270.60000000000002</c:v>
                </c:pt>
                <c:pt idx="1190">
                  <c:v>272.3</c:v>
                </c:pt>
                <c:pt idx="1191">
                  <c:v>271.2</c:v>
                </c:pt>
                <c:pt idx="1192">
                  <c:v>273.39999999999998</c:v>
                </c:pt>
                <c:pt idx="1193">
                  <c:v>266.39999999999998</c:v>
                </c:pt>
                <c:pt idx="1194">
                  <c:v>277.89999999999998</c:v>
                </c:pt>
                <c:pt idx="1195">
                  <c:v>287.39999999999998</c:v>
                </c:pt>
                <c:pt idx="1196">
                  <c:v>267.89999999999998</c:v>
                </c:pt>
                <c:pt idx="1197">
                  <c:v>266.10000000000002</c:v>
                </c:pt>
                <c:pt idx="1198">
                  <c:v>263.89999999999998</c:v>
                </c:pt>
                <c:pt idx="1199">
                  <c:v>264.8</c:v>
                </c:pt>
                <c:pt idx="1200">
                  <c:v>260.10000000000002</c:v>
                </c:pt>
                <c:pt idx="1201">
                  <c:v>260</c:v>
                </c:pt>
                <c:pt idx="1202">
                  <c:v>257.89999999999998</c:v>
                </c:pt>
                <c:pt idx="1203">
                  <c:v>261.5</c:v>
                </c:pt>
                <c:pt idx="1204">
                  <c:v>258.10000000000002</c:v>
                </c:pt>
                <c:pt idx="1205">
                  <c:v>270.8</c:v>
                </c:pt>
                <c:pt idx="1206">
                  <c:v>262.10000000000002</c:v>
                </c:pt>
                <c:pt idx="1207">
                  <c:v>260.89999999999998</c:v>
                </c:pt>
                <c:pt idx="1208">
                  <c:v>258.2</c:v>
                </c:pt>
                <c:pt idx="1209">
                  <c:v>259.89999999999998</c:v>
                </c:pt>
                <c:pt idx="1210">
                  <c:v>267.10000000000002</c:v>
                </c:pt>
                <c:pt idx="1211">
                  <c:v>262.8</c:v>
                </c:pt>
                <c:pt idx="1212">
                  <c:v>264.3</c:v>
                </c:pt>
                <c:pt idx="1213">
                  <c:v>263.89999999999998</c:v>
                </c:pt>
                <c:pt idx="1214">
                  <c:v>268</c:v>
                </c:pt>
                <c:pt idx="1215">
                  <c:v>272</c:v>
                </c:pt>
                <c:pt idx="1216">
                  <c:v>273.7</c:v>
                </c:pt>
                <c:pt idx="1217">
                  <c:v>270.39999999999998</c:v>
                </c:pt>
                <c:pt idx="1218">
                  <c:v>272.2</c:v>
                </c:pt>
                <c:pt idx="1219">
                  <c:v>268.7</c:v>
                </c:pt>
                <c:pt idx="1220">
                  <c:v>266.3</c:v>
                </c:pt>
                <c:pt idx="1221">
                  <c:v>265.7</c:v>
                </c:pt>
                <c:pt idx="1222">
                  <c:v>264.5</c:v>
                </c:pt>
                <c:pt idx="1223">
                  <c:v>264.60000000000002</c:v>
                </c:pt>
                <c:pt idx="1224">
                  <c:v>264.39999999999998</c:v>
                </c:pt>
                <c:pt idx="1225">
                  <c:v>271.2</c:v>
                </c:pt>
                <c:pt idx="1226">
                  <c:v>272.39999999999998</c:v>
                </c:pt>
                <c:pt idx="1227">
                  <c:v>269.3</c:v>
                </c:pt>
                <c:pt idx="1228">
                  <c:v>273.60000000000002</c:v>
                </c:pt>
                <c:pt idx="1229">
                  <c:v>271.8</c:v>
                </c:pt>
                <c:pt idx="1230">
                  <c:v>272.3</c:v>
                </c:pt>
                <c:pt idx="1231">
                  <c:v>273.3</c:v>
                </c:pt>
                <c:pt idx="1232">
                  <c:v>277</c:v>
                </c:pt>
              </c:numCache>
            </c:numRef>
          </c:val>
          <c:smooth val="0"/>
          <c:extLst>
            <c:ext xmlns:c16="http://schemas.microsoft.com/office/drawing/2014/chart" uri="{C3380CC4-5D6E-409C-BE32-E72D297353CC}">
              <c16:uniqueId val="{00000001-7D99-47D5-B1EE-2F08F035A0FA}"/>
            </c:ext>
          </c:extLst>
        </c:ser>
        <c:dLbls>
          <c:showLegendKey val="0"/>
          <c:showVal val="0"/>
          <c:showCatName val="0"/>
          <c:showSerName val="0"/>
          <c:showPercent val="0"/>
          <c:showBubbleSize val="0"/>
        </c:dLbls>
        <c:marker val="1"/>
        <c:smooth val="0"/>
        <c:axId val="130517231"/>
        <c:axId val="131132671"/>
      </c:lineChart>
      <c:dateAx>
        <c:axId val="693983327"/>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valAx>
        <c:axId val="131132671"/>
        <c:scaling>
          <c:logBase val="10"/>
          <c:orientation val="minMax"/>
          <c:min val="25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0517231"/>
        <c:crosses val="max"/>
        <c:crossBetween val="between"/>
      </c:valAx>
      <c:catAx>
        <c:axId val="130517231"/>
        <c:scaling>
          <c:orientation val="minMax"/>
        </c:scaling>
        <c:delete val="1"/>
        <c:axPos val="b"/>
        <c:majorTickMark val="out"/>
        <c:minorTickMark val="none"/>
        <c:tickLblPos val="nextTo"/>
        <c:crossAx val="1311326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'Gold Correl'!$G$1</c:f>
              <c:strCache>
                <c:ptCount val="1"/>
                <c:pt idx="0">
                  <c:v>3m correl</c:v>
                </c:pt>
              </c:strCache>
            </c:strRef>
          </c:tx>
          <c:spPr>
            <a:ln w="28575" cap="rnd">
              <a:solidFill>
                <a:schemeClr val="accent1"/>
              </a:solidFill>
              <a:round/>
            </a:ln>
            <a:effectLst/>
          </c:spPr>
          <c:marker>
            <c:symbol val="none"/>
          </c:marker>
          <c:cat>
            <c:numRef>
              <c:f>'Gold Correl'!$B$2:$B$10000</c:f>
              <c:numCache>
                <c:formatCode>m/d/yyyy</c:formatCode>
                <c:ptCount val="9999"/>
                <c:pt idx="0">
                  <c:v>45390</c:v>
                </c:pt>
                <c:pt idx="1">
                  <c:v>45383</c:v>
                </c:pt>
                <c:pt idx="2">
                  <c:v>45376</c:v>
                </c:pt>
                <c:pt idx="3">
                  <c:v>45369</c:v>
                </c:pt>
                <c:pt idx="4">
                  <c:v>45362</c:v>
                </c:pt>
                <c:pt idx="5">
                  <c:v>45355</c:v>
                </c:pt>
                <c:pt idx="6">
                  <c:v>45348</c:v>
                </c:pt>
                <c:pt idx="7">
                  <c:v>45341</c:v>
                </c:pt>
                <c:pt idx="8">
                  <c:v>45334</c:v>
                </c:pt>
                <c:pt idx="9">
                  <c:v>45327</c:v>
                </c:pt>
                <c:pt idx="10">
                  <c:v>45320</c:v>
                </c:pt>
                <c:pt idx="11">
                  <c:v>45313</c:v>
                </c:pt>
                <c:pt idx="12">
                  <c:v>45306</c:v>
                </c:pt>
                <c:pt idx="13">
                  <c:v>45299</c:v>
                </c:pt>
                <c:pt idx="14">
                  <c:v>45292</c:v>
                </c:pt>
                <c:pt idx="15">
                  <c:v>45285</c:v>
                </c:pt>
                <c:pt idx="16">
                  <c:v>45278</c:v>
                </c:pt>
                <c:pt idx="17">
                  <c:v>45271</c:v>
                </c:pt>
                <c:pt idx="18">
                  <c:v>45264</c:v>
                </c:pt>
                <c:pt idx="19">
                  <c:v>45257</c:v>
                </c:pt>
                <c:pt idx="20">
                  <c:v>45250</c:v>
                </c:pt>
                <c:pt idx="21">
                  <c:v>45243</c:v>
                </c:pt>
                <c:pt idx="22">
                  <c:v>45236</c:v>
                </c:pt>
                <c:pt idx="23">
                  <c:v>45229</c:v>
                </c:pt>
                <c:pt idx="24">
                  <c:v>45222</c:v>
                </c:pt>
                <c:pt idx="25">
                  <c:v>45215</c:v>
                </c:pt>
                <c:pt idx="26">
                  <c:v>45208</c:v>
                </c:pt>
                <c:pt idx="27">
                  <c:v>45201</c:v>
                </c:pt>
                <c:pt idx="28">
                  <c:v>45194</c:v>
                </c:pt>
                <c:pt idx="29">
                  <c:v>45187</c:v>
                </c:pt>
                <c:pt idx="30">
                  <c:v>45180</c:v>
                </c:pt>
                <c:pt idx="31">
                  <c:v>45173</c:v>
                </c:pt>
                <c:pt idx="32">
                  <c:v>45166</c:v>
                </c:pt>
                <c:pt idx="33">
                  <c:v>45159</c:v>
                </c:pt>
                <c:pt idx="34">
                  <c:v>45152</c:v>
                </c:pt>
                <c:pt idx="35">
                  <c:v>45145</c:v>
                </c:pt>
                <c:pt idx="36">
                  <c:v>45138</c:v>
                </c:pt>
                <c:pt idx="37">
                  <c:v>45131</c:v>
                </c:pt>
                <c:pt idx="38">
                  <c:v>45124</c:v>
                </c:pt>
                <c:pt idx="39">
                  <c:v>45117</c:v>
                </c:pt>
                <c:pt idx="40">
                  <c:v>45110</c:v>
                </c:pt>
                <c:pt idx="41">
                  <c:v>45103</c:v>
                </c:pt>
                <c:pt idx="42">
                  <c:v>45096</c:v>
                </c:pt>
                <c:pt idx="43">
                  <c:v>45089</c:v>
                </c:pt>
                <c:pt idx="44">
                  <c:v>45082</c:v>
                </c:pt>
                <c:pt idx="45">
                  <c:v>45075</c:v>
                </c:pt>
                <c:pt idx="46">
                  <c:v>45068</c:v>
                </c:pt>
                <c:pt idx="47">
                  <c:v>45061</c:v>
                </c:pt>
                <c:pt idx="48">
                  <c:v>45054</c:v>
                </c:pt>
                <c:pt idx="49">
                  <c:v>45047</c:v>
                </c:pt>
                <c:pt idx="50">
                  <c:v>45040</c:v>
                </c:pt>
                <c:pt idx="51">
                  <c:v>45033</c:v>
                </c:pt>
                <c:pt idx="52">
                  <c:v>45026</c:v>
                </c:pt>
                <c:pt idx="53">
                  <c:v>45019</c:v>
                </c:pt>
                <c:pt idx="54">
                  <c:v>45012</c:v>
                </c:pt>
                <c:pt idx="55">
                  <c:v>45005</c:v>
                </c:pt>
                <c:pt idx="56">
                  <c:v>44998</c:v>
                </c:pt>
                <c:pt idx="57">
                  <c:v>44991</c:v>
                </c:pt>
                <c:pt idx="58">
                  <c:v>44984</c:v>
                </c:pt>
                <c:pt idx="59">
                  <c:v>44977</c:v>
                </c:pt>
                <c:pt idx="60">
                  <c:v>44970</c:v>
                </c:pt>
                <c:pt idx="61">
                  <c:v>44963</c:v>
                </c:pt>
                <c:pt idx="62">
                  <c:v>44956</c:v>
                </c:pt>
                <c:pt idx="63">
                  <c:v>44949</c:v>
                </c:pt>
                <c:pt idx="64">
                  <c:v>44942</c:v>
                </c:pt>
                <c:pt idx="65">
                  <c:v>44935</c:v>
                </c:pt>
                <c:pt idx="66">
                  <c:v>44928</c:v>
                </c:pt>
                <c:pt idx="67">
                  <c:v>44921</c:v>
                </c:pt>
                <c:pt idx="68">
                  <c:v>44914</c:v>
                </c:pt>
                <c:pt idx="69">
                  <c:v>44907</c:v>
                </c:pt>
                <c:pt idx="70">
                  <c:v>44900</c:v>
                </c:pt>
                <c:pt idx="71">
                  <c:v>44893</c:v>
                </c:pt>
                <c:pt idx="72">
                  <c:v>44886</c:v>
                </c:pt>
                <c:pt idx="73">
                  <c:v>44879</c:v>
                </c:pt>
                <c:pt idx="74">
                  <c:v>44872</c:v>
                </c:pt>
                <c:pt idx="75">
                  <c:v>44865</c:v>
                </c:pt>
                <c:pt idx="76">
                  <c:v>44858</c:v>
                </c:pt>
                <c:pt idx="77">
                  <c:v>44851</c:v>
                </c:pt>
                <c:pt idx="78">
                  <c:v>44844</c:v>
                </c:pt>
                <c:pt idx="79">
                  <c:v>44837</c:v>
                </c:pt>
                <c:pt idx="80">
                  <c:v>44830</c:v>
                </c:pt>
                <c:pt idx="81">
                  <c:v>44823</c:v>
                </c:pt>
                <c:pt idx="82">
                  <c:v>44816</c:v>
                </c:pt>
                <c:pt idx="83">
                  <c:v>44809</c:v>
                </c:pt>
                <c:pt idx="84">
                  <c:v>44802</c:v>
                </c:pt>
                <c:pt idx="85">
                  <c:v>44795</c:v>
                </c:pt>
                <c:pt idx="86">
                  <c:v>44788</c:v>
                </c:pt>
                <c:pt idx="87">
                  <c:v>44781</c:v>
                </c:pt>
                <c:pt idx="88">
                  <c:v>44774</c:v>
                </c:pt>
                <c:pt idx="89">
                  <c:v>44767</c:v>
                </c:pt>
                <c:pt idx="90">
                  <c:v>44760</c:v>
                </c:pt>
                <c:pt idx="91">
                  <c:v>44753</c:v>
                </c:pt>
                <c:pt idx="92">
                  <c:v>44746</c:v>
                </c:pt>
                <c:pt idx="93">
                  <c:v>44739</c:v>
                </c:pt>
                <c:pt idx="94">
                  <c:v>44732</c:v>
                </c:pt>
                <c:pt idx="95">
                  <c:v>44725</c:v>
                </c:pt>
                <c:pt idx="96">
                  <c:v>44718</c:v>
                </c:pt>
                <c:pt idx="97">
                  <c:v>44711</c:v>
                </c:pt>
                <c:pt idx="98">
                  <c:v>44704</c:v>
                </c:pt>
                <c:pt idx="99">
                  <c:v>44697</c:v>
                </c:pt>
                <c:pt idx="100">
                  <c:v>44690</c:v>
                </c:pt>
                <c:pt idx="101">
                  <c:v>44683</c:v>
                </c:pt>
                <c:pt idx="102">
                  <c:v>44676</c:v>
                </c:pt>
                <c:pt idx="103">
                  <c:v>44669</c:v>
                </c:pt>
                <c:pt idx="104">
                  <c:v>44662</c:v>
                </c:pt>
                <c:pt idx="105">
                  <c:v>44655</c:v>
                </c:pt>
                <c:pt idx="106">
                  <c:v>44648</c:v>
                </c:pt>
                <c:pt idx="107">
                  <c:v>44641</c:v>
                </c:pt>
                <c:pt idx="108">
                  <c:v>44634</c:v>
                </c:pt>
                <c:pt idx="109">
                  <c:v>44627</c:v>
                </c:pt>
                <c:pt idx="110">
                  <c:v>44620</c:v>
                </c:pt>
                <c:pt idx="111">
                  <c:v>44613</c:v>
                </c:pt>
                <c:pt idx="112">
                  <c:v>44606</c:v>
                </c:pt>
                <c:pt idx="113">
                  <c:v>44599</c:v>
                </c:pt>
                <c:pt idx="114">
                  <c:v>44592</c:v>
                </c:pt>
                <c:pt idx="115">
                  <c:v>44585</c:v>
                </c:pt>
                <c:pt idx="116">
                  <c:v>44578</c:v>
                </c:pt>
                <c:pt idx="117">
                  <c:v>44571</c:v>
                </c:pt>
                <c:pt idx="118">
                  <c:v>44564</c:v>
                </c:pt>
                <c:pt idx="119">
                  <c:v>44557</c:v>
                </c:pt>
                <c:pt idx="120">
                  <c:v>44550</c:v>
                </c:pt>
                <c:pt idx="121">
                  <c:v>44543</c:v>
                </c:pt>
                <c:pt idx="122">
                  <c:v>44536</c:v>
                </c:pt>
                <c:pt idx="123">
                  <c:v>44529</c:v>
                </c:pt>
                <c:pt idx="124">
                  <c:v>44522</c:v>
                </c:pt>
                <c:pt idx="125">
                  <c:v>44515</c:v>
                </c:pt>
                <c:pt idx="126">
                  <c:v>44508</c:v>
                </c:pt>
                <c:pt idx="127">
                  <c:v>44501</c:v>
                </c:pt>
                <c:pt idx="128">
                  <c:v>44494</c:v>
                </c:pt>
                <c:pt idx="129">
                  <c:v>44487</c:v>
                </c:pt>
                <c:pt idx="130">
                  <c:v>44480</c:v>
                </c:pt>
                <c:pt idx="131">
                  <c:v>44473</c:v>
                </c:pt>
                <c:pt idx="132">
                  <c:v>44466</c:v>
                </c:pt>
                <c:pt idx="133">
                  <c:v>44459</c:v>
                </c:pt>
                <c:pt idx="134">
                  <c:v>44452</c:v>
                </c:pt>
                <c:pt idx="135">
                  <c:v>44445</c:v>
                </c:pt>
                <c:pt idx="136">
                  <c:v>44438</c:v>
                </c:pt>
                <c:pt idx="137">
                  <c:v>44431</c:v>
                </c:pt>
                <c:pt idx="138">
                  <c:v>44424</c:v>
                </c:pt>
                <c:pt idx="139">
                  <c:v>44417</c:v>
                </c:pt>
                <c:pt idx="140">
                  <c:v>44410</c:v>
                </c:pt>
                <c:pt idx="141">
                  <c:v>44403</c:v>
                </c:pt>
                <c:pt idx="142">
                  <c:v>44396</c:v>
                </c:pt>
                <c:pt idx="143">
                  <c:v>44389</c:v>
                </c:pt>
                <c:pt idx="144">
                  <c:v>44382</c:v>
                </c:pt>
                <c:pt idx="145">
                  <c:v>44375</c:v>
                </c:pt>
                <c:pt idx="146">
                  <c:v>44368</c:v>
                </c:pt>
                <c:pt idx="147">
                  <c:v>44361</c:v>
                </c:pt>
                <c:pt idx="148">
                  <c:v>44354</c:v>
                </c:pt>
                <c:pt idx="149">
                  <c:v>44347</c:v>
                </c:pt>
                <c:pt idx="150">
                  <c:v>44340</c:v>
                </c:pt>
                <c:pt idx="151">
                  <c:v>44333</c:v>
                </c:pt>
                <c:pt idx="152">
                  <c:v>44326</c:v>
                </c:pt>
                <c:pt idx="153">
                  <c:v>44319</c:v>
                </c:pt>
                <c:pt idx="154">
                  <c:v>44312</c:v>
                </c:pt>
                <c:pt idx="155">
                  <c:v>44305</c:v>
                </c:pt>
                <c:pt idx="156">
                  <c:v>44298</c:v>
                </c:pt>
                <c:pt idx="157">
                  <c:v>44291</c:v>
                </c:pt>
                <c:pt idx="158">
                  <c:v>44284</c:v>
                </c:pt>
                <c:pt idx="159">
                  <c:v>44277</c:v>
                </c:pt>
                <c:pt idx="160">
                  <c:v>44270</c:v>
                </c:pt>
                <c:pt idx="161">
                  <c:v>44263</c:v>
                </c:pt>
                <c:pt idx="162">
                  <c:v>44256</c:v>
                </c:pt>
                <c:pt idx="163">
                  <c:v>44249</c:v>
                </c:pt>
                <c:pt idx="164">
                  <c:v>44242</c:v>
                </c:pt>
                <c:pt idx="165">
                  <c:v>44235</c:v>
                </c:pt>
                <c:pt idx="166">
                  <c:v>44228</c:v>
                </c:pt>
                <c:pt idx="167">
                  <c:v>44221</c:v>
                </c:pt>
                <c:pt idx="168">
                  <c:v>44214</c:v>
                </c:pt>
                <c:pt idx="169">
                  <c:v>44207</c:v>
                </c:pt>
                <c:pt idx="170">
                  <c:v>44200</c:v>
                </c:pt>
                <c:pt idx="171">
                  <c:v>44193</c:v>
                </c:pt>
                <c:pt idx="172">
                  <c:v>44186</c:v>
                </c:pt>
                <c:pt idx="173">
                  <c:v>44179</c:v>
                </c:pt>
                <c:pt idx="174">
                  <c:v>44172</c:v>
                </c:pt>
                <c:pt idx="175">
                  <c:v>44165</c:v>
                </c:pt>
                <c:pt idx="176">
                  <c:v>44158</c:v>
                </c:pt>
                <c:pt idx="177">
                  <c:v>44151</c:v>
                </c:pt>
                <c:pt idx="178">
                  <c:v>44144</c:v>
                </c:pt>
                <c:pt idx="179">
                  <c:v>44137</c:v>
                </c:pt>
                <c:pt idx="180">
                  <c:v>44130</c:v>
                </c:pt>
                <c:pt idx="181">
                  <c:v>44123</c:v>
                </c:pt>
                <c:pt idx="182">
                  <c:v>44116</c:v>
                </c:pt>
                <c:pt idx="183">
                  <c:v>44109</c:v>
                </c:pt>
                <c:pt idx="184">
                  <c:v>44102</c:v>
                </c:pt>
                <c:pt idx="185">
                  <c:v>44095</c:v>
                </c:pt>
                <c:pt idx="186">
                  <c:v>44088</c:v>
                </c:pt>
                <c:pt idx="187">
                  <c:v>44081</c:v>
                </c:pt>
                <c:pt idx="188">
                  <c:v>44074</c:v>
                </c:pt>
                <c:pt idx="189">
                  <c:v>44067</c:v>
                </c:pt>
                <c:pt idx="190">
                  <c:v>44060</c:v>
                </c:pt>
                <c:pt idx="191">
                  <c:v>44053</c:v>
                </c:pt>
                <c:pt idx="192">
                  <c:v>44046</c:v>
                </c:pt>
                <c:pt idx="193">
                  <c:v>44039</c:v>
                </c:pt>
                <c:pt idx="194">
                  <c:v>44032</c:v>
                </c:pt>
                <c:pt idx="195">
                  <c:v>44025</c:v>
                </c:pt>
                <c:pt idx="196">
                  <c:v>44018</c:v>
                </c:pt>
                <c:pt idx="197">
                  <c:v>44011</c:v>
                </c:pt>
                <c:pt idx="198">
                  <c:v>44004</c:v>
                </c:pt>
                <c:pt idx="199">
                  <c:v>43997</c:v>
                </c:pt>
                <c:pt idx="200">
                  <c:v>43990</c:v>
                </c:pt>
                <c:pt idx="201">
                  <c:v>43983</c:v>
                </c:pt>
                <c:pt idx="202">
                  <c:v>43976</c:v>
                </c:pt>
                <c:pt idx="203">
                  <c:v>43969</c:v>
                </c:pt>
                <c:pt idx="204">
                  <c:v>43962</c:v>
                </c:pt>
                <c:pt idx="205">
                  <c:v>43955</c:v>
                </c:pt>
                <c:pt idx="206">
                  <c:v>43948</c:v>
                </c:pt>
                <c:pt idx="207">
                  <c:v>43941</c:v>
                </c:pt>
                <c:pt idx="208">
                  <c:v>43934</c:v>
                </c:pt>
                <c:pt idx="209">
                  <c:v>43927</c:v>
                </c:pt>
                <c:pt idx="210">
                  <c:v>43920</c:v>
                </c:pt>
                <c:pt idx="211">
                  <c:v>43913</c:v>
                </c:pt>
                <c:pt idx="212">
                  <c:v>43906</c:v>
                </c:pt>
                <c:pt idx="213">
                  <c:v>43899</c:v>
                </c:pt>
                <c:pt idx="214">
                  <c:v>43892</c:v>
                </c:pt>
                <c:pt idx="215">
                  <c:v>43885</c:v>
                </c:pt>
                <c:pt idx="216">
                  <c:v>43878</c:v>
                </c:pt>
                <c:pt idx="217">
                  <c:v>43871</c:v>
                </c:pt>
                <c:pt idx="218">
                  <c:v>43864</c:v>
                </c:pt>
                <c:pt idx="219">
                  <c:v>43857</c:v>
                </c:pt>
                <c:pt idx="220">
                  <c:v>43850</c:v>
                </c:pt>
                <c:pt idx="221">
                  <c:v>43843</c:v>
                </c:pt>
                <c:pt idx="222">
                  <c:v>43836</c:v>
                </c:pt>
                <c:pt idx="223">
                  <c:v>43829</c:v>
                </c:pt>
                <c:pt idx="224">
                  <c:v>43822</c:v>
                </c:pt>
                <c:pt idx="225">
                  <c:v>43815</c:v>
                </c:pt>
                <c:pt idx="226">
                  <c:v>43808</c:v>
                </c:pt>
                <c:pt idx="227">
                  <c:v>43801</c:v>
                </c:pt>
                <c:pt idx="228">
                  <c:v>43794</c:v>
                </c:pt>
                <c:pt idx="229">
                  <c:v>43787</c:v>
                </c:pt>
                <c:pt idx="230">
                  <c:v>43780</c:v>
                </c:pt>
                <c:pt idx="231">
                  <c:v>43773</c:v>
                </c:pt>
                <c:pt idx="232">
                  <c:v>43766</c:v>
                </c:pt>
                <c:pt idx="233">
                  <c:v>43759</c:v>
                </c:pt>
                <c:pt idx="234">
                  <c:v>43752</c:v>
                </c:pt>
                <c:pt idx="235">
                  <c:v>43745</c:v>
                </c:pt>
                <c:pt idx="236">
                  <c:v>43738</c:v>
                </c:pt>
                <c:pt idx="237">
                  <c:v>43731</c:v>
                </c:pt>
                <c:pt idx="238">
                  <c:v>43724</c:v>
                </c:pt>
                <c:pt idx="239">
                  <c:v>43717</c:v>
                </c:pt>
                <c:pt idx="240">
                  <c:v>43710</c:v>
                </c:pt>
                <c:pt idx="241">
                  <c:v>43703</c:v>
                </c:pt>
                <c:pt idx="242">
                  <c:v>43696</c:v>
                </c:pt>
                <c:pt idx="243">
                  <c:v>43689</c:v>
                </c:pt>
                <c:pt idx="244">
                  <c:v>43682</c:v>
                </c:pt>
                <c:pt idx="245">
                  <c:v>43675</c:v>
                </c:pt>
                <c:pt idx="246">
                  <c:v>43668</c:v>
                </c:pt>
                <c:pt idx="247">
                  <c:v>43661</c:v>
                </c:pt>
                <c:pt idx="248">
                  <c:v>43654</c:v>
                </c:pt>
                <c:pt idx="249">
                  <c:v>43647</c:v>
                </c:pt>
                <c:pt idx="250">
                  <c:v>43640</c:v>
                </c:pt>
                <c:pt idx="251">
                  <c:v>43633</c:v>
                </c:pt>
                <c:pt idx="252">
                  <c:v>43626</c:v>
                </c:pt>
                <c:pt idx="253">
                  <c:v>43619</c:v>
                </c:pt>
                <c:pt idx="254">
                  <c:v>43612</c:v>
                </c:pt>
                <c:pt idx="255">
                  <c:v>43605</c:v>
                </c:pt>
                <c:pt idx="256">
                  <c:v>43598</c:v>
                </c:pt>
                <c:pt idx="257">
                  <c:v>43591</c:v>
                </c:pt>
                <c:pt idx="258">
                  <c:v>43584</c:v>
                </c:pt>
                <c:pt idx="259">
                  <c:v>43577</c:v>
                </c:pt>
                <c:pt idx="260">
                  <c:v>43570</c:v>
                </c:pt>
                <c:pt idx="261">
                  <c:v>43563</c:v>
                </c:pt>
                <c:pt idx="262">
                  <c:v>43556</c:v>
                </c:pt>
                <c:pt idx="263">
                  <c:v>43549</c:v>
                </c:pt>
                <c:pt idx="264">
                  <c:v>43542</c:v>
                </c:pt>
                <c:pt idx="265">
                  <c:v>43535</c:v>
                </c:pt>
                <c:pt idx="266">
                  <c:v>43528</c:v>
                </c:pt>
                <c:pt idx="267">
                  <c:v>43521</c:v>
                </c:pt>
                <c:pt idx="268">
                  <c:v>43514</c:v>
                </c:pt>
                <c:pt idx="269">
                  <c:v>43507</c:v>
                </c:pt>
                <c:pt idx="270">
                  <c:v>43500</c:v>
                </c:pt>
                <c:pt idx="271">
                  <c:v>43493</c:v>
                </c:pt>
                <c:pt idx="272">
                  <c:v>43486</c:v>
                </c:pt>
                <c:pt idx="273">
                  <c:v>43479</c:v>
                </c:pt>
                <c:pt idx="274">
                  <c:v>43472</c:v>
                </c:pt>
                <c:pt idx="275">
                  <c:v>43465</c:v>
                </c:pt>
                <c:pt idx="276">
                  <c:v>43458</c:v>
                </c:pt>
                <c:pt idx="277">
                  <c:v>43451</c:v>
                </c:pt>
                <c:pt idx="278">
                  <c:v>43444</c:v>
                </c:pt>
                <c:pt idx="279">
                  <c:v>43437</c:v>
                </c:pt>
                <c:pt idx="280">
                  <c:v>43430</c:v>
                </c:pt>
                <c:pt idx="281">
                  <c:v>43423</c:v>
                </c:pt>
                <c:pt idx="282">
                  <c:v>43416</c:v>
                </c:pt>
                <c:pt idx="283">
                  <c:v>43409</c:v>
                </c:pt>
                <c:pt idx="284">
                  <c:v>43402</c:v>
                </c:pt>
                <c:pt idx="285">
                  <c:v>43395</c:v>
                </c:pt>
                <c:pt idx="286">
                  <c:v>43388</c:v>
                </c:pt>
                <c:pt idx="287">
                  <c:v>43381</c:v>
                </c:pt>
                <c:pt idx="288">
                  <c:v>43374</c:v>
                </c:pt>
                <c:pt idx="289">
                  <c:v>43367</c:v>
                </c:pt>
                <c:pt idx="290">
                  <c:v>43360</c:v>
                </c:pt>
                <c:pt idx="291">
                  <c:v>43353</c:v>
                </c:pt>
                <c:pt idx="292">
                  <c:v>43346</c:v>
                </c:pt>
                <c:pt idx="293">
                  <c:v>43339</c:v>
                </c:pt>
                <c:pt idx="294">
                  <c:v>43332</c:v>
                </c:pt>
                <c:pt idx="295">
                  <c:v>43325</c:v>
                </c:pt>
                <c:pt idx="296">
                  <c:v>43318</c:v>
                </c:pt>
                <c:pt idx="297">
                  <c:v>43311</c:v>
                </c:pt>
                <c:pt idx="298">
                  <c:v>43304</c:v>
                </c:pt>
                <c:pt idx="299">
                  <c:v>43297</c:v>
                </c:pt>
                <c:pt idx="300">
                  <c:v>43290</c:v>
                </c:pt>
                <c:pt idx="301">
                  <c:v>43283</c:v>
                </c:pt>
                <c:pt idx="302">
                  <c:v>43276</c:v>
                </c:pt>
                <c:pt idx="303">
                  <c:v>43269</c:v>
                </c:pt>
                <c:pt idx="304">
                  <c:v>43262</c:v>
                </c:pt>
                <c:pt idx="305">
                  <c:v>43255</c:v>
                </c:pt>
                <c:pt idx="306">
                  <c:v>43248</c:v>
                </c:pt>
                <c:pt idx="307">
                  <c:v>43241</c:v>
                </c:pt>
                <c:pt idx="308">
                  <c:v>43234</c:v>
                </c:pt>
                <c:pt idx="309">
                  <c:v>43227</c:v>
                </c:pt>
                <c:pt idx="310">
                  <c:v>43220</c:v>
                </c:pt>
                <c:pt idx="311">
                  <c:v>43213</c:v>
                </c:pt>
                <c:pt idx="312">
                  <c:v>43206</c:v>
                </c:pt>
                <c:pt idx="313">
                  <c:v>43199</c:v>
                </c:pt>
                <c:pt idx="314">
                  <c:v>43192</c:v>
                </c:pt>
                <c:pt idx="315">
                  <c:v>43185</c:v>
                </c:pt>
                <c:pt idx="316">
                  <c:v>43178</c:v>
                </c:pt>
                <c:pt idx="317">
                  <c:v>43171</c:v>
                </c:pt>
                <c:pt idx="318">
                  <c:v>43164</c:v>
                </c:pt>
                <c:pt idx="319">
                  <c:v>43157</c:v>
                </c:pt>
                <c:pt idx="320">
                  <c:v>43150</c:v>
                </c:pt>
                <c:pt idx="321">
                  <c:v>43143</c:v>
                </c:pt>
                <c:pt idx="322">
                  <c:v>43136</c:v>
                </c:pt>
                <c:pt idx="323">
                  <c:v>43129</c:v>
                </c:pt>
                <c:pt idx="324">
                  <c:v>43122</c:v>
                </c:pt>
                <c:pt idx="325">
                  <c:v>43115</c:v>
                </c:pt>
                <c:pt idx="326">
                  <c:v>43108</c:v>
                </c:pt>
                <c:pt idx="327">
                  <c:v>43101</c:v>
                </c:pt>
                <c:pt idx="328">
                  <c:v>43094</c:v>
                </c:pt>
                <c:pt idx="329">
                  <c:v>43087</c:v>
                </c:pt>
                <c:pt idx="330">
                  <c:v>43080</c:v>
                </c:pt>
                <c:pt idx="331">
                  <c:v>43073</c:v>
                </c:pt>
                <c:pt idx="332">
                  <c:v>43066</c:v>
                </c:pt>
                <c:pt idx="333">
                  <c:v>43059</c:v>
                </c:pt>
                <c:pt idx="334">
                  <c:v>43052</c:v>
                </c:pt>
                <c:pt idx="335">
                  <c:v>43045</c:v>
                </c:pt>
                <c:pt idx="336">
                  <c:v>43038</c:v>
                </c:pt>
                <c:pt idx="337">
                  <c:v>43031</c:v>
                </c:pt>
                <c:pt idx="338">
                  <c:v>43024</c:v>
                </c:pt>
                <c:pt idx="339">
                  <c:v>43017</c:v>
                </c:pt>
                <c:pt idx="340">
                  <c:v>43010</c:v>
                </c:pt>
                <c:pt idx="341">
                  <c:v>43003</c:v>
                </c:pt>
                <c:pt idx="342">
                  <c:v>42996</c:v>
                </c:pt>
                <c:pt idx="343">
                  <c:v>42989</c:v>
                </c:pt>
                <c:pt idx="344">
                  <c:v>42982</c:v>
                </c:pt>
                <c:pt idx="345">
                  <c:v>42975</c:v>
                </c:pt>
                <c:pt idx="346">
                  <c:v>42968</c:v>
                </c:pt>
                <c:pt idx="347">
                  <c:v>42961</c:v>
                </c:pt>
                <c:pt idx="348">
                  <c:v>42954</c:v>
                </c:pt>
                <c:pt idx="349">
                  <c:v>42947</c:v>
                </c:pt>
                <c:pt idx="350">
                  <c:v>42940</c:v>
                </c:pt>
                <c:pt idx="351">
                  <c:v>42933</c:v>
                </c:pt>
                <c:pt idx="352">
                  <c:v>42926</c:v>
                </c:pt>
                <c:pt idx="353">
                  <c:v>42919</c:v>
                </c:pt>
                <c:pt idx="354">
                  <c:v>42912</c:v>
                </c:pt>
                <c:pt idx="355">
                  <c:v>42905</c:v>
                </c:pt>
                <c:pt idx="356">
                  <c:v>42898</c:v>
                </c:pt>
                <c:pt idx="357">
                  <c:v>42891</c:v>
                </c:pt>
                <c:pt idx="358">
                  <c:v>42884</c:v>
                </c:pt>
                <c:pt idx="359">
                  <c:v>42877</c:v>
                </c:pt>
                <c:pt idx="360">
                  <c:v>42870</c:v>
                </c:pt>
                <c:pt idx="361">
                  <c:v>42863</c:v>
                </c:pt>
                <c:pt idx="362">
                  <c:v>42856</c:v>
                </c:pt>
                <c:pt idx="363">
                  <c:v>42849</c:v>
                </c:pt>
                <c:pt idx="364">
                  <c:v>42842</c:v>
                </c:pt>
                <c:pt idx="365">
                  <c:v>42835</c:v>
                </c:pt>
                <c:pt idx="366">
                  <c:v>42828</c:v>
                </c:pt>
                <c:pt idx="367">
                  <c:v>42821</c:v>
                </c:pt>
                <c:pt idx="368">
                  <c:v>42814</c:v>
                </c:pt>
                <c:pt idx="369">
                  <c:v>42807</c:v>
                </c:pt>
                <c:pt idx="370">
                  <c:v>42800</c:v>
                </c:pt>
                <c:pt idx="371">
                  <c:v>42793</c:v>
                </c:pt>
                <c:pt idx="372">
                  <c:v>42786</c:v>
                </c:pt>
                <c:pt idx="373">
                  <c:v>42779</c:v>
                </c:pt>
                <c:pt idx="374">
                  <c:v>42772</c:v>
                </c:pt>
                <c:pt idx="375">
                  <c:v>42765</c:v>
                </c:pt>
                <c:pt idx="376">
                  <c:v>42758</c:v>
                </c:pt>
                <c:pt idx="377">
                  <c:v>42751</c:v>
                </c:pt>
                <c:pt idx="378">
                  <c:v>42744</c:v>
                </c:pt>
                <c:pt idx="379">
                  <c:v>42737</c:v>
                </c:pt>
                <c:pt idx="380">
                  <c:v>42730</c:v>
                </c:pt>
                <c:pt idx="381">
                  <c:v>42723</c:v>
                </c:pt>
                <c:pt idx="382">
                  <c:v>42716</c:v>
                </c:pt>
                <c:pt idx="383">
                  <c:v>42709</c:v>
                </c:pt>
                <c:pt idx="384">
                  <c:v>42702</c:v>
                </c:pt>
                <c:pt idx="385">
                  <c:v>42695</c:v>
                </c:pt>
                <c:pt idx="386">
                  <c:v>42688</c:v>
                </c:pt>
                <c:pt idx="387">
                  <c:v>42681</c:v>
                </c:pt>
                <c:pt idx="388">
                  <c:v>42674</c:v>
                </c:pt>
                <c:pt idx="389">
                  <c:v>42667</c:v>
                </c:pt>
                <c:pt idx="390">
                  <c:v>42660</c:v>
                </c:pt>
                <c:pt idx="391">
                  <c:v>42653</c:v>
                </c:pt>
                <c:pt idx="392">
                  <c:v>42646</c:v>
                </c:pt>
                <c:pt idx="393">
                  <c:v>42639</c:v>
                </c:pt>
                <c:pt idx="394">
                  <c:v>42632</c:v>
                </c:pt>
                <c:pt idx="395">
                  <c:v>42625</c:v>
                </c:pt>
                <c:pt idx="396">
                  <c:v>42618</c:v>
                </c:pt>
                <c:pt idx="397">
                  <c:v>42611</c:v>
                </c:pt>
                <c:pt idx="398">
                  <c:v>42604</c:v>
                </c:pt>
                <c:pt idx="399">
                  <c:v>42597</c:v>
                </c:pt>
                <c:pt idx="400">
                  <c:v>42590</c:v>
                </c:pt>
                <c:pt idx="401">
                  <c:v>42583</c:v>
                </c:pt>
                <c:pt idx="402">
                  <c:v>42576</c:v>
                </c:pt>
                <c:pt idx="403">
                  <c:v>42569</c:v>
                </c:pt>
                <c:pt idx="404">
                  <c:v>42562</c:v>
                </c:pt>
                <c:pt idx="405">
                  <c:v>42555</c:v>
                </c:pt>
                <c:pt idx="406">
                  <c:v>42548</c:v>
                </c:pt>
                <c:pt idx="407">
                  <c:v>42541</c:v>
                </c:pt>
                <c:pt idx="408">
                  <c:v>42534</c:v>
                </c:pt>
                <c:pt idx="409">
                  <c:v>42527</c:v>
                </c:pt>
                <c:pt idx="410">
                  <c:v>42520</c:v>
                </c:pt>
                <c:pt idx="411">
                  <c:v>42513</c:v>
                </c:pt>
                <c:pt idx="412">
                  <c:v>42506</c:v>
                </c:pt>
                <c:pt idx="413">
                  <c:v>42499</c:v>
                </c:pt>
                <c:pt idx="414">
                  <c:v>42492</c:v>
                </c:pt>
                <c:pt idx="415">
                  <c:v>42485</c:v>
                </c:pt>
                <c:pt idx="416">
                  <c:v>42478</c:v>
                </c:pt>
                <c:pt idx="417">
                  <c:v>42471</c:v>
                </c:pt>
                <c:pt idx="418">
                  <c:v>42464</c:v>
                </c:pt>
                <c:pt idx="419">
                  <c:v>42457</c:v>
                </c:pt>
                <c:pt idx="420">
                  <c:v>42450</c:v>
                </c:pt>
                <c:pt idx="421">
                  <c:v>42443</c:v>
                </c:pt>
                <c:pt idx="422">
                  <c:v>42436</c:v>
                </c:pt>
                <c:pt idx="423">
                  <c:v>42429</c:v>
                </c:pt>
                <c:pt idx="424">
                  <c:v>42422</c:v>
                </c:pt>
                <c:pt idx="425">
                  <c:v>42415</c:v>
                </c:pt>
                <c:pt idx="426">
                  <c:v>42408</c:v>
                </c:pt>
                <c:pt idx="427">
                  <c:v>42401</c:v>
                </c:pt>
                <c:pt idx="428">
                  <c:v>42394</c:v>
                </c:pt>
                <c:pt idx="429">
                  <c:v>42387</c:v>
                </c:pt>
                <c:pt idx="430">
                  <c:v>42380</c:v>
                </c:pt>
                <c:pt idx="431">
                  <c:v>42373</c:v>
                </c:pt>
                <c:pt idx="432">
                  <c:v>42366</c:v>
                </c:pt>
                <c:pt idx="433">
                  <c:v>42359</c:v>
                </c:pt>
                <c:pt idx="434">
                  <c:v>42352</c:v>
                </c:pt>
                <c:pt idx="435">
                  <c:v>42345</c:v>
                </c:pt>
                <c:pt idx="436">
                  <c:v>42338</c:v>
                </c:pt>
                <c:pt idx="437">
                  <c:v>42331</c:v>
                </c:pt>
                <c:pt idx="438">
                  <c:v>42324</c:v>
                </c:pt>
                <c:pt idx="439">
                  <c:v>42317</c:v>
                </c:pt>
                <c:pt idx="440">
                  <c:v>42310</c:v>
                </c:pt>
                <c:pt idx="441">
                  <c:v>42303</c:v>
                </c:pt>
                <c:pt idx="442">
                  <c:v>42296</c:v>
                </c:pt>
                <c:pt idx="443">
                  <c:v>42289</c:v>
                </c:pt>
                <c:pt idx="444">
                  <c:v>42282</c:v>
                </c:pt>
                <c:pt idx="445">
                  <c:v>42275</c:v>
                </c:pt>
                <c:pt idx="446">
                  <c:v>42268</c:v>
                </c:pt>
                <c:pt idx="447">
                  <c:v>42261</c:v>
                </c:pt>
                <c:pt idx="448">
                  <c:v>42254</c:v>
                </c:pt>
                <c:pt idx="449">
                  <c:v>42247</c:v>
                </c:pt>
                <c:pt idx="450">
                  <c:v>42240</c:v>
                </c:pt>
                <c:pt idx="451">
                  <c:v>42233</c:v>
                </c:pt>
                <c:pt idx="452">
                  <c:v>42226</c:v>
                </c:pt>
                <c:pt idx="453">
                  <c:v>42219</c:v>
                </c:pt>
                <c:pt idx="454">
                  <c:v>42212</c:v>
                </c:pt>
                <c:pt idx="455">
                  <c:v>42205</c:v>
                </c:pt>
                <c:pt idx="456">
                  <c:v>42198</c:v>
                </c:pt>
                <c:pt idx="457">
                  <c:v>42191</c:v>
                </c:pt>
                <c:pt idx="458">
                  <c:v>42184</c:v>
                </c:pt>
                <c:pt idx="459">
                  <c:v>42177</c:v>
                </c:pt>
                <c:pt idx="460">
                  <c:v>42170</c:v>
                </c:pt>
                <c:pt idx="461">
                  <c:v>42163</c:v>
                </c:pt>
                <c:pt idx="462">
                  <c:v>42156</c:v>
                </c:pt>
                <c:pt idx="463">
                  <c:v>42149</c:v>
                </c:pt>
                <c:pt idx="464">
                  <c:v>42142</c:v>
                </c:pt>
                <c:pt idx="465">
                  <c:v>42135</c:v>
                </c:pt>
                <c:pt idx="466">
                  <c:v>42128</c:v>
                </c:pt>
                <c:pt idx="467">
                  <c:v>42121</c:v>
                </c:pt>
                <c:pt idx="468">
                  <c:v>42114</c:v>
                </c:pt>
                <c:pt idx="469">
                  <c:v>42107</c:v>
                </c:pt>
                <c:pt idx="470">
                  <c:v>42100</c:v>
                </c:pt>
                <c:pt idx="471">
                  <c:v>42093</c:v>
                </c:pt>
                <c:pt idx="472">
                  <c:v>42086</c:v>
                </c:pt>
                <c:pt idx="473">
                  <c:v>42079</c:v>
                </c:pt>
                <c:pt idx="474">
                  <c:v>42072</c:v>
                </c:pt>
                <c:pt idx="475">
                  <c:v>42065</c:v>
                </c:pt>
                <c:pt idx="476">
                  <c:v>42058</c:v>
                </c:pt>
                <c:pt idx="477">
                  <c:v>42051</c:v>
                </c:pt>
                <c:pt idx="478">
                  <c:v>42044</c:v>
                </c:pt>
                <c:pt idx="479">
                  <c:v>42037</c:v>
                </c:pt>
                <c:pt idx="480">
                  <c:v>42030</c:v>
                </c:pt>
                <c:pt idx="481">
                  <c:v>42023</c:v>
                </c:pt>
                <c:pt idx="482">
                  <c:v>42016</c:v>
                </c:pt>
                <c:pt idx="483">
                  <c:v>42009</c:v>
                </c:pt>
                <c:pt idx="484">
                  <c:v>42002</c:v>
                </c:pt>
                <c:pt idx="485">
                  <c:v>41995</c:v>
                </c:pt>
                <c:pt idx="486">
                  <c:v>41988</c:v>
                </c:pt>
                <c:pt idx="487">
                  <c:v>41981</c:v>
                </c:pt>
                <c:pt idx="488">
                  <c:v>41974</c:v>
                </c:pt>
                <c:pt idx="489">
                  <c:v>41967</c:v>
                </c:pt>
                <c:pt idx="490">
                  <c:v>41960</c:v>
                </c:pt>
                <c:pt idx="491">
                  <c:v>41953</c:v>
                </c:pt>
                <c:pt idx="492">
                  <c:v>41946</c:v>
                </c:pt>
                <c:pt idx="493">
                  <c:v>41939</c:v>
                </c:pt>
                <c:pt idx="494">
                  <c:v>41932</c:v>
                </c:pt>
                <c:pt idx="495">
                  <c:v>41925</c:v>
                </c:pt>
                <c:pt idx="496">
                  <c:v>41918</c:v>
                </c:pt>
                <c:pt idx="497">
                  <c:v>41911</c:v>
                </c:pt>
                <c:pt idx="498">
                  <c:v>41904</c:v>
                </c:pt>
                <c:pt idx="499">
                  <c:v>41897</c:v>
                </c:pt>
                <c:pt idx="500">
                  <c:v>41890</c:v>
                </c:pt>
                <c:pt idx="501">
                  <c:v>41883</c:v>
                </c:pt>
                <c:pt idx="502">
                  <c:v>41876</c:v>
                </c:pt>
                <c:pt idx="503">
                  <c:v>41869</c:v>
                </c:pt>
                <c:pt idx="504">
                  <c:v>41862</c:v>
                </c:pt>
                <c:pt idx="505">
                  <c:v>41855</c:v>
                </c:pt>
                <c:pt idx="506">
                  <c:v>41848</c:v>
                </c:pt>
                <c:pt idx="507">
                  <c:v>41841</c:v>
                </c:pt>
                <c:pt idx="508">
                  <c:v>41834</c:v>
                </c:pt>
                <c:pt idx="509">
                  <c:v>41827</c:v>
                </c:pt>
                <c:pt idx="510">
                  <c:v>41820</c:v>
                </c:pt>
                <c:pt idx="511">
                  <c:v>41813</c:v>
                </c:pt>
                <c:pt idx="512">
                  <c:v>41806</c:v>
                </c:pt>
                <c:pt idx="513">
                  <c:v>41799</c:v>
                </c:pt>
                <c:pt idx="514">
                  <c:v>41792</c:v>
                </c:pt>
                <c:pt idx="515">
                  <c:v>41785</c:v>
                </c:pt>
                <c:pt idx="516">
                  <c:v>41778</c:v>
                </c:pt>
                <c:pt idx="517">
                  <c:v>41771</c:v>
                </c:pt>
                <c:pt idx="518">
                  <c:v>41764</c:v>
                </c:pt>
                <c:pt idx="519">
                  <c:v>41757</c:v>
                </c:pt>
                <c:pt idx="520">
                  <c:v>41750</c:v>
                </c:pt>
                <c:pt idx="521">
                  <c:v>41743</c:v>
                </c:pt>
                <c:pt idx="522">
                  <c:v>41736</c:v>
                </c:pt>
                <c:pt idx="523">
                  <c:v>41729</c:v>
                </c:pt>
                <c:pt idx="524">
                  <c:v>41722</c:v>
                </c:pt>
                <c:pt idx="525">
                  <c:v>41715</c:v>
                </c:pt>
                <c:pt idx="526">
                  <c:v>41708</c:v>
                </c:pt>
                <c:pt idx="527">
                  <c:v>41701</c:v>
                </c:pt>
                <c:pt idx="528">
                  <c:v>41694</c:v>
                </c:pt>
                <c:pt idx="529">
                  <c:v>41687</c:v>
                </c:pt>
                <c:pt idx="530">
                  <c:v>41680</c:v>
                </c:pt>
                <c:pt idx="531">
                  <c:v>41673</c:v>
                </c:pt>
                <c:pt idx="532">
                  <c:v>41666</c:v>
                </c:pt>
                <c:pt idx="533">
                  <c:v>41659</c:v>
                </c:pt>
                <c:pt idx="534">
                  <c:v>41652</c:v>
                </c:pt>
                <c:pt idx="535">
                  <c:v>41645</c:v>
                </c:pt>
                <c:pt idx="536">
                  <c:v>41638</c:v>
                </c:pt>
                <c:pt idx="537">
                  <c:v>41631</c:v>
                </c:pt>
                <c:pt idx="538">
                  <c:v>41624</c:v>
                </c:pt>
                <c:pt idx="539">
                  <c:v>41617</c:v>
                </c:pt>
                <c:pt idx="540">
                  <c:v>41610</c:v>
                </c:pt>
                <c:pt idx="541">
                  <c:v>41603</c:v>
                </c:pt>
                <c:pt idx="542">
                  <c:v>41596</c:v>
                </c:pt>
                <c:pt idx="543">
                  <c:v>41589</c:v>
                </c:pt>
                <c:pt idx="544">
                  <c:v>41582</c:v>
                </c:pt>
                <c:pt idx="545">
                  <c:v>41575</c:v>
                </c:pt>
                <c:pt idx="546">
                  <c:v>41568</c:v>
                </c:pt>
                <c:pt idx="547">
                  <c:v>41561</c:v>
                </c:pt>
                <c:pt idx="548">
                  <c:v>41554</c:v>
                </c:pt>
                <c:pt idx="549">
                  <c:v>41547</c:v>
                </c:pt>
                <c:pt idx="550">
                  <c:v>41540</c:v>
                </c:pt>
                <c:pt idx="551">
                  <c:v>41533</c:v>
                </c:pt>
                <c:pt idx="552">
                  <c:v>41526</c:v>
                </c:pt>
                <c:pt idx="553">
                  <c:v>41519</c:v>
                </c:pt>
                <c:pt idx="554">
                  <c:v>41512</c:v>
                </c:pt>
                <c:pt idx="555">
                  <c:v>41505</c:v>
                </c:pt>
                <c:pt idx="556">
                  <c:v>41498</c:v>
                </c:pt>
                <c:pt idx="557">
                  <c:v>41491</c:v>
                </c:pt>
                <c:pt idx="558">
                  <c:v>41484</c:v>
                </c:pt>
                <c:pt idx="559">
                  <c:v>41477</c:v>
                </c:pt>
                <c:pt idx="560">
                  <c:v>41470</c:v>
                </c:pt>
                <c:pt idx="561">
                  <c:v>41463</c:v>
                </c:pt>
                <c:pt idx="562">
                  <c:v>41456</c:v>
                </c:pt>
                <c:pt idx="563">
                  <c:v>41449</c:v>
                </c:pt>
                <c:pt idx="564">
                  <c:v>41442</c:v>
                </c:pt>
                <c:pt idx="565">
                  <c:v>41435</c:v>
                </c:pt>
                <c:pt idx="566">
                  <c:v>41428</c:v>
                </c:pt>
                <c:pt idx="567">
                  <c:v>41421</c:v>
                </c:pt>
                <c:pt idx="568">
                  <c:v>41414</c:v>
                </c:pt>
                <c:pt idx="569">
                  <c:v>41407</c:v>
                </c:pt>
                <c:pt idx="570">
                  <c:v>41400</c:v>
                </c:pt>
                <c:pt idx="571">
                  <c:v>41393</c:v>
                </c:pt>
                <c:pt idx="572">
                  <c:v>41386</c:v>
                </c:pt>
                <c:pt idx="573">
                  <c:v>41379</c:v>
                </c:pt>
                <c:pt idx="574">
                  <c:v>41372</c:v>
                </c:pt>
                <c:pt idx="575">
                  <c:v>41365</c:v>
                </c:pt>
                <c:pt idx="576">
                  <c:v>41358</c:v>
                </c:pt>
                <c:pt idx="577">
                  <c:v>41351</c:v>
                </c:pt>
                <c:pt idx="578">
                  <c:v>41344</c:v>
                </c:pt>
                <c:pt idx="579">
                  <c:v>41337</c:v>
                </c:pt>
                <c:pt idx="580">
                  <c:v>41330</c:v>
                </c:pt>
                <c:pt idx="581">
                  <c:v>41323</c:v>
                </c:pt>
                <c:pt idx="582">
                  <c:v>41316</c:v>
                </c:pt>
                <c:pt idx="583">
                  <c:v>41309</c:v>
                </c:pt>
                <c:pt idx="584">
                  <c:v>41302</c:v>
                </c:pt>
                <c:pt idx="585">
                  <c:v>41295</c:v>
                </c:pt>
                <c:pt idx="586">
                  <c:v>41288</c:v>
                </c:pt>
                <c:pt idx="587">
                  <c:v>41281</c:v>
                </c:pt>
                <c:pt idx="588">
                  <c:v>41274</c:v>
                </c:pt>
                <c:pt idx="589">
                  <c:v>41267</c:v>
                </c:pt>
                <c:pt idx="590">
                  <c:v>41260</c:v>
                </c:pt>
                <c:pt idx="591">
                  <c:v>41253</c:v>
                </c:pt>
                <c:pt idx="592">
                  <c:v>41246</c:v>
                </c:pt>
                <c:pt idx="593">
                  <c:v>41239</c:v>
                </c:pt>
                <c:pt idx="594">
                  <c:v>41232</c:v>
                </c:pt>
                <c:pt idx="595">
                  <c:v>41225</c:v>
                </c:pt>
                <c:pt idx="596">
                  <c:v>41218</c:v>
                </c:pt>
                <c:pt idx="597">
                  <c:v>41211</c:v>
                </c:pt>
                <c:pt idx="598">
                  <c:v>41204</c:v>
                </c:pt>
                <c:pt idx="599">
                  <c:v>41197</c:v>
                </c:pt>
                <c:pt idx="600">
                  <c:v>41190</c:v>
                </c:pt>
                <c:pt idx="601">
                  <c:v>41183</c:v>
                </c:pt>
                <c:pt idx="602">
                  <c:v>41176</c:v>
                </c:pt>
                <c:pt idx="603">
                  <c:v>41169</c:v>
                </c:pt>
                <c:pt idx="604">
                  <c:v>41162</c:v>
                </c:pt>
                <c:pt idx="605">
                  <c:v>41155</c:v>
                </c:pt>
                <c:pt idx="606">
                  <c:v>41148</c:v>
                </c:pt>
                <c:pt idx="607">
                  <c:v>41141</c:v>
                </c:pt>
                <c:pt idx="608">
                  <c:v>41134</c:v>
                </c:pt>
                <c:pt idx="609">
                  <c:v>41127</c:v>
                </c:pt>
                <c:pt idx="610">
                  <c:v>41120</c:v>
                </c:pt>
                <c:pt idx="611">
                  <c:v>41113</c:v>
                </c:pt>
                <c:pt idx="612">
                  <c:v>41106</c:v>
                </c:pt>
                <c:pt idx="613">
                  <c:v>41099</c:v>
                </c:pt>
                <c:pt idx="614">
                  <c:v>41092</c:v>
                </c:pt>
                <c:pt idx="615">
                  <c:v>41085</c:v>
                </c:pt>
                <c:pt idx="616">
                  <c:v>41078</c:v>
                </c:pt>
                <c:pt idx="617">
                  <c:v>41071</c:v>
                </c:pt>
                <c:pt idx="618">
                  <c:v>41064</c:v>
                </c:pt>
                <c:pt idx="619">
                  <c:v>41057</c:v>
                </c:pt>
                <c:pt idx="620">
                  <c:v>41050</c:v>
                </c:pt>
                <c:pt idx="621">
                  <c:v>41043</c:v>
                </c:pt>
                <c:pt idx="622">
                  <c:v>41036</c:v>
                </c:pt>
                <c:pt idx="623">
                  <c:v>41029</c:v>
                </c:pt>
                <c:pt idx="624">
                  <c:v>41022</c:v>
                </c:pt>
                <c:pt idx="625">
                  <c:v>41015</c:v>
                </c:pt>
                <c:pt idx="626">
                  <c:v>41008</c:v>
                </c:pt>
                <c:pt idx="627">
                  <c:v>41001</c:v>
                </c:pt>
                <c:pt idx="628">
                  <c:v>40994</c:v>
                </c:pt>
                <c:pt idx="629">
                  <c:v>40987</c:v>
                </c:pt>
                <c:pt idx="630">
                  <c:v>40980</c:v>
                </c:pt>
                <c:pt idx="631">
                  <c:v>40973</c:v>
                </c:pt>
                <c:pt idx="632">
                  <c:v>40966</c:v>
                </c:pt>
                <c:pt idx="633">
                  <c:v>40959</c:v>
                </c:pt>
                <c:pt idx="634">
                  <c:v>40952</c:v>
                </c:pt>
                <c:pt idx="635">
                  <c:v>40945</c:v>
                </c:pt>
                <c:pt idx="636">
                  <c:v>40938</c:v>
                </c:pt>
                <c:pt idx="637">
                  <c:v>40931</c:v>
                </c:pt>
                <c:pt idx="638">
                  <c:v>40924</c:v>
                </c:pt>
                <c:pt idx="639">
                  <c:v>40917</c:v>
                </c:pt>
                <c:pt idx="640">
                  <c:v>40910</c:v>
                </c:pt>
                <c:pt idx="641">
                  <c:v>40903</c:v>
                </c:pt>
                <c:pt idx="642">
                  <c:v>40896</c:v>
                </c:pt>
                <c:pt idx="643">
                  <c:v>40889</c:v>
                </c:pt>
                <c:pt idx="644">
                  <c:v>40882</c:v>
                </c:pt>
                <c:pt idx="645">
                  <c:v>40875</c:v>
                </c:pt>
                <c:pt idx="646">
                  <c:v>40868</c:v>
                </c:pt>
                <c:pt idx="647">
                  <c:v>40861</c:v>
                </c:pt>
                <c:pt idx="648">
                  <c:v>40854</c:v>
                </c:pt>
                <c:pt idx="649">
                  <c:v>40847</c:v>
                </c:pt>
                <c:pt idx="650">
                  <c:v>40840</c:v>
                </c:pt>
                <c:pt idx="651">
                  <c:v>40833</c:v>
                </c:pt>
                <c:pt idx="652">
                  <c:v>40826</c:v>
                </c:pt>
                <c:pt idx="653">
                  <c:v>40819</c:v>
                </c:pt>
                <c:pt idx="654">
                  <c:v>40812</c:v>
                </c:pt>
                <c:pt idx="655">
                  <c:v>40805</c:v>
                </c:pt>
                <c:pt idx="656">
                  <c:v>40798</c:v>
                </c:pt>
                <c:pt idx="657">
                  <c:v>40791</c:v>
                </c:pt>
                <c:pt idx="658">
                  <c:v>40784</c:v>
                </c:pt>
                <c:pt idx="659">
                  <c:v>40777</c:v>
                </c:pt>
                <c:pt idx="660">
                  <c:v>40770</c:v>
                </c:pt>
                <c:pt idx="661">
                  <c:v>40763</c:v>
                </c:pt>
                <c:pt idx="662">
                  <c:v>40756</c:v>
                </c:pt>
                <c:pt idx="663">
                  <c:v>40749</c:v>
                </c:pt>
                <c:pt idx="664">
                  <c:v>40742</c:v>
                </c:pt>
                <c:pt idx="665">
                  <c:v>40735</c:v>
                </c:pt>
                <c:pt idx="666">
                  <c:v>40728</c:v>
                </c:pt>
                <c:pt idx="667">
                  <c:v>40721</c:v>
                </c:pt>
                <c:pt idx="668">
                  <c:v>40714</c:v>
                </c:pt>
                <c:pt idx="669">
                  <c:v>40707</c:v>
                </c:pt>
                <c:pt idx="670">
                  <c:v>40700</c:v>
                </c:pt>
                <c:pt idx="671">
                  <c:v>40693</c:v>
                </c:pt>
                <c:pt idx="672">
                  <c:v>40686</c:v>
                </c:pt>
                <c:pt idx="673">
                  <c:v>40679</c:v>
                </c:pt>
                <c:pt idx="674">
                  <c:v>40672</c:v>
                </c:pt>
                <c:pt idx="675">
                  <c:v>40665</c:v>
                </c:pt>
                <c:pt idx="676">
                  <c:v>40658</c:v>
                </c:pt>
                <c:pt idx="677">
                  <c:v>40651</c:v>
                </c:pt>
                <c:pt idx="678">
                  <c:v>40644</c:v>
                </c:pt>
                <c:pt idx="679">
                  <c:v>40637</c:v>
                </c:pt>
                <c:pt idx="680">
                  <c:v>40630</c:v>
                </c:pt>
                <c:pt idx="681">
                  <c:v>40623</c:v>
                </c:pt>
                <c:pt idx="682">
                  <c:v>40616</c:v>
                </c:pt>
                <c:pt idx="683">
                  <c:v>40609</c:v>
                </c:pt>
                <c:pt idx="684">
                  <c:v>40602</c:v>
                </c:pt>
                <c:pt idx="685">
                  <c:v>40595</c:v>
                </c:pt>
                <c:pt idx="686">
                  <c:v>40588</c:v>
                </c:pt>
                <c:pt idx="687">
                  <c:v>40581</c:v>
                </c:pt>
                <c:pt idx="688">
                  <c:v>40574</c:v>
                </c:pt>
                <c:pt idx="689">
                  <c:v>40567</c:v>
                </c:pt>
                <c:pt idx="690">
                  <c:v>40560</c:v>
                </c:pt>
                <c:pt idx="691">
                  <c:v>40553</c:v>
                </c:pt>
                <c:pt idx="692">
                  <c:v>40546</c:v>
                </c:pt>
                <c:pt idx="693">
                  <c:v>40539</c:v>
                </c:pt>
                <c:pt idx="694">
                  <c:v>40532</c:v>
                </c:pt>
                <c:pt idx="695">
                  <c:v>40525</c:v>
                </c:pt>
                <c:pt idx="696">
                  <c:v>40518</c:v>
                </c:pt>
                <c:pt idx="697">
                  <c:v>40511</c:v>
                </c:pt>
                <c:pt idx="698">
                  <c:v>40504</c:v>
                </c:pt>
                <c:pt idx="699">
                  <c:v>40497</c:v>
                </c:pt>
                <c:pt idx="700">
                  <c:v>40490</c:v>
                </c:pt>
                <c:pt idx="701">
                  <c:v>40483</c:v>
                </c:pt>
                <c:pt idx="702">
                  <c:v>40476</c:v>
                </c:pt>
                <c:pt idx="703">
                  <c:v>40469</c:v>
                </c:pt>
                <c:pt idx="704">
                  <c:v>40462</c:v>
                </c:pt>
                <c:pt idx="705">
                  <c:v>40455</c:v>
                </c:pt>
                <c:pt idx="706">
                  <c:v>40448</c:v>
                </c:pt>
                <c:pt idx="707">
                  <c:v>40441</c:v>
                </c:pt>
                <c:pt idx="708">
                  <c:v>40434</c:v>
                </c:pt>
                <c:pt idx="709">
                  <c:v>40427</c:v>
                </c:pt>
                <c:pt idx="710">
                  <c:v>40420</c:v>
                </c:pt>
                <c:pt idx="711">
                  <c:v>40413</c:v>
                </c:pt>
                <c:pt idx="712">
                  <c:v>40406</c:v>
                </c:pt>
                <c:pt idx="713">
                  <c:v>40399</c:v>
                </c:pt>
                <c:pt idx="714">
                  <c:v>40392</c:v>
                </c:pt>
                <c:pt idx="715">
                  <c:v>40385</c:v>
                </c:pt>
                <c:pt idx="716">
                  <c:v>40378</c:v>
                </c:pt>
                <c:pt idx="717">
                  <c:v>40371</c:v>
                </c:pt>
                <c:pt idx="718">
                  <c:v>40364</c:v>
                </c:pt>
                <c:pt idx="719">
                  <c:v>40357</c:v>
                </c:pt>
                <c:pt idx="720">
                  <c:v>40350</c:v>
                </c:pt>
                <c:pt idx="721">
                  <c:v>40343</c:v>
                </c:pt>
                <c:pt idx="722">
                  <c:v>40336</c:v>
                </c:pt>
                <c:pt idx="723">
                  <c:v>40329</c:v>
                </c:pt>
                <c:pt idx="724">
                  <c:v>40322</c:v>
                </c:pt>
                <c:pt idx="725">
                  <c:v>40315</c:v>
                </c:pt>
                <c:pt idx="726">
                  <c:v>40308</c:v>
                </c:pt>
                <c:pt idx="727">
                  <c:v>40301</c:v>
                </c:pt>
                <c:pt idx="728">
                  <c:v>40294</c:v>
                </c:pt>
                <c:pt idx="729">
                  <c:v>40287</c:v>
                </c:pt>
                <c:pt idx="730">
                  <c:v>40280</c:v>
                </c:pt>
                <c:pt idx="731">
                  <c:v>40273</c:v>
                </c:pt>
                <c:pt idx="732">
                  <c:v>40266</c:v>
                </c:pt>
                <c:pt idx="733">
                  <c:v>40259</c:v>
                </c:pt>
                <c:pt idx="734">
                  <c:v>40252</c:v>
                </c:pt>
                <c:pt idx="735">
                  <c:v>40245</c:v>
                </c:pt>
                <c:pt idx="736">
                  <c:v>40238</c:v>
                </c:pt>
                <c:pt idx="737">
                  <c:v>40231</c:v>
                </c:pt>
                <c:pt idx="738">
                  <c:v>40224</c:v>
                </c:pt>
                <c:pt idx="739">
                  <c:v>40217</c:v>
                </c:pt>
                <c:pt idx="740">
                  <c:v>40210</c:v>
                </c:pt>
                <c:pt idx="741">
                  <c:v>40203</c:v>
                </c:pt>
                <c:pt idx="742">
                  <c:v>40196</c:v>
                </c:pt>
                <c:pt idx="743">
                  <c:v>40189</c:v>
                </c:pt>
                <c:pt idx="744">
                  <c:v>40182</c:v>
                </c:pt>
                <c:pt idx="745">
                  <c:v>40175</c:v>
                </c:pt>
                <c:pt idx="746">
                  <c:v>40168</c:v>
                </c:pt>
                <c:pt idx="747">
                  <c:v>40161</c:v>
                </c:pt>
                <c:pt idx="748">
                  <c:v>40154</c:v>
                </c:pt>
                <c:pt idx="749">
                  <c:v>40147</c:v>
                </c:pt>
                <c:pt idx="750">
                  <c:v>40140</c:v>
                </c:pt>
                <c:pt idx="751">
                  <c:v>40133</c:v>
                </c:pt>
                <c:pt idx="752">
                  <c:v>40126</c:v>
                </c:pt>
                <c:pt idx="753">
                  <c:v>40119</c:v>
                </c:pt>
                <c:pt idx="754">
                  <c:v>40112</c:v>
                </c:pt>
                <c:pt idx="755">
                  <c:v>40105</c:v>
                </c:pt>
                <c:pt idx="756">
                  <c:v>40098</c:v>
                </c:pt>
                <c:pt idx="757">
                  <c:v>40091</c:v>
                </c:pt>
                <c:pt idx="758">
                  <c:v>40084</c:v>
                </c:pt>
                <c:pt idx="759">
                  <c:v>40077</c:v>
                </c:pt>
                <c:pt idx="760">
                  <c:v>40070</c:v>
                </c:pt>
                <c:pt idx="761">
                  <c:v>40063</c:v>
                </c:pt>
                <c:pt idx="762">
                  <c:v>40056</c:v>
                </c:pt>
                <c:pt idx="763">
                  <c:v>40049</c:v>
                </c:pt>
                <c:pt idx="764">
                  <c:v>40042</c:v>
                </c:pt>
                <c:pt idx="765">
                  <c:v>40035</c:v>
                </c:pt>
                <c:pt idx="766">
                  <c:v>40028</c:v>
                </c:pt>
                <c:pt idx="767">
                  <c:v>40021</c:v>
                </c:pt>
                <c:pt idx="768">
                  <c:v>40014</c:v>
                </c:pt>
                <c:pt idx="769">
                  <c:v>40007</c:v>
                </c:pt>
                <c:pt idx="770">
                  <c:v>40000</c:v>
                </c:pt>
                <c:pt idx="771">
                  <c:v>39993</c:v>
                </c:pt>
                <c:pt idx="772">
                  <c:v>39986</c:v>
                </c:pt>
                <c:pt idx="773">
                  <c:v>39979</c:v>
                </c:pt>
                <c:pt idx="774">
                  <c:v>39972</c:v>
                </c:pt>
                <c:pt idx="775">
                  <c:v>39965</c:v>
                </c:pt>
                <c:pt idx="776">
                  <c:v>39958</c:v>
                </c:pt>
                <c:pt idx="777">
                  <c:v>39951</c:v>
                </c:pt>
                <c:pt idx="778">
                  <c:v>39944</c:v>
                </c:pt>
                <c:pt idx="779">
                  <c:v>39937</c:v>
                </c:pt>
                <c:pt idx="780">
                  <c:v>39930</c:v>
                </c:pt>
                <c:pt idx="781">
                  <c:v>39923</c:v>
                </c:pt>
                <c:pt idx="782">
                  <c:v>39916</c:v>
                </c:pt>
                <c:pt idx="783">
                  <c:v>39909</c:v>
                </c:pt>
                <c:pt idx="784">
                  <c:v>39902</c:v>
                </c:pt>
                <c:pt idx="785">
                  <c:v>39895</c:v>
                </c:pt>
                <c:pt idx="786">
                  <c:v>39888</c:v>
                </c:pt>
                <c:pt idx="787">
                  <c:v>39881</c:v>
                </c:pt>
                <c:pt idx="788">
                  <c:v>39874</c:v>
                </c:pt>
                <c:pt idx="789">
                  <c:v>39867</c:v>
                </c:pt>
                <c:pt idx="790">
                  <c:v>39860</c:v>
                </c:pt>
                <c:pt idx="791">
                  <c:v>39853</c:v>
                </c:pt>
                <c:pt idx="792">
                  <c:v>39846</c:v>
                </c:pt>
                <c:pt idx="793">
                  <c:v>39839</c:v>
                </c:pt>
                <c:pt idx="794">
                  <c:v>39832</c:v>
                </c:pt>
                <c:pt idx="795">
                  <c:v>39825</c:v>
                </c:pt>
                <c:pt idx="796">
                  <c:v>39818</c:v>
                </c:pt>
                <c:pt idx="797">
                  <c:v>39811</c:v>
                </c:pt>
                <c:pt idx="798">
                  <c:v>39804</c:v>
                </c:pt>
                <c:pt idx="799">
                  <c:v>39797</c:v>
                </c:pt>
                <c:pt idx="800">
                  <c:v>39790</c:v>
                </c:pt>
                <c:pt idx="801">
                  <c:v>39783</c:v>
                </c:pt>
                <c:pt idx="802">
                  <c:v>39776</c:v>
                </c:pt>
                <c:pt idx="803">
                  <c:v>39769</c:v>
                </c:pt>
                <c:pt idx="804">
                  <c:v>39762</c:v>
                </c:pt>
                <c:pt idx="805">
                  <c:v>39755</c:v>
                </c:pt>
                <c:pt idx="806">
                  <c:v>39748</c:v>
                </c:pt>
                <c:pt idx="807">
                  <c:v>39741</c:v>
                </c:pt>
                <c:pt idx="808">
                  <c:v>39734</c:v>
                </c:pt>
                <c:pt idx="809">
                  <c:v>39727</c:v>
                </c:pt>
                <c:pt idx="810">
                  <c:v>39720</c:v>
                </c:pt>
                <c:pt idx="811">
                  <c:v>39713</c:v>
                </c:pt>
                <c:pt idx="812">
                  <c:v>39706</c:v>
                </c:pt>
                <c:pt idx="813">
                  <c:v>39699</c:v>
                </c:pt>
                <c:pt idx="814">
                  <c:v>39692</c:v>
                </c:pt>
                <c:pt idx="815">
                  <c:v>39685</c:v>
                </c:pt>
                <c:pt idx="816">
                  <c:v>39678</c:v>
                </c:pt>
                <c:pt idx="817">
                  <c:v>39671</c:v>
                </c:pt>
                <c:pt idx="818">
                  <c:v>39664</c:v>
                </c:pt>
                <c:pt idx="819">
                  <c:v>39657</c:v>
                </c:pt>
                <c:pt idx="820">
                  <c:v>39650</c:v>
                </c:pt>
                <c:pt idx="821">
                  <c:v>39643</c:v>
                </c:pt>
                <c:pt idx="822">
                  <c:v>39636</c:v>
                </c:pt>
                <c:pt idx="823">
                  <c:v>39629</c:v>
                </c:pt>
                <c:pt idx="824">
                  <c:v>39622</c:v>
                </c:pt>
                <c:pt idx="825">
                  <c:v>39615</c:v>
                </c:pt>
                <c:pt idx="826">
                  <c:v>39608</c:v>
                </c:pt>
                <c:pt idx="827">
                  <c:v>39601</c:v>
                </c:pt>
                <c:pt idx="828">
                  <c:v>39594</c:v>
                </c:pt>
                <c:pt idx="829">
                  <c:v>39587</c:v>
                </c:pt>
                <c:pt idx="830">
                  <c:v>39580</c:v>
                </c:pt>
                <c:pt idx="831">
                  <c:v>39573</c:v>
                </c:pt>
                <c:pt idx="832">
                  <c:v>39566</c:v>
                </c:pt>
                <c:pt idx="833">
                  <c:v>39559</c:v>
                </c:pt>
                <c:pt idx="834">
                  <c:v>39552</c:v>
                </c:pt>
                <c:pt idx="835">
                  <c:v>39545</c:v>
                </c:pt>
                <c:pt idx="836">
                  <c:v>39538</c:v>
                </c:pt>
                <c:pt idx="837">
                  <c:v>39531</c:v>
                </c:pt>
                <c:pt idx="838">
                  <c:v>39524</c:v>
                </c:pt>
                <c:pt idx="839">
                  <c:v>39517</c:v>
                </c:pt>
                <c:pt idx="840">
                  <c:v>39510</c:v>
                </c:pt>
                <c:pt idx="841">
                  <c:v>39503</c:v>
                </c:pt>
                <c:pt idx="842">
                  <c:v>39496</c:v>
                </c:pt>
                <c:pt idx="843">
                  <c:v>39489</c:v>
                </c:pt>
                <c:pt idx="844">
                  <c:v>39482</c:v>
                </c:pt>
                <c:pt idx="845">
                  <c:v>39475</c:v>
                </c:pt>
                <c:pt idx="846">
                  <c:v>39468</c:v>
                </c:pt>
                <c:pt idx="847">
                  <c:v>39461</c:v>
                </c:pt>
                <c:pt idx="848">
                  <c:v>39454</c:v>
                </c:pt>
                <c:pt idx="849">
                  <c:v>39447</c:v>
                </c:pt>
                <c:pt idx="850">
                  <c:v>39440</c:v>
                </c:pt>
                <c:pt idx="851">
                  <c:v>39433</c:v>
                </c:pt>
                <c:pt idx="852">
                  <c:v>39426</c:v>
                </c:pt>
                <c:pt idx="853">
                  <c:v>39419</c:v>
                </c:pt>
                <c:pt idx="854">
                  <c:v>39412</c:v>
                </c:pt>
                <c:pt idx="855">
                  <c:v>39405</c:v>
                </c:pt>
                <c:pt idx="856">
                  <c:v>39398</c:v>
                </c:pt>
                <c:pt idx="857">
                  <c:v>39391</c:v>
                </c:pt>
                <c:pt idx="858">
                  <c:v>39384</c:v>
                </c:pt>
                <c:pt idx="859">
                  <c:v>39377</c:v>
                </c:pt>
                <c:pt idx="860">
                  <c:v>39370</c:v>
                </c:pt>
                <c:pt idx="861">
                  <c:v>39363</c:v>
                </c:pt>
                <c:pt idx="862">
                  <c:v>39356</c:v>
                </c:pt>
                <c:pt idx="863">
                  <c:v>39349</c:v>
                </c:pt>
                <c:pt idx="864">
                  <c:v>39342</c:v>
                </c:pt>
                <c:pt idx="865">
                  <c:v>39335</c:v>
                </c:pt>
                <c:pt idx="866">
                  <c:v>39328</c:v>
                </c:pt>
                <c:pt idx="867">
                  <c:v>39321</c:v>
                </c:pt>
                <c:pt idx="868">
                  <c:v>39314</c:v>
                </c:pt>
                <c:pt idx="869">
                  <c:v>39307</c:v>
                </c:pt>
                <c:pt idx="870">
                  <c:v>39300</c:v>
                </c:pt>
                <c:pt idx="871">
                  <c:v>39293</c:v>
                </c:pt>
                <c:pt idx="872">
                  <c:v>39286</c:v>
                </c:pt>
                <c:pt idx="873">
                  <c:v>39279</c:v>
                </c:pt>
                <c:pt idx="874">
                  <c:v>39272</c:v>
                </c:pt>
                <c:pt idx="875">
                  <c:v>39265</c:v>
                </c:pt>
                <c:pt idx="876">
                  <c:v>39258</c:v>
                </c:pt>
                <c:pt idx="877">
                  <c:v>39251</c:v>
                </c:pt>
                <c:pt idx="878">
                  <c:v>39244</c:v>
                </c:pt>
                <c:pt idx="879">
                  <c:v>39237</c:v>
                </c:pt>
                <c:pt idx="880">
                  <c:v>39230</c:v>
                </c:pt>
                <c:pt idx="881">
                  <c:v>39223</c:v>
                </c:pt>
                <c:pt idx="882">
                  <c:v>39216</c:v>
                </c:pt>
                <c:pt idx="883">
                  <c:v>39209</c:v>
                </c:pt>
                <c:pt idx="884">
                  <c:v>39202</c:v>
                </c:pt>
                <c:pt idx="885">
                  <c:v>39195</c:v>
                </c:pt>
                <c:pt idx="886">
                  <c:v>39188</c:v>
                </c:pt>
                <c:pt idx="887">
                  <c:v>39181</c:v>
                </c:pt>
                <c:pt idx="888">
                  <c:v>39174</c:v>
                </c:pt>
                <c:pt idx="889">
                  <c:v>39167</c:v>
                </c:pt>
                <c:pt idx="890">
                  <c:v>39160</c:v>
                </c:pt>
                <c:pt idx="891">
                  <c:v>39153</c:v>
                </c:pt>
                <c:pt idx="892">
                  <c:v>39146</c:v>
                </c:pt>
                <c:pt idx="893">
                  <c:v>39139</c:v>
                </c:pt>
                <c:pt idx="894">
                  <c:v>39132</c:v>
                </c:pt>
                <c:pt idx="895">
                  <c:v>39125</c:v>
                </c:pt>
                <c:pt idx="896">
                  <c:v>39118</c:v>
                </c:pt>
                <c:pt idx="897">
                  <c:v>39111</c:v>
                </c:pt>
                <c:pt idx="898">
                  <c:v>39104</c:v>
                </c:pt>
                <c:pt idx="899">
                  <c:v>39097</c:v>
                </c:pt>
                <c:pt idx="900">
                  <c:v>39090</c:v>
                </c:pt>
                <c:pt idx="901">
                  <c:v>39083</c:v>
                </c:pt>
                <c:pt idx="902">
                  <c:v>39076</c:v>
                </c:pt>
                <c:pt idx="903">
                  <c:v>39069</c:v>
                </c:pt>
                <c:pt idx="904">
                  <c:v>39062</c:v>
                </c:pt>
                <c:pt idx="905">
                  <c:v>39055</c:v>
                </c:pt>
                <c:pt idx="906">
                  <c:v>39048</c:v>
                </c:pt>
                <c:pt idx="907">
                  <c:v>39041</c:v>
                </c:pt>
                <c:pt idx="908">
                  <c:v>39034</c:v>
                </c:pt>
                <c:pt idx="909">
                  <c:v>39027</c:v>
                </c:pt>
                <c:pt idx="910">
                  <c:v>39020</c:v>
                </c:pt>
                <c:pt idx="911">
                  <c:v>39013</c:v>
                </c:pt>
                <c:pt idx="912">
                  <c:v>39006</c:v>
                </c:pt>
                <c:pt idx="913">
                  <c:v>38999</c:v>
                </c:pt>
                <c:pt idx="914">
                  <c:v>38992</c:v>
                </c:pt>
                <c:pt idx="915">
                  <c:v>38985</c:v>
                </c:pt>
                <c:pt idx="916">
                  <c:v>38978</c:v>
                </c:pt>
                <c:pt idx="917">
                  <c:v>38971</c:v>
                </c:pt>
                <c:pt idx="918">
                  <c:v>38964</c:v>
                </c:pt>
                <c:pt idx="919">
                  <c:v>38957</c:v>
                </c:pt>
                <c:pt idx="920">
                  <c:v>38950</c:v>
                </c:pt>
                <c:pt idx="921">
                  <c:v>38943</c:v>
                </c:pt>
                <c:pt idx="922">
                  <c:v>38936</c:v>
                </c:pt>
                <c:pt idx="923">
                  <c:v>38929</c:v>
                </c:pt>
                <c:pt idx="924">
                  <c:v>38922</c:v>
                </c:pt>
                <c:pt idx="925">
                  <c:v>38915</c:v>
                </c:pt>
                <c:pt idx="926">
                  <c:v>38908</c:v>
                </c:pt>
                <c:pt idx="927">
                  <c:v>38901</c:v>
                </c:pt>
                <c:pt idx="928">
                  <c:v>38894</c:v>
                </c:pt>
                <c:pt idx="929">
                  <c:v>38887</c:v>
                </c:pt>
                <c:pt idx="930">
                  <c:v>38880</c:v>
                </c:pt>
                <c:pt idx="931">
                  <c:v>38873</c:v>
                </c:pt>
                <c:pt idx="932">
                  <c:v>38866</c:v>
                </c:pt>
                <c:pt idx="933">
                  <c:v>38859</c:v>
                </c:pt>
                <c:pt idx="934">
                  <c:v>38852</c:v>
                </c:pt>
                <c:pt idx="935">
                  <c:v>38845</c:v>
                </c:pt>
                <c:pt idx="936">
                  <c:v>38838</c:v>
                </c:pt>
                <c:pt idx="937">
                  <c:v>38831</c:v>
                </c:pt>
                <c:pt idx="938">
                  <c:v>38824</c:v>
                </c:pt>
                <c:pt idx="939">
                  <c:v>38817</c:v>
                </c:pt>
                <c:pt idx="940">
                  <c:v>38810</c:v>
                </c:pt>
                <c:pt idx="941">
                  <c:v>38803</c:v>
                </c:pt>
                <c:pt idx="942">
                  <c:v>38796</c:v>
                </c:pt>
                <c:pt idx="943">
                  <c:v>38789</c:v>
                </c:pt>
                <c:pt idx="944">
                  <c:v>38782</c:v>
                </c:pt>
                <c:pt idx="945">
                  <c:v>38775</c:v>
                </c:pt>
                <c:pt idx="946">
                  <c:v>38768</c:v>
                </c:pt>
                <c:pt idx="947">
                  <c:v>38761</c:v>
                </c:pt>
                <c:pt idx="948">
                  <c:v>38754</c:v>
                </c:pt>
                <c:pt idx="949">
                  <c:v>38747</c:v>
                </c:pt>
                <c:pt idx="950">
                  <c:v>38740</c:v>
                </c:pt>
                <c:pt idx="951">
                  <c:v>38733</c:v>
                </c:pt>
                <c:pt idx="952">
                  <c:v>38726</c:v>
                </c:pt>
                <c:pt idx="953">
                  <c:v>38719</c:v>
                </c:pt>
                <c:pt idx="954">
                  <c:v>38712</c:v>
                </c:pt>
                <c:pt idx="955">
                  <c:v>38705</c:v>
                </c:pt>
                <c:pt idx="956">
                  <c:v>38698</c:v>
                </c:pt>
                <c:pt idx="957">
                  <c:v>38691</c:v>
                </c:pt>
                <c:pt idx="958">
                  <c:v>38684</c:v>
                </c:pt>
                <c:pt idx="959">
                  <c:v>38677</c:v>
                </c:pt>
                <c:pt idx="960">
                  <c:v>38670</c:v>
                </c:pt>
                <c:pt idx="961">
                  <c:v>38663</c:v>
                </c:pt>
                <c:pt idx="962">
                  <c:v>38656</c:v>
                </c:pt>
                <c:pt idx="963">
                  <c:v>38649</c:v>
                </c:pt>
                <c:pt idx="964">
                  <c:v>38642</c:v>
                </c:pt>
                <c:pt idx="965">
                  <c:v>38635</c:v>
                </c:pt>
                <c:pt idx="966">
                  <c:v>38628</c:v>
                </c:pt>
                <c:pt idx="967">
                  <c:v>38621</c:v>
                </c:pt>
                <c:pt idx="968">
                  <c:v>38614</c:v>
                </c:pt>
                <c:pt idx="969">
                  <c:v>38607</c:v>
                </c:pt>
                <c:pt idx="970">
                  <c:v>38600</c:v>
                </c:pt>
                <c:pt idx="971">
                  <c:v>38593</c:v>
                </c:pt>
                <c:pt idx="972">
                  <c:v>38586</c:v>
                </c:pt>
                <c:pt idx="973">
                  <c:v>38579</c:v>
                </c:pt>
                <c:pt idx="974">
                  <c:v>38572</c:v>
                </c:pt>
                <c:pt idx="975">
                  <c:v>38565</c:v>
                </c:pt>
                <c:pt idx="976">
                  <c:v>38558</c:v>
                </c:pt>
                <c:pt idx="977">
                  <c:v>38551</c:v>
                </c:pt>
                <c:pt idx="978">
                  <c:v>38544</c:v>
                </c:pt>
                <c:pt idx="979">
                  <c:v>38537</c:v>
                </c:pt>
                <c:pt idx="980">
                  <c:v>38530</c:v>
                </c:pt>
                <c:pt idx="981">
                  <c:v>38523</c:v>
                </c:pt>
                <c:pt idx="982">
                  <c:v>38516</c:v>
                </c:pt>
                <c:pt idx="983">
                  <c:v>38509</c:v>
                </c:pt>
                <c:pt idx="984">
                  <c:v>38502</c:v>
                </c:pt>
                <c:pt idx="985">
                  <c:v>38495</c:v>
                </c:pt>
                <c:pt idx="986">
                  <c:v>38488</c:v>
                </c:pt>
                <c:pt idx="987">
                  <c:v>38481</c:v>
                </c:pt>
                <c:pt idx="988">
                  <c:v>38474</c:v>
                </c:pt>
                <c:pt idx="989">
                  <c:v>38467</c:v>
                </c:pt>
                <c:pt idx="990">
                  <c:v>38460</c:v>
                </c:pt>
                <c:pt idx="991">
                  <c:v>38453</c:v>
                </c:pt>
                <c:pt idx="992">
                  <c:v>38446</c:v>
                </c:pt>
                <c:pt idx="993">
                  <c:v>38439</c:v>
                </c:pt>
                <c:pt idx="994">
                  <c:v>38432</c:v>
                </c:pt>
                <c:pt idx="995">
                  <c:v>38425</c:v>
                </c:pt>
                <c:pt idx="996">
                  <c:v>38418</c:v>
                </c:pt>
                <c:pt idx="997">
                  <c:v>38411</c:v>
                </c:pt>
                <c:pt idx="998">
                  <c:v>38404</c:v>
                </c:pt>
                <c:pt idx="999">
                  <c:v>38397</c:v>
                </c:pt>
                <c:pt idx="1000">
                  <c:v>38390</c:v>
                </c:pt>
                <c:pt idx="1001">
                  <c:v>38383</c:v>
                </c:pt>
                <c:pt idx="1002">
                  <c:v>38376</c:v>
                </c:pt>
                <c:pt idx="1003">
                  <c:v>38369</c:v>
                </c:pt>
                <c:pt idx="1004">
                  <c:v>38362</c:v>
                </c:pt>
                <c:pt idx="1005">
                  <c:v>38355</c:v>
                </c:pt>
                <c:pt idx="1006">
                  <c:v>38348</c:v>
                </c:pt>
                <c:pt idx="1007">
                  <c:v>38341</c:v>
                </c:pt>
                <c:pt idx="1008">
                  <c:v>38334</c:v>
                </c:pt>
                <c:pt idx="1009">
                  <c:v>38327</c:v>
                </c:pt>
                <c:pt idx="1010">
                  <c:v>38320</c:v>
                </c:pt>
                <c:pt idx="1011">
                  <c:v>38313</c:v>
                </c:pt>
                <c:pt idx="1012">
                  <c:v>38306</c:v>
                </c:pt>
                <c:pt idx="1013">
                  <c:v>38299</c:v>
                </c:pt>
                <c:pt idx="1014">
                  <c:v>38292</c:v>
                </c:pt>
                <c:pt idx="1015">
                  <c:v>38285</c:v>
                </c:pt>
                <c:pt idx="1016">
                  <c:v>38278</c:v>
                </c:pt>
                <c:pt idx="1017">
                  <c:v>38271</c:v>
                </c:pt>
                <c:pt idx="1018">
                  <c:v>38264</c:v>
                </c:pt>
                <c:pt idx="1019">
                  <c:v>38257</c:v>
                </c:pt>
                <c:pt idx="1020">
                  <c:v>38250</c:v>
                </c:pt>
                <c:pt idx="1021">
                  <c:v>38243</c:v>
                </c:pt>
                <c:pt idx="1022">
                  <c:v>38236</c:v>
                </c:pt>
                <c:pt idx="1023">
                  <c:v>38229</c:v>
                </c:pt>
                <c:pt idx="1024">
                  <c:v>38222</c:v>
                </c:pt>
                <c:pt idx="1025">
                  <c:v>38215</c:v>
                </c:pt>
                <c:pt idx="1026">
                  <c:v>38208</c:v>
                </c:pt>
                <c:pt idx="1027">
                  <c:v>38201</c:v>
                </c:pt>
                <c:pt idx="1028">
                  <c:v>38194</c:v>
                </c:pt>
                <c:pt idx="1029">
                  <c:v>38187</c:v>
                </c:pt>
                <c:pt idx="1030">
                  <c:v>38180</c:v>
                </c:pt>
                <c:pt idx="1031">
                  <c:v>38173</c:v>
                </c:pt>
                <c:pt idx="1032">
                  <c:v>38166</c:v>
                </c:pt>
                <c:pt idx="1033">
                  <c:v>38159</c:v>
                </c:pt>
                <c:pt idx="1034">
                  <c:v>38152</c:v>
                </c:pt>
                <c:pt idx="1035">
                  <c:v>38145</c:v>
                </c:pt>
                <c:pt idx="1036">
                  <c:v>38138</c:v>
                </c:pt>
                <c:pt idx="1037">
                  <c:v>38131</c:v>
                </c:pt>
                <c:pt idx="1038">
                  <c:v>38124</c:v>
                </c:pt>
                <c:pt idx="1039">
                  <c:v>38117</c:v>
                </c:pt>
                <c:pt idx="1040">
                  <c:v>38110</c:v>
                </c:pt>
                <c:pt idx="1041">
                  <c:v>38103</c:v>
                </c:pt>
                <c:pt idx="1042">
                  <c:v>38096</c:v>
                </c:pt>
                <c:pt idx="1043">
                  <c:v>38089</c:v>
                </c:pt>
                <c:pt idx="1044">
                  <c:v>38082</c:v>
                </c:pt>
                <c:pt idx="1045">
                  <c:v>38075</c:v>
                </c:pt>
                <c:pt idx="1046">
                  <c:v>38068</c:v>
                </c:pt>
                <c:pt idx="1047">
                  <c:v>38061</c:v>
                </c:pt>
                <c:pt idx="1048">
                  <c:v>38054</c:v>
                </c:pt>
                <c:pt idx="1049">
                  <c:v>38047</c:v>
                </c:pt>
                <c:pt idx="1050">
                  <c:v>38040</c:v>
                </c:pt>
                <c:pt idx="1051">
                  <c:v>38033</c:v>
                </c:pt>
                <c:pt idx="1052">
                  <c:v>38026</c:v>
                </c:pt>
                <c:pt idx="1053">
                  <c:v>38019</c:v>
                </c:pt>
                <c:pt idx="1054">
                  <c:v>38012</c:v>
                </c:pt>
                <c:pt idx="1055">
                  <c:v>38005</c:v>
                </c:pt>
                <c:pt idx="1056">
                  <c:v>37998</c:v>
                </c:pt>
                <c:pt idx="1057">
                  <c:v>37991</c:v>
                </c:pt>
                <c:pt idx="1058">
                  <c:v>37984</c:v>
                </c:pt>
                <c:pt idx="1059">
                  <c:v>37977</c:v>
                </c:pt>
                <c:pt idx="1060">
                  <c:v>37970</c:v>
                </c:pt>
                <c:pt idx="1061">
                  <c:v>37963</c:v>
                </c:pt>
                <c:pt idx="1062">
                  <c:v>37956</c:v>
                </c:pt>
                <c:pt idx="1063">
                  <c:v>37949</c:v>
                </c:pt>
                <c:pt idx="1064">
                  <c:v>37942</c:v>
                </c:pt>
                <c:pt idx="1065">
                  <c:v>37935</c:v>
                </c:pt>
                <c:pt idx="1066">
                  <c:v>37928</c:v>
                </c:pt>
                <c:pt idx="1067">
                  <c:v>37921</c:v>
                </c:pt>
                <c:pt idx="1068">
                  <c:v>37914</c:v>
                </c:pt>
                <c:pt idx="1069">
                  <c:v>37907</c:v>
                </c:pt>
                <c:pt idx="1070">
                  <c:v>37900</c:v>
                </c:pt>
                <c:pt idx="1071">
                  <c:v>37893</c:v>
                </c:pt>
                <c:pt idx="1072">
                  <c:v>37886</c:v>
                </c:pt>
                <c:pt idx="1073">
                  <c:v>37879</c:v>
                </c:pt>
                <c:pt idx="1074">
                  <c:v>37872</c:v>
                </c:pt>
                <c:pt idx="1075">
                  <c:v>37865</c:v>
                </c:pt>
                <c:pt idx="1076">
                  <c:v>37858</c:v>
                </c:pt>
                <c:pt idx="1077">
                  <c:v>37851</c:v>
                </c:pt>
                <c:pt idx="1078">
                  <c:v>37844</c:v>
                </c:pt>
                <c:pt idx="1079">
                  <c:v>37837</c:v>
                </c:pt>
                <c:pt idx="1080">
                  <c:v>37830</c:v>
                </c:pt>
                <c:pt idx="1081">
                  <c:v>37823</c:v>
                </c:pt>
                <c:pt idx="1082">
                  <c:v>37816</c:v>
                </c:pt>
                <c:pt idx="1083">
                  <c:v>37809</c:v>
                </c:pt>
                <c:pt idx="1084">
                  <c:v>37802</c:v>
                </c:pt>
                <c:pt idx="1085">
                  <c:v>37795</c:v>
                </c:pt>
                <c:pt idx="1086">
                  <c:v>37788</c:v>
                </c:pt>
                <c:pt idx="1087">
                  <c:v>37781</c:v>
                </c:pt>
                <c:pt idx="1088">
                  <c:v>37774</c:v>
                </c:pt>
                <c:pt idx="1089">
                  <c:v>37767</c:v>
                </c:pt>
                <c:pt idx="1090">
                  <c:v>37760</c:v>
                </c:pt>
                <c:pt idx="1091">
                  <c:v>37753</c:v>
                </c:pt>
                <c:pt idx="1092">
                  <c:v>37746</c:v>
                </c:pt>
                <c:pt idx="1093">
                  <c:v>37739</c:v>
                </c:pt>
                <c:pt idx="1094">
                  <c:v>37732</c:v>
                </c:pt>
                <c:pt idx="1095">
                  <c:v>37725</c:v>
                </c:pt>
                <c:pt idx="1096">
                  <c:v>37718</c:v>
                </c:pt>
                <c:pt idx="1097">
                  <c:v>37711</c:v>
                </c:pt>
                <c:pt idx="1098">
                  <c:v>37704</c:v>
                </c:pt>
                <c:pt idx="1099">
                  <c:v>37697</c:v>
                </c:pt>
                <c:pt idx="1100">
                  <c:v>37690</c:v>
                </c:pt>
                <c:pt idx="1101">
                  <c:v>37683</c:v>
                </c:pt>
                <c:pt idx="1102">
                  <c:v>37676</c:v>
                </c:pt>
                <c:pt idx="1103">
                  <c:v>37669</c:v>
                </c:pt>
                <c:pt idx="1104">
                  <c:v>37662</c:v>
                </c:pt>
                <c:pt idx="1105">
                  <c:v>37655</c:v>
                </c:pt>
                <c:pt idx="1106">
                  <c:v>37648</c:v>
                </c:pt>
                <c:pt idx="1107">
                  <c:v>37641</c:v>
                </c:pt>
                <c:pt idx="1108">
                  <c:v>37634</c:v>
                </c:pt>
                <c:pt idx="1109">
                  <c:v>37627</c:v>
                </c:pt>
                <c:pt idx="1110">
                  <c:v>37620</c:v>
                </c:pt>
                <c:pt idx="1111">
                  <c:v>37613</c:v>
                </c:pt>
                <c:pt idx="1112">
                  <c:v>37606</c:v>
                </c:pt>
                <c:pt idx="1113">
                  <c:v>37599</c:v>
                </c:pt>
                <c:pt idx="1114">
                  <c:v>37592</c:v>
                </c:pt>
                <c:pt idx="1115">
                  <c:v>37585</c:v>
                </c:pt>
                <c:pt idx="1116">
                  <c:v>37578</c:v>
                </c:pt>
                <c:pt idx="1117">
                  <c:v>37571</c:v>
                </c:pt>
                <c:pt idx="1118">
                  <c:v>37564</c:v>
                </c:pt>
                <c:pt idx="1119">
                  <c:v>37557</c:v>
                </c:pt>
                <c:pt idx="1120">
                  <c:v>37550</c:v>
                </c:pt>
                <c:pt idx="1121">
                  <c:v>37543</c:v>
                </c:pt>
                <c:pt idx="1122">
                  <c:v>37536</c:v>
                </c:pt>
                <c:pt idx="1123">
                  <c:v>37529</c:v>
                </c:pt>
                <c:pt idx="1124">
                  <c:v>37522</c:v>
                </c:pt>
                <c:pt idx="1125">
                  <c:v>37515</c:v>
                </c:pt>
                <c:pt idx="1126">
                  <c:v>37508</c:v>
                </c:pt>
                <c:pt idx="1127">
                  <c:v>37501</c:v>
                </c:pt>
                <c:pt idx="1128">
                  <c:v>37494</c:v>
                </c:pt>
                <c:pt idx="1129">
                  <c:v>37487</c:v>
                </c:pt>
                <c:pt idx="1130">
                  <c:v>37480</c:v>
                </c:pt>
                <c:pt idx="1131">
                  <c:v>37473</c:v>
                </c:pt>
                <c:pt idx="1132">
                  <c:v>37466</c:v>
                </c:pt>
                <c:pt idx="1133">
                  <c:v>37459</c:v>
                </c:pt>
                <c:pt idx="1134">
                  <c:v>37452</c:v>
                </c:pt>
                <c:pt idx="1135">
                  <c:v>37445</c:v>
                </c:pt>
                <c:pt idx="1136">
                  <c:v>37438</c:v>
                </c:pt>
                <c:pt idx="1137">
                  <c:v>37431</c:v>
                </c:pt>
                <c:pt idx="1138">
                  <c:v>37424</c:v>
                </c:pt>
                <c:pt idx="1139">
                  <c:v>37417</c:v>
                </c:pt>
                <c:pt idx="1140">
                  <c:v>37410</c:v>
                </c:pt>
                <c:pt idx="1141">
                  <c:v>37403</c:v>
                </c:pt>
                <c:pt idx="1142">
                  <c:v>37396</c:v>
                </c:pt>
                <c:pt idx="1143">
                  <c:v>37389</c:v>
                </c:pt>
                <c:pt idx="1144">
                  <c:v>37382</c:v>
                </c:pt>
                <c:pt idx="1145">
                  <c:v>37375</c:v>
                </c:pt>
                <c:pt idx="1146">
                  <c:v>37368</c:v>
                </c:pt>
                <c:pt idx="1147">
                  <c:v>37361</c:v>
                </c:pt>
                <c:pt idx="1148">
                  <c:v>37354</c:v>
                </c:pt>
                <c:pt idx="1149">
                  <c:v>37347</c:v>
                </c:pt>
                <c:pt idx="1150">
                  <c:v>37340</c:v>
                </c:pt>
                <c:pt idx="1151">
                  <c:v>37333</c:v>
                </c:pt>
                <c:pt idx="1152">
                  <c:v>37326</c:v>
                </c:pt>
                <c:pt idx="1153">
                  <c:v>37319</c:v>
                </c:pt>
                <c:pt idx="1154">
                  <c:v>37312</c:v>
                </c:pt>
                <c:pt idx="1155">
                  <c:v>37305</c:v>
                </c:pt>
                <c:pt idx="1156">
                  <c:v>37298</c:v>
                </c:pt>
                <c:pt idx="1157">
                  <c:v>37291</c:v>
                </c:pt>
                <c:pt idx="1158">
                  <c:v>37284</c:v>
                </c:pt>
                <c:pt idx="1159">
                  <c:v>37277</c:v>
                </c:pt>
                <c:pt idx="1160">
                  <c:v>37270</c:v>
                </c:pt>
                <c:pt idx="1161">
                  <c:v>37263</c:v>
                </c:pt>
                <c:pt idx="1162">
                  <c:v>37256</c:v>
                </c:pt>
                <c:pt idx="1163">
                  <c:v>37249</c:v>
                </c:pt>
                <c:pt idx="1164">
                  <c:v>37242</c:v>
                </c:pt>
                <c:pt idx="1165">
                  <c:v>37235</c:v>
                </c:pt>
                <c:pt idx="1166">
                  <c:v>37228</c:v>
                </c:pt>
                <c:pt idx="1167">
                  <c:v>37221</c:v>
                </c:pt>
                <c:pt idx="1168">
                  <c:v>37214</c:v>
                </c:pt>
                <c:pt idx="1169">
                  <c:v>37207</c:v>
                </c:pt>
                <c:pt idx="1170">
                  <c:v>37200</c:v>
                </c:pt>
                <c:pt idx="1171">
                  <c:v>37193</c:v>
                </c:pt>
                <c:pt idx="1172">
                  <c:v>37186</c:v>
                </c:pt>
                <c:pt idx="1173">
                  <c:v>37179</c:v>
                </c:pt>
                <c:pt idx="1174">
                  <c:v>37172</c:v>
                </c:pt>
                <c:pt idx="1175">
                  <c:v>37165</c:v>
                </c:pt>
                <c:pt idx="1176">
                  <c:v>37158</c:v>
                </c:pt>
                <c:pt idx="1177">
                  <c:v>37151</c:v>
                </c:pt>
                <c:pt idx="1178">
                  <c:v>37144</c:v>
                </c:pt>
                <c:pt idx="1179">
                  <c:v>37137</c:v>
                </c:pt>
                <c:pt idx="1180">
                  <c:v>37130</c:v>
                </c:pt>
                <c:pt idx="1181">
                  <c:v>37123</c:v>
                </c:pt>
                <c:pt idx="1182">
                  <c:v>37116</c:v>
                </c:pt>
                <c:pt idx="1183">
                  <c:v>37109</c:v>
                </c:pt>
                <c:pt idx="1184">
                  <c:v>37102</c:v>
                </c:pt>
                <c:pt idx="1185">
                  <c:v>37095</c:v>
                </c:pt>
                <c:pt idx="1186">
                  <c:v>37088</c:v>
                </c:pt>
                <c:pt idx="1187">
                  <c:v>37081</c:v>
                </c:pt>
                <c:pt idx="1188">
                  <c:v>37074</c:v>
                </c:pt>
                <c:pt idx="1189">
                  <c:v>37067</c:v>
                </c:pt>
                <c:pt idx="1190">
                  <c:v>37060</c:v>
                </c:pt>
                <c:pt idx="1191">
                  <c:v>37053</c:v>
                </c:pt>
                <c:pt idx="1192">
                  <c:v>37046</c:v>
                </c:pt>
                <c:pt idx="1193">
                  <c:v>37039</c:v>
                </c:pt>
                <c:pt idx="1194">
                  <c:v>37032</c:v>
                </c:pt>
                <c:pt idx="1195">
                  <c:v>37025</c:v>
                </c:pt>
                <c:pt idx="1196">
                  <c:v>37018</c:v>
                </c:pt>
                <c:pt idx="1197">
                  <c:v>37011</c:v>
                </c:pt>
                <c:pt idx="1198">
                  <c:v>37004</c:v>
                </c:pt>
                <c:pt idx="1199">
                  <c:v>36997</c:v>
                </c:pt>
                <c:pt idx="1200">
                  <c:v>36990</c:v>
                </c:pt>
                <c:pt idx="1201">
                  <c:v>36983</c:v>
                </c:pt>
                <c:pt idx="1202">
                  <c:v>36976</c:v>
                </c:pt>
                <c:pt idx="1203">
                  <c:v>36969</c:v>
                </c:pt>
                <c:pt idx="1204">
                  <c:v>36962</c:v>
                </c:pt>
                <c:pt idx="1205">
                  <c:v>36955</c:v>
                </c:pt>
                <c:pt idx="1206">
                  <c:v>36948</c:v>
                </c:pt>
                <c:pt idx="1207">
                  <c:v>36941</c:v>
                </c:pt>
                <c:pt idx="1208">
                  <c:v>36934</c:v>
                </c:pt>
                <c:pt idx="1209">
                  <c:v>36927</c:v>
                </c:pt>
                <c:pt idx="1210">
                  <c:v>36920</c:v>
                </c:pt>
                <c:pt idx="1211">
                  <c:v>36913</c:v>
                </c:pt>
                <c:pt idx="1212">
                  <c:v>36906</c:v>
                </c:pt>
                <c:pt idx="1213">
                  <c:v>36899</c:v>
                </c:pt>
                <c:pt idx="1214">
                  <c:v>36892</c:v>
                </c:pt>
                <c:pt idx="1215">
                  <c:v>36885</c:v>
                </c:pt>
                <c:pt idx="1216">
                  <c:v>36878</c:v>
                </c:pt>
                <c:pt idx="1217">
                  <c:v>36871</c:v>
                </c:pt>
                <c:pt idx="1218">
                  <c:v>36864</c:v>
                </c:pt>
                <c:pt idx="1219">
                  <c:v>36857</c:v>
                </c:pt>
                <c:pt idx="1220">
                  <c:v>36850</c:v>
                </c:pt>
                <c:pt idx="1221">
                  <c:v>36843</c:v>
                </c:pt>
                <c:pt idx="1222">
                  <c:v>36836</c:v>
                </c:pt>
                <c:pt idx="1223">
                  <c:v>36829</c:v>
                </c:pt>
                <c:pt idx="1224">
                  <c:v>36822</c:v>
                </c:pt>
                <c:pt idx="1225">
                  <c:v>36815</c:v>
                </c:pt>
                <c:pt idx="1226">
                  <c:v>36808</c:v>
                </c:pt>
                <c:pt idx="1227">
                  <c:v>36801</c:v>
                </c:pt>
                <c:pt idx="1228">
                  <c:v>36794</c:v>
                </c:pt>
                <c:pt idx="1229">
                  <c:v>36787</c:v>
                </c:pt>
                <c:pt idx="1230">
                  <c:v>36780</c:v>
                </c:pt>
                <c:pt idx="1231">
                  <c:v>36773</c:v>
                </c:pt>
                <c:pt idx="1232">
                  <c:v>36766</c:v>
                </c:pt>
                <c:pt idx="1233">
                  <c:v>36759</c:v>
                </c:pt>
                <c:pt idx="1234">
                  <c:v>36752</c:v>
                </c:pt>
                <c:pt idx="1235">
                  <c:v>36745</c:v>
                </c:pt>
                <c:pt idx="1236">
                  <c:v>36738</c:v>
                </c:pt>
                <c:pt idx="1237">
                  <c:v>36731</c:v>
                </c:pt>
                <c:pt idx="1238">
                  <c:v>36724</c:v>
                </c:pt>
                <c:pt idx="1239">
                  <c:v>36717</c:v>
                </c:pt>
                <c:pt idx="1240">
                  <c:v>36710</c:v>
                </c:pt>
                <c:pt idx="1241">
                  <c:v>36703</c:v>
                </c:pt>
                <c:pt idx="1242">
                  <c:v>36696</c:v>
                </c:pt>
                <c:pt idx="1243">
                  <c:v>36689</c:v>
                </c:pt>
                <c:pt idx="1244">
                  <c:v>36682</c:v>
                </c:pt>
                <c:pt idx="1245">
                  <c:v>36675</c:v>
                </c:pt>
                <c:pt idx="1246">
                  <c:v>36668</c:v>
                </c:pt>
                <c:pt idx="1247">
                  <c:v>36661</c:v>
                </c:pt>
                <c:pt idx="1248">
                  <c:v>36654</c:v>
                </c:pt>
                <c:pt idx="1249">
                  <c:v>36647</c:v>
                </c:pt>
                <c:pt idx="1250">
                  <c:v>36640</c:v>
                </c:pt>
                <c:pt idx="1251">
                  <c:v>36633</c:v>
                </c:pt>
                <c:pt idx="1252">
                  <c:v>36626</c:v>
                </c:pt>
                <c:pt idx="1253">
                  <c:v>36619</c:v>
                </c:pt>
                <c:pt idx="1254">
                  <c:v>36612</c:v>
                </c:pt>
                <c:pt idx="1255">
                  <c:v>36605</c:v>
                </c:pt>
                <c:pt idx="1256">
                  <c:v>36598</c:v>
                </c:pt>
                <c:pt idx="1257">
                  <c:v>36591</c:v>
                </c:pt>
                <c:pt idx="1258">
                  <c:v>36584</c:v>
                </c:pt>
                <c:pt idx="1259">
                  <c:v>36577</c:v>
                </c:pt>
                <c:pt idx="1260">
                  <c:v>36570</c:v>
                </c:pt>
                <c:pt idx="1261">
                  <c:v>36563</c:v>
                </c:pt>
                <c:pt idx="1262">
                  <c:v>36556</c:v>
                </c:pt>
                <c:pt idx="1263">
                  <c:v>36549</c:v>
                </c:pt>
                <c:pt idx="1264">
                  <c:v>36542</c:v>
                </c:pt>
                <c:pt idx="1265">
                  <c:v>36535</c:v>
                </c:pt>
                <c:pt idx="1266">
                  <c:v>36528</c:v>
                </c:pt>
                <c:pt idx="1267">
                  <c:v>36521</c:v>
                </c:pt>
                <c:pt idx="1268">
                  <c:v>36514</c:v>
                </c:pt>
                <c:pt idx="1269">
                  <c:v>36507</c:v>
                </c:pt>
                <c:pt idx="1270">
                  <c:v>36500</c:v>
                </c:pt>
                <c:pt idx="1271">
                  <c:v>36493</c:v>
                </c:pt>
                <c:pt idx="1272">
                  <c:v>36486</c:v>
                </c:pt>
                <c:pt idx="1273">
                  <c:v>36479</c:v>
                </c:pt>
                <c:pt idx="1274">
                  <c:v>36472</c:v>
                </c:pt>
                <c:pt idx="1275">
                  <c:v>36465</c:v>
                </c:pt>
                <c:pt idx="1276">
                  <c:v>36458</c:v>
                </c:pt>
                <c:pt idx="1277">
                  <c:v>36451</c:v>
                </c:pt>
                <c:pt idx="1278">
                  <c:v>36444</c:v>
                </c:pt>
                <c:pt idx="1279">
                  <c:v>36437</c:v>
                </c:pt>
                <c:pt idx="1280">
                  <c:v>36430</c:v>
                </c:pt>
                <c:pt idx="1281">
                  <c:v>36423</c:v>
                </c:pt>
                <c:pt idx="1282">
                  <c:v>36416</c:v>
                </c:pt>
                <c:pt idx="1283">
                  <c:v>36409</c:v>
                </c:pt>
                <c:pt idx="1284">
                  <c:v>36402</c:v>
                </c:pt>
                <c:pt idx="1285">
                  <c:v>36395</c:v>
                </c:pt>
                <c:pt idx="1286">
                  <c:v>36388</c:v>
                </c:pt>
                <c:pt idx="1287">
                  <c:v>36381</c:v>
                </c:pt>
                <c:pt idx="1288">
                  <c:v>36374</c:v>
                </c:pt>
                <c:pt idx="1289">
                  <c:v>36367</c:v>
                </c:pt>
                <c:pt idx="1290">
                  <c:v>36360</c:v>
                </c:pt>
                <c:pt idx="1291">
                  <c:v>36353</c:v>
                </c:pt>
                <c:pt idx="1292">
                  <c:v>36346</c:v>
                </c:pt>
                <c:pt idx="1293">
                  <c:v>36339</c:v>
                </c:pt>
                <c:pt idx="1294">
                  <c:v>36332</c:v>
                </c:pt>
                <c:pt idx="1295">
                  <c:v>36325</c:v>
                </c:pt>
                <c:pt idx="1296">
                  <c:v>36318</c:v>
                </c:pt>
                <c:pt idx="1297">
                  <c:v>36311</c:v>
                </c:pt>
                <c:pt idx="1298">
                  <c:v>36304</c:v>
                </c:pt>
                <c:pt idx="1299">
                  <c:v>36297</c:v>
                </c:pt>
                <c:pt idx="1300">
                  <c:v>36290</c:v>
                </c:pt>
                <c:pt idx="1301">
                  <c:v>36283</c:v>
                </c:pt>
                <c:pt idx="1302">
                  <c:v>36276</c:v>
                </c:pt>
                <c:pt idx="1303">
                  <c:v>36269</c:v>
                </c:pt>
                <c:pt idx="1304">
                  <c:v>36262</c:v>
                </c:pt>
                <c:pt idx="1305">
                  <c:v>36255</c:v>
                </c:pt>
                <c:pt idx="1306">
                  <c:v>36248</c:v>
                </c:pt>
                <c:pt idx="1307">
                  <c:v>36241</c:v>
                </c:pt>
                <c:pt idx="1308">
                  <c:v>36234</c:v>
                </c:pt>
                <c:pt idx="1309">
                  <c:v>36227</c:v>
                </c:pt>
                <c:pt idx="1310">
                  <c:v>36220</c:v>
                </c:pt>
                <c:pt idx="1311">
                  <c:v>36213</c:v>
                </c:pt>
                <c:pt idx="1312">
                  <c:v>36206</c:v>
                </c:pt>
                <c:pt idx="1313">
                  <c:v>36199</c:v>
                </c:pt>
                <c:pt idx="1314">
                  <c:v>36192</c:v>
                </c:pt>
                <c:pt idx="1315">
                  <c:v>36185</c:v>
                </c:pt>
                <c:pt idx="1316">
                  <c:v>36178</c:v>
                </c:pt>
                <c:pt idx="1317">
                  <c:v>36171</c:v>
                </c:pt>
                <c:pt idx="1318">
                  <c:v>36164</c:v>
                </c:pt>
                <c:pt idx="1319">
                  <c:v>36157</c:v>
                </c:pt>
                <c:pt idx="1320">
                  <c:v>36150</c:v>
                </c:pt>
                <c:pt idx="1321">
                  <c:v>36143</c:v>
                </c:pt>
                <c:pt idx="1322">
                  <c:v>36136</c:v>
                </c:pt>
                <c:pt idx="1323">
                  <c:v>36129</c:v>
                </c:pt>
                <c:pt idx="1324">
                  <c:v>36122</c:v>
                </c:pt>
                <c:pt idx="1325">
                  <c:v>36115</c:v>
                </c:pt>
                <c:pt idx="1326">
                  <c:v>36108</c:v>
                </c:pt>
                <c:pt idx="1327">
                  <c:v>36101</c:v>
                </c:pt>
                <c:pt idx="1328">
                  <c:v>36094</c:v>
                </c:pt>
                <c:pt idx="1329">
                  <c:v>36087</c:v>
                </c:pt>
                <c:pt idx="1330">
                  <c:v>36080</c:v>
                </c:pt>
                <c:pt idx="1331">
                  <c:v>36073</c:v>
                </c:pt>
                <c:pt idx="1332">
                  <c:v>36066</c:v>
                </c:pt>
                <c:pt idx="1333">
                  <c:v>36059</c:v>
                </c:pt>
                <c:pt idx="1334">
                  <c:v>36052</c:v>
                </c:pt>
                <c:pt idx="1335">
                  <c:v>36045</c:v>
                </c:pt>
                <c:pt idx="1336">
                  <c:v>36038</c:v>
                </c:pt>
                <c:pt idx="1337">
                  <c:v>36031</c:v>
                </c:pt>
                <c:pt idx="1338">
                  <c:v>36024</c:v>
                </c:pt>
                <c:pt idx="1339">
                  <c:v>36017</c:v>
                </c:pt>
                <c:pt idx="1340">
                  <c:v>36010</c:v>
                </c:pt>
                <c:pt idx="1341">
                  <c:v>36003</c:v>
                </c:pt>
                <c:pt idx="1342">
                  <c:v>35996</c:v>
                </c:pt>
                <c:pt idx="1343">
                  <c:v>35989</c:v>
                </c:pt>
                <c:pt idx="1344">
                  <c:v>35982</c:v>
                </c:pt>
                <c:pt idx="1345">
                  <c:v>35975</c:v>
                </c:pt>
                <c:pt idx="1346">
                  <c:v>35968</c:v>
                </c:pt>
                <c:pt idx="1347">
                  <c:v>35961</c:v>
                </c:pt>
                <c:pt idx="1348">
                  <c:v>35954</c:v>
                </c:pt>
                <c:pt idx="1349">
                  <c:v>35947</c:v>
                </c:pt>
                <c:pt idx="1350">
                  <c:v>35940</c:v>
                </c:pt>
                <c:pt idx="1351">
                  <c:v>35933</c:v>
                </c:pt>
                <c:pt idx="1352">
                  <c:v>35926</c:v>
                </c:pt>
                <c:pt idx="1353">
                  <c:v>35919</c:v>
                </c:pt>
                <c:pt idx="1354">
                  <c:v>35912</c:v>
                </c:pt>
                <c:pt idx="1355">
                  <c:v>35905</c:v>
                </c:pt>
                <c:pt idx="1356">
                  <c:v>35898</c:v>
                </c:pt>
                <c:pt idx="1357">
                  <c:v>35891</c:v>
                </c:pt>
                <c:pt idx="1358">
                  <c:v>35884</c:v>
                </c:pt>
                <c:pt idx="1359">
                  <c:v>35877</c:v>
                </c:pt>
                <c:pt idx="1360">
                  <c:v>35870</c:v>
                </c:pt>
                <c:pt idx="1361">
                  <c:v>35863</c:v>
                </c:pt>
                <c:pt idx="1362">
                  <c:v>35856</c:v>
                </c:pt>
                <c:pt idx="1363">
                  <c:v>35849</c:v>
                </c:pt>
                <c:pt idx="1364">
                  <c:v>35842</c:v>
                </c:pt>
                <c:pt idx="1365">
                  <c:v>35835</c:v>
                </c:pt>
                <c:pt idx="1366">
                  <c:v>35828</c:v>
                </c:pt>
                <c:pt idx="1367">
                  <c:v>35821</c:v>
                </c:pt>
                <c:pt idx="1368">
                  <c:v>35814</c:v>
                </c:pt>
                <c:pt idx="1369">
                  <c:v>35807</c:v>
                </c:pt>
                <c:pt idx="1370">
                  <c:v>35800</c:v>
                </c:pt>
                <c:pt idx="1371">
                  <c:v>35793</c:v>
                </c:pt>
                <c:pt idx="1372">
                  <c:v>35786</c:v>
                </c:pt>
                <c:pt idx="1373">
                  <c:v>35779</c:v>
                </c:pt>
                <c:pt idx="1374">
                  <c:v>35772</c:v>
                </c:pt>
                <c:pt idx="1375">
                  <c:v>35765</c:v>
                </c:pt>
                <c:pt idx="1376">
                  <c:v>35758</c:v>
                </c:pt>
                <c:pt idx="1377">
                  <c:v>35751</c:v>
                </c:pt>
                <c:pt idx="1378">
                  <c:v>35744</c:v>
                </c:pt>
                <c:pt idx="1379">
                  <c:v>35737</c:v>
                </c:pt>
                <c:pt idx="1380">
                  <c:v>35730</c:v>
                </c:pt>
                <c:pt idx="1381">
                  <c:v>35723</c:v>
                </c:pt>
                <c:pt idx="1382">
                  <c:v>35716</c:v>
                </c:pt>
                <c:pt idx="1383">
                  <c:v>35709</c:v>
                </c:pt>
                <c:pt idx="1384">
                  <c:v>35702</c:v>
                </c:pt>
                <c:pt idx="1385">
                  <c:v>35695</c:v>
                </c:pt>
                <c:pt idx="1386">
                  <c:v>35688</c:v>
                </c:pt>
                <c:pt idx="1387">
                  <c:v>35681</c:v>
                </c:pt>
                <c:pt idx="1388">
                  <c:v>35674</c:v>
                </c:pt>
                <c:pt idx="1389">
                  <c:v>35667</c:v>
                </c:pt>
                <c:pt idx="1390">
                  <c:v>35660</c:v>
                </c:pt>
                <c:pt idx="1391">
                  <c:v>35653</c:v>
                </c:pt>
                <c:pt idx="1392">
                  <c:v>35646</c:v>
                </c:pt>
                <c:pt idx="1393">
                  <c:v>35639</c:v>
                </c:pt>
                <c:pt idx="1394">
                  <c:v>35632</c:v>
                </c:pt>
                <c:pt idx="1395">
                  <c:v>35625</c:v>
                </c:pt>
                <c:pt idx="1396">
                  <c:v>35618</c:v>
                </c:pt>
                <c:pt idx="1397">
                  <c:v>35611</c:v>
                </c:pt>
                <c:pt idx="1398">
                  <c:v>35604</c:v>
                </c:pt>
                <c:pt idx="1399">
                  <c:v>35597</c:v>
                </c:pt>
                <c:pt idx="1400">
                  <c:v>35590</c:v>
                </c:pt>
                <c:pt idx="1401">
                  <c:v>35583</c:v>
                </c:pt>
                <c:pt idx="1402">
                  <c:v>35576</c:v>
                </c:pt>
                <c:pt idx="1403">
                  <c:v>35569</c:v>
                </c:pt>
                <c:pt idx="1404">
                  <c:v>35562</c:v>
                </c:pt>
                <c:pt idx="1405">
                  <c:v>35555</c:v>
                </c:pt>
                <c:pt idx="1406">
                  <c:v>35548</c:v>
                </c:pt>
                <c:pt idx="1407">
                  <c:v>35541</c:v>
                </c:pt>
                <c:pt idx="1408">
                  <c:v>35534</c:v>
                </c:pt>
                <c:pt idx="1409">
                  <c:v>35527</c:v>
                </c:pt>
                <c:pt idx="1410">
                  <c:v>35520</c:v>
                </c:pt>
                <c:pt idx="1411">
                  <c:v>35513</c:v>
                </c:pt>
                <c:pt idx="1412">
                  <c:v>35506</c:v>
                </c:pt>
                <c:pt idx="1413">
                  <c:v>35499</c:v>
                </c:pt>
                <c:pt idx="1414">
                  <c:v>35492</c:v>
                </c:pt>
                <c:pt idx="1415">
                  <c:v>35485</c:v>
                </c:pt>
                <c:pt idx="1416">
                  <c:v>35478</c:v>
                </c:pt>
                <c:pt idx="1417">
                  <c:v>35471</c:v>
                </c:pt>
                <c:pt idx="1418">
                  <c:v>35464</c:v>
                </c:pt>
                <c:pt idx="1419">
                  <c:v>35457</c:v>
                </c:pt>
                <c:pt idx="1420">
                  <c:v>35450</c:v>
                </c:pt>
                <c:pt idx="1421">
                  <c:v>35443</c:v>
                </c:pt>
                <c:pt idx="1422">
                  <c:v>35436</c:v>
                </c:pt>
                <c:pt idx="1423">
                  <c:v>35429</c:v>
                </c:pt>
                <c:pt idx="1424">
                  <c:v>35422</c:v>
                </c:pt>
                <c:pt idx="1425">
                  <c:v>35415</c:v>
                </c:pt>
                <c:pt idx="1426">
                  <c:v>35408</c:v>
                </c:pt>
                <c:pt idx="1427">
                  <c:v>35401</c:v>
                </c:pt>
                <c:pt idx="1428">
                  <c:v>35394</c:v>
                </c:pt>
                <c:pt idx="1429">
                  <c:v>35387</c:v>
                </c:pt>
                <c:pt idx="1430">
                  <c:v>35380</c:v>
                </c:pt>
                <c:pt idx="1431">
                  <c:v>35373</c:v>
                </c:pt>
                <c:pt idx="1432">
                  <c:v>35366</c:v>
                </c:pt>
                <c:pt idx="1433">
                  <c:v>35359</c:v>
                </c:pt>
                <c:pt idx="1434">
                  <c:v>35352</c:v>
                </c:pt>
                <c:pt idx="1435">
                  <c:v>35345</c:v>
                </c:pt>
                <c:pt idx="1436">
                  <c:v>35338</c:v>
                </c:pt>
                <c:pt idx="1437">
                  <c:v>35331</c:v>
                </c:pt>
                <c:pt idx="1438">
                  <c:v>35324</c:v>
                </c:pt>
                <c:pt idx="1439">
                  <c:v>35317</c:v>
                </c:pt>
                <c:pt idx="1440">
                  <c:v>35310</c:v>
                </c:pt>
                <c:pt idx="1441">
                  <c:v>35303</c:v>
                </c:pt>
                <c:pt idx="1442">
                  <c:v>35296</c:v>
                </c:pt>
                <c:pt idx="1443">
                  <c:v>35289</c:v>
                </c:pt>
                <c:pt idx="1444">
                  <c:v>35282</c:v>
                </c:pt>
                <c:pt idx="1445">
                  <c:v>35275</c:v>
                </c:pt>
                <c:pt idx="1446">
                  <c:v>35268</c:v>
                </c:pt>
                <c:pt idx="1447">
                  <c:v>35261</c:v>
                </c:pt>
                <c:pt idx="1448">
                  <c:v>35254</c:v>
                </c:pt>
                <c:pt idx="1449">
                  <c:v>35247</c:v>
                </c:pt>
                <c:pt idx="1450">
                  <c:v>35240</c:v>
                </c:pt>
                <c:pt idx="1451">
                  <c:v>35233</c:v>
                </c:pt>
                <c:pt idx="1452">
                  <c:v>35226</c:v>
                </c:pt>
                <c:pt idx="1453">
                  <c:v>35219</c:v>
                </c:pt>
                <c:pt idx="1454">
                  <c:v>35212</c:v>
                </c:pt>
                <c:pt idx="1455">
                  <c:v>35205</c:v>
                </c:pt>
                <c:pt idx="1456">
                  <c:v>35198</c:v>
                </c:pt>
                <c:pt idx="1457">
                  <c:v>35191</c:v>
                </c:pt>
                <c:pt idx="1458">
                  <c:v>35184</c:v>
                </c:pt>
                <c:pt idx="1459">
                  <c:v>35177</c:v>
                </c:pt>
                <c:pt idx="1460">
                  <c:v>35170</c:v>
                </c:pt>
                <c:pt idx="1461">
                  <c:v>35163</c:v>
                </c:pt>
                <c:pt idx="1462">
                  <c:v>35156</c:v>
                </c:pt>
                <c:pt idx="1463">
                  <c:v>35149</c:v>
                </c:pt>
                <c:pt idx="1464">
                  <c:v>35142</c:v>
                </c:pt>
                <c:pt idx="1465">
                  <c:v>35135</c:v>
                </c:pt>
                <c:pt idx="1466">
                  <c:v>35128</c:v>
                </c:pt>
                <c:pt idx="1467">
                  <c:v>35121</c:v>
                </c:pt>
                <c:pt idx="1468">
                  <c:v>35114</c:v>
                </c:pt>
                <c:pt idx="1469">
                  <c:v>35107</c:v>
                </c:pt>
                <c:pt idx="1470">
                  <c:v>35100</c:v>
                </c:pt>
                <c:pt idx="1471">
                  <c:v>35093</c:v>
                </c:pt>
                <c:pt idx="1472">
                  <c:v>35086</c:v>
                </c:pt>
                <c:pt idx="1473">
                  <c:v>35079</c:v>
                </c:pt>
                <c:pt idx="1474">
                  <c:v>35072</c:v>
                </c:pt>
                <c:pt idx="1475">
                  <c:v>35065</c:v>
                </c:pt>
                <c:pt idx="1476">
                  <c:v>35058</c:v>
                </c:pt>
                <c:pt idx="1477">
                  <c:v>35051</c:v>
                </c:pt>
                <c:pt idx="1478">
                  <c:v>35044</c:v>
                </c:pt>
                <c:pt idx="1479">
                  <c:v>35037</c:v>
                </c:pt>
                <c:pt idx="1480">
                  <c:v>35030</c:v>
                </c:pt>
                <c:pt idx="1481">
                  <c:v>35023</c:v>
                </c:pt>
                <c:pt idx="1482">
                  <c:v>35016</c:v>
                </c:pt>
                <c:pt idx="1483">
                  <c:v>35009</c:v>
                </c:pt>
                <c:pt idx="1484">
                  <c:v>35002</c:v>
                </c:pt>
                <c:pt idx="1485">
                  <c:v>34995</c:v>
                </c:pt>
                <c:pt idx="1486">
                  <c:v>34988</c:v>
                </c:pt>
                <c:pt idx="1487">
                  <c:v>34981</c:v>
                </c:pt>
                <c:pt idx="1488">
                  <c:v>34974</c:v>
                </c:pt>
                <c:pt idx="1489">
                  <c:v>34967</c:v>
                </c:pt>
                <c:pt idx="1490">
                  <c:v>34960</c:v>
                </c:pt>
                <c:pt idx="1491">
                  <c:v>34953</c:v>
                </c:pt>
                <c:pt idx="1492">
                  <c:v>34946</c:v>
                </c:pt>
                <c:pt idx="1493">
                  <c:v>34939</c:v>
                </c:pt>
                <c:pt idx="1494">
                  <c:v>34932</c:v>
                </c:pt>
                <c:pt idx="1495">
                  <c:v>34925</c:v>
                </c:pt>
                <c:pt idx="1496">
                  <c:v>34918</c:v>
                </c:pt>
                <c:pt idx="1497">
                  <c:v>34911</c:v>
                </c:pt>
                <c:pt idx="1498">
                  <c:v>34904</c:v>
                </c:pt>
                <c:pt idx="1499">
                  <c:v>34897</c:v>
                </c:pt>
                <c:pt idx="1500">
                  <c:v>34890</c:v>
                </c:pt>
                <c:pt idx="1501">
                  <c:v>34883</c:v>
                </c:pt>
                <c:pt idx="1502">
                  <c:v>34876</c:v>
                </c:pt>
                <c:pt idx="1503">
                  <c:v>34869</c:v>
                </c:pt>
                <c:pt idx="1504">
                  <c:v>34862</c:v>
                </c:pt>
                <c:pt idx="1505">
                  <c:v>34855</c:v>
                </c:pt>
                <c:pt idx="1506">
                  <c:v>34848</c:v>
                </c:pt>
                <c:pt idx="1507">
                  <c:v>34841</c:v>
                </c:pt>
                <c:pt idx="1508">
                  <c:v>34834</c:v>
                </c:pt>
                <c:pt idx="1509">
                  <c:v>34827</c:v>
                </c:pt>
                <c:pt idx="1510">
                  <c:v>34820</c:v>
                </c:pt>
                <c:pt idx="1511">
                  <c:v>34813</c:v>
                </c:pt>
                <c:pt idx="1512">
                  <c:v>34806</c:v>
                </c:pt>
                <c:pt idx="1513">
                  <c:v>34799</c:v>
                </c:pt>
                <c:pt idx="1514">
                  <c:v>34792</c:v>
                </c:pt>
                <c:pt idx="1515">
                  <c:v>34785</c:v>
                </c:pt>
                <c:pt idx="1516">
                  <c:v>34778</c:v>
                </c:pt>
                <c:pt idx="1517">
                  <c:v>34771</c:v>
                </c:pt>
                <c:pt idx="1518">
                  <c:v>34764</c:v>
                </c:pt>
                <c:pt idx="1519">
                  <c:v>34757</c:v>
                </c:pt>
                <c:pt idx="1520">
                  <c:v>34750</c:v>
                </c:pt>
                <c:pt idx="1521">
                  <c:v>34743</c:v>
                </c:pt>
                <c:pt idx="1522">
                  <c:v>34736</c:v>
                </c:pt>
                <c:pt idx="1523">
                  <c:v>34729</c:v>
                </c:pt>
                <c:pt idx="1524">
                  <c:v>34722</c:v>
                </c:pt>
                <c:pt idx="1525">
                  <c:v>34715</c:v>
                </c:pt>
                <c:pt idx="1526">
                  <c:v>34708</c:v>
                </c:pt>
                <c:pt idx="1527">
                  <c:v>34701</c:v>
                </c:pt>
                <c:pt idx="1528">
                  <c:v>34694</c:v>
                </c:pt>
                <c:pt idx="1529">
                  <c:v>34687</c:v>
                </c:pt>
                <c:pt idx="1530">
                  <c:v>34680</c:v>
                </c:pt>
                <c:pt idx="1531">
                  <c:v>34673</c:v>
                </c:pt>
                <c:pt idx="1532">
                  <c:v>34666</c:v>
                </c:pt>
                <c:pt idx="1533">
                  <c:v>34659</c:v>
                </c:pt>
                <c:pt idx="1534">
                  <c:v>34652</c:v>
                </c:pt>
                <c:pt idx="1535">
                  <c:v>34645</c:v>
                </c:pt>
                <c:pt idx="1536">
                  <c:v>34638</c:v>
                </c:pt>
                <c:pt idx="1537">
                  <c:v>34631</c:v>
                </c:pt>
                <c:pt idx="1538">
                  <c:v>34624</c:v>
                </c:pt>
                <c:pt idx="1539">
                  <c:v>34617</c:v>
                </c:pt>
                <c:pt idx="1540">
                  <c:v>34610</c:v>
                </c:pt>
                <c:pt idx="1541">
                  <c:v>34603</c:v>
                </c:pt>
                <c:pt idx="1542">
                  <c:v>34596</c:v>
                </c:pt>
                <c:pt idx="1543">
                  <c:v>34589</c:v>
                </c:pt>
                <c:pt idx="1544">
                  <c:v>34582</c:v>
                </c:pt>
                <c:pt idx="1545">
                  <c:v>34575</c:v>
                </c:pt>
                <c:pt idx="1546">
                  <c:v>34568</c:v>
                </c:pt>
                <c:pt idx="1547">
                  <c:v>34561</c:v>
                </c:pt>
                <c:pt idx="1548">
                  <c:v>34554</c:v>
                </c:pt>
                <c:pt idx="1549">
                  <c:v>34547</c:v>
                </c:pt>
                <c:pt idx="1550">
                  <c:v>34540</c:v>
                </c:pt>
                <c:pt idx="1551">
                  <c:v>34533</c:v>
                </c:pt>
                <c:pt idx="1552">
                  <c:v>34526</c:v>
                </c:pt>
                <c:pt idx="1553">
                  <c:v>34519</c:v>
                </c:pt>
                <c:pt idx="1554">
                  <c:v>34512</c:v>
                </c:pt>
                <c:pt idx="1555">
                  <c:v>34505</c:v>
                </c:pt>
                <c:pt idx="1556">
                  <c:v>34498</c:v>
                </c:pt>
                <c:pt idx="1557">
                  <c:v>34491</c:v>
                </c:pt>
                <c:pt idx="1558">
                  <c:v>34484</c:v>
                </c:pt>
                <c:pt idx="1559">
                  <c:v>34477</c:v>
                </c:pt>
                <c:pt idx="1560">
                  <c:v>34470</c:v>
                </c:pt>
              </c:numCache>
            </c:numRef>
          </c:cat>
          <c:val>
            <c:numRef>
              <c:f>'Gold Correl'!$G$2:$G$10000</c:f>
              <c:numCache>
                <c:formatCode>0.00</c:formatCode>
                <c:ptCount val="9999"/>
                <c:pt idx="0">
                  <c:v>0.60608827076164939</c:v>
                </c:pt>
                <c:pt idx="1">
                  <c:v>0.62116180897827278</c:v>
                </c:pt>
                <c:pt idx="2">
                  <c:v>0.66330614434870427</c:v>
                </c:pt>
                <c:pt idx="3">
                  <c:v>0.66374981301748848</c:v>
                </c:pt>
                <c:pt idx="4">
                  <c:v>0.66233682687290441</c:v>
                </c:pt>
                <c:pt idx="5">
                  <c:v>0.77004866430251251</c:v>
                </c:pt>
                <c:pt idx="6">
                  <c:v>0.566136540114206</c:v>
                </c:pt>
                <c:pt idx="7">
                  <c:v>0.63956421363444393</c:v>
                </c:pt>
                <c:pt idx="8">
                  <c:v>0.65114467922818065</c:v>
                </c:pt>
                <c:pt idx="9">
                  <c:v>0.68454109000984609</c:v>
                </c:pt>
                <c:pt idx="10">
                  <c:v>0.74459249552142059</c:v>
                </c:pt>
                <c:pt idx="11">
                  <c:v>0.75007168954884718</c:v>
                </c:pt>
                <c:pt idx="12">
                  <c:v>0.80279277644929847</c:v>
                </c:pt>
                <c:pt idx="13">
                  <c:v>0.75086596747374024</c:v>
                </c:pt>
                <c:pt idx="14">
                  <c:v>0.83193756534582086</c:v>
                </c:pt>
                <c:pt idx="15">
                  <c:v>0.81337630439429487</c:v>
                </c:pt>
                <c:pt idx="16">
                  <c:v>0.85455066754294706</c:v>
                </c:pt>
                <c:pt idx="17">
                  <c:v>0.85793328474567554</c:v>
                </c:pt>
                <c:pt idx="18">
                  <c:v>0.86323567452407091</c:v>
                </c:pt>
                <c:pt idx="19">
                  <c:v>0.8631726418449267</c:v>
                </c:pt>
                <c:pt idx="20">
                  <c:v>0.8627716911784169</c:v>
                </c:pt>
                <c:pt idx="21">
                  <c:v>0.85019326434596687</c:v>
                </c:pt>
                <c:pt idx="22">
                  <c:v>0.85401252287433438</c:v>
                </c:pt>
                <c:pt idx="23">
                  <c:v>0.83193726895210662</c:v>
                </c:pt>
                <c:pt idx="24">
                  <c:v>0.83531752505876988</c:v>
                </c:pt>
                <c:pt idx="25">
                  <c:v>0.84503875502255432</c:v>
                </c:pt>
                <c:pt idx="26">
                  <c:v>0.88765629414864822</c:v>
                </c:pt>
                <c:pt idx="27">
                  <c:v>0.79604347670817688</c:v>
                </c:pt>
                <c:pt idx="28">
                  <c:v>0.76760188451195011</c:v>
                </c:pt>
                <c:pt idx="29">
                  <c:v>0.75627031087059171</c:v>
                </c:pt>
                <c:pt idx="30">
                  <c:v>0.75584932533447302</c:v>
                </c:pt>
                <c:pt idx="31">
                  <c:v>0.75288864835011582</c:v>
                </c:pt>
                <c:pt idx="32">
                  <c:v>0.75630802968602473</c:v>
                </c:pt>
                <c:pt idx="33">
                  <c:v>0.76917539076945829</c:v>
                </c:pt>
                <c:pt idx="34">
                  <c:v>0.68326707940734621</c:v>
                </c:pt>
                <c:pt idx="35">
                  <c:v>0.65741411037768649</c:v>
                </c:pt>
                <c:pt idx="36">
                  <c:v>0.69978240995065055</c:v>
                </c:pt>
                <c:pt idx="37">
                  <c:v>0.73884982259861509</c:v>
                </c:pt>
                <c:pt idx="38">
                  <c:v>0.75295967617323523</c:v>
                </c:pt>
                <c:pt idx="39">
                  <c:v>0.77614797436321503</c:v>
                </c:pt>
                <c:pt idx="40">
                  <c:v>0.68930345472024235</c:v>
                </c:pt>
                <c:pt idx="41">
                  <c:v>0.85766556946452599</c:v>
                </c:pt>
                <c:pt idx="42">
                  <c:v>0.85578546272131484</c:v>
                </c:pt>
                <c:pt idx="43">
                  <c:v>0.83636285605153737</c:v>
                </c:pt>
                <c:pt idx="44">
                  <c:v>0.8963015697944744</c:v>
                </c:pt>
                <c:pt idx="45">
                  <c:v>0.88475529902980277</c:v>
                </c:pt>
                <c:pt idx="46">
                  <c:v>0.89824250262237448</c:v>
                </c:pt>
                <c:pt idx="47">
                  <c:v>0.90237163658242681</c:v>
                </c:pt>
                <c:pt idx="48">
                  <c:v>0.89521077485764822</c:v>
                </c:pt>
                <c:pt idx="49">
                  <c:v>0.88539237074802979</c:v>
                </c:pt>
                <c:pt idx="50">
                  <c:v>0.89260068236954304</c:v>
                </c:pt>
                <c:pt idx="51">
                  <c:v>0.85917510808683506</c:v>
                </c:pt>
                <c:pt idx="52">
                  <c:v>0.82298456576040413</c:v>
                </c:pt>
                <c:pt idx="53">
                  <c:v>0.8296279196091747</c:v>
                </c:pt>
                <c:pt idx="54">
                  <c:v>0.83006644723734091</c:v>
                </c:pt>
                <c:pt idx="55">
                  <c:v>0.83108059316514771</c:v>
                </c:pt>
                <c:pt idx="56">
                  <c:v>0.83304616180861357</c:v>
                </c:pt>
                <c:pt idx="57">
                  <c:v>0.71104361091611334</c:v>
                </c:pt>
                <c:pt idx="58">
                  <c:v>0.72359277180303438</c:v>
                </c:pt>
                <c:pt idx="59">
                  <c:v>0.63183101820203347</c:v>
                </c:pt>
                <c:pt idx="60">
                  <c:v>0.53163490140830227</c:v>
                </c:pt>
                <c:pt idx="61">
                  <c:v>0.53971974681289969</c:v>
                </c:pt>
                <c:pt idx="62">
                  <c:v>0.69639129672561773</c:v>
                </c:pt>
                <c:pt idx="63">
                  <c:v>0.71966322859870169</c:v>
                </c:pt>
                <c:pt idx="64">
                  <c:v>0.67153757527555402</c:v>
                </c:pt>
                <c:pt idx="65">
                  <c:v>0.59829606174664196</c:v>
                </c:pt>
                <c:pt idx="66">
                  <c:v>0.72626830016635802</c:v>
                </c:pt>
                <c:pt idx="67">
                  <c:v>0.707080378719945</c:v>
                </c:pt>
                <c:pt idx="68">
                  <c:v>0.63965891844989009</c:v>
                </c:pt>
                <c:pt idx="69">
                  <c:v>0.67657061256178741</c:v>
                </c:pt>
                <c:pt idx="70">
                  <c:v>0.71801763104571237</c:v>
                </c:pt>
                <c:pt idx="71">
                  <c:v>0.70573114645640123</c:v>
                </c:pt>
                <c:pt idx="72">
                  <c:v>0.7453704682597081</c:v>
                </c:pt>
                <c:pt idx="73">
                  <c:v>0.7524293084005792</c:v>
                </c:pt>
                <c:pt idx="74">
                  <c:v>0.76296648556971247</c:v>
                </c:pt>
                <c:pt idx="75">
                  <c:v>0.76712827201382294</c:v>
                </c:pt>
                <c:pt idx="76">
                  <c:v>0.78532845473035551</c:v>
                </c:pt>
                <c:pt idx="77">
                  <c:v>0.7753521494537251</c:v>
                </c:pt>
                <c:pt idx="78">
                  <c:v>0.76834868324266981</c:v>
                </c:pt>
                <c:pt idx="79">
                  <c:v>0.76213565674508532</c:v>
                </c:pt>
                <c:pt idx="80">
                  <c:v>0.59894709958947168</c:v>
                </c:pt>
                <c:pt idx="81">
                  <c:v>0.5760279480785776</c:v>
                </c:pt>
                <c:pt idx="82">
                  <c:v>0.56671501296413462</c:v>
                </c:pt>
                <c:pt idx="83">
                  <c:v>0.53224908327830955</c:v>
                </c:pt>
                <c:pt idx="84">
                  <c:v>0.53882345513420793</c:v>
                </c:pt>
                <c:pt idx="85">
                  <c:v>0.67791307619092844</c:v>
                </c:pt>
                <c:pt idx="86">
                  <c:v>0.68684100047478047</c:v>
                </c:pt>
                <c:pt idx="87">
                  <c:v>0.62266464318859982</c:v>
                </c:pt>
                <c:pt idx="88">
                  <c:v>0.73348989725207125</c:v>
                </c:pt>
                <c:pt idx="89">
                  <c:v>0.74252342796393944</c:v>
                </c:pt>
                <c:pt idx="90">
                  <c:v>0.6859617713303342</c:v>
                </c:pt>
                <c:pt idx="91">
                  <c:v>0.60930144705160683</c:v>
                </c:pt>
                <c:pt idx="92">
                  <c:v>0.60269427257961172</c:v>
                </c:pt>
                <c:pt idx="93">
                  <c:v>0.6765854966615118</c:v>
                </c:pt>
                <c:pt idx="94">
                  <c:v>0.62440390818073399</c:v>
                </c:pt>
                <c:pt idx="95">
                  <c:v>0.66217030069865801</c:v>
                </c:pt>
                <c:pt idx="96">
                  <c:v>0.66225285951660628</c:v>
                </c:pt>
                <c:pt idx="97">
                  <c:v>0.68854218814666923</c:v>
                </c:pt>
                <c:pt idx="98">
                  <c:v>0.78365978051211538</c:v>
                </c:pt>
                <c:pt idx="99">
                  <c:v>0.78298715910487149</c:v>
                </c:pt>
                <c:pt idx="100">
                  <c:v>0.79948584941056466</c:v>
                </c:pt>
                <c:pt idx="101">
                  <c:v>0.7868109945711993</c:v>
                </c:pt>
                <c:pt idx="102">
                  <c:v>0.78504277315218474</c:v>
                </c:pt>
                <c:pt idx="103">
                  <c:v>0.81888097851522546</c:v>
                </c:pt>
                <c:pt idx="104">
                  <c:v>0.78413157789066601</c:v>
                </c:pt>
                <c:pt idx="105">
                  <c:v>0.80398761034296584</c:v>
                </c:pt>
                <c:pt idx="106">
                  <c:v>0.87216474197505689</c:v>
                </c:pt>
                <c:pt idx="107">
                  <c:v>0.90240743162769599</c:v>
                </c:pt>
                <c:pt idx="108">
                  <c:v>0.9000157775408536</c:v>
                </c:pt>
                <c:pt idx="109">
                  <c:v>0.93020942439447707</c:v>
                </c:pt>
                <c:pt idx="110">
                  <c:v>0.89771955915710411</c:v>
                </c:pt>
                <c:pt idx="111">
                  <c:v>0.77164876601915278</c:v>
                </c:pt>
                <c:pt idx="112">
                  <c:v>0.69112109891870155</c:v>
                </c:pt>
                <c:pt idx="113">
                  <c:v>0.67793996504087617</c:v>
                </c:pt>
                <c:pt idx="114">
                  <c:v>0.71624063998171472</c:v>
                </c:pt>
                <c:pt idx="115">
                  <c:v>0.67384119634248285</c:v>
                </c:pt>
                <c:pt idx="116">
                  <c:v>0.59648698199556593</c:v>
                </c:pt>
                <c:pt idx="117">
                  <c:v>0.59209500949239857</c:v>
                </c:pt>
                <c:pt idx="118">
                  <c:v>0.5684067273396638</c:v>
                </c:pt>
                <c:pt idx="119">
                  <c:v>0.44329953522718324</c:v>
                </c:pt>
                <c:pt idx="120">
                  <c:v>0.4357181310798009</c:v>
                </c:pt>
                <c:pt idx="121">
                  <c:v>0.4377098851285019</c:v>
                </c:pt>
                <c:pt idx="122">
                  <c:v>0.37063184067225702</c:v>
                </c:pt>
                <c:pt idx="123">
                  <c:v>0.55645786357336646</c:v>
                </c:pt>
                <c:pt idx="124">
                  <c:v>0.48456502348455077</c:v>
                </c:pt>
                <c:pt idx="125">
                  <c:v>0.50960105542870693</c:v>
                </c:pt>
                <c:pt idx="126">
                  <c:v>0.5048229738870913</c:v>
                </c:pt>
                <c:pt idx="127">
                  <c:v>0.33231825830825029</c:v>
                </c:pt>
                <c:pt idx="128">
                  <c:v>0.45832396203738723</c:v>
                </c:pt>
                <c:pt idx="129">
                  <c:v>0.45976295286696289</c:v>
                </c:pt>
                <c:pt idx="130">
                  <c:v>0.4656141016912731</c:v>
                </c:pt>
                <c:pt idx="131">
                  <c:v>0.44989997267243109</c:v>
                </c:pt>
                <c:pt idx="132">
                  <c:v>0.47068415979829353</c:v>
                </c:pt>
                <c:pt idx="133">
                  <c:v>0.47210919038104188</c:v>
                </c:pt>
                <c:pt idx="134">
                  <c:v>0.43187443324462482</c:v>
                </c:pt>
                <c:pt idx="135">
                  <c:v>0.68809158673257032</c:v>
                </c:pt>
                <c:pt idx="136">
                  <c:v>0.64416766322986185</c:v>
                </c:pt>
                <c:pt idx="137">
                  <c:v>0.72034759173932905</c:v>
                </c:pt>
                <c:pt idx="138">
                  <c:v>0.60168001683285921</c:v>
                </c:pt>
                <c:pt idx="139">
                  <c:v>0.65225417231338978</c:v>
                </c:pt>
                <c:pt idx="140">
                  <c:v>0.6727847132279019</c:v>
                </c:pt>
                <c:pt idx="141">
                  <c:v>0.72774932384675339</c:v>
                </c:pt>
                <c:pt idx="142">
                  <c:v>0.73641915933921775</c:v>
                </c:pt>
                <c:pt idx="143">
                  <c:v>0.71800334841416347</c:v>
                </c:pt>
                <c:pt idx="144">
                  <c:v>0.70212392033776638</c:v>
                </c:pt>
                <c:pt idx="145">
                  <c:v>0.71024977472696182</c:v>
                </c:pt>
                <c:pt idx="146">
                  <c:v>0.61131454450835288</c:v>
                </c:pt>
                <c:pt idx="147">
                  <c:v>0.63628684120567791</c:v>
                </c:pt>
                <c:pt idx="148">
                  <c:v>0.53068776253349992</c:v>
                </c:pt>
                <c:pt idx="149">
                  <c:v>0.45959754510563683</c:v>
                </c:pt>
                <c:pt idx="150">
                  <c:v>8.5119504248419464E-2</c:v>
                </c:pt>
                <c:pt idx="151">
                  <c:v>0.2326877695256146</c:v>
                </c:pt>
                <c:pt idx="152">
                  <c:v>0.28829058704574578</c:v>
                </c:pt>
                <c:pt idx="153">
                  <c:v>0.27558436075554649</c:v>
                </c:pt>
                <c:pt idx="154">
                  <c:v>1.593457114311932E-2</c:v>
                </c:pt>
                <c:pt idx="155">
                  <c:v>4.5503221639719826E-3</c:v>
                </c:pt>
                <c:pt idx="156">
                  <c:v>3.9254622085825877E-2</c:v>
                </c:pt>
                <c:pt idx="157">
                  <c:v>0.12897883642271052</c:v>
                </c:pt>
                <c:pt idx="158">
                  <c:v>0.20947990591380014</c:v>
                </c:pt>
                <c:pt idx="159">
                  <c:v>0.17662681730068427</c:v>
                </c:pt>
                <c:pt idx="160">
                  <c:v>0.18064024223317138</c:v>
                </c:pt>
                <c:pt idx="161">
                  <c:v>0.39466702847692986</c:v>
                </c:pt>
                <c:pt idx="162">
                  <c:v>0.37581453676168169</c:v>
                </c:pt>
                <c:pt idx="163">
                  <c:v>0.61650642237708098</c:v>
                </c:pt>
                <c:pt idx="164">
                  <c:v>0.70399575468947728</c:v>
                </c:pt>
                <c:pt idx="165">
                  <c:v>0.68236311280083739</c:v>
                </c:pt>
                <c:pt idx="166">
                  <c:v>0.74967771040169195</c:v>
                </c:pt>
                <c:pt idx="167">
                  <c:v>0.81573922881156891</c:v>
                </c:pt>
                <c:pt idx="168">
                  <c:v>0.82174808811758415</c:v>
                </c:pt>
                <c:pt idx="169">
                  <c:v>0.80312555084637438</c:v>
                </c:pt>
                <c:pt idx="170">
                  <c:v>0.81076722249827038</c:v>
                </c:pt>
                <c:pt idx="171">
                  <c:v>0.81720768394713261</c:v>
                </c:pt>
                <c:pt idx="172">
                  <c:v>0.81446923752913325</c:v>
                </c:pt>
                <c:pt idx="173">
                  <c:v>0.79236457019088447</c:v>
                </c:pt>
                <c:pt idx="174">
                  <c:v>0.73811931500600669</c:v>
                </c:pt>
                <c:pt idx="175">
                  <c:v>0.74725315502613621</c:v>
                </c:pt>
                <c:pt idx="176">
                  <c:v>0.76513845065172714</c:v>
                </c:pt>
                <c:pt idx="177">
                  <c:v>0.78850505690722372</c:v>
                </c:pt>
                <c:pt idx="178">
                  <c:v>0.78591836480933841</c:v>
                </c:pt>
                <c:pt idx="179">
                  <c:v>0.74184601084353041</c:v>
                </c:pt>
                <c:pt idx="180">
                  <c:v>0.59632884126453711</c:v>
                </c:pt>
                <c:pt idx="181">
                  <c:v>0.40428803290017851</c:v>
                </c:pt>
                <c:pt idx="182">
                  <c:v>0.51938670112015595</c:v>
                </c:pt>
                <c:pt idx="183">
                  <c:v>0.47572970753127392</c:v>
                </c:pt>
                <c:pt idx="184">
                  <c:v>0.36433277242943529</c:v>
                </c:pt>
                <c:pt idx="185">
                  <c:v>0.32948854911292741</c:v>
                </c:pt>
                <c:pt idx="186">
                  <c:v>0.23876546967481146</c:v>
                </c:pt>
                <c:pt idx="187">
                  <c:v>0.24368975256845002</c:v>
                </c:pt>
                <c:pt idx="188">
                  <c:v>0.1938676822033297</c:v>
                </c:pt>
                <c:pt idx="189">
                  <c:v>0.21040328243308071</c:v>
                </c:pt>
                <c:pt idx="190">
                  <c:v>0.21742811519541588</c:v>
                </c:pt>
                <c:pt idx="191">
                  <c:v>0.25274990594057301</c:v>
                </c:pt>
                <c:pt idx="192">
                  <c:v>0.14565464034779729</c:v>
                </c:pt>
                <c:pt idx="193">
                  <c:v>0.17694686144831095</c:v>
                </c:pt>
                <c:pt idx="194">
                  <c:v>0.32072985998356429</c:v>
                </c:pt>
                <c:pt idx="195">
                  <c:v>0.40005411805877616</c:v>
                </c:pt>
                <c:pt idx="196">
                  <c:v>0.38436496923952845</c:v>
                </c:pt>
                <c:pt idx="197">
                  <c:v>0.54371954093718433</c:v>
                </c:pt>
                <c:pt idx="198">
                  <c:v>0.56386067690158337</c:v>
                </c:pt>
                <c:pt idx="199">
                  <c:v>0.63299661072157543</c:v>
                </c:pt>
                <c:pt idx="200">
                  <c:v>0.66250648580100346</c:v>
                </c:pt>
                <c:pt idx="201">
                  <c:v>0.79214906188777534</c:v>
                </c:pt>
                <c:pt idx="202">
                  <c:v>0.80211818081145803</c:v>
                </c:pt>
                <c:pt idx="203">
                  <c:v>0.81803883774088959</c:v>
                </c:pt>
                <c:pt idx="204">
                  <c:v>0.81113877459107342</c:v>
                </c:pt>
                <c:pt idx="205">
                  <c:v>0.81100611418660151</c:v>
                </c:pt>
                <c:pt idx="206">
                  <c:v>0.81968383376293286</c:v>
                </c:pt>
                <c:pt idx="207">
                  <c:v>0.81692960107703982</c:v>
                </c:pt>
                <c:pt idx="208">
                  <c:v>0.87327920770835143</c:v>
                </c:pt>
                <c:pt idx="209">
                  <c:v>0.90571690230970048</c:v>
                </c:pt>
                <c:pt idx="210">
                  <c:v>0.89458891355775072</c:v>
                </c:pt>
                <c:pt idx="211">
                  <c:v>0.90498128127704025</c:v>
                </c:pt>
                <c:pt idx="212">
                  <c:v>0.90170335673809243</c:v>
                </c:pt>
                <c:pt idx="213">
                  <c:v>0.90888197699336037</c:v>
                </c:pt>
                <c:pt idx="214">
                  <c:v>0.83273967262806992</c:v>
                </c:pt>
                <c:pt idx="215">
                  <c:v>0.85499560791007401</c:v>
                </c:pt>
                <c:pt idx="216">
                  <c:v>0.88285593183445044</c:v>
                </c:pt>
                <c:pt idx="217">
                  <c:v>0.78407233870724247</c:v>
                </c:pt>
                <c:pt idx="218">
                  <c:v>0.75620128239375006</c:v>
                </c:pt>
                <c:pt idx="219">
                  <c:v>0.77958739359589091</c:v>
                </c:pt>
                <c:pt idx="220">
                  <c:v>0.8858377730995467</c:v>
                </c:pt>
                <c:pt idx="221">
                  <c:v>0.86748914285102596</c:v>
                </c:pt>
                <c:pt idx="222">
                  <c:v>0.83435536150510536</c:v>
                </c:pt>
                <c:pt idx="223">
                  <c:v>0.86534209482521529</c:v>
                </c:pt>
                <c:pt idx="224">
                  <c:v>0.89966719186513966</c:v>
                </c:pt>
                <c:pt idx="225">
                  <c:v>0.80499489240352862</c:v>
                </c:pt>
                <c:pt idx="226">
                  <c:v>0.82791183893666898</c:v>
                </c:pt>
                <c:pt idx="227">
                  <c:v>0.8291813921325778</c:v>
                </c:pt>
                <c:pt idx="228">
                  <c:v>0.83086977223378489</c:v>
                </c:pt>
                <c:pt idx="229">
                  <c:v>0.81932613970770352</c:v>
                </c:pt>
                <c:pt idx="230">
                  <c:v>0.80532845950860465</c:v>
                </c:pt>
                <c:pt idx="231">
                  <c:v>0.73507215634913448</c:v>
                </c:pt>
                <c:pt idx="232">
                  <c:v>0.72750338673623094</c:v>
                </c:pt>
                <c:pt idx="233">
                  <c:v>0.7284621033784785</c:v>
                </c:pt>
                <c:pt idx="234">
                  <c:v>0.73521515510359581</c:v>
                </c:pt>
                <c:pt idx="235">
                  <c:v>0.75462121915466907</c:v>
                </c:pt>
                <c:pt idx="236">
                  <c:v>0.74185536870244362</c:v>
                </c:pt>
                <c:pt idx="237">
                  <c:v>0.74633156040114523</c:v>
                </c:pt>
                <c:pt idx="238">
                  <c:v>0.73135443706606562</c:v>
                </c:pt>
                <c:pt idx="239">
                  <c:v>0.7017532810017868</c:v>
                </c:pt>
                <c:pt idx="240">
                  <c:v>0.65057952998664925</c:v>
                </c:pt>
                <c:pt idx="241">
                  <c:v>0.56815029867543421</c:v>
                </c:pt>
                <c:pt idx="242">
                  <c:v>0.56830179298850247</c:v>
                </c:pt>
                <c:pt idx="243">
                  <c:v>0.81926994877092507</c:v>
                </c:pt>
                <c:pt idx="244">
                  <c:v>0.89277191377258502</c:v>
                </c:pt>
                <c:pt idx="245">
                  <c:v>0.86929540366163294</c:v>
                </c:pt>
                <c:pt idx="246">
                  <c:v>0.72708972261112192</c:v>
                </c:pt>
                <c:pt idx="247">
                  <c:v>0.7052619560012714</c:v>
                </c:pt>
                <c:pt idx="248">
                  <c:v>0.75235791078125824</c:v>
                </c:pt>
                <c:pt idx="249">
                  <c:v>0.76556272570548012</c:v>
                </c:pt>
                <c:pt idx="250">
                  <c:v>0.74796128054142663</c:v>
                </c:pt>
                <c:pt idx="251">
                  <c:v>0.7678412897531387</c:v>
                </c:pt>
                <c:pt idx="252">
                  <c:v>0.69012063168371329</c:v>
                </c:pt>
                <c:pt idx="253">
                  <c:v>0.7109846371349996</c:v>
                </c:pt>
                <c:pt idx="254">
                  <c:v>0.65588534827152745</c:v>
                </c:pt>
                <c:pt idx="255">
                  <c:v>0.51984806657209626</c:v>
                </c:pt>
                <c:pt idx="256">
                  <c:v>0.55050568053450133</c:v>
                </c:pt>
                <c:pt idx="257">
                  <c:v>0.48769728214357522</c:v>
                </c:pt>
                <c:pt idx="258">
                  <c:v>0.42434547978011716</c:v>
                </c:pt>
                <c:pt idx="259">
                  <c:v>0.6308515833974716</c:v>
                </c:pt>
                <c:pt idx="260">
                  <c:v>0.66015177533187064</c:v>
                </c:pt>
                <c:pt idx="261">
                  <c:v>0.60741347927497424</c:v>
                </c:pt>
                <c:pt idx="262">
                  <c:v>0.60208121269229897</c:v>
                </c:pt>
                <c:pt idx="263">
                  <c:v>0.56036432040306672</c:v>
                </c:pt>
                <c:pt idx="264">
                  <c:v>0.37693986753561859</c:v>
                </c:pt>
                <c:pt idx="265">
                  <c:v>0.41639447457682383</c:v>
                </c:pt>
                <c:pt idx="266">
                  <c:v>0.45150759918806954</c:v>
                </c:pt>
                <c:pt idx="267">
                  <c:v>0.5100888063594331</c:v>
                </c:pt>
                <c:pt idx="268">
                  <c:v>0.5000649227429671</c:v>
                </c:pt>
                <c:pt idx="269">
                  <c:v>0.51515247541234077</c:v>
                </c:pt>
                <c:pt idx="270">
                  <c:v>0.50525569496758371</c:v>
                </c:pt>
                <c:pt idx="271">
                  <c:v>0.66475556967933691</c:v>
                </c:pt>
                <c:pt idx="272">
                  <c:v>0.65513325728876548</c:v>
                </c:pt>
                <c:pt idx="273">
                  <c:v>0.61497641953285787</c:v>
                </c:pt>
                <c:pt idx="274">
                  <c:v>0.59163200987167308</c:v>
                </c:pt>
                <c:pt idx="275">
                  <c:v>0.58371611480114916</c:v>
                </c:pt>
                <c:pt idx="276">
                  <c:v>0.65660715715875884</c:v>
                </c:pt>
                <c:pt idx="277">
                  <c:v>0.76740434761990983</c:v>
                </c:pt>
                <c:pt idx="278">
                  <c:v>0.72409397196803982</c:v>
                </c:pt>
                <c:pt idx="279">
                  <c:v>0.73941602937795781</c:v>
                </c:pt>
                <c:pt idx="280">
                  <c:v>0.59029192753317061</c:v>
                </c:pt>
                <c:pt idx="281">
                  <c:v>0.5545164902929155</c:v>
                </c:pt>
                <c:pt idx="282">
                  <c:v>0.56177812620929923</c:v>
                </c:pt>
                <c:pt idx="283">
                  <c:v>0.62287263899043621</c:v>
                </c:pt>
                <c:pt idx="284">
                  <c:v>0.55381088501885478</c:v>
                </c:pt>
                <c:pt idx="285">
                  <c:v>0.56591271362167195</c:v>
                </c:pt>
                <c:pt idx="286">
                  <c:v>0.60702490564496048</c:v>
                </c:pt>
                <c:pt idx="287">
                  <c:v>0.61161819694296349</c:v>
                </c:pt>
                <c:pt idx="288">
                  <c:v>0.56541073069567482</c:v>
                </c:pt>
                <c:pt idx="289">
                  <c:v>0.5866011193250521</c:v>
                </c:pt>
                <c:pt idx="290">
                  <c:v>0.71271251228107124</c:v>
                </c:pt>
                <c:pt idx="291">
                  <c:v>0.70659747861735989</c:v>
                </c:pt>
                <c:pt idx="292">
                  <c:v>0.73803931294327318</c:v>
                </c:pt>
                <c:pt idx="293">
                  <c:v>0.65238138950006153</c:v>
                </c:pt>
                <c:pt idx="294">
                  <c:v>0.65262626576121496</c:v>
                </c:pt>
                <c:pt idx="295">
                  <c:v>0.503308795174506</c:v>
                </c:pt>
                <c:pt idx="296">
                  <c:v>0.44273202126611277</c:v>
                </c:pt>
                <c:pt idx="297">
                  <c:v>0.31385118320110605</c:v>
                </c:pt>
                <c:pt idx="298">
                  <c:v>0.31258481439115898</c:v>
                </c:pt>
                <c:pt idx="299">
                  <c:v>0.21973686646957816</c:v>
                </c:pt>
                <c:pt idx="300">
                  <c:v>0.22124882995194431</c:v>
                </c:pt>
                <c:pt idx="301">
                  <c:v>-0.10899749667997084</c:v>
                </c:pt>
                <c:pt idx="302">
                  <c:v>-0.18286692478836181</c:v>
                </c:pt>
                <c:pt idx="303">
                  <c:v>-0.28092930720337755</c:v>
                </c:pt>
                <c:pt idx="304">
                  <c:v>0.18787171070923506</c:v>
                </c:pt>
                <c:pt idx="305">
                  <c:v>0.21849800095045935</c:v>
                </c:pt>
                <c:pt idx="306">
                  <c:v>0.24746216840908547</c:v>
                </c:pt>
                <c:pt idx="307">
                  <c:v>0.21921014435559025</c:v>
                </c:pt>
                <c:pt idx="308">
                  <c:v>0.18422409945438112</c:v>
                </c:pt>
                <c:pt idx="309">
                  <c:v>0.47741759533118711</c:v>
                </c:pt>
                <c:pt idx="310">
                  <c:v>0.48730189222185427</c:v>
                </c:pt>
                <c:pt idx="311">
                  <c:v>0.501020848109342</c:v>
                </c:pt>
                <c:pt idx="312">
                  <c:v>0.5061432508273086</c:v>
                </c:pt>
                <c:pt idx="313">
                  <c:v>0.49018267800302823</c:v>
                </c:pt>
                <c:pt idx="314">
                  <c:v>0.64783311256703313</c:v>
                </c:pt>
                <c:pt idx="315">
                  <c:v>0.61807469468133391</c:v>
                </c:pt>
                <c:pt idx="316">
                  <c:v>0.62226339497701288</c:v>
                </c:pt>
                <c:pt idx="317">
                  <c:v>0.56305597353208048</c:v>
                </c:pt>
                <c:pt idx="318">
                  <c:v>0.54444036522456984</c:v>
                </c:pt>
                <c:pt idx="319">
                  <c:v>0.59547213169497304</c:v>
                </c:pt>
                <c:pt idx="320">
                  <c:v>0.59210052696984072</c:v>
                </c:pt>
                <c:pt idx="321">
                  <c:v>0.6159013322483653</c:v>
                </c:pt>
                <c:pt idx="322">
                  <c:v>0.46751155857207144</c:v>
                </c:pt>
                <c:pt idx="323">
                  <c:v>0.5941759519967087</c:v>
                </c:pt>
                <c:pt idx="324">
                  <c:v>0.51992216993903728</c:v>
                </c:pt>
                <c:pt idx="325">
                  <c:v>0.35919281388728463</c:v>
                </c:pt>
                <c:pt idx="326">
                  <c:v>0.5296729229139604</c:v>
                </c:pt>
                <c:pt idx="327">
                  <c:v>0.49142495240853723</c:v>
                </c:pt>
                <c:pt idx="328">
                  <c:v>0.45581157191140664</c:v>
                </c:pt>
                <c:pt idx="329">
                  <c:v>0.47467949303026996</c:v>
                </c:pt>
                <c:pt idx="330">
                  <c:v>0.55153020097561323</c:v>
                </c:pt>
                <c:pt idx="331">
                  <c:v>0.42153362542698342</c:v>
                </c:pt>
                <c:pt idx="332">
                  <c:v>0.38759192901363404</c:v>
                </c:pt>
                <c:pt idx="333">
                  <c:v>0.55893488355057785</c:v>
                </c:pt>
                <c:pt idx="334">
                  <c:v>0.52704227337961362</c:v>
                </c:pt>
                <c:pt idx="335">
                  <c:v>0.56008639882762745</c:v>
                </c:pt>
                <c:pt idx="336">
                  <c:v>0.60596393213168609</c:v>
                </c:pt>
                <c:pt idx="337">
                  <c:v>0.61354745726908244</c:v>
                </c:pt>
                <c:pt idx="338">
                  <c:v>0.66571604003131957</c:v>
                </c:pt>
                <c:pt idx="339">
                  <c:v>0.57751113118935482</c:v>
                </c:pt>
                <c:pt idx="340">
                  <c:v>0.65896417437982202</c:v>
                </c:pt>
                <c:pt idx="341">
                  <c:v>0.70032754706385769</c:v>
                </c:pt>
                <c:pt idx="342">
                  <c:v>0.7066307416453903</c:v>
                </c:pt>
                <c:pt idx="343">
                  <c:v>0.65258908780012359</c:v>
                </c:pt>
                <c:pt idx="344">
                  <c:v>0.77234777208654593</c:v>
                </c:pt>
                <c:pt idx="345">
                  <c:v>0.78897778810111718</c:v>
                </c:pt>
                <c:pt idx="346">
                  <c:v>0.60141401135856676</c:v>
                </c:pt>
                <c:pt idx="347">
                  <c:v>0.52739269391013122</c:v>
                </c:pt>
                <c:pt idx="348">
                  <c:v>0.51105028854879231</c:v>
                </c:pt>
                <c:pt idx="349">
                  <c:v>0.34769942816738869</c:v>
                </c:pt>
                <c:pt idx="350">
                  <c:v>0.26805925162061506</c:v>
                </c:pt>
                <c:pt idx="351">
                  <c:v>0.30437167135809079</c:v>
                </c:pt>
                <c:pt idx="352">
                  <c:v>0.19726163899105006</c:v>
                </c:pt>
                <c:pt idx="353">
                  <c:v>0.14849740722500412</c:v>
                </c:pt>
                <c:pt idx="354">
                  <c:v>0.19811633699398298</c:v>
                </c:pt>
                <c:pt idx="355">
                  <c:v>0.19194385942921782</c:v>
                </c:pt>
                <c:pt idx="356">
                  <c:v>0.2723668943963834</c:v>
                </c:pt>
                <c:pt idx="357">
                  <c:v>0.25151143719675123</c:v>
                </c:pt>
                <c:pt idx="358">
                  <c:v>0.31132037567408027</c:v>
                </c:pt>
                <c:pt idx="359">
                  <c:v>0.46606810550714761</c:v>
                </c:pt>
                <c:pt idx="360">
                  <c:v>0.48150064655701302</c:v>
                </c:pt>
                <c:pt idx="361">
                  <c:v>0.51124524584101805</c:v>
                </c:pt>
                <c:pt idx="362">
                  <c:v>0.55585018378780282</c:v>
                </c:pt>
                <c:pt idx="363">
                  <c:v>0.71205237781620823</c:v>
                </c:pt>
                <c:pt idx="364">
                  <c:v>0.65581005350287125</c:v>
                </c:pt>
                <c:pt idx="365">
                  <c:v>0.72022753025698094</c:v>
                </c:pt>
                <c:pt idx="366">
                  <c:v>0.75954567962689956</c:v>
                </c:pt>
                <c:pt idx="367">
                  <c:v>0.8209973328048501</c:v>
                </c:pt>
                <c:pt idx="368">
                  <c:v>0.82887531023184113</c:v>
                </c:pt>
                <c:pt idx="369">
                  <c:v>0.73222511576064775</c:v>
                </c:pt>
                <c:pt idx="370">
                  <c:v>0.79755366599621047</c:v>
                </c:pt>
                <c:pt idx="371">
                  <c:v>0.78998601444538397</c:v>
                </c:pt>
                <c:pt idx="372">
                  <c:v>0.71745350126677376</c:v>
                </c:pt>
                <c:pt idx="373">
                  <c:v>0.85475810436867039</c:v>
                </c:pt>
                <c:pt idx="374">
                  <c:v>0.85805937982833247</c:v>
                </c:pt>
                <c:pt idx="375">
                  <c:v>0.93284617968000816</c:v>
                </c:pt>
                <c:pt idx="376">
                  <c:v>0.93545267202035098</c:v>
                </c:pt>
                <c:pt idx="377">
                  <c:v>0.91937983755958919</c:v>
                </c:pt>
                <c:pt idx="378">
                  <c:v>0.92254344371643882</c:v>
                </c:pt>
                <c:pt idx="379">
                  <c:v>0.92557648625389799</c:v>
                </c:pt>
                <c:pt idx="380">
                  <c:v>0.91816344433913344</c:v>
                </c:pt>
                <c:pt idx="381">
                  <c:v>0.89554482472086927</c:v>
                </c:pt>
                <c:pt idx="382">
                  <c:v>0.91750503166735065</c:v>
                </c:pt>
                <c:pt idx="383">
                  <c:v>0.91741648335525461</c:v>
                </c:pt>
                <c:pt idx="384">
                  <c:v>0.85576492684575001</c:v>
                </c:pt>
                <c:pt idx="385">
                  <c:v>0.85373409718595639</c:v>
                </c:pt>
                <c:pt idx="386">
                  <c:v>0.85175858361519297</c:v>
                </c:pt>
                <c:pt idx="387">
                  <c:v>0.82383310121111997</c:v>
                </c:pt>
                <c:pt idx="388">
                  <c:v>0.69147520028880527</c:v>
                </c:pt>
                <c:pt idx="389">
                  <c:v>0.62225010536053182</c:v>
                </c:pt>
                <c:pt idx="390">
                  <c:v>0.68609688886659759</c:v>
                </c:pt>
                <c:pt idx="391">
                  <c:v>0.67365804792432138</c:v>
                </c:pt>
                <c:pt idx="392">
                  <c:v>0.59271558298978178</c:v>
                </c:pt>
                <c:pt idx="393">
                  <c:v>0.47086213224891843</c:v>
                </c:pt>
                <c:pt idx="394">
                  <c:v>0.53933075074916348</c:v>
                </c:pt>
                <c:pt idx="395">
                  <c:v>0.52046894583470638</c:v>
                </c:pt>
                <c:pt idx="396">
                  <c:v>0.38146173831540553</c:v>
                </c:pt>
                <c:pt idx="397">
                  <c:v>0.47121698933323303</c:v>
                </c:pt>
                <c:pt idx="398">
                  <c:v>0.54615755617636708</c:v>
                </c:pt>
                <c:pt idx="399">
                  <c:v>0.63042186653600185</c:v>
                </c:pt>
                <c:pt idx="400">
                  <c:v>0.65480227959908432</c:v>
                </c:pt>
                <c:pt idx="401">
                  <c:v>0.68870229550020357</c:v>
                </c:pt>
                <c:pt idx="402">
                  <c:v>0.68332992946438431</c:v>
                </c:pt>
                <c:pt idx="403">
                  <c:v>0.75586220173259111</c:v>
                </c:pt>
                <c:pt idx="404">
                  <c:v>0.72626321848790087</c:v>
                </c:pt>
                <c:pt idx="405">
                  <c:v>0.78029714028775088</c:v>
                </c:pt>
                <c:pt idx="406">
                  <c:v>0.80031813995701562</c:v>
                </c:pt>
                <c:pt idx="407">
                  <c:v>0.80152189211617386</c:v>
                </c:pt>
                <c:pt idx="408">
                  <c:v>0.75229757635548422</c:v>
                </c:pt>
                <c:pt idx="409">
                  <c:v>0.73570583453521787</c:v>
                </c:pt>
                <c:pt idx="410">
                  <c:v>0.72089767772338642</c:v>
                </c:pt>
                <c:pt idx="411">
                  <c:v>0.652711657300172</c:v>
                </c:pt>
                <c:pt idx="412">
                  <c:v>0.48852565945949938</c:v>
                </c:pt>
                <c:pt idx="413">
                  <c:v>0.49812514881726827</c:v>
                </c:pt>
                <c:pt idx="414">
                  <c:v>0.57578152376242053</c:v>
                </c:pt>
                <c:pt idx="415">
                  <c:v>0.60168862793118871</c:v>
                </c:pt>
                <c:pt idx="416">
                  <c:v>0.55693443199821335</c:v>
                </c:pt>
                <c:pt idx="417">
                  <c:v>0.56658319764525122</c:v>
                </c:pt>
                <c:pt idx="418">
                  <c:v>0.39731340030751056</c:v>
                </c:pt>
                <c:pt idx="419">
                  <c:v>0.47472328235236227</c:v>
                </c:pt>
                <c:pt idx="420">
                  <c:v>0.52214789082399615</c:v>
                </c:pt>
                <c:pt idx="421">
                  <c:v>0.45125251091765545</c:v>
                </c:pt>
                <c:pt idx="422">
                  <c:v>0.50569319926130196</c:v>
                </c:pt>
                <c:pt idx="423">
                  <c:v>0.41107665660866827</c:v>
                </c:pt>
                <c:pt idx="424">
                  <c:v>0.51692995215715398</c:v>
                </c:pt>
                <c:pt idx="425">
                  <c:v>0.54412035879127152</c:v>
                </c:pt>
                <c:pt idx="426">
                  <c:v>0.5313952729364676</c:v>
                </c:pt>
                <c:pt idx="427">
                  <c:v>0.68965694239232445</c:v>
                </c:pt>
                <c:pt idx="428">
                  <c:v>0.6027723038030619</c:v>
                </c:pt>
                <c:pt idx="429">
                  <c:v>0.64739501491372842</c:v>
                </c:pt>
                <c:pt idx="430">
                  <c:v>0.67818251750148006</c:v>
                </c:pt>
                <c:pt idx="431">
                  <c:v>0.64779174200003964</c:v>
                </c:pt>
                <c:pt idx="432">
                  <c:v>0.56939023076528872</c:v>
                </c:pt>
                <c:pt idx="433">
                  <c:v>0.55078899918668289</c:v>
                </c:pt>
                <c:pt idx="434">
                  <c:v>0.41700373954482822</c:v>
                </c:pt>
                <c:pt idx="435">
                  <c:v>0.46009020541957135</c:v>
                </c:pt>
                <c:pt idx="436">
                  <c:v>0.56456363078732152</c:v>
                </c:pt>
                <c:pt idx="437">
                  <c:v>0.4546450507435299</c:v>
                </c:pt>
                <c:pt idx="438">
                  <c:v>0.54549999059790388</c:v>
                </c:pt>
                <c:pt idx="439">
                  <c:v>0.61022335704455977</c:v>
                </c:pt>
                <c:pt idx="440">
                  <c:v>0.61920871899026164</c:v>
                </c:pt>
                <c:pt idx="441">
                  <c:v>0.75107219361510735</c:v>
                </c:pt>
                <c:pt idx="442">
                  <c:v>0.74176164747357454</c:v>
                </c:pt>
                <c:pt idx="443">
                  <c:v>0.64498774594404307</c:v>
                </c:pt>
                <c:pt idx="444">
                  <c:v>0.62214893499316504</c:v>
                </c:pt>
                <c:pt idx="445">
                  <c:v>0.65298356978867489</c:v>
                </c:pt>
                <c:pt idx="446">
                  <c:v>0.65158767452101307</c:v>
                </c:pt>
                <c:pt idx="447">
                  <c:v>0.738835026632923</c:v>
                </c:pt>
                <c:pt idx="448">
                  <c:v>0.70167771497619935</c:v>
                </c:pt>
                <c:pt idx="449">
                  <c:v>0.70324593016144987</c:v>
                </c:pt>
                <c:pt idx="450">
                  <c:v>0.74497976716397862</c:v>
                </c:pt>
                <c:pt idx="451">
                  <c:v>0.73756558214898638</c:v>
                </c:pt>
                <c:pt idx="452">
                  <c:v>0.60102288072930121</c:v>
                </c:pt>
                <c:pt idx="453">
                  <c:v>0.30359589329742526</c:v>
                </c:pt>
                <c:pt idx="454">
                  <c:v>0.26829835073559544</c:v>
                </c:pt>
                <c:pt idx="455">
                  <c:v>0.31866426117339397</c:v>
                </c:pt>
                <c:pt idx="456">
                  <c:v>0.29908158482743391</c:v>
                </c:pt>
                <c:pt idx="457">
                  <c:v>0.30540783193689047</c:v>
                </c:pt>
                <c:pt idx="458">
                  <c:v>0.31939056593365822</c:v>
                </c:pt>
                <c:pt idx="459">
                  <c:v>0.28830559132681649</c:v>
                </c:pt>
                <c:pt idx="460">
                  <c:v>0.16809224673105524</c:v>
                </c:pt>
                <c:pt idx="461">
                  <c:v>0.31386668935260115</c:v>
                </c:pt>
                <c:pt idx="462">
                  <c:v>0.34869176986362527</c:v>
                </c:pt>
                <c:pt idx="463">
                  <c:v>0.5307027693965306</c:v>
                </c:pt>
                <c:pt idx="464">
                  <c:v>0.5424452146099612</c:v>
                </c:pt>
                <c:pt idx="465">
                  <c:v>0.54571665188937291</c:v>
                </c:pt>
                <c:pt idx="466">
                  <c:v>0.70541976182350863</c:v>
                </c:pt>
                <c:pt idx="467">
                  <c:v>0.73843624005899289</c:v>
                </c:pt>
                <c:pt idx="468">
                  <c:v>0.6742277985862547</c:v>
                </c:pt>
                <c:pt idx="469">
                  <c:v>0.66947565325392366</c:v>
                </c:pt>
                <c:pt idx="470">
                  <c:v>0.76735910830326837</c:v>
                </c:pt>
                <c:pt idx="471">
                  <c:v>0.73940615375611141</c:v>
                </c:pt>
                <c:pt idx="472">
                  <c:v>0.74240202352056117</c:v>
                </c:pt>
                <c:pt idx="473">
                  <c:v>0.77426852854189843</c:v>
                </c:pt>
                <c:pt idx="474">
                  <c:v>0.70904180981432807</c:v>
                </c:pt>
                <c:pt idx="475">
                  <c:v>0.65976237480369904</c:v>
                </c:pt>
                <c:pt idx="476">
                  <c:v>0.54332404292716885</c:v>
                </c:pt>
                <c:pt idx="477">
                  <c:v>0.55468266483896922</c:v>
                </c:pt>
                <c:pt idx="478">
                  <c:v>0.50384215299513224</c:v>
                </c:pt>
                <c:pt idx="479">
                  <c:v>0.48944400580202396</c:v>
                </c:pt>
                <c:pt idx="480">
                  <c:v>0.39475006728734358</c:v>
                </c:pt>
                <c:pt idx="481">
                  <c:v>0.58912922810635215</c:v>
                </c:pt>
                <c:pt idx="482">
                  <c:v>0.62954557478687612</c:v>
                </c:pt>
                <c:pt idx="483">
                  <c:v>0.53741505920724875</c:v>
                </c:pt>
                <c:pt idx="484">
                  <c:v>0.43815648054039241</c:v>
                </c:pt>
                <c:pt idx="485">
                  <c:v>0.49404551110373507</c:v>
                </c:pt>
                <c:pt idx="486">
                  <c:v>0.53109801324893546</c:v>
                </c:pt>
                <c:pt idx="487">
                  <c:v>0.74356506978155201</c:v>
                </c:pt>
                <c:pt idx="488">
                  <c:v>0.75416675937999178</c:v>
                </c:pt>
                <c:pt idx="489">
                  <c:v>0.74531680734510497</c:v>
                </c:pt>
                <c:pt idx="490">
                  <c:v>0.79685280526618862</c:v>
                </c:pt>
                <c:pt idx="491">
                  <c:v>0.75424060534182769</c:v>
                </c:pt>
                <c:pt idx="492">
                  <c:v>0.72490259171824478</c:v>
                </c:pt>
                <c:pt idx="493">
                  <c:v>0.78787021818363423</c:v>
                </c:pt>
                <c:pt idx="494">
                  <c:v>0.69822832137299473</c:v>
                </c:pt>
                <c:pt idx="495">
                  <c:v>0.7026235792523422</c:v>
                </c:pt>
                <c:pt idx="496">
                  <c:v>0.53171967057156322</c:v>
                </c:pt>
                <c:pt idx="497">
                  <c:v>0.64920265752673822</c:v>
                </c:pt>
                <c:pt idx="498">
                  <c:v>0.63596264131860014</c:v>
                </c:pt>
                <c:pt idx="499">
                  <c:v>0.67769070385898367</c:v>
                </c:pt>
                <c:pt idx="500">
                  <c:v>0.61862581838560582</c:v>
                </c:pt>
                <c:pt idx="501">
                  <c:v>0.60393748333375186</c:v>
                </c:pt>
                <c:pt idx="502">
                  <c:v>0.53337326860693224</c:v>
                </c:pt>
                <c:pt idx="503">
                  <c:v>0.71192483734751655</c:v>
                </c:pt>
                <c:pt idx="504">
                  <c:v>0.69879332073242328</c:v>
                </c:pt>
                <c:pt idx="505">
                  <c:v>0.69321056801813097</c:v>
                </c:pt>
                <c:pt idx="506">
                  <c:v>0.69453505655970382</c:v>
                </c:pt>
                <c:pt idx="507">
                  <c:v>0.68778660025886829</c:v>
                </c:pt>
                <c:pt idx="508">
                  <c:v>0.66056372097670568</c:v>
                </c:pt>
                <c:pt idx="509">
                  <c:v>0.72614018157991078</c:v>
                </c:pt>
                <c:pt idx="510">
                  <c:v>0.71996844692797712</c:v>
                </c:pt>
                <c:pt idx="511">
                  <c:v>0.71719341903264711</c:v>
                </c:pt>
                <c:pt idx="512">
                  <c:v>0.71683281841269764</c:v>
                </c:pt>
                <c:pt idx="513">
                  <c:v>0.82410714817086184</c:v>
                </c:pt>
                <c:pt idx="514">
                  <c:v>0.85544074417440141</c:v>
                </c:pt>
                <c:pt idx="515">
                  <c:v>0.86014843220723081</c:v>
                </c:pt>
                <c:pt idx="516">
                  <c:v>0.81990584591861282</c:v>
                </c:pt>
                <c:pt idx="517">
                  <c:v>0.82600383819260159</c:v>
                </c:pt>
                <c:pt idx="518">
                  <c:v>0.88631011687453642</c:v>
                </c:pt>
                <c:pt idx="519">
                  <c:v>0.78582872014267702</c:v>
                </c:pt>
                <c:pt idx="520">
                  <c:v>0.78229890117184653</c:v>
                </c:pt>
                <c:pt idx="521">
                  <c:v>0.80359059126304955</c:v>
                </c:pt>
                <c:pt idx="522">
                  <c:v>0.77438969163469529</c:v>
                </c:pt>
                <c:pt idx="523">
                  <c:v>0.77127599442636718</c:v>
                </c:pt>
                <c:pt idx="524">
                  <c:v>0.78928985203183266</c:v>
                </c:pt>
                <c:pt idx="525">
                  <c:v>0.77896423345232879</c:v>
                </c:pt>
                <c:pt idx="526">
                  <c:v>0.69517014984699554</c:v>
                </c:pt>
                <c:pt idx="527">
                  <c:v>0.62806196281957938</c:v>
                </c:pt>
                <c:pt idx="528">
                  <c:v>0.68321563883443792</c:v>
                </c:pt>
                <c:pt idx="529">
                  <c:v>0.66279259150075098</c:v>
                </c:pt>
                <c:pt idx="530">
                  <c:v>0.68168125803591906</c:v>
                </c:pt>
                <c:pt idx="531">
                  <c:v>0.42704830669599175</c:v>
                </c:pt>
                <c:pt idx="532">
                  <c:v>0.5216136204898596</c:v>
                </c:pt>
                <c:pt idx="533">
                  <c:v>0.61555961495548461</c:v>
                </c:pt>
                <c:pt idx="534">
                  <c:v>0.68799582414922433</c:v>
                </c:pt>
                <c:pt idx="535">
                  <c:v>0.77523252259661157</c:v>
                </c:pt>
                <c:pt idx="536">
                  <c:v>0.78333177352782157</c:v>
                </c:pt>
                <c:pt idx="537">
                  <c:v>0.77245556726076658</c:v>
                </c:pt>
                <c:pt idx="538">
                  <c:v>0.74532132995515976</c:v>
                </c:pt>
                <c:pt idx="539">
                  <c:v>0.74568343138150994</c:v>
                </c:pt>
                <c:pt idx="540">
                  <c:v>0.71586529342448302</c:v>
                </c:pt>
                <c:pt idx="541">
                  <c:v>0.67323242039685649</c:v>
                </c:pt>
                <c:pt idx="542">
                  <c:v>0.6226087008572585</c:v>
                </c:pt>
                <c:pt idx="543">
                  <c:v>0.59893159604851831</c:v>
                </c:pt>
                <c:pt idx="544">
                  <c:v>0.68730895973369666</c:v>
                </c:pt>
                <c:pt idx="545">
                  <c:v>0.69378853921170247</c:v>
                </c:pt>
                <c:pt idx="546">
                  <c:v>0.63750499254159454</c:v>
                </c:pt>
                <c:pt idx="547">
                  <c:v>0.62185331026153545</c:v>
                </c:pt>
                <c:pt idx="548">
                  <c:v>0.57284644568115461</c:v>
                </c:pt>
                <c:pt idx="549">
                  <c:v>0.42477508886944843</c:v>
                </c:pt>
                <c:pt idx="550">
                  <c:v>0.41467268526492734</c:v>
                </c:pt>
                <c:pt idx="551">
                  <c:v>0.17008011297860806</c:v>
                </c:pt>
                <c:pt idx="552">
                  <c:v>0.31471907493449763</c:v>
                </c:pt>
                <c:pt idx="553">
                  <c:v>0.22906246799944172</c:v>
                </c:pt>
                <c:pt idx="554">
                  <c:v>0.26510771211754952</c:v>
                </c:pt>
                <c:pt idx="555">
                  <c:v>0.26496799080897349</c:v>
                </c:pt>
                <c:pt idx="556">
                  <c:v>0.26891754715248306</c:v>
                </c:pt>
                <c:pt idx="557">
                  <c:v>0.35081064144248769</c:v>
                </c:pt>
                <c:pt idx="558">
                  <c:v>0.3027123027227609</c:v>
                </c:pt>
                <c:pt idx="559">
                  <c:v>0.27487172632370444</c:v>
                </c:pt>
                <c:pt idx="560">
                  <c:v>0.16977274656049826</c:v>
                </c:pt>
                <c:pt idx="561">
                  <c:v>0.24548514394144258</c:v>
                </c:pt>
                <c:pt idx="562">
                  <c:v>0.29928263112562759</c:v>
                </c:pt>
                <c:pt idx="563">
                  <c:v>0.30466450939532791</c:v>
                </c:pt>
                <c:pt idx="564">
                  <c:v>0.4830751318992319</c:v>
                </c:pt>
                <c:pt idx="565">
                  <c:v>0.47710115953461468</c:v>
                </c:pt>
                <c:pt idx="566">
                  <c:v>0.52167060113232655</c:v>
                </c:pt>
                <c:pt idx="567">
                  <c:v>0.52992800074762669</c:v>
                </c:pt>
                <c:pt idx="568">
                  <c:v>0.54832704686765377</c:v>
                </c:pt>
                <c:pt idx="569">
                  <c:v>0.54172462784432485</c:v>
                </c:pt>
                <c:pt idx="570">
                  <c:v>0.42436385010678734</c:v>
                </c:pt>
                <c:pt idx="571">
                  <c:v>0.50170341522111195</c:v>
                </c:pt>
                <c:pt idx="572">
                  <c:v>0.53416984791175959</c:v>
                </c:pt>
                <c:pt idx="573">
                  <c:v>0.65766826461527927</c:v>
                </c:pt>
                <c:pt idx="574">
                  <c:v>0.55274279291440243</c:v>
                </c:pt>
                <c:pt idx="575">
                  <c:v>0.30659602891074206</c:v>
                </c:pt>
                <c:pt idx="576">
                  <c:v>0.28293492302492729</c:v>
                </c:pt>
                <c:pt idx="577">
                  <c:v>0.28192901162327583</c:v>
                </c:pt>
                <c:pt idx="578">
                  <c:v>0.23783477833160971</c:v>
                </c:pt>
                <c:pt idx="579">
                  <c:v>0.1331941989567105</c:v>
                </c:pt>
                <c:pt idx="580">
                  <c:v>0.1025453118418975</c:v>
                </c:pt>
                <c:pt idx="581">
                  <c:v>0.16017329814407069</c:v>
                </c:pt>
                <c:pt idx="582">
                  <c:v>0.25308131919908494</c:v>
                </c:pt>
                <c:pt idx="583">
                  <c:v>0.2223216971211906</c:v>
                </c:pt>
                <c:pt idx="584">
                  <c:v>0.42137481930537035</c:v>
                </c:pt>
                <c:pt idx="585">
                  <c:v>0.49048447707010828</c:v>
                </c:pt>
                <c:pt idx="586">
                  <c:v>0.4240958432215241</c:v>
                </c:pt>
                <c:pt idx="587">
                  <c:v>0.42001282864540229</c:v>
                </c:pt>
                <c:pt idx="588">
                  <c:v>0.60039541196607005</c:v>
                </c:pt>
                <c:pt idx="589">
                  <c:v>0.4727171571671055</c:v>
                </c:pt>
                <c:pt idx="590">
                  <c:v>0.39117621993837659</c:v>
                </c:pt>
                <c:pt idx="591">
                  <c:v>0.44787384046450807</c:v>
                </c:pt>
                <c:pt idx="592">
                  <c:v>0.49501300563014211</c:v>
                </c:pt>
                <c:pt idx="593">
                  <c:v>0.57165269922113071</c:v>
                </c:pt>
                <c:pt idx="594">
                  <c:v>0.41786171229973984</c:v>
                </c:pt>
                <c:pt idx="595">
                  <c:v>0.41859455807452195</c:v>
                </c:pt>
                <c:pt idx="596">
                  <c:v>0.38950360928526356</c:v>
                </c:pt>
                <c:pt idx="597">
                  <c:v>0.28177330399608086</c:v>
                </c:pt>
                <c:pt idx="598">
                  <c:v>0.26867197376148888</c:v>
                </c:pt>
                <c:pt idx="599">
                  <c:v>0.40093383360821666</c:v>
                </c:pt>
                <c:pt idx="600">
                  <c:v>0.48976228693327961</c:v>
                </c:pt>
                <c:pt idx="601">
                  <c:v>0.59921547874790049</c:v>
                </c:pt>
                <c:pt idx="602">
                  <c:v>0.5780652107013402</c:v>
                </c:pt>
                <c:pt idx="603">
                  <c:v>0.49441135818514553</c:v>
                </c:pt>
                <c:pt idx="604">
                  <c:v>0.55392360174619348</c:v>
                </c:pt>
                <c:pt idx="605">
                  <c:v>0.54855989248755199</c:v>
                </c:pt>
                <c:pt idx="606">
                  <c:v>0.45919174924647871</c:v>
                </c:pt>
                <c:pt idx="607">
                  <c:v>0.64687005175982615</c:v>
                </c:pt>
                <c:pt idx="608">
                  <c:v>0.48222737662412185</c:v>
                </c:pt>
                <c:pt idx="609">
                  <c:v>0.49757528563956999</c:v>
                </c:pt>
                <c:pt idx="610">
                  <c:v>0.46871126487652259</c:v>
                </c:pt>
                <c:pt idx="611">
                  <c:v>0.476776776807805</c:v>
                </c:pt>
                <c:pt idx="612">
                  <c:v>0.41973915890655156</c:v>
                </c:pt>
                <c:pt idx="613">
                  <c:v>0.42733778986136434</c:v>
                </c:pt>
                <c:pt idx="614">
                  <c:v>0.32264775238025656</c:v>
                </c:pt>
                <c:pt idx="615">
                  <c:v>0.37066170973790924</c:v>
                </c:pt>
                <c:pt idx="616">
                  <c:v>0.43268369226691439</c:v>
                </c:pt>
                <c:pt idx="617">
                  <c:v>0.32617037126241522</c:v>
                </c:pt>
                <c:pt idx="618">
                  <c:v>0.45077925033435584</c:v>
                </c:pt>
                <c:pt idx="619">
                  <c:v>0.44024381519929512</c:v>
                </c:pt>
                <c:pt idx="620">
                  <c:v>0.37272760468589083</c:v>
                </c:pt>
                <c:pt idx="621">
                  <c:v>0.67888417118348665</c:v>
                </c:pt>
                <c:pt idx="622">
                  <c:v>0.69726476135780735</c:v>
                </c:pt>
                <c:pt idx="623">
                  <c:v>0.72849416095619701</c:v>
                </c:pt>
                <c:pt idx="624">
                  <c:v>0.72463656734457604</c:v>
                </c:pt>
                <c:pt idx="625">
                  <c:v>0.78126901699807672</c:v>
                </c:pt>
                <c:pt idx="626">
                  <c:v>0.72982933655671978</c:v>
                </c:pt>
                <c:pt idx="627">
                  <c:v>0.79096563900038641</c:v>
                </c:pt>
                <c:pt idx="628">
                  <c:v>0.77957574179104405</c:v>
                </c:pt>
                <c:pt idx="629">
                  <c:v>0.77340745271989164</c:v>
                </c:pt>
                <c:pt idx="630">
                  <c:v>0.77368313876846262</c:v>
                </c:pt>
                <c:pt idx="631">
                  <c:v>0.83961617066189598</c:v>
                </c:pt>
                <c:pt idx="632">
                  <c:v>0.85953523589472769</c:v>
                </c:pt>
                <c:pt idx="633">
                  <c:v>0.83788034006424883</c:v>
                </c:pt>
                <c:pt idx="634">
                  <c:v>0.83239931940405454</c:v>
                </c:pt>
                <c:pt idx="635">
                  <c:v>0.85269030044035188</c:v>
                </c:pt>
                <c:pt idx="636">
                  <c:v>0.89065633220665608</c:v>
                </c:pt>
                <c:pt idx="637">
                  <c:v>0.88167490069071341</c:v>
                </c:pt>
                <c:pt idx="638">
                  <c:v>0.90437013879664019</c:v>
                </c:pt>
                <c:pt idx="639">
                  <c:v>0.94147178377986929</c:v>
                </c:pt>
                <c:pt idx="640">
                  <c:v>0.95952667059247587</c:v>
                </c:pt>
                <c:pt idx="641">
                  <c:v>0.96444770624429643</c:v>
                </c:pt>
                <c:pt idx="642">
                  <c:v>0.96584933498198366</c:v>
                </c:pt>
                <c:pt idx="643">
                  <c:v>0.93483189291486923</c:v>
                </c:pt>
                <c:pt idx="644">
                  <c:v>0.92281141467878036</c:v>
                </c:pt>
                <c:pt idx="645">
                  <c:v>0.92316087263714863</c:v>
                </c:pt>
                <c:pt idx="646">
                  <c:v>0.92655752595277219</c:v>
                </c:pt>
                <c:pt idx="647">
                  <c:v>0.72925460940706255</c:v>
                </c:pt>
                <c:pt idx="648">
                  <c:v>0.29019144167480204</c:v>
                </c:pt>
                <c:pt idx="649">
                  <c:v>0.33206422416142684</c:v>
                </c:pt>
                <c:pt idx="650">
                  <c:v>0.32700136248647849</c:v>
                </c:pt>
                <c:pt idx="651">
                  <c:v>0.15562073822349221</c:v>
                </c:pt>
                <c:pt idx="652">
                  <c:v>0.1260504047223972</c:v>
                </c:pt>
                <c:pt idx="653">
                  <c:v>0.14224113537279864</c:v>
                </c:pt>
                <c:pt idx="654">
                  <c:v>0.17233047444499022</c:v>
                </c:pt>
                <c:pt idx="655">
                  <c:v>0.14440130291413628</c:v>
                </c:pt>
                <c:pt idx="656">
                  <c:v>-0.18646396586012948</c:v>
                </c:pt>
                <c:pt idx="657">
                  <c:v>-0.24751380651091159</c:v>
                </c:pt>
                <c:pt idx="658">
                  <c:v>-0.17466424977499267</c:v>
                </c:pt>
                <c:pt idx="659">
                  <c:v>-0.24674799598875111</c:v>
                </c:pt>
                <c:pt idx="660">
                  <c:v>-4.0873666916212817E-2</c:v>
                </c:pt>
                <c:pt idx="661">
                  <c:v>0.50331333293007252</c:v>
                </c:pt>
                <c:pt idx="662">
                  <c:v>0.39352122021512809</c:v>
                </c:pt>
                <c:pt idx="663">
                  <c:v>0.61398531202663775</c:v>
                </c:pt>
                <c:pt idx="664">
                  <c:v>0.65170553587674152</c:v>
                </c:pt>
                <c:pt idx="665">
                  <c:v>0.65132584170873997</c:v>
                </c:pt>
                <c:pt idx="666">
                  <c:v>0.56597922482132079</c:v>
                </c:pt>
                <c:pt idx="667">
                  <c:v>0.54696236415527566</c:v>
                </c:pt>
                <c:pt idx="668">
                  <c:v>0.55354702769928343</c:v>
                </c:pt>
                <c:pt idx="669">
                  <c:v>0.43547710450664379</c:v>
                </c:pt>
                <c:pt idx="670">
                  <c:v>0.46449774017318474</c:v>
                </c:pt>
                <c:pt idx="671">
                  <c:v>0.40709503771492417</c:v>
                </c:pt>
                <c:pt idx="672">
                  <c:v>0.41560406598453159</c:v>
                </c:pt>
                <c:pt idx="673">
                  <c:v>0.42339488876810671</c:v>
                </c:pt>
                <c:pt idx="674">
                  <c:v>0.43938723287324449</c:v>
                </c:pt>
                <c:pt idx="675">
                  <c:v>0.42462631710568882</c:v>
                </c:pt>
                <c:pt idx="676">
                  <c:v>3.0394914516472492E-2</c:v>
                </c:pt>
                <c:pt idx="677">
                  <c:v>0.14964876565483912</c:v>
                </c:pt>
                <c:pt idx="678">
                  <c:v>0.21435341942264044</c:v>
                </c:pt>
                <c:pt idx="679">
                  <c:v>0.30257560118308896</c:v>
                </c:pt>
                <c:pt idx="680">
                  <c:v>0.5683454014036815</c:v>
                </c:pt>
                <c:pt idx="681">
                  <c:v>0.5241296491362516</c:v>
                </c:pt>
                <c:pt idx="682">
                  <c:v>0.777528578988401</c:v>
                </c:pt>
                <c:pt idx="683">
                  <c:v>0.79253060212917514</c:v>
                </c:pt>
                <c:pt idx="684">
                  <c:v>0.82542664426100343</c:v>
                </c:pt>
                <c:pt idx="685">
                  <c:v>0.85269028749558673</c:v>
                </c:pt>
                <c:pt idx="686">
                  <c:v>0.78953447359321616</c:v>
                </c:pt>
                <c:pt idx="687">
                  <c:v>0.77082975930447839</c:v>
                </c:pt>
                <c:pt idx="688">
                  <c:v>0.76448236758872234</c:v>
                </c:pt>
                <c:pt idx="689">
                  <c:v>0.81338300437258793</c:v>
                </c:pt>
                <c:pt idx="690">
                  <c:v>0.81429559981728805</c:v>
                </c:pt>
                <c:pt idx="691">
                  <c:v>0.74155786765317488</c:v>
                </c:pt>
                <c:pt idx="692">
                  <c:v>0.68825093748310107</c:v>
                </c:pt>
                <c:pt idx="693">
                  <c:v>0.57514979278711709</c:v>
                </c:pt>
                <c:pt idx="694">
                  <c:v>0.5563510147522146</c:v>
                </c:pt>
                <c:pt idx="695">
                  <c:v>0.56661106170361897</c:v>
                </c:pt>
                <c:pt idx="696">
                  <c:v>0.52595816461266554</c:v>
                </c:pt>
                <c:pt idx="697">
                  <c:v>0.45770747359950875</c:v>
                </c:pt>
                <c:pt idx="698">
                  <c:v>0.35060811577073364</c:v>
                </c:pt>
                <c:pt idx="699">
                  <c:v>0.39191985362226939</c:v>
                </c:pt>
                <c:pt idx="700">
                  <c:v>0.21631186107427094</c:v>
                </c:pt>
                <c:pt idx="701">
                  <c:v>0.14252641464084914</c:v>
                </c:pt>
                <c:pt idx="702">
                  <c:v>6.3692402298597253E-2</c:v>
                </c:pt>
                <c:pt idx="703">
                  <c:v>6.1997688807056847E-2</c:v>
                </c:pt>
                <c:pt idx="704">
                  <c:v>9.2878609477985513E-2</c:v>
                </c:pt>
                <c:pt idx="705">
                  <c:v>0.27844042424749893</c:v>
                </c:pt>
                <c:pt idx="706">
                  <c:v>0.25650611184630862</c:v>
                </c:pt>
                <c:pt idx="707">
                  <c:v>0.34792866431785091</c:v>
                </c:pt>
                <c:pt idx="708">
                  <c:v>0.30315249940237443</c:v>
                </c:pt>
                <c:pt idx="709">
                  <c:v>0.44692491827610653</c:v>
                </c:pt>
                <c:pt idx="710">
                  <c:v>0.49195983546525751</c:v>
                </c:pt>
                <c:pt idx="711">
                  <c:v>0.46869745180136624</c:v>
                </c:pt>
                <c:pt idx="712">
                  <c:v>0.56158499915947258</c:v>
                </c:pt>
                <c:pt idx="713">
                  <c:v>0.84566214585167043</c:v>
                </c:pt>
                <c:pt idx="714">
                  <c:v>0.8383277282113456</c:v>
                </c:pt>
                <c:pt idx="715">
                  <c:v>0.68289541260070441</c:v>
                </c:pt>
                <c:pt idx="716">
                  <c:v>0.67906419043826183</c:v>
                </c:pt>
                <c:pt idx="717">
                  <c:v>0.68225102625315748</c:v>
                </c:pt>
                <c:pt idx="718">
                  <c:v>0.7081580240502553</c:v>
                </c:pt>
                <c:pt idx="719">
                  <c:v>0.70627842441526567</c:v>
                </c:pt>
                <c:pt idx="720">
                  <c:v>0.76638767497242644</c:v>
                </c:pt>
                <c:pt idx="721">
                  <c:v>0.78491314669488899</c:v>
                </c:pt>
                <c:pt idx="722">
                  <c:v>0.77673860193862132</c:v>
                </c:pt>
                <c:pt idx="723">
                  <c:v>0.75482697889139794</c:v>
                </c:pt>
                <c:pt idx="724">
                  <c:v>0.74015175639700903</c:v>
                </c:pt>
                <c:pt idx="725">
                  <c:v>0.7165188483686058</c:v>
                </c:pt>
                <c:pt idx="726">
                  <c:v>0.49317886516576376</c:v>
                </c:pt>
                <c:pt idx="727">
                  <c:v>0.47600315492841616</c:v>
                </c:pt>
                <c:pt idx="728">
                  <c:v>0.4105429473408998</c:v>
                </c:pt>
                <c:pt idx="729">
                  <c:v>0.41287797915075858</c:v>
                </c:pt>
                <c:pt idx="730">
                  <c:v>0.47887734449289621</c:v>
                </c:pt>
                <c:pt idx="731">
                  <c:v>0.42546572961884171</c:v>
                </c:pt>
                <c:pt idx="732">
                  <c:v>0.51789509802593758</c:v>
                </c:pt>
                <c:pt idx="733">
                  <c:v>0.46936501321425311</c:v>
                </c:pt>
                <c:pt idx="734">
                  <c:v>0.46062689448391386</c:v>
                </c:pt>
                <c:pt idx="735">
                  <c:v>0.46776187463348262</c:v>
                </c:pt>
                <c:pt idx="736">
                  <c:v>0.55569680663461929</c:v>
                </c:pt>
                <c:pt idx="737">
                  <c:v>0.52727809908814527</c:v>
                </c:pt>
                <c:pt idx="738">
                  <c:v>0.5601629682241891</c:v>
                </c:pt>
                <c:pt idx="739">
                  <c:v>0.57999240276125552</c:v>
                </c:pt>
                <c:pt idx="740">
                  <c:v>0.62430830309371099</c:v>
                </c:pt>
                <c:pt idx="741">
                  <c:v>0.82243782738490112</c:v>
                </c:pt>
                <c:pt idx="742">
                  <c:v>0.81860906249115284</c:v>
                </c:pt>
                <c:pt idx="743">
                  <c:v>0.79636465500751497</c:v>
                </c:pt>
                <c:pt idx="744">
                  <c:v>0.79342268905765734</c:v>
                </c:pt>
                <c:pt idx="745">
                  <c:v>0.79349965005163459</c:v>
                </c:pt>
                <c:pt idx="746">
                  <c:v>0.80771916560457035</c:v>
                </c:pt>
                <c:pt idx="747">
                  <c:v>0.84572687375669287</c:v>
                </c:pt>
                <c:pt idx="748">
                  <c:v>0.84545858027909981</c:v>
                </c:pt>
                <c:pt idx="749">
                  <c:v>0.78465027473344784</c:v>
                </c:pt>
                <c:pt idx="750">
                  <c:v>0.84136734019206094</c:v>
                </c:pt>
                <c:pt idx="751">
                  <c:v>0.83943540721679322</c:v>
                </c:pt>
                <c:pt idx="752">
                  <c:v>0.84836532259316921</c:v>
                </c:pt>
                <c:pt idx="753">
                  <c:v>0.85232011550303011</c:v>
                </c:pt>
                <c:pt idx="754">
                  <c:v>0.89792653439649051</c:v>
                </c:pt>
                <c:pt idx="755">
                  <c:v>0.8852006878514459</c:v>
                </c:pt>
                <c:pt idx="756">
                  <c:v>0.89733591097176857</c:v>
                </c:pt>
                <c:pt idx="757">
                  <c:v>0.90379643851092228</c:v>
                </c:pt>
                <c:pt idx="758">
                  <c:v>0.89331126937117844</c:v>
                </c:pt>
                <c:pt idx="759">
                  <c:v>0.9212227996770016</c:v>
                </c:pt>
                <c:pt idx="760">
                  <c:v>0.90675346690803793</c:v>
                </c:pt>
                <c:pt idx="761">
                  <c:v>0.81687633358125644</c:v>
                </c:pt>
                <c:pt idx="762">
                  <c:v>0.81563967638466761</c:v>
                </c:pt>
                <c:pt idx="763">
                  <c:v>0.74365817192098382</c:v>
                </c:pt>
                <c:pt idx="764">
                  <c:v>0.7647569849706457</c:v>
                </c:pt>
                <c:pt idx="765">
                  <c:v>0.80645889869115761</c:v>
                </c:pt>
                <c:pt idx="766">
                  <c:v>0.83646258415651009</c:v>
                </c:pt>
                <c:pt idx="767">
                  <c:v>0.85558848521545627</c:v>
                </c:pt>
                <c:pt idx="768">
                  <c:v>0.83111601625127929</c:v>
                </c:pt>
                <c:pt idx="769">
                  <c:v>0.88581401080283706</c:v>
                </c:pt>
                <c:pt idx="770">
                  <c:v>0.88546918406977237</c:v>
                </c:pt>
                <c:pt idx="771">
                  <c:v>0.88469515737955684</c:v>
                </c:pt>
                <c:pt idx="772">
                  <c:v>0.90871859273039524</c:v>
                </c:pt>
                <c:pt idx="773">
                  <c:v>0.91243074758092502</c:v>
                </c:pt>
                <c:pt idx="774">
                  <c:v>0.9483068707338661</c:v>
                </c:pt>
                <c:pt idx="775">
                  <c:v>0.9498858658469258</c:v>
                </c:pt>
                <c:pt idx="776">
                  <c:v>0.94149333943201319</c:v>
                </c:pt>
                <c:pt idx="777">
                  <c:v>0.9024579439252709</c:v>
                </c:pt>
                <c:pt idx="778">
                  <c:v>0.87666925482940683</c:v>
                </c:pt>
                <c:pt idx="779">
                  <c:v>0.85748632527442503</c:v>
                </c:pt>
                <c:pt idx="780">
                  <c:v>0.8317159380737843</c:v>
                </c:pt>
                <c:pt idx="781">
                  <c:v>0.84238718763889309</c:v>
                </c:pt>
                <c:pt idx="782">
                  <c:v>0.85287411992121165</c:v>
                </c:pt>
                <c:pt idx="783">
                  <c:v>0.83174268081164948</c:v>
                </c:pt>
                <c:pt idx="784">
                  <c:v>0.8407431129927686</c:v>
                </c:pt>
                <c:pt idx="785">
                  <c:v>0.87367539198646216</c:v>
                </c:pt>
                <c:pt idx="786">
                  <c:v>0.81482880114283007</c:v>
                </c:pt>
                <c:pt idx="787">
                  <c:v>0.66483093443317054</c:v>
                </c:pt>
                <c:pt idx="788">
                  <c:v>0.72585449675168545</c:v>
                </c:pt>
                <c:pt idx="789">
                  <c:v>0.60013664994479132</c:v>
                </c:pt>
                <c:pt idx="790">
                  <c:v>0.4770374436448187</c:v>
                </c:pt>
                <c:pt idx="791">
                  <c:v>0.51505032448692034</c:v>
                </c:pt>
                <c:pt idx="792">
                  <c:v>0.49971993144610938</c:v>
                </c:pt>
                <c:pt idx="793">
                  <c:v>0.46745704484021555</c:v>
                </c:pt>
                <c:pt idx="794">
                  <c:v>0.40348992008635909</c:v>
                </c:pt>
                <c:pt idx="795">
                  <c:v>0.53459921430696056</c:v>
                </c:pt>
                <c:pt idx="796">
                  <c:v>0.60853392328261613</c:v>
                </c:pt>
                <c:pt idx="797">
                  <c:v>0.60853884517553369</c:v>
                </c:pt>
                <c:pt idx="798">
                  <c:v>0.6592527110541414</c:v>
                </c:pt>
                <c:pt idx="799">
                  <c:v>0.64725864157608637</c:v>
                </c:pt>
                <c:pt idx="800">
                  <c:v>0.75611998286206483</c:v>
                </c:pt>
                <c:pt idx="801">
                  <c:v>0.74108548369259053</c:v>
                </c:pt>
                <c:pt idx="802">
                  <c:v>0.81124201731937906</c:v>
                </c:pt>
                <c:pt idx="803">
                  <c:v>0.82597618295240594</c:v>
                </c:pt>
                <c:pt idx="804">
                  <c:v>0.81708521812129276</c:v>
                </c:pt>
                <c:pt idx="805">
                  <c:v>0.84641804274758004</c:v>
                </c:pt>
                <c:pt idx="806">
                  <c:v>0.87521672490345004</c:v>
                </c:pt>
                <c:pt idx="807">
                  <c:v>0.9093691284813904</c:v>
                </c:pt>
                <c:pt idx="808">
                  <c:v>0.90085597062151734</c:v>
                </c:pt>
                <c:pt idx="809">
                  <c:v>0.89010792806917405</c:v>
                </c:pt>
                <c:pt idx="810">
                  <c:v>0.89542167803220096</c:v>
                </c:pt>
                <c:pt idx="811">
                  <c:v>0.89654302536828823</c:v>
                </c:pt>
                <c:pt idx="812">
                  <c:v>0.89394123509490742</c:v>
                </c:pt>
                <c:pt idx="813">
                  <c:v>0.79248179428835375</c:v>
                </c:pt>
                <c:pt idx="814">
                  <c:v>0.84224247833051746</c:v>
                </c:pt>
                <c:pt idx="815">
                  <c:v>0.83464346315914784</c:v>
                </c:pt>
                <c:pt idx="816">
                  <c:v>0.84727081721073183</c:v>
                </c:pt>
                <c:pt idx="817">
                  <c:v>0.81769816420825336</c:v>
                </c:pt>
                <c:pt idx="818">
                  <c:v>0.88611193878702532</c:v>
                </c:pt>
                <c:pt idx="819">
                  <c:v>0.85869011145569141</c:v>
                </c:pt>
                <c:pt idx="820">
                  <c:v>0.83879196631378605</c:v>
                </c:pt>
                <c:pt idx="821">
                  <c:v>0.77886963428845979</c:v>
                </c:pt>
                <c:pt idx="822">
                  <c:v>0.70729460350902595</c:v>
                </c:pt>
                <c:pt idx="823">
                  <c:v>0.68492692512954045</c:v>
                </c:pt>
                <c:pt idx="824">
                  <c:v>0.71191783424689925</c:v>
                </c:pt>
                <c:pt idx="825">
                  <c:v>0.69123666975524434</c:v>
                </c:pt>
                <c:pt idx="826">
                  <c:v>0.85561053146278465</c:v>
                </c:pt>
                <c:pt idx="827">
                  <c:v>0.86659344356985479</c:v>
                </c:pt>
                <c:pt idx="828">
                  <c:v>0.80235485988348709</c:v>
                </c:pt>
                <c:pt idx="829">
                  <c:v>0.74000992008571809</c:v>
                </c:pt>
                <c:pt idx="830">
                  <c:v>0.78810909955286912</c:v>
                </c:pt>
                <c:pt idx="831">
                  <c:v>0.79253113503744277</c:v>
                </c:pt>
                <c:pt idx="832">
                  <c:v>0.78328158896962774</c:v>
                </c:pt>
                <c:pt idx="833">
                  <c:v>0.72791642119510369</c:v>
                </c:pt>
                <c:pt idx="834">
                  <c:v>0.67786331099724417</c:v>
                </c:pt>
                <c:pt idx="835">
                  <c:v>0.71700170517828488</c:v>
                </c:pt>
                <c:pt idx="836">
                  <c:v>0.74800122366901012</c:v>
                </c:pt>
                <c:pt idx="837">
                  <c:v>0.75571725124546107</c:v>
                </c:pt>
                <c:pt idx="838">
                  <c:v>0.75965391269488491</c:v>
                </c:pt>
                <c:pt idx="839">
                  <c:v>0.62527345425118597</c:v>
                </c:pt>
                <c:pt idx="840">
                  <c:v>0.64732291955053367</c:v>
                </c:pt>
                <c:pt idx="841">
                  <c:v>0.75393647279790521</c:v>
                </c:pt>
                <c:pt idx="842">
                  <c:v>0.58674966955212804</c:v>
                </c:pt>
                <c:pt idx="843">
                  <c:v>0.43531730267516611</c:v>
                </c:pt>
                <c:pt idx="844">
                  <c:v>0.53364871795652691</c:v>
                </c:pt>
                <c:pt idx="845">
                  <c:v>0.52637542776235169</c:v>
                </c:pt>
                <c:pt idx="846">
                  <c:v>0.54013021652805049</c:v>
                </c:pt>
                <c:pt idx="847">
                  <c:v>0.56915456227766104</c:v>
                </c:pt>
                <c:pt idx="848">
                  <c:v>0.48223694812085022</c:v>
                </c:pt>
                <c:pt idx="849">
                  <c:v>0.43047254436557492</c:v>
                </c:pt>
                <c:pt idx="850">
                  <c:v>0.41821792980456735</c:v>
                </c:pt>
                <c:pt idx="851">
                  <c:v>0.36516611479728439</c:v>
                </c:pt>
                <c:pt idx="852">
                  <c:v>0.39698709965922313</c:v>
                </c:pt>
                <c:pt idx="853">
                  <c:v>0.36870894006222693</c:v>
                </c:pt>
                <c:pt idx="854">
                  <c:v>0.43916188050846827</c:v>
                </c:pt>
                <c:pt idx="855">
                  <c:v>0.54108637245318547</c:v>
                </c:pt>
                <c:pt idx="856">
                  <c:v>0.6045751095783134</c:v>
                </c:pt>
                <c:pt idx="857">
                  <c:v>0.72223684182183112</c:v>
                </c:pt>
                <c:pt idx="858">
                  <c:v>0.75132918250023517</c:v>
                </c:pt>
                <c:pt idx="859">
                  <c:v>0.7473077881048017</c:v>
                </c:pt>
                <c:pt idx="860">
                  <c:v>0.69001011950352076</c:v>
                </c:pt>
                <c:pt idx="861">
                  <c:v>0.70735385580488941</c:v>
                </c:pt>
                <c:pt idx="862">
                  <c:v>0.71630239049367939</c:v>
                </c:pt>
                <c:pt idx="863">
                  <c:v>0.69458213572638139</c:v>
                </c:pt>
                <c:pt idx="864">
                  <c:v>0.69090898126891376</c:v>
                </c:pt>
                <c:pt idx="865">
                  <c:v>0.6229639395418145</c:v>
                </c:pt>
                <c:pt idx="866">
                  <c:v>0.63418566165641899</c:v>
                </c:pt>
                <c:pt idx="867">
                  <c:v>0.52887557531162377</c:v>
                </c:pt>
                <c:pt idx="868">
                  <c:v>0.53962424888865901</c:v>
                </c:pt>
                <c:pt idx="869">
                  <c:v>0.50580816577870535</c:v>
                </c:pt>
                <c:pt idx="870">
                  <c:v>0.47883135050464909</c:v>
                </c:pt>
                <c:pt idx="871">
                  <c:v>0.79929473336096113</c:v>
                </c:pt>
                <c:pt idx="872">
                  <c:v>0.80147768263094432</c:v>
                </c:pt>
                <c:pt idx="873">
                  <c:v>0.70254588154608766</c:v>
                </c:pt>
                <c:pt idx="874">
                  <c:v>0.75105047710680573</c:v>
                </c:pt>
                <c:pt idx="875">
                  <c:v>0.76763564151315633</c:v>
                </c:pt>
                <c:pt idx="876">
                  <c:v>0.73252731712089936</c:v>
                </c:pt>
                <c:pt idx="877">
                  <c:v>0.6602421627224746</c:v>
                </c:pt>
                <c:pt idx="878">
                  <c:v>0.68506876046805365</c:v>
                </c:pt>
                <c:pt idx="879">
                  <c:v>0.6926203115947458</c:v>
                </c:pt>
                <c:pt idx="880">
                  <c:v>0.51417668145750062</c:v>
                </c:pt>
                <c:pt idx="881">
                  <c:v>0.62324231926097096</c:v>
                </c:pt>
                <c:pt idx="882">
                  <c:v>0.64787321160831679</c:v>
                </c:pt>
                <c:pt idx="883">
                  <c:v>0.6345134499253644</c:v>
                </c:pt>
                <c:pt idx="884">
                  <c:v>0.49979769903058513</c:v>
                </c:pt>
                <c:pt idx="885">
                  <c:v>0.48688426440471866</c:v>
                </c:pt>
                <c:pt idx="886">
                  <c:v>0.48382313544582894</c:v>
                </c:pt>
                <c:pt idx="887">
                  <c:v>0.46434218159436008</c:v>
                </c:pt>
                <c:pt idx="888">
                  <c:v>0.27004367382859917</c:v>
                </c:pt>
                <c:pt idx="889">
                  <c:v>0.50281850243575443</c:v>
                </c:pt>
                <c:pt idx="890">
                  <c:v>0.5499350872924742</c:v>
                </c:pt>
                <c:pt idx="891">
                  <c:v>0.57945421103999761</c:v>
                </c:pt>
                <c:pt idx="892">
                  <c:v>0.48291052760686703</c:v>
                </c:pt>
                <c:pt idx="893">
                  <c:v>0.5308792893457106</c:v>
                </c:pt>
                <c:pt idx="894">
                  <c:v>0.50162405100007801</c:v>
                </c:pt>
                <c:pt idx="895">
                  <c:v>0.40486750831388363</c:v>
                </c:pt>
                <c:pt idx="896">
                  <c:v>0.44583689747845734</c:v>
                </c:pt>
                <c:pt idx="897">
                  <c:v>0.45073731309811316</c:v>
                </c:pt>
                <c:pt idx="898">
                  <c:v>0.57472969839557653</c:v>
                </c:pt>
                <c:pt idx="899">
                  <c:v>0.56962170810259771</c:v>
                </c:pt>
                <c:pt idx="900">
                  <c:v>0.57297744006686657</c:v>
                </c:pt>
                <c:pt idx="901">
                  <c:v>0.73191494013871405</c:v>
                </c:pt>
                <c:pt idx="902">
                  <c:v>0.32701949491184762</c:v>
                </c:pt>
                <c:pt idx="903">
                  <c:v>0.32666702997120717</c:v>
                </c:pt>
                <c:pt idx="904">
                  <c:v>0.35722744549806301</c:v>
                </c:pt>
                <c:pt idx="905">
                  <c:v>0.52258231855190429</c:v>
                </c:pt>
                <c:pt idx="906">
                  <c:v>0.50775194832651671</c:v>
                </c:pt>
                <c:pt idx="907">
                  <c:v>0.53429277605169556</c:v>
                </c:pt>
                <c:pt idx="908">
                  <c:v>0.56529305273938657</c:v>
                </c:pt>
                <c:pt idx="909">
                  <c:v>0.49920047495479297</c:v>
                </c:pt>
                <c:pt idx="910">
                  <c:v>0.52251214992243855</c:v>
                </c:pt>
                <c:pt idx="911">
                  <c:v>0.26205331482502697</c:v>
                </c:pt>
                <c:pt idx="912">
                  <c:v>0.33264589389734556</c:v>
                </c:pt>
                <c:pt idx="913">
                  <c:v>0.56515075516860158</c:v>
                </c:pt>
                <c:pt idx="914">
                  <c:v>0.43219921564488173</c:v>
                </c:pt>
                <c:pt idx="915">
                  <c:v>0.61220874032672012</c:v>
                </c:pt>
                <c:pt idx="916">
                  <c:v>0.6713802547117953</c:v>
                </c:pt>
                <c:pt idx="917">
                  <c:v>0.60891629009712922</c:v>
                </c:pt>
                <c:pt idx="918">
                  <c:v>0.56162721024245221</c:v>
                </c:pt>
                <c:pt idx="919">
                  <c:v>0.58430600687862833</c:v>
                </c:pt>
                <c:pt idx="920">
                  <c:v>0.56600243694360963</c:v>
                </c:pt>
                <c:pt idx="921">
                  <c:v>0.55139849935825769</c:v>
                </c:pt>
                <c:pt idx="922">
                  <c:v>0.66573352500496008</c:v>
                </c:pt>
                <c:pt idx="923">
                  <c:v>0.57358438689872471</c:v>
                </c:pt>
                <c:pt idx="924">
                  <c:v>0.53828257065978347</c:v>
                </c:pt>
                <c:pt idx="925">
                  <c:v>0.52191584786093415</c:v>
                </c:pt>
                <c:pt idx="926">
                  <c:v>0.46517498326330187</c:v>
                </c:pt>
                <c:pt idx="927">
                  <c:v>0.52307365033571329</c:v>
                </c:pt>
                <c:pt idx="928">
                  <c:v>0.53112168462326192</c:v>
                </c:pt>
                <c:pt idx="929">
                  <c:v>0.48141285492388919</c:v>
                </c:pt>
                <c:pt idx="930">
                  <c:v>0.50000127175604248</c:v>
                </c:pt>
                <c:pt idx="931">
                  <c:v>0.51740371106159411</c:v>
                </c:pt>
                <c:pt idx="932">
                  <c:v>0.5424955260229829</c:v>
                </c:pt>
                <c:pt idx="933">
                  <c:v>0.55345408171021149</c:v>
                </c:pt>
                <c:pt idx="934">
                  <c:v>0.60017159473548187</c:v>
                </c:pt>
                <c:pt idx="935">
                  <c:v>0.47489828980348486</c:v>
                </c:pt>
                <c:pt idx="936">
                  <c:v>0.64077045820837542</c:v>
                </c:pt>
                <c:pt idx="937">
                  <c:v>0.72535976713712236</c:v>
                </c:pt>
                <c:pt idx="938">
                  <c:v>0.69391301870250921</c:v>
                </c:pt>
                <c:pt idx="939">
                  <c:v>0.61959044843678535</c:v>
                </c:pt>
                <c:pt idx="940">
                  <c:v>0.62767644692001712</c:v>
                </c:pt>
                <c:pt idx="941">
                  <c:v>0.7069478494528213</c:v>
                </c:pt>
                <c:pt idx="942">
                  <c:v>0.69633458781974744</c:v>
                </c:pt>
                <c:pt idx="943">
                  <c:v>0.73019693102401773</c:v>
                </c:pt>
                <c:pt idx="944">
                  <c:v>0.62938224762382977</c:v>
                </c:pt>
                <c:pt idx="945">
                  <c:v>0.5641739127912907</c:v>
                </c:pt>
                <c:pt idx="946">
                  <c:v>0.51710057612580274</c:v>
                </c:pt>
                <c:pt idx="947">
                  <c:v>0.53476368068488256</c:v>
                </c:pt>
                <c:pt idx="948">
                  <c:v>0.5696308699225473</c:v>
                </c:pt>
                <c:pt idx="949">
                  <c:v>0.40004154362134486</c:v>
                </c:pt>
                <c:pt idx="950">
                  <c:v>0.50542771164845712</c:v>
                </c:pt>
                <c:pt idx="951">
                  <c:v>0.53067058394757527</c:v>
                </c:pt>
                <c:pt idx="952">
                  <c:v>0.57770497769021889</c:v>
                </c:pt>
                <c:pt idx="953">
                  <c:v>0.60483324794163318</c:v>
                </c:pt>
                <c:pt idx="954">
                  <c:v>0.54396296609040662</c:v>
                </c:pt>
                <c:pt idx="955">
                  <c:v>0.55392531237100939</c:v>
                </c:pt>
                <c:pt idx="956">
                  <c:v>0.54293069116215098</c:v>
                </c:pt>
                <c:pt idx="957">
                  <c:v>0.54867546314641669</c:v>
                </c:pt>
                <c:pt idx="958">
                  <c:v>0.56194851246797917</c:v>
                </c:pt>
                <c:pt idx="959">
                  <c:v>0.71592141696438982</c:v>
                </c:pt>
                <c:pt idx="960">
                  <c:v>0.66374681902962041</c:v>
                </c:pt>
                <c:pt idx="961">
                  <c:v>0.68387353586521837</c:v>
                </c:pt>
                <c:pt idx="962">
                  <c:v>0.63190239263984993</c:v>
                </c:pt>
                <c:pt idx="963">
                  <c:v>0.69613862230718559</c:v>
                </c:pt>
                <c:pt idx="964">
                  <c:v>0.66129070439234328</c:v>
                </c:pt>
                <c:pt idx="965">
                  <c:v>0.63932705774323506</c:v>
                </c:pt>
                <c:pt idx="966">
                  <c:v>0.63009787149148</c:v>
                </c:pt>
                <c:pt idx="967">
                  <c:v>0.6176913778502312</c:v>
                </c:pt>
                <c:pt idx="968">
                  <c:v>0.45754416992141783</c:v>
                </c:pt>
                <c:pt idx="969">
                  <c:v>0.46973488591059215</c:v>
                </c:pt>
                <c:pt idx="970">
                  <c:v>0.36679061461954726</c:v>
                </c:pt>
                <c:pt idx="971">
                  <c:v>0.34575786488802324</c:v>
                </c:pt>
                <c:pt idx="972">
                  <c:v>0.31038604395454084</c:v>
                </c:pt>
                <c:pt idx="973">
                  <c:v>0.35334270677500068</c:v>
                </c:pt>
                <c:pt idx="974">
                  <c:v>2.4762376127705005E-2</c:v>
                </c:pt>
                <c:pt idx="975">
                  <c:v>5.8943821802249129E-2</c:v>
                </c:pt>
                <c:pt idx="976">
                  <c:v>0.14281519148950939</c:v>
                </c:pt>
                <c:pt idx="977">
                  <c:v>0.15183927236147499</c:v>
                </c:pt>
                <c:pt idx="978">
                  <c:v>7.5224963780297846E-2</c:v>
                </c:pt>
                <c:pt idx="979">
                  <c:v>8.3509956766600224E-2</c:v>
                </c:pt>
                <c:pt idx="980">
                  <c:v>5.8506256335611087E-2</c:v>
                </c:pt>
                <c:pt idx="981">
                  <c:v>0.12805202496774545</c:v>
                </c:pt>
                <c:pt idx="982">
                  <c:v>0.39035167774789165</c:v>
                </c:pt>
                <c:pt idx="983">
                  <c:v>0.30631650760796303</c:v>
                </c:pt>
                <c:pt idx="984">
                  <c:v>0.40045150421604081</c:v>
                </c:pt>
                <c:pt idx="985">
                  <c:v>0.38544519335441635</c:v>
                </c:pt>
                <c:pt idx="986">
                  <c:v>0.39694112177943702</c:v>
                </c:pt>
                <c:pt idx="987">
                  <c:v>0.56221814244173984</c:v>
                </c:pt>
                <c:pt idx="988">
                  <c:v>0.62304186892038083</c:v>
                </c:pt>
                <c:pt idx="989">
                  <c:v>0.5776976491097594</c:v>
                </c:pt>
                <c:pt idx="990">
                  <c:v>0.61045577860482014</c:v>
                </c:pt>
                <c:pt idx="991">
                  <c:v>0.63819318957114857</c:v>
                </c:pt>
                <c:pt idx="992">
                  <c:v>0.61100572683291976</c:v>
                </c:pt>
                <c:pt idx="993">
                  <c:v>0.41979092580899102</c:v>
                </c:pt>
                <c:pt idx="994">
                  <c:v>0.39885318422112004</c:v>
                </c:pt>
                <c:pt idx="995">
                  <c:v>0.18652320968125458</c:v>
                </c:pt>
                <c:pt idx="996">
                  <c:v>0.22399813463921825</c:v>
                </c:pt>
                <c:pt idx="997">
                  <c:v>0.33070714917218452</c:v>
                </c:pt>
                <c:pt idx="998">
                  <c:v>0.3070510897329693</c:v>
                </c:pt>
                <c:pt idx="999">
                  <c:v>0.18370823562889976</c:v>
                </c:pt>
                <c:pt idx="1000">
                  <c:v>0.28290323223102826</c:v>
                </c:pt>
                <c:pt idx="1001">
                  <c:v>0.17056659097379737</c:v>
                </c:pt>
                <c:pt idx="1002">
                  <c:v>0.23562354142709982</c:v>
                </c:pt>
                <c:pt idx="1003">
                  <c:v>0.23587838510015668</c:v>
                </c:pt>
                <c:pt idx="1004">
                  <c:v>0.21640735975990877</c:v>
                </c:pt>
                <c:pt idx="1005">
                  <c:v>0.27389240373547752</c:v>
                </c:pt>
                <c:pt idx="1006">
                  <c:v>0.54734055237711721</c:v>
                </c:pt>
                <c:pt idx="1007">
                  <c:v>0.68906429411384629</c:v>
                </c:pt>
                <c:pt idx="1008">
                  <c:v>0.65867074561409877</c:v>
                </c:pt>
                <c:pt idx="1009">
                  <c:v>0.64556910701252301</c:v>
                </c:pt>
                <c:pt idx="1010">
                  <c:v>0.5295440255504763</c:v>
                </c:pt>
                <c:pt idx="1011">
                  <c:v>0.60588918000746517</c:v>
                </c:pt>
                <c:pt idx="1012">
                  <c:v>0.55912960854014415</c:v>
                </c:pt>
                <c:pt idx="1013">
                  <c:v>0.62466115414440315</c:v>
                </c:pt>
                <c:pt idx="1014">
                  <c:v>0.45333958695931831</c:v>
                </c:pt>
                <c:pt idx="1015">
                  <c:v>0.42815715798669818</c:v>
                </c:pt>
                <c:pt idx="1016">
                  <c:v>0.39895677024986681</c:v>
                </c:pt>
                <c:pt idx="1017">
                  <c:v>0.38424740418755926</c:v>
                </c:pt>
                <c:pt idx="1018">
                  <c:v>0.33302613420572852</c:v>
                </c:pt>
                <c:pt idx="1019">
                  <c:v>0.32581531150773013</c:v>
                </c:pt>
                <c:pt idx="1020">
                  <c:v>0.32898200988631177</c:v>
                </c:pt>
                <c:pt idx="1021">
                  <c:v>0.3548357781723393</c:v>
                </c:pt>
                <c:pt idx="1022">
                  <c:v>0.33356070099463125</c:v>
                </c:pt>
                <c:pt idx="1023">
                  <c:v>0.3872497854560531</c:v>
                </c:pt>
                <c:pt idx="1024">
                  <c:v>0.39059312167946292</c:v>
                </c:pt>
                <c:pt idx="1025">
                  <c:v>0.39415823211759149</c:v>
                </c:pt>
                <c:pt idx="1026">
                  <c:v>0.36243246768718923</c:v>
                </c:pt>
                <c:pt idx="1027">
                  <c:v>0.45679908587746587</c:v>
                </c:pt>
                <c:pt idx="1028">
                  <c:v>0.55704477049940859</c:v>
                </c:pt>
                <c:pt idx="1029">
                  <c:v>0.63838342422876782</c:v>
                </c:pt>
                <c:pt idx="1030">
                  <c:v>0.84186551282345967</c:v>
                </c:pt>
                <c:pt idx="1031">
                  <c:v>0.84099892264293397</c:v>
                </c:pt>
                <c:pt idx="1032">
                  <c:v>0.81595011698287379</c:v>
                </c:pt>
                <c:pt idx="1033">
                  <c:v>0.82675598017567786</c:v>
                </c:pt>
                <c:pt idx="1034">
                  <c:v>0.80157455630659125</c:v>
                </c:pt>
                <c:pt idx="1035">
                  <c:v>0.79798619095894996</c:v>
                </c:pt>
                <c:pt idx="1036">
                  <c:v>0.80606392263454163</c:v>
                </c:pt>
                <c:pt idx="1037">
                  <c:v>0.79560551123712253</c:v>
                </c:pt>
                <c:pt idx="1038">
                  <c:v>0.77217123444431546</c:v>
                </c:pt>
                <c:pt idx="1039">
                  <c:v>0.75896432059291996</c:v>
                </c:pt>
                <c:pt idx="1040">
                  <c:v>0.81639508702268482</c:v>
                </c:pt>
                <c:pt idx="1041">
                  <c:v>0.72756838098015819</c:v>
                </c:pt>
                <c:pt idx="1042">
                  <c:v>0.71791101397686508</c:v>
                </c:pt>
                <c:pt idx="1043">
                  <c:v>0.70430239881453516</c:v>
                </c:pt>
                <c:pt idx="1044">
                  <c:v>0.72703741528207599</c:v>
                </c:pt>
                <c:pt idx="1045">
                  <c:v>0.76686344722521127</c:v>
                </c:pt>
                <c:pt idx="1046">
                  <c:v>0.77193204187584197</c:v>
                </c:pt>
                <c:pt idx="1047">
                  <c:v>0.77728569720040286</c:v>
                </c:pt>
                <c:pt idx="1048">
                  <c:v>0.8208125455400388</c:v>
                </c:pt>
                <c:pt idx="1049">
                  <c:v>0.82053546813284584</c:v>
                </c:pt>
                <c:pt idx="1050">
                  <c:v>0.74318592756121749</c:v>
                </c:pt>
                <c:pt idx="1051">
                  <c:v>0.73401830035542337</c:v>
                </c:pt>
                <c:pt idx="1052">
                  <c:v>0.67719057787748727</c:v>
                </c:pt>
                <c:pt idx="1053">
                  <c:v>0.75543711519073753</c:v>
                </c:pt>
                <c:pt idx="1054">
                  <c:v>0.78529246917607232</c:v>
                </c:pt>
                <c:pt idx="1055">
                  <c:v>0.76617153710592489</c:v>
                </c:pt>
                <c:pt idx="1056">
                  <c:v>0.78356969568696544</c:v>
                </c:pt>
                <c:pt idx="1057">
                  <c:v>0.51431074095722251</c:v>
                </c:pt>
                <c:pt idx="1058">
                  <c:v>0.48297995026988016</c:v>
                </c:pt>
                <c:pt idx="1059">
                  <c:v>0.5867150240542045</c:v>
                </c:pt>
                <c:pt idx="1060">
                  <c:v>0.59294750785195383</c:v>
                </c:pt>
                <c:pt idx="1061">
                  <c:v>0.5964508738936859</c:v>
                </c:pt>
                <c:pt idx="1062">
                  <c:v>0.59617394763057285</c:v>
                </c:pt>
                <c:pt idx="1063">
                  <c:v>0.61676618965572372</c:v>
                </c:pt>
                <c:pt idx="1064">
                  <c:v>0.6792320222435696</c:v>
                </c:pt>
                <c:pt idx="1065">
                  <c:v>0.67631073594629409</c:v>
                </c:pt>
                <c:pt idx="1066">
                  <c:v>0.62756106356656249</c:v>
                </c:pt>
                <c:pt idx="1067">
                  <c:v>0.6570340914742645</c:v>
                </c:pt>
                <c:pt idx="1068">
                  <c:v>0.65310017274953425</c:v>
                </c:pt>
                <c:pt idx="1069">
                  <c:v>0.72732115939430142</c:v>
                </c:pt>
                <c:pt idx="1070">
                  <c:v>0.65977053975552591</c:v>
                </c:pt>
                <c:pt idx="1071">
                  <c:v>0.6905249153005053</c:v>
                </c:pt>
                <c:pt idx="1072">
                  <c:v>0.67194059057163924</c:v>
                </c:pt>
                <c:pt idx="1073">
                  <c:v>0.7303365562570675</c:v>
                </c:pt>
                <c:pt idx="1074">
                  <c:v>0.71419309792688668</c:v>
                </c:pt>
                <c:pt idx="1075">
                  <c:v>0.63619028584167536</c:v>
                </c:pt>
                <c:pt idx="1076">
                  <c:v>0.64768930852298956</c:v>
                </c:pt>
                <c:pt idx="1077">
                  <c:v>0.59704751321091587</c:v>
                </c:pt>
                <c:pt idx="1078">
                  <c:v>0.56389378851561567</c:v>
                </c:pt>
                <c:pt idx="1079">
                  <c:v>0.56272375296000554</c:v>
                </c:pt>
                <c:pt idx="1080">
                  <c:v>0.5528162586027483</c:v>
                </c:pt>
                <c:pt idx="1081">
                  <c:v>0.52990605354715459</c:v>
                </c:pt>
                <c:pt idx="1082">
                  <c:v>0.2955413008902375</c:v>
                </c:pt>
                <c:pt idx="1083">
                  <c:v>0.3704590892600656</c:v>
                </c:pt>
                <c:pt idx="1084">
                  <c:v>0.26727540496237112</c:v>
                </c:pt>
                <c:pt idx="1085">
                  <c:v>0.3010938786843117</c:v>
                </c:pt>
                <c:pt idx="1086">
                  <c:v>-2.5204255608188092E-2</c:v>
                </c:pt>
                <c:pt idx="1087">
                  <c:v>0.32510825273484423</c:v>
                </c:pt>
                <c:pt idx="1088">
                  <c:v>0.54474579107316401</c:v>
                </c:pt>
                <c:pt idx="1089">
                  <c:v>0.52046333612164797</c:v>
                </c:pt>
                <c:pt idx="1090">
                  <c:v>0.56132816906690475</c:v>
                </c:pt>
                <c:pt idx="1091">
                  <c:v>0.5658832425379442</c:v>
                </c:pt>
                <c:pt idx="1092">
                  <c:v>0.44569661096401286</c:v>
                </c:pt>
                <c:pt idx="1093">
                  <c:v>0.29959376994833065</c:v>
                </c:pt>
                <c:pt idx="1094">
                  <c:v>0.18386567597705647</c:v>
                </c:pt>
                <c:pt idx="1095">
                  <c:v>0.49851518833939923</c:v>
                </c:pt>
                <c:pt idx="1096">
                  <c:v>0.40893424212033724</c:v>
                </c:pt>
                <c:pt idx="1097">
                  <c:v>0.38715230410272705</c:v>
                </c:pt>
                <c:pt idx="1098">
                  <c:v>0.40262664689088368</c:v>
                </c:pt>
                <c:pt idx="1099">
                  <c:v>0.4655243892062173</c:v>
                </c:pt>
                <c:pt idx="1100">
                  <c:v>0.41314200237708509</c:v>
                </c:pt>
                <c:pt idx="1101">
                  <c:v>0.45818066424331494</c:v>
                </c:pt>
                <c:pt idx="1102">
                  <c:v>0.52938363172831293</c:v>
                </c:pt>
                <c:pt idx="1103">
                  <c:v>0.55330836378672554</c:v>
                </c:pt>
                <c:pt idx="1104">
                  <c:v>0.56234963270299809</c:v>
                </c:pt>
                <c:pt idx="1105">
                  <c:v>0.80327387493058644</c:v>
                </c:pt>
                <c:pt idx="1106">
                  <c:v>0.74838125404114253</c:v>
                </c:pt>
                <c:pt idx="1107">
                  <c:v>0.73196819160564253</c:v>
                </c:pt>
                <c:pt idx="1108">
                  <c:v>0.70253131536226776</c:v>
                </c:pt>
                <c:pt idx="1109">
                  <c:v>0.78592553184775982</c:v>
                </c:pt>
                <c:pt idx="1110">
                  <c:v>0.79807599683298613</c:v>
                </c:pt>
                <c:pt idx="1111">
                  <c:v>0.79451860513517703</c:v>
                </c:pt>
                <c:pt idx="1112">
                  <c:v>0.81933002135482147</c:v>
                </c:pt>
                <c:pt idx="1113">
                  <c:v>0.82669431548409822</c:v>
                </c:pt>
                <c:pt idx="1114">
                  <c:v>0.76128535168729294</c:v>
                </c:pt>
                <c:pt idx="1115">
                  <c:v>0.72398031702128729</c:v>
                </c:pt>
                <c:pt idx="1116">
                  <c:v>0.74626334397997518</c:v>
                </c:pt>
                <c:pt idx="1117">
                  <c:v>0.76910308318401222</c:v>
                </c:pt>
                <c:pt idx="1118">
                  <c:v>0.75886275033234341</c:v>
                </c:pt>
                <c:pt idx="1119">
                  <c:v>0.73217642066508193</c:v>
                </c:pt>
                <c:pt idx="1120">
                  <c:v>0.69378440804814068</c:v>
                </c:pt>
                <c:pt idx="1121">
                  <c:v>0.86034874521762161</c:v>
                </c:pt>
                <c:pt idx="1122">
                  <c:v>0.77714963298725726</c:v>
                </c:pt>
                <c:pt idx="1123">
                  <c:v>0.76491306576049978</c:v>
                </c:pt>
                <c:pt idx="1124">
                  <c:v>0.76748196436869753</c:v>
                </c:pt>
                <c:pt idx="1125">
                  <c:v>0.7698841564015676</c:v>
                </c:pt>
                <c:pt idx="1126">
                  <c:v>0.80833372553572636</c:v>
                </c:pt>
                <c:pt idx="1127">
                  <c:v>0.82015311047295647</c:v>
                </c:pt>
                <c:pt idx="1128">
                  <c:v>0.79336978185938956</c:v>
                </c:pt>
                <c:pt idx="1129">
                  <c:v>0.69631668147202197</c:v>
                </c:pt>
                <c:pt idx="1130">
                  <c:v>0.71783462893890038</c:v>
                </c:pt>
                <c:pt idx="1131">
                  <c:v>0.72141169176294628</c:v>
                </c:pt>
                <c:pt idx="1132">
                  <c:v>0.69159998427150271</c:v>
                </c:pt>
                <c:pt idx="1133">
                  <c:v>0.68958930594592549</c:v>
                </c:pt>
                <c:pt idx="1134">
                  <c:v>0.44341990425861694</c:v>
                </c:pt>
                <c:pt idx="1135">
                  <c:v>0.54164877898341446</c:v>
                </c:pt>
                <c:pt idx="1136">
                  <c:v>0.4956463076096625</c:v>
                </c:pt>
                <c:pt idx="1137">
                  <c:v>0.52127418387032354</c:v>
                </c:pt>
                <c:pt idx="1138">
                  <c:v>0.45725563971191341</c:v>
                </c:pt>
                <c:pt idx="1139">
                  <c:v>0.51356515184445506</c:v>
                </c:pt>
                <c:pt idx="1140">
                  <c:v>0.40723515326177018</c:v>
                </c:pt>
                <c:pt idx="1141">
                  <c:v>0.56366066653633895</c:v>
                </c:pt>
                <c:pt idx="1142">
                  <c:v>0.70882010504754078</c:v>
                </c:pt>
                <c:pt idx="1143">
                  <c:v>0.75074806267222971</c:v>
                </c:pt>
                <c:pt idx="1144">
                  <c:v>0.67020468708315173</c:v>
                </c:pt>
                <c:pt idx="1145">
                  <c:v>0.75980018092262169</c:v>
                </c:pt>
                <c:pt idx="1146">
                  <c:v>0.77865033996709065</c:v>
                </c:pt>
                <c:pt idx="1147">
                  <c:v>0.77608547182969201</c:v>
                </c:pt>
                <c:pt idx="1148">
                  <c:v>0.79144051947202343</c:v>
                </c:pt>
                <c:pt idx="1149">
                  <c:v>0.79733282337456468</c:v>
                </c:pt>
                <c:pt idx="1150">
                  <c:v>0.79498851866221198</c:v>
                </c:pt>
                <c:pt idx="1151">
                  <c:v>0.80637247334825168</c:v>
                </c:pt>
                <c:pt idx="1152">
                  <c:v>0.79377732215896912</c:v>
                </c:pt>
                <c:pt idx="1153">
                  <c:v>0.78849781482876247</c:v>
                </c:pt>
                <c:pt idx="1154">
                  <c:v>0.75526134683547763</c:v>
                </c:pt>
                <c:pt idx="1155">
                  <c:v>0.75097459361975238</c:v>
                </c:pt>
                <c:pt idx="1156">
                  <c:v>0.73080166867896668</c:v>
                </c:pt>
                <c:pt idx="1157">
                  <c:v>0.81785047110693576</c:v>
                </c:pt>
                <c:pt idx="1158">
                  <c:v>0.68864892439770931</c:v>
                </c:pt>
                <c:pt idx="1159">
                  <c:v>0.58851881337932965</c:v>
                </c:pt>
                <c:pt idx="1160">
                  <c:v>0.63283604881248567</c:v>
                </c:pt>
                <c:pt idx="1161">
                  <c:v>0.4898172682332913</c:v>
                </c:pt>
                <c:pt idx="1162">
                  <c:v>0.69987150047295466</c:v>
                </c:pt>
                <c:pt idx="1163">
                  <c:v>0.62741221900549593</c:v>
                </c:pt>
                <c:pt idx="1164">
                  <c:v>0.62605938271048767</c:v>
                </c:pt>
                <c:pt idx="1165">
                  <c:v>0.69247618039814574</c:v>
                </c:pt>
                <c:pt idx="1166">
                  <c:v>5.1142117657910505E-2</c:v>
                </c:pt>
                <c:pt idx="1167">
                  <c:v>5.2590557968462549E-2</c:v>
                </c:pt>
                <c:pt idx="1168">
                  <c:v>2.2760456375351502E-2</c:v>
                </c:pt>
                <c:pt idx="1169">
                  <c:v>8.6457743572787654E-2</c:v>
                </c:pt>
                <c:pt idx="1170">
                  <c:v>1.239023167970156E-2</c:v>
                </c:pt>
                <c:pt idx="1171">
                  <c:v>3.6909407225028154E-2</c:v>
                </c:pt>
                <c:pt idx="1172">
                  <c:v>4.2993762356708203E-2</c:v>
                </c:pt>
                <c:pt idx="1173">
                  <c:v>5.7561366833868657E-2</c:v>
                </c:pt>
                <c:pt idx="1174">
                  <c:v>0.12735261803292661</c:v>
                </c:pt>
                <c:pt idx="1175">
                  <c:v>-4.825749923065855E-2</c:v>
                </c:pt>
                <c:pt idx="1176">
                  <c:v>0.18713624837304332</c:v>
                </c:pt>
                <c:pt idx="1177">
                  <c:v>0.13540345266584042</c:v>
                </c:pt>
                <c:pt idx="1178">
                  <c:v>0.16597814285000381</c:v>
                </c:pt>
                <c:pt idx="1179">
                  <c:v>0.38590231867002234</c:v>
                </c:pt>
                <c:pt idx="1180">
                  <c:v>0.57756340845089038</c:v>
                </c:pt>
                <c:pt idx="1181">
                  <c:v>0.72862183704539329</c:v>
                </c:pt>
                <c:pt idx="1182">
                  <c:v>0.73754534651653625</c:v>
                </c:pt>
                <c:pt idx="1183">
                  <c:v>0.89092662519389754</c:v>
                </c:pt>
                <c:pt idx="1184">
                  <c:v>0.83972184384668092</c:v>
                </c:pt>
                <c:pt idx="1185">
                  <c:v>0.84533296072502617</c:v>
                </c:pt>
                <c:pt idx="1186">
                  <c:v>0.8336985386609963</c:v>
                </c:pt>
                <c:pt idx="1187">
                  <c:v>0.75144812599400423</c:v>
                </c:pt>
                <c:pt idx="1188">
                  <c:v>0.75197756741266508</c:v>
                </c:pt>
                <c:pt idx="1189">
                  <c:v>0.73932662065398425</c:v>
                </c:pt>
                <c:pt idx="1190">
                  <c:v>0.76555231527478951</c:v>
                </c:pt>
                <c:pt idx="1191">
                  <c:v>0.78741022458545162</c:v>
                </c:pt>
                <c:pt idx="1192">
                  <c:v>0.82702104190901049</c:v>
                </c:pt>
                <c:pt idx="1193">
                  <c:v>0.83369911282881815</c:v>
                </c:pt>
                <c:pt idx="1194">
                  <c:v>0.79503760937183499</c:v>
                </c:pt>
                <c:pt idx="1195">
                  <c:v>0.76955966042105828</c:v>
                </c:pt>
                <c:pt idx="1196">
                  <c:v>0.60423757365655995</c:v>
                </c:pt>
                <c:pt idx="1197">
                  <c:v>0.69238563296958988</c:v>
                </c:pt>
                <c:pt idx="1198">
                  <c:v>0.62560234075693888</c:v>
                </c:pt>
                <c:pt idx="1199">
                  <c:v>0.64163406379284538</c:v>
                </c:pt>
                <c:pt idx="1200">
                  <c:v>0.77129202038054123</c:v>
                </c:pt>
                <c:pt idx="1201">
                  <c:v>0.76502627948997437</c:v>
                </c:pt>
                <c:pt idx="1202">
                  <c:v>0.77201732804473466</c:v>
                </c:pt>
                <c:pt idx="1203">
                  <c:v>0.77386427596411089</c:v>
                </c:pt>
                <c:pt idx="1204">
                  <c:v>0.77201564070023077</c:v>
                </c:pt>
                <c:pt idx="1205">
                  <c:v>0.65210855684623403</c:v>
                </c:pt>
                <c:pt idx="1206">
                  <c:v>0.53934645527340119</c:v>
                </c:pt>
                <c:pt idx="1207">
                  <c:v>0.57488074236203013</c:v>
                </c:pt>
                <c:pt idx="1208">
                  <c:v>0.54903546618394905</c:v>
                </c:pt>
                <c:pt idx="1209">
                  <c:v>0.62057440003898767</c:v>
                </c:pt>
                <c:pt idx="1210">
                  <c:v>0.40851395944530633</c:v>
                </c:pt>
                <c:pt idx="1211">
                  <c:v>0.74020980317891627</c:v>
                </c:pt>
                <c:pt idx="1212">
                  <c:v>0.83336816369462841</c:v>
                </c:pt>
                <c:pt idx="1213">
                  <c:v>0.76382347779648518</c:v>
                </c:pt>
                <c:pt idx="1214">
                  <c:v>0.79335547443291832</c:v>
                </c:pt>
                <c:pt idx="1215">
                  <c:v>0.8287895205305752</c:v>
                </c:pt>
                <c:pt idx="1216">
                  <c:v>0.84549527231501709</c:v>
                </c:pt>
                <c:pt idx="1217">
                  <c:v>0.82759610922412841</c:v>
                </c:pt>
                <c:pt idx="1218">
                  <c:v>0.85064112526507352</c:v>
                </c:pt>
                <c:pt idx="1219">
                  <c:v>0.75603229404760919</c:v>
                </c:pt>
              </c:numCache>
            </c:numRef>
          </c:val>
          <c:smooth val="0"/>
          <c:extLst>
            <c:ext xmlns:c16="http://schemas.microsoft.com/office/drawing/2014/chart" uri="{C3380CC4-5D6E-409C-BE32-E72D297353CC}">
              <c16:uniqueId val="{00000000-EEE9-4841-B28F-3B2E97F9C2D3}"/>
            </c:ext>
          </c:extLst>
        </c:ser>
        <c:ser>
          <c:idx val="1"/>
          <c:order val="1"/>
          <c:tx>
            <c:strRef>
              <c:f>'Gold Correl'!$H$1</c:f>
              <c:strCache>
                <c:ptCount val="1"/>
                <c:pt idx="0">
                  <c:v>1yr correl</c:v>
                </c:pt>
              </c:strCache>
            </c:strRef>
          </c:tx>
          <c:spPr>
            <a:ln w="28575" cap="rnd">
              <a:solidFill>
                <a:schemeClr val="accent2"/>
              </a:solidFill>
              <a:round/>
            </a:ln>
            <a:effectLst/>
          </c:spPr>
          <c:marker>
            <c:symbol val="none"/>
          </c:marker>
          <c:val>
            <c:numRef>
              <c:f>'Gold Correl'!$H$2:$H$10000</c:f>
              <c:numCache>
                <c:formatCode>0.00</c:formatCode>
                <c:ptCount val="9999"/>
                <c:pt idx="0">
                  <c:v>0.75980663017812322</c:v>
                </c:pt>
                <c:pt idx="1">
                  <c:v>0.76824748596544257</c:v>
                </c:pt>
                <c:pt idx="2">
                  <c:v>0.78001488324435242</c:v>
                </c:pt>
                <c:pt idx="3">
                  <c:v>0.78245421739440024</c:v>
                </c:pt>
                <c:pt idx="4">
                  <c:v>0.80068198982675376</c:v>
                </c:pt>
                <c:pt idx="5">
                  <c:v>0.81181340046611172</c:v>
                </c:pt>
                <c:pt idx="6">
                  <c:v>0.79648607102185454</c:v>
                </c:pt>
                <c:pt idx="7">
                  <c:v>0.80333945836307918</c:v>
                </c:pt>
                <c:pt idx="8">
                  <c:v>0.80634868765085332</c:v>
                </c:pt>
                <c:pt idx="9">
                  <c:v>0.80425433966316329</c:v>
                </c:pt>
                <c:pt idx="10">
                  <c:v>0.80015282843810376</c:v>
                </c:pt>
                <c:pt idx="11">
                  <c:v>0.79449134955515577</c:v>
                </c:pt>
                <c:pt idx="12">
                  <c:v>0.80709811530601061</c:v>
                </c:pt>
                <c:pt idx="13">
                  <c:v>0.80419117558790953</c:v>
                </c:pt>
                <c:pt idx="14">
                  <c:v>0.80996623025362713</c:v>
                </c:pt>
                <c:pt idx="15">
                  <c:v>0.8041302759065001</c:v>
                </c:pt>
                <c:pt idx="16">
                  <c:v>0.80399113309479719</c:v>
                </c:pt>
                <c:pt idx="17">
                  <c:v>0.80254549505995509</c:v>
                </c:pt>
                <c:pt idx="18">
                  <c:v>0.80276093171528318</c:v>
                </c:pt>
                <c:pt idx="19">
                  <c:v>0.7879404054547865</c:v>
                </c:pt>
                <c:pt idx="20">
                  <c:v>0.78081928097779896</c:v>
                </c:pt>
                <c:pt idx="21">
                  <c:v>0.78111366892552148</c:v>
                </c:pt>
                <c:pt idx="22">
                  <c:v>0.7895015775991493</c:v>
                </c:pt>
                <c:pt idx="23">
                  <c:v>0.78194091568246971</c:v>
                </c:pt>
                <c:pt idx="24">
                  <c:v>0.7801755167902813</c:v>
                </c:pt>
                <c:pt idx="25">
                  <c:v>0.77474945916480353</c:v>
                </c:pt>
                <c:pt idx="26">
                  <c:v>0.7977005665839505</c:v>
                </c:pt>
                <c:pt idx="27">
                  <c:v>0.76767723002830601</c:v>
                </c:pt>
                <c:pt idx="28">
                  <c:v>0.74613805590376248</c:v>
                </c:pt>
                <c:pt idx="29">
                  <c:v>0.73482181545566483</c:v>
                </c:pt>
                <c:pt idx="30">
                  <c:v>0.74474683645811024</c:v>
                </c:pt>
                <c:pt idx="31">
                  <c:v>0.74081415446338561</c:v>
                </c:pt>
                <c:pt idx="32">
                  <c:v>0.73609780848238993</c:v>
                </c:pt>
                <c:pt idx="33">
                  <c:v>0.73730338629671077</c:v>
                </c:pt>
                <c:pt idx="34">
                  <c:v>0.74591755808308502</c:v>
                </c:pt>
                <c:pt idx="35">
                  <c:v>0.74070303369962176</c:v>
                </c:pt>
                <c:pt idx="36">
                  <c:v>0.74360590526956805</c:v>
                </c:pt>
                <c:pt idx="37">
                  <c:v>0.74184344664445179</c:v>
                </c:pt>
                <c:pt idx="38">
                  <c:v>0.74132457125079232</c:v>
                </c:pt>
                <c:pt idx="39">
                  <c:v>0.7484703612823026</c:v>
                </c:pt>
                <c:pt idx="40">
                  <c:v>0.72534703815571777</c:v>
                </c:pt>
                <c:pt idx="41">
                  <c:v>0.73033601644075508</c:v>
                </c:pt>
                <c:pt idx="42">
                  <c:v>0.73114054001307571</c:v>
                </c:pt>
                <c:pt idx="43">
                  <c:v>0.72916999959190143</c:v>
                </c:pt>
                <c:pt idx="44">
                  <c:v>0.72209750350897273</c:v>
                </c:pt>
                <c:pt idx="45">
                  <c:v>0.72481489232218255</c:v>
                </c:pt>
                <c:pt idx="46">
                  <c:v>0.72606578744853834</c:v>
                </c:pt>
                <c:pt idx="47">
                  <c:v>0.72206977149581975</c:v>
                </c:pt>
                <c:pt idx="48">
                  <c:v>0.73074033072222322</c:v>
                </c:pt>
                <c:pt idx="49">
                  <c:v>0.73281831230085615</c:v>
                </c:pt>
                <c:pt idx="50">
                  <c:v>0.73517312041516525</c:v>
                </c:pt>
                <c:pt idx="51">
                  <c:v>0.74135115393183504</c:v>
                </c:pt>
                <c:pt idx="52">
                  <c:v>0.73536860939224336</c:v>
                </c:pt>
                <c:pt idx="53">
                  <c:v>0.72000384387587646</c:v>
                </c:pt>
                <c:pt idx="54">
                  <c:v>0.70591003514312012</c:v>
                </c:pt>
                <c:pt idx="55">
                  <c:v>0.71006909407549856</c:v>
                </c:pt>
                <c:pt idx="56">
                  <c:v>0.71280397032631626</c:v>
                </c:pt>
                <c:pt idx="57">
                  <c:v>0.67240045421949124</c:v>
                </c:pt>
                <c:pt idx="58">
                  <c:v>0.70821591062871647</c:v>
                </c:pt>
                <c:pt idx="59">
                  <c:v>0.70277440325858154</c:v>
                </c:pt>
                <c:pt idx="60">
                  <c:v>0.70399331883811378</c:v>
                </c:pt>
                <c:pt idx="61">
                  <c:v>0.70718767090988521</c:v>
                </c:pt>
                <c:pt idx="62">
                  <c:v>0.71029481482564039</c:v>
                </c:pt>
                <c:pt idx="63">
                  <c:v>0.72692267149014844</c:v>
                </c:pt>
                <c:pt idx="64">
                  <c:v>0.72951704622761337</c:v>
                </c:pt>
                <c:pt idx="65">
                  <c:v>0.73622084878021377</c:v>
                </c:pt>
                <c:pt idx="66">
                  <c:v>0.7387471796678724</c:v>
                </c:pt>
                <c:pt idx="67">
                  <c:v>0.73145420601064459</c:v>
                </c:pt>
                <c:pt idx="68">
                  <c:v>0.73450208579865617</c:v>
                </c:pt>
                <c:pt idx="69">
                  <c:v>0.73600660479460667</c:v>
                </c:pt>
                <c:pt idx="70">
                  <c:v>0.72100143589418453</c:v>
                </c:pt>
                <c:pt idx="71">
                  <c:v>0.71253551459998266</c:v>
                </c:pt>
                <c:pt idx="72">
                  <c:v>0.72055442371781109</c:v>
                </c:pt>
                <c:pt idx="73">
                  <c:v>0.72283712078990969</c:v>
                </c:pt>
                <c:pt idx="74">
                  <c:v>0.7316925437899231</c:v>
                </c:pt>
                <c:pt idx="75">
                  <c:v>0.71435919675713122</c:v>
                </c:pt>
                <c:pt idx="76">
                  <c:v>0.71209713839604383</c:v>
                </c:pt>
                <c:pt idx="77">
                  <c:v>0.71388161612208989</c:v>
                </c:pt>
                <c:pt idx="78">
                  <c:v>0.71542467609424265</c:v>
                </c:pt>
                <c:pt idx="79">
                  <c:v>0.6965401985564349</c:v>
                </c:pt>
                <c:pt idx="80">
                  <c:v>0.68402352502819708</c:v>
                </c:pt>
                <c:pt idx="81">
                  <c:v>0.69911547174608213</c:v>
                </c:pt>
                <c:pt idx="82">
                  <c:v>0.67438489149228553</c:v>
                </c:pt>
                <c:pt idx="83">
                  <c:v>0.67508597811104865</c:v>
                </c:pt>
                <c:pt idx="84">
                  <c:v>0.66235659703417926</c:v>
                </c:pt>
                <c:pt idx="85">
                  <c:v>0.67570673943793158</c:v>
                </c:pt>
                <c:pt idx="86">
                  <c:v>0.67538141320350442</c:v>
                </c:pt>
                <c:pt idx="87">
                  <c:v>0.6559239570432297</c:v>
                </c:pt>
                <c:pt idx="88">
                  <c:v>0.66636406581404095</c:v>
                </c:pt>
                <c:pt idx="89">
                  <c:v>0.66659564533542615</c:v>
                </c:pt>
                <c:pt idx="90">
                  <c:v>0.66417582607388537</c:v>
                </c:pt>
                <c:pt idx="91">
                  <c:v>0.66274959294287616</c:v>
                </c:pt>
                <c:pt idx="92">
                  <c:v>0.64777424959397334</c:v>
                </c:pt>
                <c:pt idx="93">
                  <c:v>0.67537763925361971</c:v>
                </c:pt>
                <c:pt idx="94">
                  <c:v>0.67083940156365818</c:v>
                </c:pt>
                <c:pt idx="95">
                  <c:v>0.68048872201547927</c:v>
                </c:pt>
                <c:pt idx="96">
                  <c:v>0.67751524945657449</c:v>
                </c:pt>
                <c:pt idx="97">
                  <c:v>0.68318106252169408</c:v>
                </c:pt>
                <c:pt idx="98">
                  <c:v>0.66681483514036866</c:v>
                </c:pt>
                <c:pt idx="99">
                  <c:v>0.67493656473997654</c:v>
                </c:pt>
                <c:pt idx="100">
                  <c:v>0.67322100506838345</c:v>
                </c:pt>
                <c:pt idx="101">
                  <c:v>0.68123959254897581</c:v>
                </c:pt>
                <c:pt idx="102">
                  <c:v>0.68071016056886102</c:v>
                </c:pt>
                <c:pt idx="103">
                  <c:v>0.67698023706414712</c:v>
                </c:pt>
                <c:pt idx="104">
                  <c:v>0.65014451226581305</c:v>
                </c:pt>
                <c:pt idx="105">
                  <c:v>0.65305277524097027</c:v>
                </c:pt>
                <c:pt idx="106">
                  <c:v>0.65250264411836312</c:v>
                </c:pt>
                <c:pt idx="107">
                  <c:v>0.66162254490128247</c:v>
                </c:pt>
                <c:pt idx="108">
                  <c:v>0.66127287291760306</c:v>
                </c:pt>
                <c:pt idx="109">
                  <c:v>0.65681017838870237</c:v>
                </c:pt>
                <c:pt idx="110">
                  <c:v>0.59750007573209962</c:v>
                </c:pt>
                <c:pt idx="111">
                  <c:v>0.53526866666901851</c:v>
                </c:pt>
                <c:pt idx="112">
                  <c:v>0.54355803571601691</c:v>
                </c:pt>
                <c:pt idx="113">
                  <c:v>0.52468624536832942</c:v>
                </c:pt>
                <c:pt idx="114">
                  <c:v>0.51821203101796742</c:v>
                </c:pt>
                <c:pt idx="115">
                  <c:v>0.51153133943767115</c:v>
                </c:pt>
                <c:pt idx="116">
                  <c:v>0.48511103568828751</c:v>
                </c:pt>
                <c:pt idx="117">
                  <c:v>0.48119033694349927</c:v>
                </c:pt>
                <c:pt idx="118">
                  <c:v>0.47586992456860694</c:v>
                </c:pt>
                <c:pt idx="119">
                  <c:v>0.45880955236953597</c:v>
                </c:pt>
                <c:pt idx="120">
                  <c:v>0.45524964892604874</c:v>
                </c:pt>
                <c:pt idx="121">
                  <c:v>0.48503999004122356</c:v>
                </c:pt>
                <c:pt idx="122">
                  <c:v>0.47877392987720979</c:v>
                </c:pt>
                <c:pt idx="123">
                  <c:v>0.49421554091212261</c:v>
                </c:pt>
                <c:pt idx="124">
                  <c:v>0.53115237310895302</c:v>
                </c:pt>
                <c:pt idx="125">
                  <c:v>0.5300424282479721</c:v>
                </c:pt>
                <c:pt idx="126">
                  <c:v>0.56487907770207357</c:v>
                </c:pt>
                <c:pt idx="127">
                  <c:v>0.58603329481761057</c:v>
                </c:pt>
                <c:pt idx="128">
                  <c:v>0.59430366636620857</c:v>
                </c:pt>
                <c:pt idx="129">
                  <c:v>0.5896498950354635</c:v>
                </c:pt>
                <c:pt idx="130">
                  <c:v>0.59056946872280813</c:v>
                </c:pt>
                <c:pt idx="131">
                  <c:v>0.59220245068420363</c:v>
                </c:pt>
                <c:pt idx="132">
                  <c:v>0.60329637955329551</c:v>
                </c:pt>
                <c:pt idx="133">
                  <c:v>0.60743708950235398</c:v>
                </c:pt>
                <c:pt idx="134">
                  <c:v>0.59348797671738607</c:v>
                </c:pt>
                <c:pt idx="135">
                  <c:v>0.61243594522039435</c:v>
                </c:pt>
                <c:pt idx="136">
                  <c:v>0.60947041060734675</c:v>
                </c:pt>
                <c:pt idx="137">
                  <c:v>0.63115345806813161</c:v>
                </c:pt>
                <c:pt idx="138">
                  <c:v>0.62274983717057764</c:v>
                </c:pt>
                <c:pt idx="139">
                  <c:v>0.6279885887180785</c:v>
                </c:pt>
                <c:pt idx="140">
                  <c:v>0.62658068397398292</c:v>
                </c:pt>
                <c:pt idx="141">
                  <c:v>0.56215869931926088</c:v>
                </c:pt>
                <c:pt idx="142">
                  <c:v>0.58165348187291233</c:v>
                </c:pt>
                <c:pt idx="143">
                  <c:v>0.57585549737047226</c:v>
                </c:pt>
                <c:pt idx="144">
                  <c:v>0.53285213151327382</c:v>
                </c:pt>
                <c:pt idx="145">
                  <c:v>0.51293731634170114</c:v>
                </c:pt>
                <c:pt idx="146">
                  <c:v>0.51846057909077325</c:v>
                </c:pt>
                <c:pt idx="147">
                  <c:v>0.52549424404500922</c:v>
                </c:pt>
                <c:pt idx="148">
                  <c:v>0.48623651922980521</c:v>
                </c:pt>
                <c:pt idx="149">
                  <c:v>0.49324557711824896</c:v>
                </c:pt>
                <c:pt idx="150">
                  <c:v>0.49012241386296446</c:v>
                </c:pt>
                <c:pt idx="151">
                  <c:v>0.506874715639277</c:v>
                </c:pt>
                <c:pt idx="152">
                  <c:v>0.50580497985611061</c:v>
                </c:pt>
                <c:pt idx="153">
                  <c:v>0.4977483295649901</c:v>
                </c:pt>
                <c:pt idx="154">
                  <c:v>0.46958951472566901</c:v>
                </c:pt>
                <c:pt idx="155">
                  <c:v>0.46881988490231186</c:v>
                </c:pt>
                <c:pt idx="156">
                  <c:v>0.45551204434645431</c:v>
                </c:pt>
                <c:pt idx="157">
                  <c:v>0.52936260499778642</c:v>
                </c:pt>
                <c:pt idx="158">
                  <c:v>0.51886274957252831</c:v>
                </c:pt>
                <c:pt idx="159">
                  <c:v>0.57101415722991655</c:v>
                </c:pt>
                <c:pt idx="160">
                  <c:v>0.57773579567596756</c:v>
                </c:pt>
                <c:pt idx="161">
                  <c:v>0.65537555279936899</c:v>
                </c:pt>
                <c:pt idx="162">
                  <c:v>0.66694958275234739</c:v>
                </c:pt>
                <c:pt idx="163">
                  <c:v>0.70140473290685601</c:v>
                </c:pt>
                <c:pt idx="164">
                  <c:v>0.71001831899522194</c:v>
                </c:pt>
                <c:pt idx="165">
                  <c:v>0.70805971777350485</c:v>
                </c:pt>
                <c:pt idx="166">
                  <c:v>0.71003616811605685</c:v>
                </c:pt>
                <c:pt idx="167">
                  <c:v>0.7047043069980149</c:v>
                </c:pt>
                <c:pt idx="168">
                  <c:v>0.70511984591266608</c:v>
                </c:pt>
                <c:pt idx="169">
                  <c:v>0.70464776264833695</c:v>
                </c:pt>
                <c:pt idx="170">
                  <c:v>0.70444699949324407</c:v>
                </c:pt>
                <c:pt idx="171">
                  <c:v>0.7059321821190192</c:v>
                </c:pt>
                <c:pt idx="172">
                  <c:v>0.70982764747791482</c:v>
                </c:pt>
                <c:pt idx="173">
                  <c:v>0.70994441428686283</c:v>
                </c:pt>
                <c:pt idx="174">
                  <c:v>0.70717799522049873</c:v>
                </c:pt>
                <c:pt idx="175">
                  <c:v>0.70770289767366357</c:v>
                </c:pt>
                <c:pt idx="176">
                  <c:v>0.71165772626481116</c:v>
                </c:pt>
                <c:pt idx="177">
                  <c:v>0.71112284047126262</c:v>
                </c:pt>
                <c:pt idx="178">
                  <c:v>0.70986423956885691</c:v>
                </c:pt>
                <c:pt idx="179">
                  <c:v>0.70566551870087946</c:v>
                </c:pt>
                <c:pt idx="180">
                  <c:v>0.69767450881779391</c:v>
                </c:pt>
                <c:pt idx="181">
                  <c:v>0.69498595358971771</c:v>
                </c:pt>
                <c:pt idx="182">
                  <c:v>0.69387709297423417</c:v>
                </c:pt>
                <c:pt idx="183">
                  <c:v>0.69478252595969925</c:v>
                </c:pt>
                <c:pt idx="184">
                  <c:v>0.69610111869801083</c:v>
                </c:pt>
                <c:pt idx="185">
                  <c:v>0.69787745609414031</c:v>
                </c:pt>
                <c:pt idx="186">
                  <c:v>0.69924840411204447</c:v>
                </c:pt>
                <c:pt idx="187">
                  <c:v>0.70533727990672435</c:v>
                </c:pt>
                <c:pt idx="188">
                  <c:v>0.70695182899919162</c:v>
                </c:pt>
                <c:pt idx="189">
                  <c:v>0.70157264039356904</c:v>
                </c:pt>
                <c:pt idx="190">
                  <c:v>0.69238189922845406</c:v>
                </c:pt>
                <c:pt idx="191">
                  <c:v>0.68990977658235408</c:v>
                </c:pt>
                <c:pt idx="192">
                  <c:v>0.69335764118746068</c:v>
                </c:pt>
                <c:pt idx="193">
                  <c:v>0.70036436604272789</c:v>
                </c:pt>
                <c:pt idx="194">
                  <c:v>0.72818463055029092</c:v>
                </c:pt>
                <c:pt idx="195">
                  <c:v>0.73257832124460198</c:v>
                </c:pt>
                <c:pt idx="196">
                  <c:v>0.73465764121518484</c:v>
                </c:pt>
                <c:pt idx="197">
                  <c:v>0.75959441105297321</c:v>
                </c:pt>
                <c:pt idx="198">
                  <c:v>0.78188828516492992</c:v>
                </c:pt>
                <c:pt idx="199">
                  <c:v>0.7824940457953925</c:v>
                </c:pt>
                <c:pt idx="200">
                  <c:v>0.78121737374215761</c:v>
                </c:pt>
                <c:pt idx="201">
                  <c:v>0.78987439340919918</c:v>
                </c:pt>
                <c:pt idx="202">
                  <c:v>0.7921755183814001</c:v>
                </c:pt>
                <c:pt idx="203">
                  <c:v>0.79322547118762521</c:v>
                </c:pt>
                <c:pt idx="204">
                  <c:v>0.79161929453861712</c:v>
                </c:pt>
                <c:pt idx="205">
                  <c:v>0.79086219753134301</c:v>
                </c:pt>
                <c:pt idx="206">
                  <c:v>0.7926575739451307</c:v>
                </c:pt>
                <c:pt idx="207">
                  <c:v>0.79768112356163889</c:v>
                </c:pt>
                <c:pt idx="208">
                  <c:v>0.83243755361530947</c:v>
                </c:pt>
                <c:pt idx="209">
                  <c:v>0.85030531415285171</c:v>
                </c:pt>
                <c:pt idx="210">
                  <c:v>0.83457685570880602</c:v>
                </c:pt>
                <c:pt idx="211">
                  <c:v>0.84602598418511676</c:v>
                </c:pt>
                <c:pt idx="212">
                  <c:v>0.84638584021632379</c:v>
                </c:pt>
                <c:pt idx="213">
                  <c:v>0.84752423218055462</c:v>
                </c:pt>
                <c:pt idx="214">
                  <c:v>0.78073983588840201</c:v>
                </c:pt>
                <c:pt idx="215">
                  <c:v>0.78188827188907783</c:v>
                </c:pt>
                <c:pt idx="216">
                  <c:v>0.7575857418643267</c:v>
                </c:pt>
                <c:pt idx="217">
                  <c:v>0.71275661546644775</c:v>
                </c:pt>
                <c:pt idx="218">
                  <c:v>0.70331167063591171</c:v>
                </c:pt>
                <c:pt idx="219">
                  <c:v>0.70022182136098388</c:v>
                </c:pt>
                <c:pt idx="220">
                  <c:v>0.72403952330990962</c:v>
                </c:pt>
                <c:pt idx="221">
                  <c:v>0.7230505611266268</c:v>
                </c:pt>
                <c:pt idx="222">
                  <c:v>0.72393116123807022</c:v>
                </c:pt>
                <c:pt idx="223">
                  <c:v>0.70771954900038436</c:v>
                </c:pt>
                <c:pt idx="224">
                  <c:v>0.68625158950031295</c:v>
                </c:pt>
                <c:pt idx="225">
                  <c:v>0.67143340638238691</c:v>
                </c:pt>
                <c:pt idx="226">
                  <c:v>0.67316313929202254</c:v>
                </c:pt>
                <c:pt idx="227">
                  <c:v>0.6833435370274864</c:v>
                </c:pt>
                <c:pt idx="228">
                  <c:v>0.6793740641193865</c:v>
                </c:pt>
                <c:pt idx="229">
                  <c:v>0.67937683225356238</c:v>
                </c:pt>
                <c:pt idx="230">
                  <c:v>0.67453322668407745</c:v>
                </c:pt>
                <c:pt idx="231">
                  <c:v>0.69298428870914708</c:v>
                </c:pt>
                <c:pt idx="232">
                  <c:v>0.67340494368360926</c:v>
                </c:pt>
                <c:pt idx="233">
                  <c:v>0.66521456800779077</c:v>
                </c:pt>
                <c:pt idx="234">
                  <c:v>0.66551970743454825</c:v>
                </c:pt>
                <c:pt idx="235">
                  <c:v>0.66375350622451657</c:v>
                </c:pt>
                <c:pt idx="236">
                  <c:v>0.65465639736612735</c:v>
                </c:pt>
                <c:pt idx="237">
                  <c:v>0.65851765749818991</c:v>
                </c:pt>
                <c:pt idx="238">
                  <c:v>0.64815996360612216</c:v>
                </c:pt>
                <c:pt idx="239">
                  <c:v>0.64627997129661485</c:v>
                </c:pt>
                <c:pt idx="240">
                  <c:v>0.61291383708700864</c:v>
                </c:pt>
                <c:pt idx="241">
                  <c:v>0.59509099206858884</c:v>
                </c:pt>
                <c:pt idx="242">
                  <c:v>0.60702936820097642</c:v>
                </c:pt>
                <c:pt idx="243">
                  <c:v>0.64922708826945952</c:v>
                </c:pt>
                <c:pt idx="244">
                  <c:v>0.65790903692011671</c:v>
                </c:pt>
                <c:pt idx="245">
                  <c:v>0.63107519763610886</c:v>
                </c:pt>
                <c:pt idx="246">
                  <c:v>0.61388170497866568</c:v>
                </c:pt>
                <c:pt idx="247">
                  <c:v>0.60769261880037617</c:v>
                </c:pt>
                <c:pt idx="248">
                  <c:v>0.61195928409645395</c:v>
                </c:pt>
                <c:pt idx="249">
                  <c:v>0.59942036876499505</c:v>
                </c:pt>
                <c:pt idx="250">
                  <c:v>0.60011009016361283</c:v>
                </c:pt>
                <c:pt idx="251">
                  <c:v>0.59483078549592172</c:v>
                </c:pt>
                <c:pt idx="252">
                  <c:v>0.56822868591726683</c:v>
                </c:pt>
                <c:pt idx="253">
                  <c:v>0.56165424375187256</c:v>
                </c:pt>
                <c:pt idx="254">
                  <c:v>0.55916542294221117</c:v>
                </c:pt>
                <c:pt idx="255">
                  <c:v>0.5427645293526836</c:v>
                </c:pt>
                <c:pt idx="256">
                  <c:v>0.55647690896871516</c:v>
                </c:pt>
                <c:pt idx="257">
                  <c:v>0.54577686667444114</c:v>
                </c:pt>
                <c:pt idx="258">
                  <c:v>0.54448111906138286</c:v>
                </c:pt>
                <c:pt idx="259">
                  <c:v>0.53061323545546768</c:v>
                </c:pt>
                <c:pt idx="260">
                  <c:v>0.53236343412305953</c:v>
                </c:pt>
                <c:pt idx="261">
                  <c:v>0.46283316279686965</c:v>
                </c:pt>
                <c:pt idx="262">
                  <c:v>0.46428074576755984</c:v>
                </c:pt>
                <c:pt idx="263">
                  <c:v>0.44024654944953434</c:v>
                </c:pt>
                <c:pt idx="264">
                  <c:v>0.46399903253629227</c:v>
                </c:pt>
                <c:pt idx="265">
                  <c:v>0.46807803584799479</c:v>
                </c:pt>
                <c:pt idx="266">
                  <c:v>0.47224527477626632</c:v>
                </c:pt>
                <c:pt idx="267">
                  <c:v>0.46917907239608486</c:v>
                </c:pt>
                <c:pt idx="268">
                  <c:v>0.45652870015740271</c:v>
                </c:pt>
                <c:pt idx="269">
                  <c:v>0.52801581658876096</c:v>
                </c:pt>
                <c:pt idx="270">
                  <c:v>0.52577248038533464</c:v>
                </c:pt>
                <c:pt idx="271">
                  <c:v>0.53328760610667836</c:v>
                </c:pt>
                <c:pt idx="272">
                  <c:v>0.50676405566934446</c:v>
                </c:pt>
                <c:pt idx="273">
                  <c:v>0.49804437881044589</c:v>
                </c:pt>
                <c:pt idx="274">
                  <c:v>0.49286177089124567</c:v>
                </c:pt>
                <c:pt idx="275">
                  <c:v>0.48734061602822037</c:v>
                </c:pt>
                <c:pt idx="276">
                  <c:v>0.48681203850802257</c:v>
                </c:pt>
                <c:pt idx="277">
                  <c:v>0.50869620664615622</c:v>
                </c:pt>
                <c:pt idx="278">
                  <c:v>0.5021735977524846</c:v>
                </c:pt>
                <c:pt idx="279">
                  <c:v>0.50885376072779931</c:v>
                </c:pt>
                <c:pt idx="280">
                  <c:v>0.48338819525478277</c:v>
                </c:pt>
                <c:pt idx="281">
                  <c:v>0.49165587559470392</c:v>
                </c:pt>
                <c:pt idx="282">
                  <c:v>0.48416911714656163</c:v>
                </c:pt>
                <c:pt idx="283">
                  <c:v>0.48727965182220095</c:v>
                </c:pt>
                <c:pt idx="284">
                  <c:v>0.46340133143623824</c:v>
                </c:pt>
                <c:pt idx="285">
                  <c:v>0.45445407626891909</c:v>
                </c:pt>
                <c:pt idx="286">
                  <c:v>0.48903104072127579</c:v>
                </c:pt>
                <c:pt idx="287">
                  <c:v>0.46825509788117653</c:v>
                </c:pt>
                <c:pt idx="288">
                  <c:v>0.4456047056774205</c:v>
                </c:pt>
                <c:pt idx="289">
                  <c:v>0.44760189042219689</c:v>
                </c:pt>
                <c:pt idx="290">
                  <c:v>0.48437760102367311</c:v>
                </c:pt>
                <c:pt idx="291">
                  <c:v>0.46347199143736006</c:v>
                </c:pt>
                <c:pt idx="292">
                  <c:v>0.46502030683264844</c:v>
                </c:pt>
                <c:pt idx="293">
                  <c:v>0.51587434731928505</c:v>
                </c:pt>
                <c:pt idx="294">
                  <c:v>0.51321343756704751</c:v>
                </c:pt>
                <c:pt idx="295">
                  <c:v>0.4937434652049672</c:v>
                </c:pt>
                <c:pt idx="296">
                  <c:v>0.48855129281943155</c:v>
                </c:pt>
                <c:pt idx="297">
                  <c:v>0.49023979414819413</c:v>
                </c:pt>
                <c:pt idx="298">
                  <c:v>0.48917602108056724</c:v>
                </c:pt>
                <c:pt idx="299">
                  <c:v>0.48929035045226804</c:v>
                </c:pt>
                <c:pt idx="300">
                  <c:v>0.50364020002727294</c:v>
                </c:pt>
                <c:pt idx="301">
                  <c:v>0.5005595313864506</c:v>
                </c:pt>
                <c:pt idx="302">
                  <c:v>0.51146747248159885</c:v>
                </c:pt>
                <c:pt idx="303">
                  <c:v>0.50908560564951777</c:v>
                </c:pt>
                <c:pt idx="304">
                  <c:v>0.51968831633647528</c:v>
                </c:pt>
                <c:pt idx="305">
                  <c:v>0.52530247213576253</c:v>
                </c:pt>
                <c:pt idx="306">
                  <c:v>0.50837141711650502</c:v>
                </c:pt>
                <c:pt idx="307">
                  <c:v>0.48345560612627614</c:v>
                </c:pt>
                <c:pt idx="308">
                  <c:v>0.4708125077050746</c:v>
                </c:pt>
                <c:pt idx="309">
                  <c:v>0.44769381962842064</c:v>
                </c:pt>
                <c:pt idx="310">
                  <c:v>0.44076140497687039</c:v>
                </c:pt>
                <c:pt idx="311">
                  <c:v>0.45471139036741681</c:v>
                </c:pt>
                <c:pt idx="312">
                  <c:v>0.45904670431736316</c:v>
                </c:pt>
                <c:pt idx="313">
                  <c:v>0.45343007097221066</c:v>
                </c:pt>
                <c:pt idx="314">
                  <c:v>0.497040931621751</c:v>
                </c:pt>
                <c:pt idx="315">
                  <c:v>0.49508672720292041</c:v>
                </c:pt>
                <c:pt idx="316">
                  <c:v>0.52249726071641145</c:v>
                </c:pt>
                <c:pt idx="317">
                  <c:v>0.49940402127140088</c:v>
                </c:pt>
                <c:pt idx="318">
                  <c:v>0.51131310971932864</c:v>
                </c:pt>
                <c:pt idx="319">
                  <c:v>0.53740910201052738</c:v>
                </c:pt>
                <c:pt idx="320">
                  <c:v>0.525933221959339</c:v>
                </c:pt>
                <c:pt idx="321">
                  <c:v>0.53283935209760791</c:v>
                </c:pt>
                <c:pt idx="322">
                  <c:v>0.49365313432571667</c:v>
                </c:pt>
                <c:pt idx="323">
                  <c:v>0.53543776902951679</c:v>
                </c:pt>
                <c:pt idx="324">
                  <c:v>0.53045670046208893</c:v>
                </c:pt>
                <c:pt idx="325">
                  <c:v>0.53274613398064719</c:v>
                </c:pt>
                <c:pt idx="326">
                  <c:v>0.53983409791080761</c:v>
                </c:pt>
                <c:pt idx="327">
                  <c:v>0.55390836037025903</c:v>
                </c:pt>
                <c:pt idx="328">
                  <c:v>0.56489253795920358</c:v>
                </c:pt>
                <c:pt idx="329">
                  <c:v>0.5496923355255342</c:v>
                </c:pt>
                <c:pt idx="330">
                  <c:v>0.56691725603833643</c:v>
                </c:pt>
                <c:pt idx="331">
                  <c:v>0.57476688267891052</c:v>
                </c:pt>
                <c:pt idx="332">
                  <c:v>0.56550910042846625</c:v>
                </c:pt>
                <c:pt idx="333">
                  <c:v>0.58751386238028436</c:v>
                </c:pt>
                <c:pt idx="334">
                  <c:v>0.58799033690089375</c:v>
                </c:pt>
                <c:pt idx="335">
                  <c:v>0.68582901784584183</c:v>
                </c:pt>
                <c:pt idx="336">
                  <c:v>0.69596697524667661</c:v>
                </c:pt>
                <c:pt idx="337">
                  <c:v>0.69203359187162727</c:v>
                </c:pt>
                <c:pt idx="338">
                  <c:v>0.70485715173826735</c:v>
                </c:pt>
                <c:pt idx="339">
                  <c:v>0.69652151436776144</c:v>
                </c:pt>
                <c:pt idx="340">
                  <c:v>0.72806627059643947</c:v>
                </c:pt>
                <c:pt idx="341">
                  <c:v>0.72813278746155097</c:v>
                </c:pt>
                <c:pt idx="342">
                  <c:v>0.73316495841782248</c:v>
                </c:pt>
                <c:pt idx="343">
                  <c:v>0.73081357883935361</c:v>
                </c:pt>
                <c:pt idx="344">
                  <c:v>0.7306135714666373</c:v>
                </c:pt>
                <c:pt idx="345">
                  <c:v>0.72754281016778832</c:v>
                </c:pt>
                <c:pt idx="346">
                  <c:v>0.719261159417101</c:v>
                </c:pt>
                <c:pt idx="347">
                  <c:v>0.7122087615346504</c:v>
                </c:pt>
                <c:pt idx="348">
                  <c:v>0.71287781471297673</c:v>
                </c:pt>
                <c:pt idx="349">
                  <c:v>0.70289270705225027</c:v>
                </c:pt>
                <c:pt idx="350">
                  <c:v>0.70910452857338424</c:v>
                </c:pt>
                <c:pt idx="351">
                  <c:v>0.70750431647023726</c:v>
                </c:pt>
                <c:pt idx="352">
                  <c:v>0.69385085645995392</c:v>
                </c:pt>
                <c:pt idx="353">
                  <c:v>0.68851717527116874</c:v>
                </c:pt>
                <c:pt idx="354">
                  <c:v>0.69651416369316155</c:v>
                </c:pt>
                <c:pt idx="355">
                  <c:v>0.6994014556051702</c:v>
                </c:pt>
                <c:pt idx="356">
                  <c:v>0.68632207849962223</c:v>
                </c:pt>
                <c:pt idx="357">
                  <c:v>0.68654717043285984</c:v>
                </c:pt>
                <c:pt idx="358">
                  <c:v>0.68688590560246654</c:v>
                </c:pt>
                <c:pt idx="359">
                  <c:v>0.71585602183823605</c:v>
                </c:pt>
                <c:pt idx="360">
                  <c:v>0.72599719696847553</c:v>
                </c:pt>
                <c:pt idx="361">
                  <c:v>0.74085642746674807</c:v>
                </c:pt>
                <c:pt idx="362">
                  <c:v>0.74531297997452151</c:v>
                </c:pt>
                <c:pt idx="363">
                  <c:v>0.78670534991938335</c:v>
                </c:pt>
                <c:pt idx="364">
                  <c:v>0.77143237936029452</c:v>
                </c:pt>
                <c:pt idx="365">
                  <c:v>0.78380060161607668</c:v>
                </c:pt>
                <c:pt idx="366">
                  <c:v>0.79243852540142556</c:v>
                </c:pt>
                <c:pt idx="367">
                  <c:v>0.79564418037986318</c:v>
                </c:pt>
                <c:pt idx="368">
                  <c:v>0.78589965010323626</c:v>
                </c:pt>
                <c:pt idx="369">
                  <c:v>0.76368608185004561</c:v>
                </c:pt>
                <c:pt idx="370">
                  <c:v>0.7527190477447494</c:v>
                </c:pt>
                <c:pt idx="371">
                  <c:v>0.74040922932740894</c:v>
                </c:pt>
                <c:pt idx="372">
                  <c:v>0.69966414489433237</c:v>
                </c:pt>
                <c:pt idx="373">
                  <c:v>0.71314358034539327</c:v>
                </c:pt>
                <c:pt idx="374">
                  <c:v>0.7320780551556304</c:v>
                </c:pt>
                <c:pt idx="375">
                  <c:v>0.73877517782052005</c:v>
                </c:pt>
                <c:pt idx="376">
                  <c:v>0.73762803347538852</c:v>
                </c:pt>
                <c:pt idx="377">
                  <c:v>0.73775200335272129</c:v>
                </c:pt>
                <c:pt idx="378">
                  <c:v>0.6872948242899436</c:v>
                </c:pt>
                <c:pt idx="379">
                  <c:v>0.69442308989804025</c:v>
                </c:pt>
                <c:pt idx="380">
                  <c:v>0.6969528835349601</c:v>
                </c:pt>
                <c:pt idx="381">
                  <c:v>0.68519559259632679</c:v>
                </c:pt>
                <c:pt idx="382">
                  <c:v>0.68944561541701532</c:v>
                </c:pt>
                <c:pt idx="383">
                  <c:v>0.64242881569616528</c:v>
                </c:pt>
                <c:pt idx="384">
                  <c:v>0.64742645073258498</c:v>
                </c:pt>
                <c:pt idx="385">
                  <c:v>0.63915705216698937</c:v>
                </c:pt>
                <c:pt idx="386">
                  <c:v>0.62849077649995655</c:v>
                </c:pt>
                <c:pt idx="387">
                  <c:v>0.62711788832850457</c:v>
                </c:pt>
                <c:pt idx="388">
                  <c:v>0.56702645776746452</c:v>
                </c:pt>
                <c:pt idx="389">
                  <c:v>0.57024040036596035</c:v>
                </c:pt>
                <c:pt idx="390">
                  <c:v>0.5809187323129581</c:v>
                </c:pt>
                <c:pt idx="391">
                  <c:v>0.57529929775202948</c:v>
                </c:pt>
                <c:pt idx="392">
                  <c:v>0.57956948899418193</c:v>
                </c:pt>
                <c:pt idx="393">
                  <c:v>0.56009783980012395</c:v>
                </c:pt>
                <c:pt idx="394">
                  <c:v>0.53975446291186679</c:v>
                </c:pt>
                <c:pt idx="395">
                  <c:v>0.55183725627209568</c:v>
                </c:pt>
                <c:pt idx="396">
                  <c:v>0.55279611105912285</c:v>
                </c:pt>
                <c:pt idx="397">
                  <c:v>0.566337407044751</c:v>
                </c:pt>
                <c:pt idx="398">
                  <c:v>0.57988680421767624</c:v>
                </c:pt>
                <c:pt idx="399">
                  <c:v>0.57409302845021748</c:v>
                </c:pt>
                <c:pt idx="400">
                  <c:v>0.57653951125671443</c:v>
                </c:pt>
                <c:pt idx="401">
                  <c:v>0.57591130055595918</c:v>
                </c:pt>
                <c:pt idx="402">
                  <c:v>0.56746025699478475</c:v>
                </c:pt>
                <c:pt idx="403">
                  <c:v>0.56711947001042162</c:v>
                </c:pt>
                <c:pt idx="404">
                  <c:v>0.57004171429134354</c:v>
                </c:pt>
                <c:pt idx="405">
                  <c:v>0.57397664693366113</c:v>
                </c:pt>
                <c:pt idx="406">
                  <c:v>0.57358238223747771</c:v>
                </c:pt>
                <c:pt idx="407">
                  <c:v>0.57628638927499853</c:v>
                </c:pt>
                <c:pt idx="408">
                  <c:v>0.58024622535568593</c:v>
                </c:pt>
                <c:pt idx="409">
                  <c:v>0.58772895775609224</c:v>
                </c:pt>
                <c:pt idx="410">
                  <c:v>0.5978225126177017</c:v>
                </c:pt>
                <c:pt idx="411">
                  <c:v>0.59156897524750962</c:v>
                </c:pt>
                <c:pt idx="412">
                  <c:v>0.58547060015934382</c:v>
                </c:pt>
                <c:pt idx="413">
                  <c:v>0.55684093533577372</c:v>
                </c:pt>
                <c:pt idx="414">
                  <c:v>0.54216206371433384</c:v>
                </c:pt>
                <c:pt idx="415">
                  <c:v>0.5422391616751816</c:v>
                </c:pt>
                <c:pt idx="416">
                  <c:v>0.52313304771653835</c:v>
                </c:pt>
                <c:pt idx="417">
                  <c:v>0.52590525978274927</c:v>
                </c:pt>
                <c:pt idx="418">
                  <c:v>0.52346142501532811</c:v>
                </c:pt>
                <c:pt idx="419">
                  <c:v>0.52209499711964902</c:v>
                </c:pt>
                <c:pt idx="420">
                  <c:v>0.51177209333766061</c:v>
                </c:pt>
                <c:pt idx="421">
                  <c:v>0.52326627784237256</c:v>
                </c:pt>
                <c:pt idx="422">
                  <c:v>0.53293841780933882</c:v>
                </c:pt>
                <c:pt idx="423">
                  <c:v>0.56451622092788634</c:v>
                </c:pt>
                <c:pt idx="424">
                  <c:v>0.57283803577600523</c:v>
                </c:pt>
                <c:pt idx="425">
                  <c:v>0.59035715494109142</c:v>
                </c:pt>
                <c:pt idx="426">
                  <c:v>0.59010768756804377</c:v>
                </c:pt>
                <c:pt idx="427">
                  <c:v>0.58432029302898802</c:v>
                </c:pt>
                <c:pt idx="428">
                  <c:v>0.54051665469622356</c:v>
                </c:pt>
                <c:pt idx="429">
                  <c:v>0.52719758960671748</c:v>
                </c:pt>
                <c:pt idx="430">
                  <c:v>0.54762431550610113</c:v>
                </c:pt>
                <c:pt idx="431">
                  <c:v>0.59137716097098469</c:v>
                </c:pt>
                <c:pt idx="432">
                  <c:v>0.55625968012756399</c:v>
                </c:pt>
                <c:pt idx="433">
                  <c:v>0.55080679561126822</c:v>
                </c:pt>
                <c:pt idx="434">
                  <c:v>0.53562080075666274</c:v>
                </c:pt>
                <c:pt idx="435">
                  <c:v>0.5230774232923594</c:v>
                </c:pt>
                <c:pt idx="436">
                  <c:v>0.56573804842507602</c:v>
                </c:pt>
                <c:pt idx="437">
                  <c:v>0.54172721041527538</c:v>
                </c:pt>
                <c:pt idx="438">
                  <c:v>0.55804885259461545</c:v>
                </c:pt>
                <c:pt idx="439">
                  <c:v>0.56502097652738503</c:v>
                </c:pt>
                <c:pt idx="440">
                  <c:v>0.56362802461096861</c:v>
                </c:pt>
                <c:pt idx="441">
                  <c:v>0.60434816440456762</c:v>
                </c:pt>
                <c:pt idx="442">
                  <c:v>0.60067011559105876</c:v>
                </c:pt>
                <c:pt idx="443">
                  <c:v>0.59652520096754036</c:v>
                </c:pt>
                <c:pt idx="444">
                  <c:v>0.58821850347076765</c:v>
                </c:pt>
                <c:pt idx="445">
                  <c:v>0.59846041070169798</c:v>
                </c:pt>
                <c:pt idx="446">
                  <c:v>0.59695414279747372</c:v>
                </c:pt>
                <c:pt idx="447">
                  <c:v>0.62862844453700784</c:v>
                </c:pt>
                <c:pt idx="448">
                  <c:v>0.60596597065239854</c:v>
                </c:pt>
                <c:pt idx="449">
                  <c:v>0.60522919150321375</c:v>
                </c:pt>
                <c:pt idx="450">
                  <c:v>0.60854815521651651</c:v>
                </c:pt>
                <c:pt idx="451">
                  <c:v>0.59521911692376983</c:v>
                </c:pt>
                <c:pt idx="452">
                  <c:v>0.57429171757879161</c:v>
                </c:pt>
                <c:pt idx="453">
                  <c:v>0.57135919872635477</c:v>
                </c:pt>
                <c:pt idx="454">
                  <c:v>0.57435512856446025</c:v>
                </c:pt>
                <c:pt idx="455">
                  <c:v>0.58653435944537025</c:v>
                </c:pt>
                <c:pt idx="456">
                  <c:v>0.58628401753074544</c:v>
                </c:pt>
                <c:pt idx="457">
                  <c:v>0.59243658972670321</c:v>
                </c:pt>
                <c:pt idx="458">
                  <c:v>0.59394348295099453</c:v>
                </c:pt>
                <c:pt idx="459">
                  <c:v>0.59310965697847629</c:v>
                </c:pt>
                <c:pt idx="460">
                  <c:v>0.58008714534251593</c:v>
                </c:pt>
                <c:pt idx="461">
                  <c:v>0.57942494004612344</c:v>
                </c:pt>
                <c:pt idx="462">
                  <c:v>0.57922966277871701</c:v>
                </c:pt>
                <c:pt idx="463">
                  <c:v>0.5889200386595036</c:v>
                </c:pt>
                <c:pt idx="464">
                  <c:v>0.5867224275498365</c:v>
                </c:pt>
                <c:pt idx="465">
                  <c:v>0.58206539072736063</c:v>
                </c:pt>
                <c:pt idx="466">
                  <c:v>0.63061532240136797</c:v>
                </c:pt>
                <c:pt idx="467">
                  <c:v>0.64682595845829816</c:v>
                </c:pt>
                <c:pt idx="468">
                  <c:v>0.64672050523027447</c:v>
                </c:pt>
                <c:pt idx="469">
                  <c:v>0.65313000961795631</c:v>
                </c:pt>
                <c:pt idx="470">
                  <c:v>0.65491720448252488</c:v>
                </c:pt>
                <c:pt idx="471">
                  <c:v>0.65083939725275264</c:v>
                </c:pt>
                <c:pt idx="472">
                  <c:v>0.65337168639918297</c:v>
                </c:pt>
                <c:pt idx="473">
                  <c:v>0.67975032901265642</c:v>
                </c:pt>
                <c:pt idx="474">
                  <c:v>0.68037947144261735</c:v>
                </c:pt>
                <c:pt idx="475">
                  <c:v>0.68641307331630563</c:v>
                </c:pt>
                <c:pt idx="476">
                  <c:v>0.65675675859072069</c:v>
                </c:pt>
                <c:pt idx="477">
                  <c:v>0.65616571593995687</c:v>
                </c:pt>
                <c:pt idx="478">
                  <c:v>0.68324740828769082</c:v>
                </c:pt>
                <c:pt idx="479">
                  <c:v>0.66108537508491882</c:v>
                </c:pt>
                <c:pt idx="480">
                  <c:v>0.65391255992261976</c:v>
                </c:pt>
                <c:pt idx="481">
                  <c:v>0.67253689196892297</c:v>
                </c:pt>
                <c:pt idx="482">
                  <c:v>0.68071960332127368</c:v>
                </c:pt>
                <c:pt idx="483">
                  <c:v>0.64766388689547283</c:v>
                </c:pt>
                <c:pt idx="484">
                  <c:v>0.677643317745805</c:v>
                </c:pt>
                <c:pt idx="485">
                  <c:v>0.6817398201837227</c:v>
                </c:pt>
                <c:pt idx="486">
                  <c:v>0.68779627003186872</c:v>
                </c:pt>
                <c:pt idx="487">
                  <c:v>0.72136973880952027</c:v>
                </c:pt>
                <c:pt idx="488">
                  <c:v>0.74243509042557576</c:v>
                </c:pt>
                <c:pt idx="489">
                  <c:v>0.7376603763304862</c:v>
                </c:pt>
                <c:pt idx="490">
                  <c:v>0.7404858715370537</c:v>
                </c:pt>
                <c:pt idx="491">
                  <c:v>0.73815815688435238</c:v>
                </c:pt>
                <c:pt idx="492">
                  <c:v>0.72016833410439307</c:v>
                </c:pt>
                <c:pt idx="493">
                  <c:v>0.7341403013943345</c:v>
                </c:pt>
                <c:pt idx="494">
                  <c:v>0.7258007482923563</c:v>
                </c:pt>
                <c:pt idx="495">
                  <c:v>0.74012130139282306</c:v>
                </c:pt>
                <c:pt idx="496">
                  <c:v>0.74441216147104761</c:v>
                </c:pt>
                <c:pt idx="497">
                  <c:v>0.75866007706297534</c:v>
                </c:pt>
                <c:pt idx="498">
                  <c:v>0.75180577041222685</c:v>
                </c:pt>
                <c:pt idx="499">
                  <c:v>0.74202425550483186</c:v>
                </c:pt>
                <c:pt idx="500">
                  <c:v>0.73246450958520504</c:v>
                </c:pt>
                <c:pt idx="501">
                  <c:v>0.71143664506376214</c:v>
                </c:pt>
                <c:pt idx="502">
                  <c:v>0.69127893119077488</c:v>
                </c:pt>
                <c:pt idx="503">
                  <c:v>0.68166648692827148</c:v>
                </c:pt>
                <c:pt idx="504">
                  <c:v>0.69781776217544489</c:v>
                </c:pt>
                <c:pt idx="505">
                  <c:v>0.69254974842853456</c:v>
                </c:pt>
                <c:pt idx="506">
                  <c:v>0.68547020074978604</c:v>
                </c:pt>
                <c:pt idx="507">
                  <c:v>0.69144352940073084</c:v>
                </c:pt>
                <c:pt idx="508">
                  <c:v>0.69310576540656865</c:v>
                </c:pt>
                <c:pt idx="509">
                  <c:v>0.64866559661331202</c:v>
                </c:pt>
                <c:pt idx="510">
                  <c:v>0.64885649229122455</c:v>
                </c:pt>
                <c:pt idx="511">
                  <c:v>0.55965152063770396</c:v>
                </c:pt>
                <c:pt idx="512">
                  <c:v>0.56967480002968351</c:v>
                </c:pt>
                <c:pt idx="513">
                  <c:v>0.56834091277684051</c:v>
                </c:pt>
                <c:pt idx="514">
                  <c:v>0.56233394931425174</c:v>
                </c:pt>
                <c:pt idx="515">
                  <c:v>0.55236741038726278</c:v>
                </c:pt>
                <c:pt idx="516">
                  <c:v>0.52876991813683116</c:v>
                </c:pt>
                <c:pt idx="517">
                  <c:v>0.57155605156107081</c:v>
                </c:pt>
                <c:pt idx="518">
                  <c:v>0.55057696840350356</c:v>
                </c:pt>
                <c:pt idx="519">
                  <c:v>0.53586002142421185</c:v>
                </c:pt>
                <c:pt idx="520">
                  <c:v>0.50623283746507142</c:v>
                </c:pt>
                <c:pt idx="521">
                  <c:v>0.53376634091491815</c:v>
                </c:pt>
                <c:pt idx="522">
                  <c:v>0.54621603814998299</c:v>
                </c:pt>
                <c:pt idx="523">
                  <c:v>0.54485470641209655</c:v>
                </c:pt>
                <c:pt idx="524">
                  <c:v>0.54733044634179051</c:v>
                </c:pt>
                <c:pt idx="525">
                  <c:v>0.54032578731095227</c:v>
                </c:pt>
                <c:pt idx="526">
                  <c:v>0.53162205167897325</c:v>
                </c:pt>
                <c:pt idx="527">
                  <c:v>0.51398310111227008</c:v>
                </c:pt>
                <c:pt idx="528">
                  <c:v>0.50930539776159478</c:v>
                </c:pt>
                <c:pt idx="529">
                  <c:v>0.51445172628332192</c:v>
                </c:pt>
                <c:pt idx="530">
                  <c:v>0.51662327879217118</c:v>
                </c:pt>
                <c:pt idx="531">
                  <c:v>0.4671794644799806</c:v>
                </c:pt>
                <c:pt idx="532">
                  <c:v>0.47568401442390906</c:v>
                </c:pt>
                <c:pt idx="533">
                  <c:v>0.4796304856609907</c:v>
                </c:pt>
                <c:pt idx="534">
                  <c:v>0.47347670504308853</c:v>
                </c:pt>
                <c:pt idx="535">
                  <c:v>0.4597029133700084</c:v>
                </c:pt>
                <c:pt idx="536">
                  <c:v>0.45816005581787261</c:v>
                </c:pt>
                <c:pt idx="537">
                  <c:v>0.44808505123691295</c:v>
                </c:pt>
                <c:pt idx="538">
                  <c:v>0.4361119997236324</c:v>
                </c:pt>
                <c:pt idx="539">
                  <c:v>0.43216614510076179</c:v>
                </c:pt>
                <c:pt idx="540">
                  <c:v>0.43488584233528887</c:v>
                </c:pt>
                <c:pt idx="541">
                  <c:v>0.43510435811094672</c:v>
                </c:pt>
                <c:pt idx="542">
                  <c:v>0.4508185280574214</c:v>
                </c:pt>
                <c:pt idx="543">
                  <c:v>0.44456145552432047</c:v>
                </c:pt>
                <c:pt idx="544">
                  <c:v>0.46495292290108997</c:v>
                </c:pt>
                <c:pt idx="545">
                  <c:v>0.47298920974477515</c:v>
                </c:pt>
                <c:pt idx="546">
                  <c:v>0.46019120282840004</c:v>
                </c:pt>
                <c:pt idx="547">
                  <c:v>0.43323281191526242</c:v>
                </c:pt>
                <c:pt idx="548">
                  <c:v>0.40123216840764236</c:v>
                </c:pt>
                <c:pt idx="549">
                  <c:v>0.38436709276538483</c:v>
                </c:pt>
                <c:pt idx="550">
                  <c:v>0.37225198726235376</c:v>
                </c:pt>
                <c:pt idx="551">
                  <c:v>0.3775124451266087</c:v>
                </c:pt>
                <c:pt idx="552">
                  <c:v>0.38481054407312715</c:v>
                </c:pt>
                <c:pt idx="553">
                  <c:v>0.39047431025515111</c:v>
                </c:pt>
                <c:pt idx="554">
                  <c:v>0.37584645563080177</c:v>
                </c:pt>
                <c:pt idx="555">
                  <c:v>0.3959568732483682</c:v>
                </c:pt>
                <c:pt idx="556">
                  <c:v>0.39351277866945267</c:v>
                </c:pt>
                <c:pt idx="557">
                  <c:v>0.36087084890840487</c:v>
                </c:pt>
                <c:pt idx="558">
                  <c:v>0.36162886078223855</c:v>
                </c:pt>
                <c:pt idx="559">
                  <c:v>0.38553195844734806</c:v>
                </c:pt>
                <c:pt idx="560">
                  <c:v>0.3693177229229006</c:v>
                </c:pt>
                <c:pt idx="561">
                  <c:v>0.36419426535407368</c:v>
                </c:pt>
                <c:pt idx="562">
                  <c:v>0.39149705683134939</c:v>
                </c:pt>
                <c:pt idx="563">
                  <c:v>0.38207382747042229</c:v>
                </c:pt>
                <c:pt idx="564">
                  <c:v>0.47861717548106419</c:v>
                </c:pt>
                <c:pt idx="565">
                  <c:v>0.46714223257379434</c:v>
                </c:pt>
                <c:pt idx="566">
                  <c:v>0.46943080928181613</c:v>
                </c:pt>
                <c:pt idx="567">
                  <c:v>0.48582361676499897</c:v>
                </c:pt>
                <c:pt idx="568">
                  <c:v>0.47194861039895986</c:v>
                </c:pt>
                <c:pt idx="569">
                  <c:v>0.47129251687477169</c:v>
                </c:pt>
                <c:pt idx="570">
                  <c:v>0.39069044586661161</c:v>
                </c:pt>
                <c:pt idx="571">
                  <c:v>0.42551455568945745</c:v>
                </c:pt>
                <c:pt idx="572">
                  <c:v>0.45143921714819296</c:v>
                </c:pt>
                <c:pt idx="573">
                  <c:v>0.49393206309692678</c:v>
                </c:pt>
                <c:pt idx="574">
                  <c:v>0.42013544995767527</c:v>
                </c:pt>
                <c:pt idx="575">
                  <c:v>0.3932217493701225</c:v>
                </c:pt>
                <c:pt idx="576">
                  <c:v>0.38712286278938368</c:v>
                </c:pt>
                <c:pt idx="577">
                  <c:v>0.39031706668635635</c:v>
                </c:pt>
                <c:pt idx="578">
                  <c:v>0.42199844788414276</c:v>
                </c:pt>
                <c:pt idx="579">
                  <c:v>0.41222734230730584</c:v>
                </c:pt>
                <c:pt idx="580">
                  <c:v>0.43213606481529826</c:v>
                </c:pt>
                <c:pt idx="581">
                  <c:v>0.4546041624467892</c:v>
                </c:pt>
                <c:pt idx="582">
                  <c:v>0.44482478608801462</c:v>
                </c:pt>
                <c:pt idx="583">
                  <c:v>0.42679767920592288</c:v>
                </c:pt>
                <c:pt idx="584">
                  <c:v>0.4430185016901334</c:v>
                </c:pt>
                <c:pt idx="585">
                  <c:v>0.48528361271952303</c:v>
                </c:pt>
                <c:pt idx="586">
                  <c:v>0.45952647805946739</c:v>
                </c:pt>
                <c:pt idx="587">
                  <c:v>0.45988052475045016</c:v>
                </c:pt>
                <c:pt idx="588">
                  <c:v>0.49214473993515406</c:v>
                </c:pt>
                <c:pt idx="589">
                  <c:v>0.4935173851369834</c:v>
                </c:pt>
                <c:pt idx="590">
                  <c:v>0.50150771086597634</c:v>
                </c:pt>
                <c:pt idx="591">
                  <c:v>0.57230278910499122</c:v>
                </c:pt>
                <c:pt idx="592">
                  <c:v>0.5915125549296627</c:v>
                </c:pt>
                <c:pt idx="593">
                  <c:v>0.61722506212658157</c:v>
                </c:pt>
                <c:pt idx="594">
                  <c:v>0.61440107621478068</c:v>
                </c:pt>
                <c:pt idx="595">
                  <c:v>0.62374602154857695</c:v>
                </c:pt>
                <c:pt idx="596">
                  <c:v>0.62913744355777657</c:v>
                </c:pt>
                <c:pt idx="597">
                  <c:v>0.61365167912020946</c:v>
                </c:pt>
                <c:pt idx="598">
                  <c:v>0.656273670926522</c:v>
                </c:pt>
                <c:pt idx="599">
                  <c:v>0.66353578725444073</c:v>
                </c:pt>
                <c:pt idx="600">
                  <c:v>0.68205184446860911</c:v>
                </c:pt>
                <c:pt idx="601">
                  <c:v>0.69177432369403102</c:v>
                </c:pt>
                <c:pt idx="602">
                  <c:v>0.70086521585605677</c:v>
                </c:pt>
                <c:pt idx="603">
                  <c:v>0.71868684083334078</c:v>
                </c:pt>
                <c:pt idx="604">
                  <c:v>0.72238563789605503</c:v>
                </c:pt>
                <c:pt idx="605">
                  <c:v>0.72265253929603734</c:v>
                </c:pt>
                <c:pt idx="606">
                  <c:v>0.71909564469031739</c:v>
                </c:pt>
                <c:pt idx="607">
                  <c:v>0.68937487773258899</c:v>
                </c:pt>
                <c:pt idx="608">
                  <c:v>0.52047082380506149</c:v>
                </c:pt>
                <c:pt idx="609">
                  <c:v>0.54546615075222293</c:v>
                </c:pt>
                <c:pt idx="610">
                  <c:v>0.53873936501445685</c:v>
                </c:pt>
                <c:pt idx="611">
                  <c:v>0.52702963102895195</c:v>
                </c:pt>
                <c:pt idx="612">
                  <c:v>0.52362948792048236</c:v>
                </c:pt>
                <c:pt idx="613">
                  <c:v>0.53582153898848972</c:v>
                </c:pt>
                <c:pt idx="614">
                  <c:v>0.54119916426293402</c:v>
                </c:pt>
                <c:pt idx="615">
                  <c:v>0.52864016984247497</c:v>
                </c:pt>
                <c:pt idx="616">
                  <c:v>0.53513830965294762</c:v>
                </c:pt>
                <c:pt idx="617">
                  <c:v>0.51682819440608108</c:v>
                </c:pt>
                <c:pt idx="618">
                  <c:v>0.51715326734684819</c:v>
                </c:pt>
                <c:pt idx="619">
                  <c:v>0.51756914649354102</c:v>
                </c:pt>
                <c:pt idx="620">
                  <c:v>0.51024712507026027</c:v>
                </c:pt>
                <c:pt idx="621">
                  <c:v>0.53531616598611254</c:v>
                </c:pt>
                <c:pt idx="622">
                  <c:v>0.53344204745885093</c:v>
                </c:pt>
                <c:pt idx="623">
                  <c:v>0.56170514337072053</c:v>
                </c:pt>
                <c:pt idx="624">
                  <c:v>0.55922659492272475</c:v>
                </c:pt>
                <c:pt idx="625">
                  <c:v>0.55868510641989522</c:v>
                </c:pt>
                <c:pt idx="626">
                  <c:v>0.55184820158078829</c:v>
                </c:pt>
                <c:pt idx="627">
                  <c:v>0.56417921437258889</c:v>
                </c:pt>
                <c:pt idx="628">
                  <c:v>0.54389425066456865</c:v>
                </c:pt>
                <c:pt idx="629">
                  <c:v>0.50358236869600193</c:v>
                </c:pt>
                <c:pt idx="630">
                  <c:v>0.50403298453931455</c:v>
                </c:pt>
                <c:pt idx="631">
                  <c:v>0.48592373109461412</c:v>
                </c:pt>
                <c:pt idx="632">
                  <c:v>0.48828330492594885</c:v>
                </c:pt>
                <c:pt idx="633">
                  <c:v>0.47400144425935908</c:v>
                </c:pt>
                <c:pt idx="634">
                  <c:v>0.47206917891613509</c:v>
                </c:pt>
                <c:pt idx="635">
                  <c:v>0.46993551562882269</c:v>
                </c:pt>
                <c:pt idx="636">
                  <c:v>0.47695939493844036</c:v>
                </c:pt>
                <c:pt idx="637">
                  <c:v>0.47787491724555864</c:v>
                </c:pt>
                <c:pt idx="638">
                  <c:v>0.46725684124099665</c:v>
                </c:pt>
                <c:pt idx="639">
                  <c:v>0.47624865787109771</c:v>
                </c:pt>
                <c:pt idx="640">
                  <c:v>0.49650966190395779</c:v>
                </c:pt>
                <c:pt idx="641">
                  <c:v>0.49291229939694603</c:v>
                </c:pt>
                <c:pt idx="642">
                  <c:v>0.49021136137954285</c:v>
                </c:pt>
                <c:pt idx="643">
                  <c:v>0.49003582700368331</c:v>
                </c:pt>
                <c:pt idx="644">
                  <c:v>0.44083566198958668</c:v>
                </c:pt>
                <c:pt idx="645">
                  <c:v>0.44838654089647301</c:v>
                </c:pt>
                <c:pt idx="646">
                  <c:v>0.42460935246840209</c:v>
                </c:pt>
                <c:pt idx="647">
                  <c:v>0.42206566719492966</c:v>
                </c:pt>
                <c:pt idx="648">
                  <c:v>0.3975597000428015</c:v>
                </c:pt>
                <c:pt idx="649">
                  <c:v>0.40702192021264166</c:v>
                </c:pt>
                <c:pt idx="650">
                  <c:v>0.41066422083889403</c:v>
                </c:pt>
                <c:pt idx="651">
                  <c:v>0.35081843899497683</c:v>
                </c:pt>
                <c:pt idx="652">
                  <c:v>0.33152664554316935</c:v>
                </c:pt>
                <c:pt idx="653">
                  <c:v>0.32048288596003727</c:v>
                </c:pt>
                <c:pt idx="654">
                  <c:v>0.31838353829258975</c:v>
                </c:pt>
                <c:pt idx="655">
                  <c:v>0.32058926387781239</c:v>
                </c:pt>
                <c:pt idx="656">
                  <c:v>0.232341225735859</c:v>
                </c:pt>
                <c:pt idx="657">
                  <c:v>0.208350171294368</c:v>
                </c:pt>
                <c:pt idx="658">
                  <c:v>0.20593830356457432</c:v>
                </c:pt>
                <c:pt idx="659">
                  <c:v>0.19210996353988352</c:v>
                </c:pt>
                <c:pt idx="660">
                  <c:v>0.2638456983168071</c:v>
                </c:pt>
                <c:pt idx="661">
                  <c:v>0.46634030045196267</c:v>
                </c:pt>
                <c:pt idx="662">
                  <c:v>0.45255579884058017</c:v>
                </c:pt>
                <c:pt idx="663">
                  <c:v>0.46108816090802562</c:v>
                </c:pt>
                <c:pt idx="664">
                  <c:v>0.48107859490835664</c:v>
                </c:pt>
                <c:pt idx="665">
                  <c:v>0.48830739734004069</c:v>
                </c:pt>
                <c:pt idx="666">
                  <c:v>0.46466659461341325</c:v>
                </c:pt>
                <c:pt idx="667">
                  <c:v>0.46023339524560652</c:v>
                </c:pt>
                <c:pt idx="668">
                  <c:v>0.47427115337540154</c:v>
                </c:pt>
                <c:pt idx="669">
                  <c:v>0.48883432120617198</c:v>
                </c:pt>
                <c:pt idx="670">
                  <c:v>0.4994799618679332</c:v>
                </c:pt>
                <c:pt idx="671">
                  <c:v>0.49128538482153905</c:v>
                </c:pt>
                <c:pt idx="672">
                  <c:v>0.5100447910222986</c:v>
                </c:pt>
                <c:pt idx="673">
                  <c:v>0.56843398818081436</c:v>
                </c:pt>
                <c:pt idx="674">
                  <c:v>0.56548218201792066</c:v>
                </c:pt>
                <c:pt idx="675">
                  <c:v>0.53976810669356956</c:v>
                </c:pt>
                <c:pt idx="676">
                  <c:v>0.48947949316455897</c:v>
                </c:pt>
                <c:pt idx="677">
                  <c:v>0.50238588649106941</c:v>
                </c:pt>
                <c:pt idx="678">
                  <c:v>0.52327850038370871</c:v>
                </c:pt>
                <c:pt idx="679">
                  <c:v>0.53084088969143495</c:v>
                </c:pt>
                <c:pt idx="680">
                  <c:v>0.54016190436618128</c:v>
                </c:pt>
                <c:pt idx="681">
                  <c:v>0.55632272902483182</c:v>
                </c:pt>
                <c:pt idx="682">
                  <c:v>0.62704978790004395</c:v>
                </c:pt>
                <c:pt idx="683">
                  <c:v>0.63109222835789003</c:v>
                </c:pt>
                <c:pt idx="684">
                  <c:v>0.6369681610000022</c:v>
                </c:pt>
                <c:pt idx="685">
                  <c:v>0.63617669143932176</c:v>
                </c:pt>
                <c:pt idx="686">
                  <c:v>0.61811538100141183</c:v>
                </c:pt>
                <c:pt idx="687">
                  <c:v>0.58513550802818848</c:v>
                </c:pt>
                <c:pt idx="688">
                  <c:v>0.55258790657781554</c:v>
                </c:pt>
                <c:pt idx="689">
                  <c:v>0.55330569041014122</c:v>
                </c:pt>
                <c:pt idx="690">
                  <c:v>0.56996275607035363</c:v>
                </c:pt>
                <c:pt idx="691">
                  <c:v>0.57184153615347044</c:v>
                </c:pt>
                <c:pt idx="692">
                  <c:v>0.59092008216474423</c:v>
                </c:pt>
                <c:pt idx="693">
                  <c:v>0.55623172681041366</c:v>
                </c:pt>
                <c:pt idx="694">
                  <c:v>0.55640216574132351</c:v>
                </c:pt>
                <c:pt idx="695">
                  <c:v>0.55949758994803467</c:v>
                </c:pt>
                <c:pt idx="696">
                  <c:v>0.59148801585645483</c:v>
                </c:pt>
                <c:pt idx="697">
                  <c:v>0.58908224754785654</c:v>
                </c:pt>
                <c:pt idx="698">
                  <c:v>0.57415685417584561</c:v>
                </c:pt>
                <c:pt idx="699">
                  <c:v>0.57641682381009951</c:v>
                </c:pt>
                <c:pt idx="700">
                  <c:v>0.56497792012967207</c:v>
                </c:pt>
                <c:pt idx="701">
                  <c:v>0.58847821134719303</c:v>
                </c:pt>
                <c:pt idx="702">
                  <c:v>0.58450071851556018</c:v>
                </c:pt>
                <c:pt idx="703">
                  <c:v>0.57757783039324839</c:v>
                </c:pt>
                <c:pt idx="704">
                  <c:v>0.59547821434171688</c:v>
                </c:pt>
                <c:pt idx="705">
                  <c:v>0.63597108791093682</c:v>
                </c:pt>
                <c:pt idx="706">
                  <c:v>0.63007533747964262</c:v>
                </c:pt>
                <c:pt idx="707">
                  <c:v>0.64364967798465045</c:v>
                </c:pt>
                <c:pt idx="708">
                  <c:v>0.64140373886690161</c:v>
                </c:pt>
                <c:pt idx="709">
                  <c:v>0.64320220020779151</c:v>
                </c:pt>
                <c:pt idx="710">
                  <c:v>0.67320094555720011</c:v>
                </c:pt>
                <c:pt idx="711">
                  <c:v>0.67278080564127851</c:v>
                </c:pt>
                <c:pt idx="712">
                  <c:v>0.67237063887605031</c:v>
                </c:pt>
                <c:pt idx="713">
                  <c:v>0.69154347550409989</c:v>
                </c:pt>
                <c:pt idx="714">
                  <c:v>0.69201016866876597</c:v>
                </c:pt>
                <c:pt idx="715">
                  <c:v>0.69207877493181946</c:v>
                </c:pt>
                <c:pt idx="716">
                  <c:v>0.69345214472739058</c:v>
                </c:pt>
                <c:pt idx="717">
                  <c:v>0.70059121002523772</c:v>
                </c:pt>
                <c:pt idx="718">
                  <c:v>0.70531255601018417</c:v>
                </c:pt>
                <c:pt idx="719">
                  <c:v>0.7060429300963097</c:v>
                </c:pt>
                <c:pt idx="720">
                  <c:v>0.71743505583479217</c:v>
                </c:pt>
                <c:pt idx="721">
                  <c:v>0.70018742342334372</c:v>
                </c:pt>
                <c:pt idx="722">
                  <c:v>0.70043239290884418</c:v>
                </c:pt>
                <c:pt idx="723">
                  <c:v>0.70687353711519973</c:v>
                </c:pt>
                <c:pt idx="724">
                  <c:v>0.71034884532022213</c:v>
                </c:pt>
                <c:pt idx="725">
                  <c:v>0.71097236440867273</c:v>
                </c:pt>
                <c:pt idx="726">
                  <c:v>0.68686688174454935</c:v>
                </c:pt>
                <c:pt idx="727">
                  <c:v>0.70446328757873056</c:v>
                </c:pt>
                <c:pt idx="728">
                  <c:v>0.72900219625259044</c:v>
                </c:pt>
                <c:pt idx="729">
                  <c:v>0.75577001614411321</c:v>
                </c:pt>
                <c:pt idx="730">
                  <c:v>0.76004032549240574</c:v>
                </c:pt>
                <c:pt idx="731">
                  <c:v>0.75756507606277856</c:v>
                </c:pt>
                <c:pt idx="732">
                  <c:v>0.77215978327902235</c:v>
                </c:pt>
                <c:pt idx="733">
                  <c:v>0.77257143384580573</c:v>
                </c:pt>
                <c:pt idx="734">
                  <c:v>0.77788725684154247</c:v>
                </c:pt>
                <c:pt idx="735">
                  <c:v>0.77857113072109518</c:v>
                </c:pt>
                <c:pt idx="736">
                  <c:v>0.78109799859968876</c:v>
                </c:pt>
                <c:pt idx="737">
                  <c:v>0.77854158127816697</c:v>
                </c:pt>
                <c:pt idx="738">
                  <c:v>0.78142830907594507</c:v>
                </c:pt>
                <c:pt idx="739">
                  <c:v>0.78335706503305069</c:v>
                </c:pt>
                <c:pt idx="740">
                  <c:v>0.79219670882451509</c:v>
                </c:pt>
                <c:pt idx="741">
                  <c:v>0.81907415550669394</c:v>
                </c:pt>
                <c:pt idx="742">
                  <c:v>0.81963924041689085</c:v>
                </c:pt>
                <c:pt idx="743">
                  <c:v>0.81117401888634955</c:v>
                </c:pt>
                <c:pt idx="744">
                  <c:v>0.81321350623412769</c:v>
                </c:pt>
                <c:pt idx="745">
                  <c:v>0.8085826897351468</c:v>
                </c:pt>
                <c:pt idx="746">
                  <c:v>0.8163750350636505</c:v>
                </c:pt>
                <c:pt idx="747">
                  <c:v>0.77855650112330765</c:v>
                </c:pt>
                <c:pt idx="748">
                  <c:v>0.78864918424494368</c:v>
                </c:pt>
                <c:pt idx="749">
                  <c:v>0.7041266758887107</c:v>
                </c:pt>
                <c:pt idx="750">
                  <c:v>0.69703791514570734</c:v>
                </c:pt>
                <c:pt idx="751">
                  <c:v>0.7135044621378962</c:v>
                </c:pt>
                <c:pt idx="752">
                  <c:v>0.7031837882969737</c:v>
                </c:pt>
                <c:pt idx="753">
                  <c:v>0.69381687603791065</c:v>
                </c:pt>
                <c:pt idx="754">
                  <c:v>0.66061315966596712</c:v>
                </c:pt>
                <c:pt idx="755">
                  <c:v>0.6885636071113167</c:v>
                </c:pt>
                <c:pt idx="756">
                  <c:v>0.70923668072391466</c:v>
                </c:pt>
                <c:pt idx="757">
                  <c:v>0.71190804031409938</c:v>
                </c:pt>
                <c:pt idx="758">
                  <c:v>0.72466853837218748</c:v>
                </c:pt>
                <c:pt idx="759">
                  <c:v>0.73008531673876143</c:v>
                </c:pt>
                <c:pt idx="760">
                  <c:v>0.75392269729588524</c:v>
                </c:pt>
                <c:pt idx="761">
                  <c:v>0.74762183409718697</c:v>
                </c:pt>
                <c:pt idx="762">
                  <c:v>0.75449988546017599</c:v>
                </c:pt>
                <c:pt idx="763">
                  <c:v>0.74976693390469118</c:v>
                </c:pt>
                <c:pt idx="764">
                  <c:v>0.75465670195818646</c:v>
                </c:pt>
                <c:pt idx="765">
                  <c:v>0.75438823044066661</c:v>
                </c:pt>
                <c:pt idx="766">
                  <c:v>0.76393933097404865</c:v>
                </c:pt>
                <c:pt idx="767">
                  <c:v>0.76429188329445674</c:v>
                </c:pt>
                <c:pt idx="768">
                  <c:v>0.76736088120302848</c:v>
                </c:pt>
                <c:pt idx="769">
                  <c:v>0.76663988135775785</c:v>
                </c:pt>
                <c:pt idx="770">
                  <c:v>0.76351577703858309</c:v>
                </c:pt>
                <c:pt idx="771">
                  <c:v>0.76381303731335548</c:v>
                </c:pt>
                <c:pt idx="772">
                  <c:v>0.7691173725253998</c:v>
                </c:pt>
                <c:pt idx="773">
                  <c:v>0.76579934584950993</c:v>
                </c:pt>
                <c:pt idx="774">
                  <c:v>0.77279676362892347</c:v>
                </c:pt>
                <c:pt idx="775">
                  <c:v>0.77158891270066876</c:v>
                </c:pt>
                <c:pt idx="776">
                  <c:v>0.7743226391707082</c:v>
                </c:pt>
                <c:pt idx="777">
                  <c:v>0.7728737223200246</c:v>
                </c:pt>
                <c:pt idx="778">
                  <c:v>0.77096389858608305</c:v>
                </c:pt>
                <c:pt idx="779">
                  <c:v>0.77230063074024369</c:v>
                </c:pt>
                <c:pt idx="780">
                  <c:v>0.7695795278915295</c:v>
                </c:pt>
                <c:pt idx="781">
                  <c:v>0.76678974579450199</c:v>
                </c:pt>
                <c:pt idx="782">
                  <c:v>0.75550584146593891</c:v>
                </c:pt>
                <c:pt idx="783">
                  <c:v>0.75403431360207895</c:v>
                </c:pt>
                <c:pt idx="784">
                  <c:v>0.75473827068146682</c:v>
                </c:pt>
                <c:pt idx="785">
                  <c:v>0.75459601005599508</c:v>
                </c:pt>
                <c:pt idx="786">
                  <c:v>0.76691899714336775</c:v>
                </c:pt>
                <c:pt idx="787">
                  <c:v>0.76690488720791994</c:v>
                </c:pt>
                <c:pt idx="788">
                  <c:v>0.75783346455934542</c:v>
                </c:pt>
                <c:pt idx="789">
                  <c:v>0.75621006388664025</c:v>
                </c:pt>
                <c:pt idx="790">
                  <c:v>0.75408031860169433</c:v>
                </c:pt>
                <c:pt idx="791">
                  <c:v>0.7499951152780181</c:v>
                </c:pt>
                <c:pt idx="792">
                  <c:v>0.75355093194775025</c:v>
                </c:pt>
                <c:pt idx="793">
                  <c:v>0.7481186019584708</c:v>
                </c:pt>
                <c:pt idx="794">
                  <c:v>0.73913997295838674</c:v>
                </c:pt>
                <c:pt idx="795">
                  <c:v>0.73381234201195455</c:v>
                </c:pt>
                <c:pt idx="796">
                  <c:v>0.73965483829199985</c:v>
                </c:pt>
                <c:pt idx="797">
                  <c:v>0.73990677029070462</c:v>
                </c:pt>
                <c:pt idx="798">
                  <c:v>0.74148938389885011</c:v>
                </c:pt>
                <c:pt idx="799">
                  <c:v>0.73814270976070129</c:v>
                </c:pt>
                <c:pt idx="800">
                  <c:v>0.75315700296576116</c:v>
                </c:pt>
                <c:pt idx="801">
                  <c:v>0.74398557668472565</c:v>
                </c:pt>
                <c:pt idx="802">
                  <c:v>0.76883949780987637</c:v>
                </c:pt>
                <c:pt idx="803">
                  <c:v>0.76569010463516918</c:v>
                </c:pt>
                <c:pt idx="804">
                  <c:v>0.7555633275779966</c:v>
                </c:pt>
                <c:pt idx="805">
                  <c:v>0.76428074390102796</c:v>
                </c:pt>
                <c:pt idx="806">
                  <c:v>0.77679859059142209</c:v>
                </c:pt>
                <c:pt idx="807">
                  <c:v>0.79899880918396715</c:v>
                </c:pt>
                <c:pt idx="808">
                  <c:v>0.7763796908457602</c:v>
                </c:pt>
                <c:pt idx="809">
                  <c:v>0.75780831000891347</c:v>
                </c:pt>
                <c:pt idx="810">
                  <c:v>0.75299540688180133</c:v>
                </c:pt>
                <c:pt idx="811">
                  <c:v>0.73254986059411198</c:v>
                </c:pt>
                <c:pt idx="812">
                  <c:v>0.73348630641792112</c:v>
                </c:pt>
                <c:pt idx="813">
                  <c:v>0.67723383651293534</c:v>
                </c:pt>
                <c:pt idx="814">
                  <c:v>0.69833694516155431</c:v>
                </c:pt>
                <c:pt idx="815">
                  <c:v>0.68748348597429709</c:v>
                </c:pt>
                <c:pt idx="816">
                  <c:v>0.68858822453955193</c:v>
                </c:pt>
                <c:pt idx="817">
                  <c:v>0.68134073744214552</c:v>
                </c:pt>
                <c:pt idx="818">
                  <c:v>0.63561922971301466</c:v>
                </c:pt>
                <c:pt idx="819">
                  <c:v>0.60071032927535917</c:v>
                </c:pt>
                <c:pt idx="820">
                  <c:v>0.6157117441789326</c:v>
                </c:pt>
                <c:pt idx="821">
                  <c:v>0.60113662131200829</c:v>
                </c:pt>
                <c:pt idx="822">
                  <c:v>0.60054196988809005</c:v>
                </c:pt>
                <c:pt idx="823">
                  <c:v>0.60029131606217956</c:v>
                </c:pt>
                <c:pt idx="824">
                  <c:v>0.60066440748989469</c:v>
                </c:pt>
                <c:pt idx="825">
                  <c:v>0.58697516901388103</c:v>
                </c:pt>
                <c:pt idx="826">
                  <c:v>0.59354034223687258</c:v>
                </c:pt>
                <c:pt idx="827">
                  <c:v>0.59845925740506467</c:v>
                </c:pt>
                <c:pt idx="828">
                  <c:v>0.59734463331239418</c:v>
                </c:pt>
                <c:pt idx="829">
                  <c:v>0.58700619559508349</c:v>
                </c:pt>
                <c:pt idx="830">
                  <c:v>0.58961801265146285</c:v>
                </c:pt>
                <c:pt idx="831">
                  <c:v>0.59029259670983847</c:v>
                </c:pt>
                <c:pt idx="832">
                  <c:v>0.58309932070307025</c:v>
                </c:pt>
                <c:pt idx="833">
                  <c:v>0.58123445591070877</c:v>
                </c:pt>
                <c:pt idx="834">
                  <c:v>0.58815333492640864</c:v>
                </c:pt>
                <c:pt idx="835">
                  <c:v>0.60348495986393669</c:v>
                </c:pt>
                <c:pt idx="836">
                  <c:v>0.60421215231424075</c:v>
                </c:pt>
                <c:pt idx="837">
                  <c:v>0.60061304933544823</c:v>
                </c:pt>
                <c:pt idx="838">
                  <c:v>0.59747543300607253</c:v>
                </c:pt>
                <c:pt idx="839">
                  <c:v>0.54148726950895565</c:v>
                </c:pt>
                <c:pt idx="840">
                  <c:v>0.53514139996843046</c:v>
                </c:pt>
                <c:pt idx="841">
                  <c:v>0.54738393436273436</c:v>
                </c:pt>
                <c:pt idx="842">
                  <c:v>0.5552277466311939</c:v>
                </c:pt>
                <c:pt idx="843">
                  <c:v>0.5202223925374434</c:v>
                </c:pt>
                <c:pt idx="844">
                  <c:v>0.52501058986334914</c:v>
                </c:pt>
                <c:pt idx="845">
                  <c:v>0.52494108601557532</c:v>
                </c:pt>
                <c:pt idx="846">
                  <c:v>0.52634868983342253</c:v>
                </c:pt>
                <c:pt idx="847">
                  <c:v>0.53663470902635302</c:v>
                </c:pt>
                <c:pt idx="848">
                  <c:v>0.49708103084966776</c:v>
                </c:pt>
                <c:pt idx="849">
                  <c:v>0.50595719792366856</c:v>
                </c:pt>
                <c:pt idx="850">
                  <c:v>0.49800450794940454</c:v>
                </c:pt>
                <c:pt idx="851">
                  <c:v>0.48537199856803886</c:v>
                </c:pt>
                <c:pt idx="852">
                  <c:v>0.46444883541904597</c:v>
                </c:pt>
                <c:pt idx="853">
                  <c:v>0.48009567083923094</c:v>
                </c:pt>
                <c:pt idx="854">
                  <c:v>0.47629070217727604</c:v>
                </c:pt>
                <c:pt idx="855">
                  <c:v>0.50684781827553804</c:v>
                </c:pt>
                <c:pt idx="856">
                  <c:v>0.52672594854523114</c:v>
                </c:pt>
                <c:pt idx="857">
                  <c:v>0.5164139643933352</c:v>
                </c:pt>
                <c:pt idx="858">
                  <c:v>0.54613215475675492</c:v>
                </c:pt>
                <c:pt idx="859">
                  <c:v>0.54077251740012511</c:v>
                </c:pt>
                <c:pt idx="860">
                  <c:v>0.52910879095765639</c:v>
                </c:pt>
                <c:pt idx="861">
                  <c:v>0.54905692582166565</c:v>
                </c:pt>
                <c:pt idx="862">
                  <c:v>0.48607133119410839</c:v>
                </c:pt>
                <c:pt idx="863">
                  <c:v>0.48960644202755538</c:v>
                </c:pt>
                <c:pt idx="864">
                  <c:v>0.49974715834947042</c:v>
                </c:pt>
                <c:pt idx="865">
                  <c:v>0.49313808937475928</c:v>
                </c:pt>
                <c:pt idx="866">
                  <c:v>0.50455490193896202</c:v>
                </c:pt>
                <c:pt idx="867">
                  <c:v>0.46997254436570174</c:v>
                </c:pt>
                <c:pt idx="868">
                  <c:v>0.47242856186694543</c:v>
                </c:pt>
                <c:pt idx="869">
                  <c:v>0.44717012044656618</c:v>
                </c:pt>
                <c:pt idx="870">
                  <c:v>0.44053908125324293</c:v>
                </c:pt>
                <c:pt idx="871">
                  <c:v>0.51953040148661678</c:v>
                </c:pt>
                <c:pt idx="872">
                  <c:v>0.53083148613198528</c:v>
                </c:pt>
                <c:pt idx="873">
                  <c:v>0.56688580542183642</c:v>
                </c:pt>
                <c:pt idx="874">
                  <c:v>0.53332301699782336</c:v>
                </c:pt>
                <c:pt idx="875">
                  <c:v>0.51640191812256453</c:v>
                </c:pt>
                <c:pt idx="876">
                  <c:v>0.54866126020708028</c:v>
                </c:pt>
                <c:pt idx="877">
                  <c:v>0.53601040154841928</c:v>
                </c:pt>
                <c:pt idx="878">
                  <c:v>0.53769352587904173</c:v>
                </c:pt>
                <c:pt idx="879">
                  <c:v>0.55511715736548861</c:v>
                </c:pt>
                <c:pt idx="880">
                  <c:v>0.52712925844125502</c:v>
                </c:pt>
                <c:pt idx="881">
                  <c:v>0.52234841357718909</c:v>
                </c:pt>
                <c:pt idx="882">
                  <c:v>0.56480915803222165</c:v>
                </c:pt>
                <c:pt idx="883">
                  <c:v>0.52261614527842137</c:v>
                </c:pt>
                <c:pt idx="884">
                  <c:v>0.48662098638798956</c:v>
                </c:pt>
                <c:pt idx="885">
                  <c:v>0.48351275846121372</c:v>
                </c:pt>
                <c:pt idx="886">
                  <c:v>0.50734606068535726</c:v>
                </c:pt>
                <c:pt idx="887">
                  <c:v>0.50822876091125191</c:v>
                </c:pt>
                <c:pt idx="888">
                  <c:v>0.49879198886789561</c:v>
                </c:pt>
                <c:pt idx="889">
                  <c:v>0.50938811740687351</c:v>
                </c:pt>
                <c:pt idx="890">
                  <c:v>0.50730325942872856</c:v>
                </c:pt>
                <c:pt idx="891">
                  <c:v>0.51683507759893688</c:v>
                </c:pt>
                <c:pt idx="892">
                  <c:v>0.54016623072891579</c:v>
                </c:pt>
                <c:pt idx="893">
                  <c:v>0.52752648505614341</c:v>
                </c:pt>
                <c:pt idx="894">
                  <c:v>0.51410728428328845</c:v>
                </c:pt>
                <c:pt idx="895">
                  <c:v>0.50912488323496552</c:v>
                </c:pt>
                <c:pt idx="896">
                  <c:v>0.52389658785096793</c:v>
                </c:pt>
                <c:pt idx="897">
                  <c:v>0.52866773144444668</c:v>
                </c:pt>
                <c:pt idx="898">
                  <c:v>0.52535666317615359</c:v>
                </c:pt>
                <c:pt idx="899">
                  <c:v>0.51727954756069605</c:v>
                </c:pt>
                <c:pt idx="900">
                  <c:v>0.52373161530869816</c:v>
                </c:pt>
                <c:pt idx="901">
                  <c:v>0.56625641070327992</c:v>
                </c:pt>
                <c:pt idx="902">
                  <c:v>0.54115754945562322</c:v>
                </c:pt>
                <c:pt idx="903">
                  <c:v>0.53963888179328201</c:v>
                </c:pt>
                <c:pt idx="904">
                  <c:v>0.53632065327742773</c:v>
                </c:pt>
                <c:pt idx="905">
                  <c:v>0.55775942922248067</c:v>
                </c:pt>
                <c:pt idx="906">
                  <c:v>0.52624698199989084</c:v>
                </c:pt>
                <c:pt idx="907">
                  <c:v>0.52944879369786191</c:v>
                </c:pt>
                <c:pt idx="908">
                  <c:v>0.5489951567972825</c:v>
                </c:pt>
                <c:pt idx="909">
                  <c:v>0.54519600816843494</c:v>
                </c:pt>
                <c:pt idx="910">
                  <c:v>0.54943393412082397</c:v>
                </c:pt>
                <c:pt idx="911">
                  <c:v>0.53512749228871082</c:v>
                </c:pt>
                <c:pt idx="912">
                  <c:v>0.53573179901869594</c:v>
                </c:pt>
                <c:pt idx="913">
                  <c:v>0.53960857416474262</c:v>
                </c:pt>
                <c:pt idx="914">
                  <c:v>0.53706968173536107</c:v>
                </c:pt>
                <c:pt idx="915">
                  <c:v>0.57619633784097124</c:v>
                </c:pt>
                <c:pt idx="916">
                  <c:v>0.57480237720570038</c:v>
                </c:pt>
                <c:pt idx="917">
                  <c:v>0.55663555033074874</c:v>
                </c:pt>
                <c:pt idx="918">
                  <c:v>0.54283095017041361</c:v>
                </c:pt>
                <c:pt idx="919">
                  <c:v>0.53343202894860187</c:v>
                </c:pt>
                <c:pt idx="920">
                  <c:v>0.52002175179650256</c:v>
                </c:pt>
                <c:pt idx="921">
                  <c:v>0.52369267901103489</c:v>
                </c:pt>
                <c:pt idx="922">
                  <c:v>0.54040612988972747</c:v>
                </c:pt>
                <c:pt idx="923">
                  <c:v>0.53486955919640944</c:v>
                </c:pt>
                <c:pt idx="924">
                  <c:v>0.53925408281281606</c:v>
                </c:pt>
                <c:pt idx="925">
                  <c:v>0.53577038028328472</c:v>
                </c:pt>
                <c:pt idx="926">
                  <c:v>0.49054531406764851</c:v>
                </c:pt>
                <c:pt idx="927">
                  <c:v>0.52209003767354722</c:v>
                </c:pt>
                <c:pt idx="928">
                  <c:v>0.52236191580090185</c:v>
                </c:pt>
                <c:pt idx="929">
                  <c:v>0.50132778659479527</c:v>
                </c:pt>
                <c:pt idx="930">
                  <c:v>0.51101281201037985</c:v>
                </c:pt>
                <c:pt idx="931">
                  <c:v>0.51368198277728983</c:v>
                </c:pt>
                <c:pt idx="932">
                  <c:v>0.49029591463390415</c:v>
                </c:pt>
                <c:pt idx="933">
                  <c:v>0.48426953202122996</c:v>
                </c:pt>
                <c:pt idx="934">
                  <c:v>0.45323345078155702</c:v>
                </c:pt>
                <c:pt idx="935">
                  <c:v>0.39217035448926818</c:v>
                </c:pt>
                <c:pt idx="936">
                  <c:v>0.44181406160868186</c:v>
                </c:pt>
                <c:pt idx="937">
                  <c:v>0.48171058409811701</c:v>
                </c:pt>
                <c:pt idx="938">
                  <c:v>0.48309952760538177</c:v>
                </c:pt>
                <c:pt idx="939">
                  <c:v>0.47621776119062459</c:v>
                </c:pt>
                <c:pt idx="940">
                  <c:v>0.47628568653490794</c:v>
                </c:pt>
                <c:pt idx="941">
                  <c:v>0.4850422903796523</c:v>
                </c:pt>
                <c:pt idx="942">
                  <c:v>0.52619688489180849</c:v>
                </c:pt>
                <c:pt idx="943">
                  <c:v>0.52084016814435585</c:v>
                </c:pt>
                <c:pt idx="944">
                  <c:v>0.51947895557578505</c:v>
                </c:pt>
                <c:pt idx="945">
                  <c:v>0.48585133070477848</c:v>
                </c:pt>
                <c:pt idx="946">
                  <c:v>0.50370365048757648</c:v>
                </c:pt>
                <c:pt idx="947">
                  <c:v>0.50135145610177401</c:v>
                </c:pt>
                <c:pt idx="948">
                  <c:v>0.50533423736998651</c:v>
                </c:pt>
                <c:pt idx="949">
                  <c:v>0.47524231960726204</c:v>
                </c:pt>
                <c:pt idx="950">
                  <c:v>0.47143888591386385</c:v>
                </c:pt>
                <c:pt idx="951">
                  <c:v>0.47108960304548769</c:v>
                </c:pt>
                <c:pt idx="952">
                  <c:v>0.47188665567105459</c:v>
                </c:pt>
                <c:pt idx="953">
                  <c:v>0.44010078896429039</c:v>
                </c:pt>
                <c:pt idx="954">
                  <c:v>0.40702900086610438</c:v>
                </c:pt>
                <c:pt idx="955">
                  <c:v>0.41535490372830086</c:v>
                </c:pt>
                <c:pt idx="956">
                  <c:v>0.41021154377245417</c:v>
                </c:pt>
                <c:pt idx="957">
                  <c:v>0.46570765565869271</c:v>
                </c:pt>
                <c:pt idx="958">
                  <c:v>0.43944609887908365</c:v>
                </c:pt>
                <c:pt idx="959">
                  <c:v>0.46213473074373401</c:v>
                </c:pt>
                <c:pt idx="960">
                  <c:v>0.46401292498436919</c:v>
                </c:pt>
                <c:pt idx="961">
                  <c:v>0.43338523166578152</c:v>
                </c:pt>
                <c:pt idx="962">
                  <c:v>0.39659862207042151</c:v>
                </c:pt>
                <c:pt idx="963">
                  <c:v>0.38968723361433816</c:v>
                </c:pt>
                <c:pt idx="964">
                  <c:v>0.37726437033946164</c:v>
                </c:pt>
                <c:pt idx="965">
                  <c:v>0.38589876182802768</c:v>
                </c:pt>
                <c:pt idx="966">
                  <c:v>0.38168169959231668</c:v>
                </c:pt>
                <c:pt idx="967">
                  <c:v>0.3877220662560355</c:v>
                </c:pt>
                <c:pt idx="968">
                  <c:v>0.38259760817138527</c:v>
                </c:pt>
                <c:pt idx="969">
                  <c:v>0.38580538096072697</c:v>
                </c:pt>
                <c:pt idx="970">
                  <c:v>0.35087682621895999</c:v>
                </c:pt>
                <c:pt idx="971">
                  <c:v>0.35040374960311177</c:v>
                </c:pt>
                <c:pt idx="972">
                  <c:v>0.34500491472440248</c:v>
                </c:pt>
                <c:pt idx="973">
                  <c:v>0.39321377321896589</c:v>
                </c:pt>
                <c:pt idx="974">
                  <c:v>0.360918425419751</c:v>
                </c:pt>
                <c:pt idx="975">
                  <c:v>0.34180933736058294</c:v>
                </c:pt>
                <c:pt idx="976">
                  <c:v>0.32960227228936073</c:v>
                </c:pt>
                <c:pt idx="977">
                  <c:v>0.31406034049969528</c:v>
                </c:pt>
                <c:pt idx="978">
                  <c:v>0.30928442404950984</c:v>
                </c:pt>
                <c:pt idx="979">
                  <c:v>0.31450015087813704</c:v>
                </c:pt>
                <c:pt idx="980">
                  <c:v>0.31463103041100765</c:v>
                </c:pt>
                <c:pt idx="981">
                  <c:v>0.35189345878632222</c:v>
                </c:pt>
                <c:pt idx="982">
                  <c:v>0.35297838576992818</c:v>
                </c:pt>
                <c:pt idx="983">
                  <c:v>0.35367566748292878</c:v>
                </c:pt>
                <c:pt idx="984">
                  <c:v>0.35908376931519009</c:v>
                </c:pt>
                <c:pt idx="985">
                  <c:v>0.37445270933121494</c:v>
                </c:pt>
                <c:pt idx="986">
                  <c:v>0.3951290990936121</c:v>
                </c:pt>
                <c:pt idx="987">
                  <c:v>0.43838046055525237</c:v>
                </c:pt>
                <c:pt idx="988">
                  <c:v>0.45404352228449774</c:v>
                </c:pt>
                <c:pt idx="989">
                  <c:v>0.47418177532789141</c:v>
                </c:pt>
                <c:pt idx="990">
                  <c:v>0.49656977685370179</c:v>
                </c:pt>
                <c:pt idx="991">
                  <c:v>0.51859487641784663</c:v>
                </c:pt>
                <c:pt idx="992">
                  <c:v>0.51994854834739102</c:v>
                </c:pt>
                <c:pt idx="993">
                  <c:v>0.52066449125327696</c:v>
                </c:pt>
                <c:pt idx="994">
                  <c:v>0.52053986324494961</c:v>
                </c:pt>
                <c:pt idx="995">
                  <c:v>0.49393169880871435</c:v>
                </c:pt>
                <c:pt idx="996">
                  <c:v>0.51594802451833599</c:v>
                </c:pt>
                <c:pt idx="997">
                  <c:v>0.50105972900555995</c:v>
                </c:pt>
                <c:pt idx="998">
                  <c:v>0.50160389201391209</c:v>
                </c:pt>
                <c:pt idx="999">
                  <c:v>0.50895719668952377</c:v>
                </c:pt>
                <c:pt idx="1000">
                  <c:v>0.51763773725771511</c:v>
                </c:pt>
                <c:pt idx="1001">
                  <c:v>0.50239467162842832</c:v>
                </c:pt>
                <c:pt idx="1002">
                  <c:v>0.52008433916862917</c:v>
                </c:pt>
                <c:pt idx="1003">
                  <c:v>0.52534128510126077</c:v>
                </c:pt>
                <c:pt idx="1004">
                  <c:v>0.54851814097389384</c:v>
                </c:pt>
                <c:pt idx="1005">
                  <c:v>0.5671688996508486</c:v>
                </c:pt>
                <c:pt idx="1006">
                  <c:v>0.61093819808855698</c:v>
                </c:pt>
                <c:pt idx="1007">
                  <c:v>0.61623308260201015</c:v>
                </c:pt>
                <c:pt idx="1008">
                  <c:v>0.61648231295670164</c:v>
                </c:pt>
                <c:pt idx="1009">
                  <c:v>0.6196384603634093</c:v>
                </c:pt>
                <c:pt idx="1010">
                  <c:v>0.5869249178301098</c:v>
                </c:pt>
                <c:pt idx="1011">
                  <c:v>0.59122868735168144</c:v>
                </c:pt>
                <c:pt idx="1012">
                  <c:v>0.60351304484371493</c:v>
                </c:pt>
                <c:pt idx="1013">
                  <c:v>0.62068436928620063</c:v>
                </c:pt>
                <c:pt idx="1014">
                  <c:v>0.62824778660632563</c:v>
                </c:pt>
                <c:pt idx="1015">
                  <c:v>0.63135634320332457</c:v>
                </c:pt>
                <c:pt idx="1016">
                  <c:v>0.64526470062130659</c:v>
                </c:pt>
                <c:pt idx="1017">
                  <c:v>0.63461501660292319</c:v>
                </c:pt>
                <c:pt idx="1018">
                  <c:v>0.63558792272039355</c:v>
                </c:pt>
                <c:pt idx="1019">
                  <c:v>0.64404998773792677</c:v>
                </c:pt>
                <c:pt idx="1020">
                  <c:v>0.63437427574053673</c:v>
                </c:pt>
                <c:pt idx="1021">
                  <c:v>0.63685729550924752</c:v>
                </c:pt>
                <c:pt idx="1022">
                  <c:v>0.63518599516174468</c:v>
                </c:pt>
                <c:pt idx="1023">
                  <c:v>0.63280487296282129</c:v>
                </c:pt>
                <c:pt idx="1024">
                  <c:v>0.64649709905251662</c:v>
                </c:pt>
                <c:pt idx="1025">
                  <c:v>0.64303647800949604</c:v>
                </c:pt>
                <c:pt idx="1026">
                  <c:v>0.63569414220541653</c:v>
                </c:pt>
                <c:pt idx="1027">
                  <c:v>0.68181423520034545</c:v>
                </c:pt>
                <c:pt idx="1028">
                  <c:v>0.67757878689395401</c:v>
                </c:pt>
                <c:pt idx="1029">
                  <c:v>0.71553521760924843</c:v>
                </c:pt>
                <c:pt idx="1030">
                  <c:v>0.71267957467672327</c:v>
                </c:pt>
                <c:pt idx="1031">
                  <c:v>0.72569202346000361</c:v>
                </c:pt>
                <c:pt idx="1032">
                  <c:v>0.72560486556596038</c:v>
                </c:pt>
                <c:pt idx="1033">
                  <c:v>0.73778703377453991</c:v>
                </c:pt>
                <c:pt idx="1034">
                  <c:v>0.72896854426532209</c:v>
                </c:pt>
                <c:pt idx="1035">
                  <c:v>0.70058248991035965</c:v>
                </c:pt>
                <c:pt idx="1036">
                  <c:v>0.69815496587039971</c:v>
                </c:pt>
                <c:pt idx="1037">
                  <c:v>0.6937827354951801</c:v>
                </c:pt>
                <c:pt idx="1038">
                  <c:v>0.67576842512863433</c:v>
                </c:pt>
                <c:pt idx="1039">
                  <c:v>0.67266183820856995</c:v>
                </c:pt>
                <c:pt idx="1040">
                  <c:v>0.68083602986935432</c:v>
                </c:pt>
                <c:pt idx="1041">
                  <c:v>0.66638635826896686</c:v>
                </c:pt>
                <c:pt idx="1042">
                  <c:v>0.63437578889267954</c:v>
                </c:pt>
                <c:pt idx="1043">
                  <c:v>0.62658887233316174</c:v>
                </c:pt>
                <c:pt idx="1044">
                  <c:v>0.60782011177266237</c:v>
                </c:pt>
                <c:pt idx="1045">
                  <c:v>0.61237144171757918</c:v>
                </c:pt>
                <c:pt idx="1046">
                  <c:v>0.60892418089260547</c:v>
                </c:pt>
                <c:pt idx="1047">
                  <c:v>0.63401500736882221</c:v>
                </c:pt>
                <c:pt idx="1048">
                  <c:v>0.64395559568931182</c:v>
                </c:pt>
                <c:pt idx="1049">
                  <c:v>0.62903295751217525</c:v>
                </c:pt>
                <c:pt idx="1050">
                  <c:v>0.6294833252763693</c:v>
                </c:pt>
                <c:pt idx="1051">
                  <c:v>0.62804821959056301</c:v>
                </c:pt>
                <c:pt idx="1052">
                  <c:v>0.60040277130902986</c:v>
                </c:pt>
                <c:pt idx="1053">
                  <c:v>0.59010940353598929</c:v>
                </c:pt>
                <c:pt idx="1054">
                  <c:v>0.58142562983150403</c:v>
                </c:pt>
                <c:pt idx="1055">
                  <c:v>0.59255587438792079</c:v>
                </c:pt>
                <c:pt idx="1056">
                  <c:v>0.57342513147936736</c:v>
                </c:pt>
                <c:pt idx="1057">
                  <c:v>0.54361171161398103</c:v>
                </c:pt>
                <c:pt idx="1058">
                  <c:v>0.53678263760622058</c:v>
                </c:pt>
                <c:pt idx="1059">
                  <c:v>0.54480923855903929</c:v>
                </c:pt>
                <c:pt idx="1060">
                  <c:v>0.54268815325167719</c:v>
                </c:pt>
                <c:pt idx="1061">
                  <c:v>0.54952648525227998</c:v>
                </c:pt>
                <c:pt idx="1062">
                  <c:v>0.55411659598736374</c:v>
                </c:pt>
                <c:pt idx="1063">
                  <c:v>0.57037405911707018</c:v>
                </c:pt>
                <c:pt idx="1064">
                  <c:v>0.56580071670155707</c:v>
                </c:pt>
                <c:pt idx="1065">
                  <c:v>0.56537919442133888</c:v>
                </c:pt>
                <c:pt idx="1066">
                  <c:v>0.54242582419547936</c:v>
                </c:pt>
                <c:pt idx="1067">
                  <c:v>0.54670319502564901</c:v>
                </c:pt>
                <c:pt idx="1068">
                  <c:v>0.54428638674401897</c:v>
                </c:pt>
                <c:pt idx="1069">
                  <c:v>0.54299573306113691</c:v>
                </c:pt>
                <c:pt idx="1070">
                  <c:v>0.56441202671529067</c:v>
                </c:pt>
                <c:pt idx="1071">
                  <c:v>0.56466632575228515</c:v>
                </c:pt>
                <c:pt idx="1072">
                  <c:v>0.5615295527751385</c:v>
                </c:pt>
                <c:pt idx="1073">
                  <c:v>0.55467408663039286</c:v>
                </c:pt>
                <c:pt idx="1074">
                  <c:v>0.54306585227513016</c:v>
                </c:pt>
                <c:pt idx="1075">
                  <c:v>0.55283938275958022</c:v>
                </c:pt>
                <c:pt idx="1076">
                  <c:v>0.55893742370957178</c:v>
                </c:pt>
                <c:pt idx="1077">
                  <c:v>0.5565357983720447</c:v>
                </c:pt>
                <c:pt idx="1078">
                  <c:v>0.55226368735196096</c:v>
                </c:pt>
                <c:pt idx="1079">
                  <c:v>0.55126347943250031</c:v>
                </c:pt>
                <c:pt idx="1080">
                  <c:v>0.53378799860168158</c:v>
                </c:pt>
                <c:pt idx="1081">
                  <c:v>0.64657401649173041</c:v>
                </c:pt>
                <c:pt idx="1082">
                  <c:v>0.6049822100435116</c:v>
                </c:pt>
                <c:pt idx="1083">
                  <c:v>0.61475818234703505</c:v>
                </c:pt>
                <c:pt idx="1084">
                  <c:v>0.60684791839383934</c:v>
                </c:pt>
                <c:pt idx="1085">
                  <c:v>0.61431161044814264</c:v>
                </c:pt>
                <c:pt idx="1086">
                  <c:v>0.61086496100661547</c:v>
                </c:pt>
                <c:pt idx="1087">
                  <c:v>0.61848634495892252</c:v>
                </c:pt>
                <c:pt idx="1088">
                  <c:v>0.63657768435616469</c:v>
                </c:pt>
                <c:pt idx="1089">
                  <c:v>0.61036160455954547</c:v>
                </c:pt>
                <c:pt idx="1090">
                  <c:v>0.62605084137729305</c:v>
                </c:pt>
                <c:pt idx="1091">
                  <c:v>0.63917083182613299</c:v>
                </c:pt>
                <c:pt idx="1092">
                  <c:v>0.617817297487397</c:v>
                </c:pt>
                <c:pt idx="1093">
                  <c:v>0.61466873863748928</c:v>
                </c:pt>
                <c:pt idx="1094">
                  <c:v>0.63370327660173165</c:v>
                </c:pt>
                <c:pt idx="1095">
                  <c:v>0.64463291825786451</c:v>
                </c:pt>
                <c:pt idx="1096">
                  <c:v>0.63461170865713767</c:v>
                </c:pt>
                <c:pt idx="1097">
                  <c:v>0.63746713353667306</c:v>
                </c:pt>
                <c:pt idx="1098">
                  <c:v>0.63660023765176588</c:v>
                </c:pt>
                <c:pt idx="1099">
                  <c:v>0.64708370478176935</c:v>
                </c:pt>
                <c:pt idx="1100">
                  <c:v>0.63592568930831805</c:v>
                </c:pt>
                <c:pt idx="1101">
                  <c:v>0.66368280459825357</c:v>
                </c:pt>
                <c:pt idx="1102">
                  <c:v>0.66853545320487695</c:v>
                </c:pt>
                <c:pt idx="1103">
                  <c:v>0.67238549271161618</c:v>
                </c:pt>
                <c:pt idx="1104">
                  <c:v>0.65156077427887127</c:v>
                </c:pt>
                <c:pt idx="1105">
                  <c:v>0.70650772863641009</c:v>
                </c:pt>
                <c:pt idx="1106">
                  <c:v>0.71411021446834311</c:v>
                </c:pt>
                <c:pt idx="1107">
                  <c:v>0.71184429639039648</c:v>
                </c:pt>
                <c:pt idx="1108">
                  <c:v>0.71212229357964518</c:v>
                </c:pt>
                <c:pt idx="1109">
                  <c:v>0.71388132506078272</c:v>
                </c:pt>
                <c:pt idx="1110">
                  <c:v>0.71766636938871864</c:v>
                </c:pt>
                <c:pt idx="1111">
                  <c:v>0.7192673088205781</c:v>
                </c:pt>
                <c:pt idx="1112">
                  <c:v>0.72201944390312323</c:v>
                </c:pt>
                <c:pt idx="1113">
                  <c:v>0.73063906846218829</c:v>
                </c:pt>
                <c:pt idx="1114">
                  <c:v>0.72777856062803514</c:v>
                </c:pt>
                <c:pt idx="1115">
                  <c:v>0.71636449612292707</c:v>
                </c:pt>
                <c:pt idx="1116">
                  <c:v>0.71256846532175144</c:v>
                </c:pt>
                <c:pt idx="1117">
                  <c:v>0.72003790592070738</c:v>
                </c:pt>
                <c:pt idx="1118">
                  <c:v>0.72172812627003524</c:v>
                </c:pt>
                <c:pt idx="1119">
                  <c:v>0.72023954035904048</c:v>
                </c:pt>
                <c:pt idx="1120">
                  <c:v>0.71815098405495892</c:v>
                </c:pt>
                <c:pt idx="1121">
                  <c:v>0.70666029666509134</c:v>
                </c:pt>
                <c:pt idx="1122">
                  <c:v>0.71337798230319638</c:v>
                </c:pt>
                <c:pt idx="1123">
                  <c:v>0.69525355741007422</c:v>
                </c:pt>
                <c:pt idx="1124">
                  <c:v>0.6984039476015298</c:v>
                </c:pt>
                <c:pt idx="1125">
                  <c:v>0.69586553906661108</c:v>
                </c:pt>
                <c:pt idx="1126">
                  <c:v>0.62398717789093439</c:v>
                </c:pt>
                <c:pt idx="1127">
                  <c:v>0.62651290357263689</c:v>
                </c:pt>
                <c:pt idx="1128">
                  <c:v>0.61320510736214973</c:v>
                </c:pt>
                <c:pt idx="1129">
                  <c:v>0.61133034023315769</c:v>
                </c:pt>
                <c:pt idx="1130">
                  <c:v>0.59121912052833647</c:v>
                </c:pt>
                <c:pt idx="1131">
                  <c:v>0.59355968635063983</c:v>
                </c:pt>
                <c:pt idx="1132">
                  <c:v>0.59265487400527361</c:v>
                </c:pt>
                <c:pt idx="1133">
                  <c:v>0.59805209137648663</c:v>
                </c:pt>
                <c:pt idx="1134">
                  <c:v>0.49289171330065101</c:v>
                </c:pt>
                <c:pt idx="1135">
                  <c:v>0.52543313773069222</c:v>
                </c:pt>
                <c:pt idx="1136">
                  <c:v>0.53518529243505897</c:v>
                </c:pt>
                <c:pt idx="1137">
                  <c:v>0.53024713154997638</c:v>
                </c:pt>
                <c:pt idx="1138">
                  <c:v>0.50841508002302993</c:v>
                </c:pt>
                <c:pt idx="1139">
                  <c:v>0.50432075588519409</c:v>
                </c:pt>
                <c:pt idx="1140">
                  <c:v>0.50444245340738048</c:v>
                </c:pt>
                <c:pt idx="1141">
                  <c:v>0.53841388305170679</c:v>
                </c:pt>
                <c:pt idx="1142">
                  <c:v>0.58828215667634054</c:v>
                </c:pt>
                <c:pt idx="1143">
                  <c:v>0.61011852964736291</c:v>
                </c:pt>
                <c:pt idx="1144">
                  <c:v>0.60625021079498798</c:v>
                </c:pt>
                <c:pt idx="1145">
                  <c:v>0.61657945905302214</c:v>
                </c:pt>
                <c:pt idx="1146">
                  <c:v>0.6190083234795235</c:v>
                </c:pt>
                <c:pt idx="1147">
                  <c:v>0.58540074840258816</c:v>
                </c:pt>
                <c:pt idx="1148">
                  <c:v>0.58978913247462661</c:v>
                </c:pt>
                <c:pt idx="1149">
                  <c:v>0.60471656261225459</c:v>
                </c:pt>
                <c:pt idx="1150">
                  <c:v>0.60298252892775805</c:v>
                </c:pt>
                <c:pt idx="1151">
                  <c:v>0.6043497054621213</c:v>
                </c:pt>
                <c:pt idx="1152">
                  <c:v>0.62113120577876224</c:v>
                </c:pt>
                <c:pt idx="1153">
                  <c:v>0.63960822473792356</c:v>
                </c:pt>
                <c:pt idx="1154">
                  <c:v>0.6259194960165757</c:v>
                </c:pt>
                <c:pt idx="1155">
                  <c:v>0.62368187335585867</c:v>
                </c:pt>
                <c:pt idx="1156">
                  <c:v>0.6066120298036376</c:v>
                </c:pt>
                <c:pt idx="1157">
                  <c:v>0.64162823067681984</c:v>
                </c:pt>
                <c:pt idx="1158">
                  <c:v>0.56742042216819932</c:v>
                </c:pt>
                <c:pt idx="1159">
                  <c:v>0.55372788317499544</c:v>
                </c:pt>
                <c:pt idx="1160">
                  <c:v>0.55614449658982212</c:v>
                </c:pt>
                <c:pt idx="1161">
                  <c:v>0.5519918181445862</c:v>
                </c:pt>
                <c:pt idx="1162">
                  <c:v>0.55585189337192797</c:v>
                </c:pt>
                <c:pt idx="1163">
                  <c:v>0.55434988880677383</c:v>
                </c:pt>
                <c:pt idx="1164">
                  <c:v>0.55646067557171808</c:v>
                </c:pt>
                <c:pt idx="1165">
                  <c:v>0.55805001811732213</c:v>
                </c:pt>
                <c:pt idx="1166">
                  <c:v>0.56342093023712436</c:v>
                </c:pt>
                <c:pt idx="1167">
                  <c:v>0.5689048674196312</c:v>
                </c:pt>
                <c:pt idx="1168">
                  <c:v>0.56933219361096388</c:v>
                </c:pt>
                <c:pt idx="1169">
                  <c:v>0.57000161901201796</c:v>
                </c:pt>
                <c:pt idx="1170">
                  <c:v>0.56405991841454295</c:v>
                </c:pt>
                <c:pt idx="1171">
                  <c:v>0.5614005352729744</c:v>
                </c:pt>
                <c:pt idx="1172">
                  <c:v>0.5783558556802304</c:v>
                </c:pt>
                <c:pt idx="1173">
                  <c:v>0.57278767222976046</c:v>
                </c:pt>
                <c:pt idx="1174">
                  <c:v>0.58951810033153174</c:v>
                </c:pt>
                <c:pt idx="1175">
                  <c:v>0.58377715825038978</c:v>
                </c:pt>
                <c:pt idx="1176">
                  <c:v>0.61630201092176551</c:v>
                </c:pt>
                <c:pt idx="1177">
                  <c:v>0.61618744218207777</c:v>
                </c:pt>
                <c:pt idx="1178">
                  <c:v>0.62665739740063453</c:v>
                </c:pt>
                <c:pt idx="1179">
                  <c:v>0.71300640597265741</c:v>
                </c:pt>
              </c:numCache>
            </c:numRef>
          </c:val>
          <c:smooth val="0"/>
          <c:extLst>
            <c:ext xmlns:c16="http://schemas.microsoft.com/office/drawing/2014/chart" uri="{C3380CC4-5D6E-409C-BE32-E72D297353CC}">
              <c16:uniqueId val="{00000001-EEE9-4841-B28F-3B2E97F9C2D3}"/>
            </c:ext>
          </c:extLst>
        </c:ser>
        <c:dLbls>
          <c:showLegendKey val="0"/>
          <c:showVal val="0"/>
          <c:showCatName val="0"/>
          <c:showSerName val="0"/>
          <c:showPercent val="0"/>
          <c:showBubbleSize val="0"/>
        </c:dLbls>
        <c:smooth val="0"/>
        <c:axId val="693983327"/>
        <c:axId val="737522224"/>
      </c:lineChart>
      <c:dateAx>
        <c:axId val="693983327"/>
        <c:scaling>
          <c:orientation val="minMax"/>
          <c:min val="36662"/>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Beta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'Gold Correl'!$I$1</c:f>
              <c:strCache>
                <c:ptCount val="1"/>
                <c:pt idx="0">
                  <c:v>3m Beta</c:v>
                </c:pt>
              </c:strCache>
            </c:strRef>
          </c:tx>
          <c:spPr>
            <a:ln w="28575" cap="rnd">
              <a:solidFill>
                <a:schemeClr val="accent1"/>
              </a:solidFill>
              <a:round/>
            </a:ln>
            <a:effectLst/>
          </c:spPr>
          <c:marker>
            <c:symbol val="none"/>
          </c:marker>
          <c:cat>
            <c:numRef>
              <c:f>'Gold Correl'!$B$2:$B$10000</c:f>
              <c:numCache>
                <c:formatCode>m/d/yyyy</c:formatCode>
                <c:ptCount val="9999"/>
                <c:pt idx="0">
                  <c:v>45390</c:v>
                </c:pt>
                <c:pt idx="1">
                  <c:v>45383</c:v>
                </c:pt>
                <c:pt idx="2">
                  <c:v>45376</c:v>
                </c:pt>
                <c:pt idx="3">
                  <c:v>45369</c:v>
                </c:pt>
                <c:pt idx="4">
                  <c:v>45362</c:v>
                </c:pt>
                <c:pt idx="5">
                  <c:v>45355</c:v>
                </c:pt>
                <c:pt idx="6">
                  <c:v>45348</c:v>
                </c:pt>
                <c:pt idx="7">
                  <c:v>45341</c:v>
                </c:pt>
                <c:pt idx="8">
                  <c:v>45334</c:v>
                </c:pt>
                <c:pt idx="9">
                  <c:v>45327</c:v>
                </c:pt>
                <c:pt idx="10">
                  <c:v>45320</c:v>
                </c:pt>
                <c:pt idx="11">
                  <c:v>45313</c:v>
                </c:pt>
                <c:pt idx="12">
                  <c:v>45306</c:v>
                </c:pt>
                <c:pt idx="13">
                  <c:v>45299</c:v>
                </c:pt>
                <c:pt idx="14">
                  <c:v>45292</c:v>
                </c:pt>
                <c:pt idx="15">
                  <c:v>45285</c:v>
                </c:pt>
                <c:pt idx="16">
                  <c:v>45278</c:v>
                </c:pt>
                <c:pt idx="17">
                  <c:v>45271</c:v>
                </c:pt>
                <c:pt idx="18">
                  <c:v>45264</c:v>
                </c:pt>
                <c:pt idx="19">
                  <c:v>45257</c:v>
                </c:pt>
                <c:pt idx="20">
                  <c:v>45250</c:v>
                </c:pt>
                <c:pt idx="21">
                  <c:v>45243</c:v>
                </c:pt>
                <c:pt idx="22">
                  <c:v>45236</c:v>
                </c:pt>
                <c:pt idx="23">
                  <c:v>45229</c:v>
                </c:pt>
                <c:pt idx="24">
                  <c:v>45222</c:v>
                </c:pt>
                <c:pt idx="25">
                  <c:v>45215</c:v>
                </c:pt>
                <c:pt idx="26">
                  <c:v>45208</c:v>
                </c:pt>
                <c:pt idx="27">
                  <c:v>45201</c:v>
                </c:pt>
                <c:pt idx="28">
                  <c:v>45194</c:v>
                </c:pt>
                <c:pt idx="29">
                  <c:v>45187</c:v>
                </c:pt>
                <c:pt idx="30">
                  <c:v>45180</c:v>
                </c:pt>
                <c:pt idx="31">
                  <c:v>45173</c:v>
                </c:pt>
                <c:pt idx="32">
                  <c:v>45166</c:v>
                </c:pt>
                <c:pt idx="33">
                  <c:v>45159</c:v>
                </c:pt>
                <c:pt idx="34">
                  <c:v>45152</c:v>
                </c:pt>
                <c:pt idx="35">
                  <c:v>45145</c:v>
                </c:pt>
                <c:pt idx="36">
                  <c:v>45138</c:v>
                </c:pt>
                <c:pt idx="37">
                  <c:v>45131</c:v>
                </c:pt>
                <c:pt idx="38">
                  <c:v>45124</c:v>
                </c:pt>
                <c:pt idx="39">
                  <c:v>45117</c:v>
                </c:pt>
                <c:pt idx="40">
                  <c:v>45110</c:v>
                </c:pt>
                <c:pt idx="41">
                  <c:v>45103</c:v>
                </c:pt>
                <c:pt idx="42">
                  <c:v>45096</c:v>
                </c:pt>
                <c:pt idx="43">
                  <c:v>45089</c:v>
                </c:pt>
                <c:pt idx="44">
                  <c:v>45082</c:v>
                </c:pt>
                <c:pt idx="45">
                  <c:v>45075</c:v>
                </c:pt>
                <c:pt idx="46">
                  <c:v>45068</c:v>
                </c:pt>
                <c:pt idx="47">
                  <c:v>45061</c:v>
                </c:pt>
                <c:pt idx="48">
                  <c:v>45054</c:v>
                </c:pt>
                <c:pt idx="49">
                  <c:v>45047</c:v>
                </c:pt>
                <c:pt idx="50">
                  <c:v>45040</c:v>
                </c:pt>
                <c:pt idx="51">
                  <c:v>45033</c:v>
                </c:pt>
                <c:pt idx="52">
                  <c:v>45026</c:v>
                </c:pt>
                <c:pt idx="53">
                  <c:v>45019</c:v>
                </c:pt>
                <c:pt idx="54">
                  <c:v>45012</c:v>
                </c:pt>
                <c:pt idx="55">
                  <c:v>45005</c:v>
                </c:pt>
                <c:pt idx="56">
                  <c:v>44998</c:v>
                </c:pt>
                <c:pt idx="57">
                  <c:v>44991</c:v>
                </c:pt>
                <c:pt idx="58">
                  <c:v>44984</c:v>
                </c:pt>
                <c:pt idx="59">
                  <c:v>44977</c:v>
                </c:pt>
                <c:pt idx="60">
                  <c:v>44970</c:v>
                </c:pt>
                <c:pt idx="61">
                  <c:v>44963</c:v>
                </c:pt>
                <c:pt idx="62">
                  <c:v>44956</c:v>
                </c:pt>
                <c:pt idx="63">
                  <c:v>44949</c:v>
                </c:pt>
                <c:pt idx="64">
                  <c:v>44942</c:v>
                </c:pt>
                <c:pt idx="65">
                  <c:v>44935</c:v>
                </c:pt>
                <c:pt idx="66">
                  <c:v>44928</c:v>
                </c:pt>
                <c:pt idx="67">
                  <c:v>44921</c:v>
                </c:pt>
                <c:pt idx="68">
                  <c:v>44914</c:v>
                </c:pt>
                <c:pt idx="69">
                  <c:v>44907</c:v>
                </c:pt>
                <c:pt idx="70">
                  <c:v>44900</c:v>
                </c:pt>
                <c:pt idx="71">
                  <c:v>44893</c:v>
                </c:pt>
                <c:pt idx="72">
                  <c:v>44886</c:v>
                </c:pt>
                <c:pt idx="73">
                  <c:v>44879</c:v>
                </c:pt>
                <c:pt idx="74">
                  <c:v>44872</c:v>
                </c:pt>
                <c:pt idx="75">
                  <c:v>44865</c:v>
                </c:pt>
                <c:pt idx="76">
                  <c:v>44858</c:v>
                </c:pt>
                <c:pt idx="77">
                  <c:v>44851</c:v>
                </c:pt>
                <c:pt idx="78">
                  <c:v>44844</c:v>
                </c:pt>
                <c:pt idx="79">
                  <c:v>44837</c:v>
                </c:pt>
                <c:pt idx="80">
                  <c:v>44830</c:v>
                </c:pt>
                <c:pt idx="81">
                  <c:v>44823</c:v>
                </c:pt>
                <c:pt idx="82">
                  <c:v>44816</c:v>
                </c:pt>
                <c:pt idx="83">
                  <c:v>44809</c:v>
                </c:pt>
                <c:pt idx="84">
                  <c:v>44802</c:v>
                </c:pt>
                <c:pt idx="85">
                  <c:v>44795</c:v>
                </c:pt>
                <c:pt idx="86">
                  <c:v>44788</c:v>
                </c:pt>
                <c:pt idx="87">
                  <c:v>44781</c:v>
                </c:pt>
                <c:pt idx="88">
                  <c:v>44774</c:v>
                </c:pt>
                <c:pt idx="89">
                  <c:v>44767</c:v>
                </c:pt>
                <c:pt idx="90">
                  <c:v>44760</c:v>
                </c:pt>
                <c:pt idx="91">
                  <c:v>44753</c:v>
                </c:pt>
                <c:pt idx="92">
                  <c:v>44746</c:v>
                </c:pt>
                <c:pt idx="93">
                  <c:v>44739</c:v>
                </c:pt>
                <c:pt idx="94">
                  <c:v>44732</c:v>
                </c:pt>
                <c:pt idx="95">
                  <c:v>44725</c:v>
                </c:pt>
                <c:pt idx="96">
                  <c:v>44718</c:v>
                </c:pt>
                <c:pt idx="97">
                  <c:v>44711</c:v>
                </c:pt>
                <c:pt idx="98">
                  <c:v>44704</c:v>
                </c:pt>
                <c:pt idx="99">
                  <c:v>44697</c:v>
                </c:pt>
                <c:pt idx="100">
                  <c:v>44690</c:v>
                </c:pt>
                <c:pt idx="101">
                  <c:v>44683</c:v>
                </c:pt>
                <c:pt idx="102">
                  <c:v>44676</c:v>
                </c:pt>
                <c:pt idx="103">
                  <c:v>44669</c:v>
                </c:pt>
                <c:pt idx="104">
                  <c:v>44662</c:v>
                </c:pt>
                <c:pt idx="105">
                  <c:v>44655</c:v>
                </c:pt>
                <c:pt idx="106">
                  <c:v>44648</c:v>
                </c:pt>
                <c:pt idx="107">
                  <c:v>44641</c:v>
                </c:pt>
                <c:pt idx="108">
                  <c:v>44634</c:v>
                </c:pt>
                <c:pt idx="109">
                  <c:v>44627</c:v>
                </c:pt>
                <c:pt idx="110">
                  <c:v>44620</c:v>
                </c:pt>
                <c:pt idx="111">
                  <c:v>44613</c:v>
                </c:pt>
                <c:pt idx="112">
                  <c:v>44606</c:v>
                </c:pt>
                <c:pt idx="113">
                  <c:v>44599</c:v>
                </c:pt>
                <c:pt idx="114">
                  <c:v>44592</c:v>
                </c:pt>
                <c:pt idx="115">
                  <c:v>44585</c:v>
                </c:pt>
                <c:pt idx="116">
                  <c:v>44578</c:v>
                </c:pt>
                <c:pt idx="117">
                  <c:v>44571</c:v>
                </c:pt>
                <c:pt idx="118">
                  <c:v>44564</c:v>
                </c:pt>
                <c:pt idx="119">
                  <c:v>44557</c:v>
                </c:pt>
                <c:pt idx="120">
                  <c:v>44550</c:v>
                </c:pt>
                <c:pt idx="121">
                  <c:v>44543</c:v>
                </c:pt>
                <c:pt idx="122">
                  <c:v>44536</c:v>
                </c:pt>
                <c:pt idx="123">
                  <c:v>44529</c:v>
                </c:pt>
                <c:pt idx="124">
                  <c:v>44522</c:v>
                </c:pt>
                <c:pt idx="125">
                  <c:v>44515</c:v>
                </c:pt>
                <c:pt idx="126">
                  <c:v>44508</c:v>
                </c:pt>
                <c:pt idx="127">
                  <c:v>44501</c:v>
                </c:pt>
                <c:pt idx="128">
                  <c:v>44494</c:v>
                </c:pt>
                <c:pt idx="129">
                  <c:v>44487</c:v>
                </c:pt>
                <c:pt idx="130">
                  <c:v>44480</c:v>
                </c:pt>
                <c:pt idx="131">
                  <c:v>44473</c:v>
                </c:pt>
                <c:pt idx="132">
                  <c:v>44466</c:v>
                </c:pt>
                <c:pt idx="133">
                  <c:v>44459</c:v>
                </c:pt>
                <c:pt idx="134">
                  <c:v>44452</c:v>
                </c:pt>
                <c:pt idx="135">
                  <c:v>44445</c:v>
                </c:pt>
                <c:pt idx="136">
                  <c:v>44438</c:v>
                </c:pt>
                <c:pt idx="137">
                  <c:v>44431</c:v>
                </c:pt>
                <c:pt idx="138">
                  <c:v>44424</c:v>
                </c:pt>
                <c:pt idx="139">
                  <c:v>44417</c:v>
                </c:pt>
                <c:pt idx="140">
                  <c:v>44410</c:v>
                </c:pt>
                <c:pt idx="141">
                  <c:v>44403</c:v>
                </c:pt>
                <c:pt idx="142">
                  <c:v>44396</c:v>
                </c:pt>
                <c:pt idx="143">
                  <c:v>44389</c:v>
                </c:pt>
                <c:pt idx="144">
                  <c:v>44382</c:v>
                </c:pt>
                <c:pt idx="145">
                  <c:v>44375</c:v>
                </c:pt>
                <c:pt idx="146">
                  <c:v>44368</c:v>
                </c:pt>
                <c:pt idx="147">
                  <c:v>44361</c:v>
                </c:pt>
                <c:pt idx="148">
                  <c:v>44354</c:v>
                </c:pt>
                <c:pt idx="149">
                  <c:v>44347</c:v>
                </c:pt>
                <c:pt idx="150">
                  <c:v>44340</c:v>
                </c:pt>
                <c:pt idx="151">
                  <c:v>44333</c:v>
                </c:pt>
                <c:pt idx="152">
                  <c:v>44326</c:v>
                </c:pt>
                <c:pt idx="153">
                  <c:v>44319</c:v>
                </c:pt>
                <c:pt idx="154">
                  <c:v>44312</c:v>
                </c:pt>
                <c:pt idx="155">
                  <c:v>44305</c:v>
                </c:pt>
                <c:pt idx="156">
                  <c:v>44298</c:v>
                </c:pt>
                <c:pt idx="157">
                  <c:v>44291</c:v>
                </c:pt>
                <c:pt idx="158">
                  <c:v>44284</c:v>
                </c:pt>
                <c:pt idx="159">
                  <c:v>44277</c:v>
                </c:pt>
                <c:pt idx="160">
                  <c:v>44270</c:v>
                </c:pt>
                <c:pt idx="161">
                  <c:v>44263</c:v>
                </c:pt>
                <c:pt idx="162">
                  <c:v>44256</c:v>
                </c:pt>
                <c:pt idx="163">
                  <c:v>44249</c:v>
                </c:pt>
                <c:pt idx="164">
                  <c:v>44242</c:v>
                </c:pt>
                <c:pt idx="165">
                  <c:v>44235</c:v>
                </c:pt>
                <c:pt idx="166">
                  <c:v>44228</c:v>
                </c:pt>
                <c:pt idx="167">
                  <c:v>44221</c:v>
                </c:pt>
                <c:pt idx="168">
                  <c:v>44214</c:v>
                </c:pt>
                <c:pt idx="169">
                  <c:v>44207</c:v>
                </c:pt>
                <c:pt idx="170">
                  <c:v>44200</c:v>
                </c:pt>
                <c:pt idx="171">
                  <c:v>44193</c:v>
                </c:pt>
                <c:pt idx="172">
                  <c:v>44186</c:v>
                </c:pt>
                <c:pt idx="173">
                  <c:v>44179</c:v>
                </c:pt>
                <c:pt idx="174">
                  <c:v>44172</c:v>
                </c:pt>
                <c:pt idx="175">
                  <c:v>44165</c:v>
                </c:pt>
                <c:pt idx="176">
                  <c:v>44158</c:v>
                </c:pt>
                <c:pt idx="177">
                  <c:v>44151</c:v>
                </c:pt>
                <c:pt idx="178">
                  <c:v>44144</c:v>
                </c:pt>
                <c:pt idx="179">
                  <c:v>44137</c:v>
                </c:pt>
                <c:pt idx="180">
                  <c:v>44130</c:v>
                </c:pt>
                <c:pt idx="181">
                  <c:v>44123</c:v>
                </c:pt>
                <c:pt idx="182">
                  <c:v>44116</c:v>
                </c:pt>
                <c:pt idx="183">
                  <c:v>44109</c:v>
                </c:pt>
                <c:pt idx="184">
                  <c:v>44102</c:v>
                </c:pt>
                <c:pt idx="185">
                  <c:v>44095</c:v>
                </c:pt>
                <c:pt idx="186">
                  <c:v>44088</c:v>
                </c:pt>
                <c:pt idx="187">
                  <c:v>44081</c:v>
                </c:pt>
                <c:pt idx="188">
                  <c:v>44074</c:v>
                </c:pt>
                <c:pt idx="189">
                  <c:v>44067</c:v>
                </c:pt>
                <c:pt idx="190">
                  <c:v>44060</c:v>
                </c:pt>
                <c:pt idx="191">
                  <c:v>44053</c:v>
                </c:pt>
                <c:pt idx="192">
                  <c:v>44046</c:v>
                </c:pt>
                <c:pt idx="193">
                  <c:v>44039</c:v>
                </c:pt>
                <c:pt idx="194">
                  <c:v>44032</c:v>
                </c:pt>
                <c:pt idx="195">
                  <c:v>44025</c:v>
                </c:pt>
                <c:pt idx="196">
                  <c:v>44018</c:v>
                </c:pt>
                <c:pt idx="197">
                  <c:v>44011</c:v>
                </c:pt>
                <c:pt idx="198">
                  <c:v>44004</c:v>
                </c:pt>
                <c:pt idx="199">
                  <c:v>43997</c:v>
                </c:pt>
                <c:pt idx="200">
                  <c:v>43990</c:v>
                </c:pt>
                <c:pt idx="201">
                  <c:v>43983</c:v>
                </c:pt>
                <c:pt idx="202">
                  <c:v>43976</c:v>
                </c:pt>
                <c:pt idx="203">
                  <c:v>43969</c:v>
                </c:pt>
                <c:pt idx="204">
                  <c:v>43962</c:v>
                </c:pt>
                <c:pt idx="205">
                  <c:v>43955</c:v>
                </c:pt>
                <c:pt idx="206">
                  <c:v>43948</c:v>
                </c:pt>
                <c:pt idx="207">
                  <c:v>43941</c:v>
                </c:pt>
                <c:pt idx="208">
                  <c:v>43934</c:v>
                </c:pt>
                <c:pt idx="209">
                  <c:v>43927</c:v>
                </c:pt>
                <c:pt idx="210">
                  <c:v>43920</c:v>
                </c:pt>
                <c:pt idx="211">
                  <c:v>43913</c:v>
                </c:pt>
                <c:pt idx="212">
                  <c:v>43906</c:v>
                </c:pt>
                <c:pt idx="213">
                  <c:v>43899</c:v>
                </c:pt>
                <c:pt idx="214">
                  <c:v>43892</c:v>
                </c:pt>
                <c:pt idx="215">
                  <c:v>43885</c:v>
                </c:pt>
                <c:pt idx="216">
                  <c:v>43878</c:v>
                </c:pt>
                <c:pt idx="217">
                  <c:v>43871</c:v>
                </c:pt>
                <c:pt idx="218">
                  <c:v>43864</c:v>
                </c:pt>
                <c:pt idx="219">
                  <c:v>43857</c:v>
                </c:pt>
                <c:pt idx="220">
                  <c:v>43850</c:v>
                </c:pt>
                <c:pt idx="221">
                  <c:v>43843</c:v>
                </c:pt>
                <c:pt idx="222">
                  <c:v>43836</c:v>
                </c:pt>
                <c:pt idx="223">
                  <c:v>43829</c:v>
                </c:pt>
                <c:pt idx="224">
                  <c:v>43822</c:v>
                </c:pt>
                <c:pt idx="225">
                  <c:v>43815</c:v>
                </c:pt>
                <c:pt idx="226">
                  <c:v>43808</c:v>
                </c:pt>
                <c:pt idx="227">
                  <c:v>43801</c:v>
                </c:pt>
                <c:pt idx="228">
                  <c:v>43794</c:v>
                </c:pt>
                <c:pt idx="229">
                  <c:v>43787</c:v>
                </c:pt>
                <c:pt idx="230">
                  <c:v>43780</c:v>
                </c:pt>
                <c:pt idx="231">
                  <c:v>43773</c:v>
                </c:pt>
                <c:pt idx="232">
                  <c:v>43766</c:v>
                </c:pt>
                <c:pt idx="233">
                  <c:v>43759</c:v>
                </c:pt>
                <c:pt idx="234">
                  <c:v>43752</c:v>
                </c:pt>
                <c:pt idx="235">
                  <c:v>43745</c:v>
                </c:pt>
                <c:pt idx="236">
                  <c:v>43738</c:v>
                </c:pt>
                <c:pt idx="237">
                  <c:v>43731</c:v>
                </c:pt>
                <c:pt idx="238">
                  <c:v>43724</c:v>
                </c:pt>
                <c:pt idx="239">
                  <c:v>43717</c:v>
                </c:pt>
                <c:pt idx="240">
                  <c:v>43710</c:v>
                </c:pt>
                <c:pt idx="241">
                  <c:v>43703</c:v>
                </c:pt>
                <c:pt idx="242">
                  <c:v>43696</c:v>
                </c:pt>
                <c:pt idx="243">
                  <c:v>43689</c:v>
                </c:pt>
                <c:pt idx="244">
                  <c:v>43682</c:v>
                </c:pt>
                <c:pt idx="245">
                  <c:v>43675</c:v>
                </c:pt>
                <c:pt idx="246">
                  <c:v>43668</c:v>
                </c:pt>
                <c:pt idx="247">
                  <c:v>43661</c:v>
                </c:pt>
                <c:pt idx="248">
                  <c:v>43654</c:v>
                </c:pt>
                <c:pt idx="249">
                  <c:v>43647</c:v>
                </c:pt>
                <c:pt idx="250">
                  <c:v>43640</c:v>
                </c:pt>
                <c:pt idx="251">
                  <c:v>43633</c:v>
                </c:pt>
                <c:pt idx="252">
                  <c:v>43626</c:v>
                </c:pt>
                <c:pt idx="253">
                  <c:v>43619</c:v>
                </c:pt>
                <c:pt idx="254">
                  <c:v>43612</c:v>
                </c:pt>
                <c:pt idx="255">
                  <c:v>43605</c:v>
                </c:pt>
                <c:pt idx="256">
                  <c:v>43598</c:v>
                </c:pt>
                <c:pt idx="257">
                  <c:v>43591</c:v>
                </c:pt>
                <c:pt idx="258">
                  <c:v>43584</c:v>
                </c:pt>
                <c:pt idx="259">
                  <c:v>43577</c:v>
                </c:pt>
                <c:pt idx="260">
                  <c:v>43570</c:v>
                </c:pt>
                <c:pt idx="261">
                  <c:v>43563</c:v>
                </c:pt>
                <c:pt idx="262">
                  <c:v>43556</c:v>
                </c:pt>
                <c:pt idx="263">
                  <c:v>43549</c:v>
                </c:pt>
                <c:pt idx="264">
                  <c:v>43542</c:v>
                </c:pt>
                <c:pt idx="265">
                  <c:v>43535</c:v>
                </c:pt>
                <c:pt idx="266">
                  <c:v>43528</c:v>
                </c:pt>
                <c:pt idx="267">
                  <c:v>43521</c:v>
                </c:pt>
                <c:pt idx="268">
                  <c:v>43514</c:v>
                </c:pt>
                <c:pt idx="269">
                  <c:v>43507</c:v>
                </c:pt>
                <c:pt idx="270">
                  <c:v>43500</c:v>
                </c:pt>
                <c:pt idx="271">
                  <c:v>43493</c:v>
                </c:pt>
                <c:pt idx="272">
                  <c:v>43486</c:v>
                </c:pt>
                <c:pt idx="273">
                  <c:v>43479</c:v>
                </c:pt>
                <c:pt idx="274">
                  <c:v>43472</c:v>
                </c:pt>
                <c:pt idx="275">
                  <c:v>43465</c:v>
                </c:pt>
                <c:pt idx="276">
                  <c:v>43458</c:v>
                </c:pt>
                <c:pt idx="277">
                  <c:v>43451</c:v>
                </c:pt>
                <c:pt idx="278">
                  <c:v>43444</c:v>
                </c:pt>
                <c:pt idx="279">
                  <c:v>43437</c:v>
                </c:pt>
                <c:pt idx="280">
                  <c:v>43430</c:v>
                </c:pt>
                <c:pt idx="281">
                  <c:v>43423</c:v>
                </c:pt>
                <c:pt idx="282">
                  <c:v>43416</c:v>
                </c:pt>
                <c:pt idx="283">
                  <c:v>43409</c:v>
                </c:pt>
                <c:pt idx="284">
                  <c:v>43402</c:v>
                </c:pt>
                <c:pt idx="285">
                  <c:v>43395</c:v>
                </c:pt>
                <c:pt idx="286">
                  <c:v>43388</c:v>
                </c:pt>
                <c:pt idx="287">
                  <c:v>43381</c:v>
                </c:pt>
                <c:pt idx="288">
                  <c:v>43374</c:v>
                </c:pt>
                <c:pt idx="289">
                  <c:v>43367</c:v>
                </c:pt>
                <c:pt idx="290">
                  <c:v>43360</c:v>
                </c:pt>
                <c:pt idx="291">
                  <c:v>43353</c:v>
                </c:pt>
                <c:pt idx="292">
                  <c:v>43346</c:v>
                </c:pt>
                <c:pt idx="293">
                  <c:v>43339</c:v>
                </c:pt>
                <c:pt idx="294">
                  <c:v>43332</c:v>
                </c:pt>
                <c:pt idx="295">
                  <c:v>43325</c:v>
                </c:pt>
                <c:pt idx="296">
                  <c:v>43318</c:v>
                </c:pt>
                <c:pt idx="297">
                  <c:v>43311</c:v>
                </c:pt>
                <c:pt idx="298">
                  <c:v>43304</c:v>
                </c:pt>
                <c:pt idx="299">
                  <c:v>43297</c:v>
                </c:pt>
                <c:pt idx="300">
                  <c:v>43290</c:v>
                </c:pt>
                <c:pt idx="301">
                  <c:v>43283</c:v>
                </c:pt>
                <c:pt idx="302">
                  <c:v>43276</c:v>
                </c:pt>
                <c:pt idx="303">
                  <c:v>43269</c:v>
                </c:pt>
                <c:pt idx="304">
                  <c:v>43262</c:v>
                </c:pt>
                <c:pt idx="305">
                  <c:v>43255</c:v>
                </c:pt>
                <c:pt idx="306">
                  <c:v>43248</c:v>
                </c:pt>
                <c:pt idx="307">
                  <c:v>43241</c:v>
                </c:pt>
                <c:pt idx="308">
                  <c:v>43234</c:v>
                </c:pt>
                <c:pt idx="309">
                  <c:v>43227</c:v>
                </c:pt>
                <c:pt idx="310">
                  <c:v>43220</c:v>
                </c:pt>
                <c:pt idx="311">
                  <c:v>43213</c:v>
                </c:pt>
                <c:pt idx="312">
                  <c:v>43206</c:v>
                </c:pt>
                <c:pt idx="313">
                  <c:v>43199</c:v>
                </c:pt>
                <c:pt idx="314">
                  <c:v>43192</c:v>
                </c:pt>
                <c:pt idx="315">
                  <c:v>43185</c:v>
                </c:pt>
                <c:pt idx="316">
                  <c:v>43178</c:v>
                </c:pt>
                <c:pt idx="317">
                  <c:v>43171</c:v>
                </c:pt>
                <c:pt idx="318">
                  <c:v>43164</c:v>
                </c:pt>
                <c:pt idx="319">
                  <c:v>43157</c:v>
                </c:pt>
                <c:pt idx="320">
                  <c:v>43150</c:v>
                </c:pt>
                <c:pt idx="321">
                  <c:v>43143</c:v>
                </c:pt>
                <c:pt idx="322">
                  <c:v>43136</c:v>
                </c:pt>
                <c:pt idx="323">
                  <c:v>43129</c:v>
                </c:pt>
                <c:pt idx="324">
                  <c:v>43122</c:v>
                </c:pt>
                <c:pt idx="325">
                  <c:v>43115</c:v>
                </c:pt>
                <c:pt idx="326">
                  <c:v>43108</c:v>
                </c:pt>
                <c:pt idx="327">
                  <c:v>43101</c:v>
                </c:pt>
                <c:pt idx="328">
                  <c:v>43094</c:v>
                </c:pt>
                <c:pt idx="329">
                  <c:v>43087</c:v>
                </c:pt>
                <c:pt idx="330">
                  <c:v>43080</c:v>
                </c:pt>
                <c:pt idx="331">
                  <c:v>43073</c:v>
                </c:pt>
                <c:pt idx="332">
                  <c:v>43066</c:v>
                </c:pt>
                <c:pt idx="333">
                  <c:v>43059</c:v>
                </c:pt>
                <c:pt idx="334">
                  <c:v>43052</c:v>
                </c:pt>
                <c:pt idx="335">
                  <c:v>43045</c:v>
                </c:pt>
                <c:pt idx="336">
                  <c:v>43038</c:v>
                </c:pt>
                <c:pt idx="337">
                  <c:v>43031</c:v>
                </c:pt>
                <c:pt idx="338">
                  <c:v>43024</c:v>
                </c:pt>
                <c:pt idx="339">
                  <c:v>43017</c:v>
                </c:pt>
                <c:pt idx="340">
                  <c:v>43010</c:v>
                </c:pt>
                <c:pt idx="341">
                  <c:v>43003</c:v>
                </c:pt>
                <c:pt idx="342">
                  <c:v>42996</c:v>
                </c:pt>
                <c:pt idx="343">
                  <c:v>42989</c:v>
                </c:pt>
                <c:pt idx="344">
                  <c:v>42982</c:v>
                </c:pt>
                <c:pt idx="345">
                  <c:v>42975</c:v>
                </c:pt>
                <c:pt idx="346">
                  <c:v>42968</c:v>
                </c:pt>
                <c:pt idx="347">
                  <c:v>42961</c:v>
                </c:pt>
                <c:pt idx="348">
                  <c:v>42954</c:v>
                </c:pt>
                <c:pt idx="349">
                  <c:v>42947</c:v>
                </c:pt>
                <c:pt idx="350">
                  <c:v>42940</c:v>
                </c:pt>
                <c:pt idx="351">
                  <c:v>42933</c:v>
                </c:pt>
                <c:pt idx="352">
                  <c:v>42926</c:v>
                </c:pt>
                <c:pt idx="353">
                  <c:v>42919</c:v>
                </c:pt>
                <c:pt idx="354">
                  <c:v>42912</c:v>
                </c:pt>
                <c:pt idx="355">
                  <c:v>42905</c:v>
                </c:pt>
                <c:pt idx="356">
                  <c:v>42898</c:v>
                </c:pt>
                <c:pt idx="357">
                  <c:v>42891</c:v>
                </c:pt>
                <c:pt idx="358">
                  <c:v>42884</c:v>
                </c:pt>
                <c:pt idx="359">
                  <c:v>42877</c:v>
                </c:pt>
                <c:pt idx="360">
                  <c:v>42870</c:v>
                </c:pt>
                <c:pt idx="361">
                  <c:v>42863</c:v>
                </c:pt>
                <c:pt idx="362">
                  <c:v>42856</c:v>
                </c:pt>
                <c:pt idx="363">
                  <c:v>42849</c:v>
                </c:pt>
                <c:pt idx="364">
                  <c:v>42842</c:v>
                </c:pt>
                <c:pt idx="365">
                  <c:v>42835</c:v>
                </c:pt>
                <c:pt idx="366">
                  <c:v>42828</c:v>
                </c:pt>
                <c:pt idx="367">
                  <c:v>42821</c:v>
                </c:pt>
                <c:pt idx="368">
                  <c:v>42814</c:v>
                </c:pt>
                <c:pt idx="369">
                  <c:v>42807</c:v>
                </c:pt>
                <c:pt idx="370">
                  <c:v>42800</c:v>
                </c:pt>
                <c:pt idx="371">
                  <c:v>42793</c:v>
                </c:pt>
                <c:pt idx="372">
                  <c:v>42786</c:v>
                </c:pt>
                <c:pt idx="373">
                  <c:v>42779</c:v>
                </c:pt>
                <c:pt idx="374">
                  <c:v>42772</c:v>
                </c:pt>
                <c:pt idx="375">
                  <c:v>42765</c:v>
                </c:pt>
                <c:pt idx="376">
                  <c:v>42758</c:v>
                </c:pt>
                <c:pt idx="377">
                  <c:v>42751</c:v>
                </c:pt>
                <c:pt idx="378">
                  <c:v>42744</c:v>
                </c:pt>
                <c:pt idx="379">
                  <c:v>42737</c:v>
                </c:pt>
                <c:pt idx="380">
                  <c:v>42730</c:v>
                </c:pt>
                <c:pt idx="381">
                  <c:v>42723</c:v>
                </c:pt>
                <c:pt idx="382">
                  <c:v>42716</c:v>
                </c:pt>
                <c:pt idx="383">
                  <c:v>42709</c:v>
                </c:pt>
                <c:pt idx="384">
                  <c:v>42702</c:v>
                </c:pt>
                <c:pt idx="385">
                  <c:v>42695</c:v>
                </c:pt>
                <c:pt idx="386">
                  <c:v>42688</c:v>
                </c:pt>
                <c:pt idx="387">
                  <c:v>42681</c:v>
                </c:pt>
                <c:pt idx="388">
                  <c:v>42674</c:v>
                </c:pt>
                <c:pt idx="389">
                  <c:v>42667</c:v>
                </c:pt>
                <c:pt idx="390">
                  <c:v>42660</c:v>
                </c:pt>
                <c:pt idx="391">
                  <c:v>42653</c:v>
                </c:pt>
                <c:pt idx="392">
                  <c:v>42646</c:v>
                </c:pt>
                <c:pt idx="393">
                  <c:v>42639</c:v>
                </c:pt>
                <c:pt idx="394">
                  <c:v>42632</c:v>
                </c:pt>
                <c:pt idx="395">
                  <c:v>42625</c:v>
                </c:pt>
                <c:pt idx="396">
                  <c:v>42618</c:v>
                </c:pt>
                <c:pt idx="397">
                  <c:v>42611</c:v>
                </c:pt>
                <c:pt idx="398">
                  <c:v>42604</c:v>
                </c:pt>
                <c:pt idx="399">
                  <c:v>42597</c:v>
                </c:pt>
                <c:pt idx="400">
                  <c:v>42590</c:v>
                </c:pt>
                <c:pt idx="401">
                  <c:v>42583</c:v>
                </c:pt>
                <c:pt idx="402">
                  <c:v>42576</c:v>
                </c:pt>
                <c:pt idx="403">
                  <c:v>42569</c:v>
                </c:pt>
                <c:pt idx="404">
                  <c:v>42562</c:v>
                </c:pt>
                <c:pt idx="405">
                  <c:v>42555</c:v>
                </c:pt>
                <c:pt idx="406">
                  <c:v>42548</c:v>
                </c:pt>
                <c:pt idx="407">
                  <c:v>42541</c:v>
                </c:pt>
                <c:pt idx="408">
                  <c:v>42534</c:v>
                </c:pt>
                <c:pt idx="409">
                  <c:v>42527</c:v>
                </c:pt>
                <c:pt idx="410">
                  <c:v>42520</c:v>
                </c:pt>
                <c:pt idx="411">
                  <c:v>42513</c:v>
                </c:pt>
                <c:pt idx="412">
                  <c:v>42506</c:v>
                </c:pt>
                <c:pt idx="413">
                  <c:v>42499</c:v>
                </c:pt>
                <c:pt idx="414">
                  <c:v>42492</c:v>
                </c:pt>
                <c:pt idx="415">
                  <c:v>42485</c:v>
                </c:pt>
                <c:pt idx="416">
                  <c:v>42478</c:v>
                </c:pt>
                <c:pt idx="417">
                  <c:v>42471</c:v>
                </c:pt>
                <c:pt idx="418">
                  <c:v>42464</c:v>
                </c:pt>
                <c:pt idx="419">
                  <c:v>42457</c:v>
                </c:pt>
                <c:pt idx="420">
                  <c:v>42450</c:v>
                </c:pt>
                <c:pt idx="421">
                  <c:v>42443</c:v>
                </c:pt>
                <c:pt idx="422">
                  <c:v>42436</c:v>
                </c:pt>
                <c:pt idx="423">
                  <c:v>42429</c:v>
                </c:pt>
                <c:pt idx="424">
                  <c:v>42422</c:v>
                </c:pt>
                <c:pt idx="425">
                  <c:v>42415</c:v>
                </c:pt>
                <c:pt idx="426">
                  <c:v>42408</c:v>
                </c:pt>
                <c:pt idx="427">
                  <c:v>42401</c:v>
                </c:pt>
                <c:pt idx="428">
                  <c:v>42394</c:v>
                </c:pt>
                <c:pt idx="429">
                  <c:v>42387</c:v>
                </c:pt>
                <c:pt idx="430">
                  <c:v>42380</c:v>
                </c:pt>
                <c:pt idx="431">
                  <c:v>42373</c:v>
                </c:pt>
                <c:pt idx="432">
                  <c:v>42366</c:v>
                </c:pt>
                <c:pt idx="433">
                  <c:v>42359</c:v>
                </c:pt>
                <c:pt idx="434">
                  <c:v>42352</c:v>
                </c:pt>
                <c:pt idx="435">
                  <c:v>42345</c:v>
                </c:pt>
                <c:pt idx="436">
                  <c:v>42338</c:v>
                </c:pt>
                <c:pt idx="437">
                  <c:v>42331</c:v>
                </c:pt>
                <c:pt idx="438">
                  <c:v>42324</c:v>
                </c:pt>
                <c:pt idx="439">
                  <c:v>42317</c:v>
                </c:pt>
                <c:pt idx="440">
                  <c:v>42310</c:v>
                </c:pt>
                <c:pt idx="441">
                  <c:v>42303</c:v>
                </c:pt>
                <c:pt idx="442">
                  <c:v>42296</c:v>
                </c:pt>
                <c:pt idx="443">
                  <c:v>42289</c:v>
                </c:pt>
                <c:pt idx="444">
                  <c:v>42282</c:v>
                </c:pt>
                <c:pt idx="445">
                  <c:v>42275</c:v>
                </c:pt>
                <c:pt idx="446">
                  <c:v>42268</c:v>
                </c:pt>
                <c:pt idx="447">
                  <c:v>42261</c:v>
                </c:pt>
                <c:pt idx="448">
                  <c:v>42254</c:v>
                </c:pt>
                <c:pt idx="449">
                  <c:v>42247</c:v>
                </c:pt>
                <c:pt idx="450">
                  <c:v>42240</c:v>
                </c:pt>
                <c:pt idx="451">
                  <c:v>42233</c:v>
                </c:pt>
                <c:pt idx="452">
                  <c:v>42226</c:v>
                </c:pt>
                <c:pt idx="453">
                  <c:v>42219</c:v>
                </c:pt>
                <c:pt idx="454">
                  <c:v>42212</c:v>
                </c:pt>
                <c:pt idx="455">
                  <c:v>42205</c:v>
                </c:pt>
                <c:pt idx="456">
                  <c:v>42198</c:v>
                </c:pt>
                <c:pt idx="457">
                  <c:v>42191</c:v>
                </c:pt>
                <c:pt idx="458">
                  <c:v>42184</c:v>
                </c:pt>
                <c:pt idx="459">
                  <c:v>42177</c:v>
                </c:pt>
                <c:pt idx="460">
                  <c:v>42170</c:v>
                </c:pt>
                <c:pt idx="461">
                  <c:v>42163</c:v>
                </c:pt>
                <c:pt idx="462">
                  <c:v>42156</c:v>
                </c:pt>
                <c:pt idx="463">
                  <c:v>42149</c:v>
                </c:pt>
                <c:pt idx="464">
                  <c:v>42142</c:v>
                </c:pt>
                <c:pt idx="465">
                  <c:v>42135</c:v>
                </c:pt>
                <c:pt idx="466">
                  <c:v>42128</c:v>
                </c:pt>
                <c:pt idx="467">
                  <c:v>42121</c:v>
                </c:pt>
                <c:pt idx="468">
                  <c:v>42114</c:v>
                </c:pt>
                <c:pt idx="469">
                  <c:v>42107</c:v>
                </c:pt>
                <c:pt idx="470">
                  <c:v>42100</c:v>
                </c:pt>
                <c:pt idx="471">
                  <c:v>42093</c:v>
                </c:pt>
                <c:pt idx="472">
                  <c:v>42086</c:v>
                </c:pt>
                <c:pt idx="473">
                  <c:v>42079</c:v>
                </c:pt>
                <c:pt idx="474">
                  <c:v>42072</c:v>
                </c:pt>
                <c:pt idx="475">
                  <c:v>42065</c:v>
                </c:pt>
                <c:pt idx="476">
                  <c:v>42058</c:v>
                </c:pt>
                <c:pt idx="477">
                  <c:v>42051</c:v>
                </c:pt>
                <c:pt idx="478">
                  <c:v>42044</c:v>
                </c:pt>
                <c:pt idx="479">
                  <c:v>42037</c:v>
                </c:pt>
                <c:pt idx="480">
                  <c:v>42030</c:v>
                </c:pt>
                <c:pt idx="481">
                  <c:v>42023</c:v>
                </c:pt>
                <c:pt idx="482">
                  <c:v>42016</c:v>
                </c:pt>
                <c:pt idx="483">
                  <c:v>42009</c:v>
                </c:pt>
                <c:pt idx="484">
                  <c:v>42002</c:v>
                </c:pt>
                <c:pt idx="485">
                  <c:v>41995</c:v>
                </c:pt>
                <c:pt idx="486">
                  <c:v>41988</c:v>
                </c:pt>
                <c:pt idx="487">
                  <c:v>41981</c:v>
                </c:pt>
                <c:pt idx="488">
                  <c:v>41974</c:v>
                </c:pt>
                <c:pt idx="489">
                  <c:v>41967</c:v>
                </c:pt>
                <c:pt idx="490">
                  <c:v>41960</c:v>
                </c:pt>
                <c:pt idx="491">
                  <c:v>41953</c:v>
                </c:pt>
                <c:pt idx="492">
                  <c:v>41946</c:v>
                </c:pt>
                <c:pt idx="493">
                  <c:v>41939</c:v>
                </c:pt>
                <c:pt idx="494">
                  <c:v>41932</c:v>
                </c:pt>
                <c:pt idx="495">
                  <c:v>41925</c:v>
                </c:pt>
                <c:pt idx="496">
                  <c:v>41918</c:v>
                </c:pt>
                <c:pt idx="497">
                  <c:v>41911</c:v>
                </c:pt>
                <c:pt idx="498">
                  <c:v>41904</c:v>
                </c:pt>
                <c:pt idx="499">
                  <c:v>41897</c:v>
                </c:pt>
                <c:pt idx="500">
                  <c:v>41890</c:v>
                </c:pt>
                <c:pt idx="501">
                  <c:v>41883</c:v>
                </c:pt>
                <c:pt idx="502">
                  <c:v>41876</c:v>
                </c:pt>
                <c:pt idx="503">
                  <c:v>41869</c:v>
                </c:pt>
                <c:pt idx="504">
                  <c:v>41862</c:v>
                </c:pt>
                <c:pt idx="505">
                  <c:v>41855</c:v>
                </c:pt>
                <c:pt idx="506">
                  <c:v>41848</c:v>
                </c:pt>
                <c:pt idx="507">
                  <c:v>41841</c:v>
                </c:pt>
                <c:pt idx="508">
                  <c:v>41834</c:v>
                </c:pt>
                <c:pt idx="509">
                  <c:v>41827</c:v>
                </c:pt>
                <c:pt idx="510">
                  <c:v>41820</c:v>
                </c:pt>
                <c:pt idx="511">
                  <c:v>41813</c:v>
                </c:pt>
                <c:pt idx="512">
                  <c:v>41806</c:v>
                </c:pt>
                <c:pt idx="513">
                  <c:v>41799</c:v>
                </c:pt>
                <c:pt idx="514">
                  <c:v>41792</c:v>
                </c:pt>
                <c:pt idx="515">
                  <c:v>41785</c:v>
                </c:pt>
                <c:pt idx="516">
                  <c:v>41778</c:v>
                </c:pt>
                <c:pt idx="517">
                  <c:v>41771</c:v>
                </c:pt>
                <c:pt idx="518">
                  <c:v>41764</c:v>
                </c:pt>
                <c:pt idx="519">
                  <c:v>41757</c:v>
                </c:pt>
                <c:pt idx="520">
                  <c:v>41750</c:v>
                </c:pt>
                <c:pt idx="521">
                  <c:v>41743</c:v>
                </c:pt>
                <c:pt idx="522">
                  <c:v>41736</c:v>
                </c:pt>
                <c:pt idx="523">
                  <c:v>41729</c:v>
                </c:pt>
                <c:pt idx="524">
                  <c:v>41722</c:v>
                </c:pt>
                <c:pt idx="525">
                  <c:v>41715</c:v>
                </c:pt>
                <c:pt idx="526">
                  <c:v>41708</c:v>
                </c:pt>
                <c:pt idx="527">
                  <c:v>41701</c:v>
                </c:pt>
                <c:pt idx="528">
                  <c:v>41694</c:v>
                </c:pt>
                <c:pt idx="529">
                  <c:v>41687</c:v>
                </c:pt>
                <c:pt idx="530">
                  <c:v>41680</c:v>
                </c:pt>
                <c:pt idx="531">
                  <c:v>41673</c:v>
                </c:pt>
                <c:pt idx="532">
                  <c:v>41666</c:v>
                </c:pt>
                <c:pt idx="533">
                  <c:v>41659</c:v>
                </c:pt>
                <c:pt idx="534">
                  <c:v>41652</c:v>
                </c:pt>
                <c:pt idx="535">
                  <c:v>41645</c:v>
                </c:pt>
                <c:pt idx="536">
                  <c:v>41638</c:v>
                </c:pt>
                <c:pt idx="537">
                  <c:v>41631</c:v>
                </c:pt>
                <c:pt idx="538">
                  <c:v>41624</c:v>
                </c:pt>
                <c:pt idx="539">
                  <c:v>41617</c:v>
                </c:pt>
                <c:pt idx="540">
                  <c:v>41610</c:v>
                </c:pt>
                <c:pt idx="541">
                  <c:v>41603</c:v>
                </c:pt>
                <c:pt idx="542">
                  <c:v>41596</c:v>
                </c:pt>
                <c:pt idx="543">
                  <c:v>41589</c:v>
                </c:pt>
                <c:pt idx="544">
                  <c:v>41582</c:v>
                </c:pt>
                <c:pt idx="545">
                  <c:v>41575</c:v>
                </c:pt>
                <c:pt idx="546">
                  <c:v>41568</c:v>
                </c:pt>
                <c:pt idx="547">
                  <c:v>41561</c:v>
                </c:pt>
                <c:pt idx="548">
                  <c:v>41554</c:v>
                </c:pt>
                <c:pt idx="549">
                  <c:v>41547</c:v>
                </c:pt>
                <c:pt idx="550">
                  <c:v>41540</c:v>
                </c:pt>
                <c:pt idx="551">
                  <c:v>41533</c:v>
                </c:pt>
                <c:pt idx="552">
                  <c:v>41526</c:v>
                </c:pt>
                <c:pt idx="553">
                  <c:v>41519</c:v>
                </c:pt>
                <c:pt idx="554">
                  <c:v>41512</c:v>
                </c:pt>
                <c:pt idx="555">
                  <c:v>41505</c:v>
                </c:pt>
                <c:pt idx="556">
                  <c:v>41498</c:v>
                </c:pt>
                <c:pt idx="557">
                  <c:v>41491</c:v>
                </c:pt>
                <c:pt idx="558">
                  <c:v>41484</c:v>
                </c:pt>
                <c:pt idx="559">
                  <c:v>41477</c:v>
                </c:pt>
                <c:pt idx="560">
                  <c:v>41470</c:v>
                </c:pt>
                <c:pt idx="561">
                  <c:v>41463</c:v>
                </c:pt>
                <c:pt idx="562">
                  <c:v>41456</c:v>
                </c:pt>
                <c:pt idx="563">
                  <c:v>41449</c:v>
                </c:pt>
                <c:pt idx="564">
                  <c:v>41442</c:v>
                </c:pt>
                <c:pt idx="565">
                  <c:v>41435</c:v>
                </c:pt>
                <c:pt idx="566">
                  <c:v>41428</c:v>
                </c:pt>
                <c:pt idx="567">
                  <c:v>41421</c:v>
                </c:pt>
                <c:pt idx="568">
                  <c:v>41414</c:v>
                </c:pt>
                <c:pt idx="569">
                  <c:v>41407</c:v>
                </c:pt>
                <c:pt idx="570">
                  <c:v>41400</c:v>
                </c:pt>
                <c:pt idx="571">
                  <c:v>41393</c:v>
                </c:pt>
                <c:pt idx="572">
                  <c:v>41386</c:v>
                </c:pt>
                <c:pt idx="573">
                  <c:v>41379</c:v>
                </c:pt>
                <c:pt idx="574">
                  <c:v>41372</c:v>
                </c:pt>
                <c:pt idx="575">
                  <c:v>41365</c:v>
                </c:pt>
                <c:pt idx="576">
                  <c:v>41358</c:v>
                </c:pt>
                <c:pt idx="577">
                  <c:v>41351</c:v>
                </c:pt>
                <c:pt idx="578">
                  <c:v>41344</c:v>
                </c:pt>
                <c:pt idx="579">
                  <c:v>41337</c:v>
                </c:pt>
                <c:pt idx="580">
                  <c:v>41330</c:v>
                </c:pt>
                <c:pt idx="581">
                  <c:v>41323</c:v>
                </c:pt>
                <c:pt idx="582">
                  <c:v>41316</c:v>
                </c:pt>
                <c:pt idx="583">
                  <c:v>41309</c:v>
                </c:pt>
                <c:pt idx="584">
                  <c:v>41302</c:v>
                </c:pt>
                <c:pt idx="585">
                  <c:v>41295</c:v>
                </c:pt>
                <c:pt idx="586">
                  <c:v>41288</c:v>
                </c:pt>
                <c:pt idx="587">
                  <c:v>41281</c:v>
                </c:pt>
                <c:pt idx="588">
                  <c:v>41274</c:v>
                </c:pt>
                <c:pt idx="589">
                  <c:v>41267</c:v>
                </c:pt>
                <c:pt idx="590">
                  <c:v>41260</c:v>
                </c:pt>
                <c:pt idx="591">
                  <c:v>41253</c:v>
                </c:pt>
                <c:pt idx="592">
                  <c:v>41246</c:v>
                </c:pt>
                <c:pt idx="593">
                  <c:v>41239</c:v>
                </c:pt>
                <c:pt idx="594">
                  <c:v>41232</c:v>
                </c:pt>
                <c:pt idx="595">
                  <c:v>41225</c:v>
                </c:pt>
                <c:pt idx="596">
                  <c:v>41218</c:v>
                </c:pt>
                <c:pt idx="597">
                  <c:v>41211</c:v>
                </c:pt>
                <c:pt idx="598">
                  <c:v>41204</c:v>
                </c:pt>
                <c:pt idx="599">
                  <c:v>41197</c:v>
                </c:pt>
                <c:pt idx="600">
                  <c:v>41190</c:v>
                </c:pt>
                <c:pt idx="601">
                  <c:v>41183</c:v>
                </c:pt>
                <c:pt idx="602">
                  <c:v>41176</c:v>
                </c:pt>
                <c:pt idx="603">
                  <c:v>41169</c:v>
                </c:pt>
                <c:pt idx="604">
                  <c:v>41162</c:v>
                </c:pt>
                <c:pt idx="605">
                  <c:v>41155</c:v>
                </c:pt>
                <c:pt idx="606">
                  <c:v>41148</c:v>
                </c:pt>
                <c:pt idx="607">
                  <c:v>41141</c:v>
                </c:pt>
                <c:pt idx="608">
                  <c:v>41134</c:v>
                </c:pt>
                <c:pt idx="609">
                  <c:v>41127</c:v>
                </c:pt>
                <c:pt idx="610">
                  <c:v>41120</c:v>
                </c:pt>
                <c:pt idx="611">
                  <c:v>41113</c:v>
                </c:pt>
                <c:pt idx="612">
                  <c:v>41106</c:v>
                </c:pt>
                <c:pt idx="613">
                  <c:v>41099</c:v>
                </c:pt>
                <c:pt idx="614">
                  <c:v>41092</c:v>
                </c:pt>
                <c:pt idx="615">
                  <c:v>41085</c:v>
                </c:pt>
                <c:pt idx="616">
                  <c:v>41078</c:v>
                </c:pt>
                <c:pt idx="617">
                  <c:v>41071</c:v>
                </c:pt>
                <c:pt idx="618">
                  <c:v>41064</c:v>
                </c:pt>
                <c:pt idx="619">
                  <c:v>41057</c:v>
                </c:pt>
                <c:pt idx="620">
                  <c:v>41050</c:v>
                </c:pt>
                <c:pt idx="621">
                  <c:v>41043</c:v>
                </c:pt>
                <c:pt idx="622">
                  <c:v>41036</c:v>
                </c:pt>
                <c:pt idx="623">
                  <c:v>41029</c:v>
                </c:pt>
                <c:pt idx="624">
                  <c:v>41022</c:v>
                </c:pt>
                <c:pt idx="625">
                  <c:v>41015</c:v>
                </c:pt>
                <c:pt idx="626">
                  <c:v>41008</c:v>
                </c:pt>
                <c:pt idx="627">
                  <c:v>41001</c:v>
                </c:pt>
                <c:pt idx="628">
                  <c:v>40994</c:v>
                </c:pt>
                <c:pt idx="629">
                  <c:v>40987</c:v>
                </c:pt>
                <c:pt idx="630">
                  <c:v>40980</c:v>
                </c:pt>
                <c:pt idx="631">
                  <c:v>40973</c:v>
                </c:pt>
                <c:pt idx="632">
                  <c:v>40966</c:v>
                </c:pt>
                <c:pt idx="633">
                  <c:v>40959</c:v>
                </c:pt>
                <c:pt idx="634">
                  <c:v>40952</c:v>
                </c:pt>
                <c:pt idx="635">
                  <c:v>40945</c:v>
                </c:pt>
                <c:pt idx="636">
                  <c:v>40938</c:v>
                </c:pt>
                <c:pt idx="637">
                  <c:v>40931</c:v>
                </c:pt>
                <c:pt idx="638">
                  <c:v>40924</c:v>
                </c:pt>
                <c:pt idx="639">
                  <c:v>40917</c:v>
                </c:pt>
                <c:pt idx="640">
                  <c:v>40910</c:v>
                </c:pt>
                <c:pt idx="641">
                  <c:v>40903</c:v>
                </c:pt>
                <c:pt idx="642">
                  <c:v>40896</c:v>
                </c:pt>
                <c:pt idx="643">
                  <c:v>40889</c:v>
                </c:pt>
                <c:pt idx="644">
                  <c:v>40882</c:v>
                </c:pt>
                <c:pt idx="645">
                  <c:v>40875</c:v>
                </c:pt>
                <c:pt idx="646">
                  <c:v>40868</c:v>
                </c:pt>
                <c:pt idx="647">
                  <c:v>40861</c:v>
                </c:pt>
                <c:pt idx="648">
                  <c:v>40854</c:v>
                </c:pt>
                <c:pt idx="649">
                  <c:v>40847</c:v>
                </c:pt>
                <c:pt idx="650">
                  <c:v>40840</c:v>
                </c:pt>
                <c:pt idx="651">
                  <c:v>40833</c:v>
                </c:pt>
                <c:pt idx="652">
                  <c:v>40826</c:v>
                </c:pt>
                <c:pt idx="653">
                  <c:v>40819</c:v>
                </c:pt>
                <c:pt idx="654">
                  <c:v>40812</c:v>
                </c:pt>
                <c:pt idx="655">
                  <c:v>40805</c:v>
                </c:pt>
                <c:pt idx="656">
                  <c:v>40798</c:v>
                </c:pt>
                <c:pt idx="657">
                  <c:v>40791</c:v>
                </c:pt>
                <c:pt idx="658">
                  <c:v>40784</c:v>
                </c:pt>
                <c:pt idx="659">
                  <c:v>40777</c:v>
                </c:pt>
                <c:pt idx="660">
                  <c:v>40770</c:v>
                </c:pt>
                <c:pt idx="661">
                  <c:v>40763</c:v>
                </c:pt>
                <c:pt idx="662">
                  <c:v>40756</c:v>
                </c:pt>
                <c:pt idx="663">
                  <c:v>40749</c:v>
                </c:pt>
                <c:pt idx="664">
                  <c:v>40742</c:v>
                </c:pt>
                <c:pt idx="665">
                  <c:v>40735</c:v>
                </c:pt>
                <c:pt idx="666">
                  <c:v>40728</c:v>
                </c:pt>
                <c:pt idx="667">
                  <c:v>40721</c:v>
                </c:pt>
                <c:pt idx="668">
                  <c:v>40714</c:v>
                </c:pt>
                <c:pt idx="669">
                  <c:v>40707</c:v>
                </c:pt>
                <c:pt idx="670">
                  <c:v>40700</c:v>
                </c:pt>
                <c:pt idx="671">
                  <c:v>40693</c:v>
                </c:pt>
                <c:pt idx="672">
                  <c:v>40686</c:v>
                </c:pt>
                <c:pt idx="673">
                  <c:v>40679</c:v>
                </c:pt>
                <c:pt idx="674">
                  <c:v>40672</c:v>
                </c:pt>
                <c:pt idx="675">
                  <c:v>40665</c:v>
                </c:pt>
                <c:pt idx="676">
                  <c:v>40658</c:v>
                </c:pt>
                <c:pt idx="677">
                  <c:v>40651</c:v>
                </c:pt>
                <c:pt idx="678">
                  <c:v>40644</c:v>
                </c:pt>
                <c:pt idx="679">
                  <c:v>40637</c:v>
                </c:pt>
                <c:pt idx="680">
                  <c:v>40630</c:v>
                </c:pt>
                <c:pt idx="681">
                  <c:v>40623</c:v>
                </c:pt>
                <c:pt idx="682">
                  <c:v>40616</c:v>
                </c:pt>
                <c:pt idx="683">
                  <c:v>40609</c:v>
                </c:pt>
                <c:pt idx="684">
                  <c:v>40602</c:v>
                </c:pt>
                <c:pt idx="685">
                  <c:v>40595</c:v>
                </c:pt>
                <c:pt idx="686">
                  <c:v>40588</c:v>
                </c:pt>
                <c:pt idx="687">
                  <c:v>40581</c:v>
                </c:pt>
                <c:pt idx="688">
                  <c:v>40574</c:v>
                </c:pt>
                <c:pt idx="689">
                  <c:v>40567</c:v>
                </c:pt>
                <c:pt idx="690">
                  <c:v>40560</c:v>
                </c:pt>
                <c:pt idx="691">
                  <c:v>40553</c:v>
                </c:pt>
                <c:pt idx="692">
                  <c:v>40546</c:v>
                </c:pt>
                <c:pt idx="693">
                  <c:v>40539</c:v>
                </c:pt>
                <c:pt idx="694">
                  <c:v>40532</c:v>
                </c:pt>
                <c:pt idx="695">
                  <c:v>40525</c:v>
                </c:pt>
                <c:pt idx="696">
                  <c:v>40518</c:v>
                </c:pt>
                <c:pt idx="697">
                  <c:v>40511</c:v>
                </c:pt>
                <c:pt idx="698">
                  <c:v>40504</c:v>
                </c:pt>
                <c:pt idx="699">
                  <c:v>40497</c:v>
                </c:pt>
                <c:pt idx="700">
                  <c:v>40490</c:v>
                </c:pt>
                <c:pt idx="701">
                  <c:v>40483</c:v>
                </c:pt>
                <c:pt idx="702">
                  <c:v>40476</c:v>
                </c:pt>
                <c:pt idx="703">
                  <c:v>40469</c:v>
                </c:pt>
                <c:pt idx="704">
                  <c:v>40462</c:v>
                </c:pt>
                <c:pt idx="705">
                  <c:v>40455</c:v>
                </c:pt>
                <c:pt idx="706">
                  <c:v>40448</c:v>
                </c:pt>
                <c:pt idx="707">
                  <c:v>40441</c:v>
                </c:pt>
                <c:pt idx="708">
                  <c:v>40434</c:v>
                </c:pt>
                <c:pt idx="709">
                  <c:v>40427</c:v>
                </c:pt>
                <c:pt idx="710">
                  <c:v>40420</c:v>
                </c:pt>
                <c:pt idx="711">
                  <c:v>40413</c:v>
                </c:pt>
                <c:pt idx="712">
                  <c:v>40406</c:v>
                </c:pt>
                <c:pt idx="713">
                  <c:v>40399</c:v>
                </c:pt>
                <c:pt idx="714">
                  <c:v>40392</c:v>
                </c:pt>
                <c:pt idx="715">
                  <c:v>40385</c:v>
                </c:pt>
                <c:pt idx="716">
                  <c:v>40378</c:v>
                </c:pt>
                <c:pt idx="717">
                  <c:v>40371</c:v>
                </c:pt>
                <c:pt idx="718">
                  <c:v>40364</c:v>
                </c:pt>
                <c:pt idx="719">
                  <c:v>40357</c:v>
                </c:pt>
                <c:pt idx="720">
                  <c:v>40350</c:v>
                </c:pt>
                <c:pt idx="721">
                  <c:v>40343</c:v>
                </c:pt>
                <c:pt idx="722">
                  <c:v>40336</c:v>
                </c:pt>
                <c:pt idx="723">
                  <c:v>40329</c:v>
                </c:pt>
                <c:pt idx="724">
                  <c:v>40322</c:v>
                </c:pt>
                <c:pt idx="725">
                  <c:v>40315</c:v>
                </c:pt>
                <c:pt idx="726">
                  <c:v>40308</c:v>
                </c:pt>
                <c:pt idx="727">
                  <c:v>40301</c:v>
                </c:pt>
                <c:pt idx="728">
                  <c:v>40294</c:v>
                </c:pt>
                <c:pt idx="729">
                  <c:v>40287</c:v>
                </c:pt>
                <c:pt idx="730">
                  <c:v>40280</c:v>
                </c:pt>
                <c:pt idx="731">
                  <c:v>40273</c:v>
                </c:pt>
                <c:pt idx="732">
                  <c:v>40266</c:v>
                </c:pt>
                <c:pt idx="733">
                  <c:v>40259</c:v>
                </c:pt>
                <c:pt idx="734">
                  <c:v>40252</c:v>
                </c:pt>
                <c:pt idx="735">
                  <c:v>40245</c:v>
                </c:pt>
                <c:pt idx="736">
                  <c:v>40238</c:v>
                </c:pt>
                <c:pt idx="737">
                  <c:v>40231</c:v>
                </c:pt>
                <c:pt idx="738">
                  <c:v>40224</c:v>
                </c:pt>
                <c:pt idx="739">
                  <c:v>40217</c:v>
                </c:pt>
                <c:pt idx="740">
                  <c:v>40210</c:v>
                </c:pt>
                <c:pt idx="741">
                  <c:v>40203</c:v>
                </c:pt>
                <c:pt idx="742">
                  <c:v>40196</c:v>
                </c:pt>
                <c:pt idx="743">
                  <c:v>40189</c:v>
                </c:pt>
                <c:pt idx="744">
                  <c:v>40182</c:v>
                </c:pt>
                <c:pt idx="745">
                  <c:v>40175</c:v>
                </c:pt>
                <c:pt idx="746">
                  <c:v>40168</c:v>
                </c:pt>
                <c:pt idx="747">
                  <c:v>40161</c:v>
                </c:pt>
                <c:pt idx="748">
                  <c:v>40154</c:v>
                </c:pt>
                <c:pt idx="749">
                  <c:v>40147</c:v>
                </c:pt>
                <c:pt idx="750">
                  <c:v>40140</c:v>
                </c:pt>
                <c:pt idx="751">
                  <c:v>40133</c:v>
                </c:pt>
                <c:pt idx="752">
                  <c:v>40126</c:v>
                </c:pt>
                <c:pt idx="753">
                  <c:v>40119</c:v>
                </c:pt>
                <c:pt idx="754">
                  <c:v>40112</c:v>
                </c:pt>
                <c:pt idx="755">
                  <c:v>40105</c:v>
                </c:pt>
                <c:pt idx="756">
                  <c:v>40098</c:v>
                </c:pt>
                <c:pt idx="757">
                  <c:v>40091</c:v>
                </c:pt>
                <c:pt idx="758">
                  <c:v>40084</c:v>
                </c:pt>
                <c:pt idx="759">
                  <c:v>40077</c:v>
                </c:pt>
                <c:pt idx="760">
                  <c:v>40070</c:v>
                </c:pt>
                <c:pt idx="761">
                  <c:v>40063</c:v>
                </c:pt>
                <c:pt idx="762">
                  <c:v>40056</c:v>
                </c:pt>
                <c:pt idx="763">
                  <c:v>40049</c:v>
                </c:pt>
                <c:pt idx="764">
                  <c:v>40042</c:v>
                </c:pt>
                <c:pt idx="765">
                  <c:v>40035</c:v>
                </c:pt>
                <c:pt idx="766">
                  <c:v>40028</c:v>
                </c:pt>
                <c:pt idx="767">
                  <c:v>40021</c:v>
                </c:pt>
                <c:pt idx="768">
                  <c:v>40014</c:v>
                </c:pt>
                <c:pt idx="769">
                  <c:v>40007</c:v>
                </c:pt>
                <c:pt idx="770">
                  <c:v>40000</c:v>
                </c:pt>
                <c:pt idx="771">
                  <c:v>39993</c:v>
                </c:pt>
                <c:pt idx="772">
                  <c:v>39986</c:v>
                </c:pt>
                <c:pt idx="773">
                  <c:v>39979</c:v>
                </c:pt>
                <c:pt idx="774">
                  <c:v>39972</c:v>
                </c:pt>
                <c:pt idx="775">
                  <c:v>39965</c:v>
                </c:pt>
                <c:pt idx="776">
                  <c:v>39958</c:v>
                </c:pt>
                <c:pt idx="777">
                  <c:v>39951</c:v>
                </c:pt>
                <c:pt idx="778">
                  <c:v>39944</c:v>
                </c:pt>
                <c:pt idx="779">
                  <c:v>39937</c:v>
                </c:pt>
                <c:pt idx="780">
                  <c:v>39930</c:v>
                </c:pt>
                <c:pt idx="781">
                  <c:v>39923</c:v>
                </c:pt>
                <c:pt idx="782">
                  <c:v>39916</c:v>
                </c:pt>
                <c:pt idx="783">
                  <c:v>39909</c:v>
                </c:pt>
                <c:pt idx="784">
                  <c:v>39902</c:v>
                </c:pt>
                <c:pt idx="785">
                  <c:v>39895</c:v>
                </c:pt>
                <c:pt idx="786">
                  <c:v>39888</c:v>
                </c:pt>
                <c:pt idx="787">
                  <c:v>39881</c:v>
                </c:pt>
                <c:pt idx="788">
                  <c:v>39874</c:v>
                </c:pt>
                <c:pt idx="789">
                  <c:v>39867</c:v>
                </c:pt>
                <c:pt idx="790">
                  <c:v>39860</c:v>
                </c:pt>
                <c:pt idx="791">
                  <c:v>39853</c:v>
                </c:pt>
                <c:pt idx="792">
                  <c:v>39846</c:v>
                </c:pt>
                <c:pt idx="793">
                  <c:v>39839</c:v>
                </c:pt>
                <c:pt idx="794">
                  <c:v>39832</c:v>
                </c:pt>
                <c:pt idx="795">
                  <c:v>39825</c:v>
                </c:pt>
                <c:pt idx="796">
                  <c:v>39818</c:v>
                </c:pt>
                <c:pt idx="797">
                  <c:v>39811</c:v>
                </c:pt>
                <c:pt idx="798">
                  <c:v>39804</c:v>
                </c:pt>
                <c:pt idx="799">
                  <c:v>39797</c:v>
                </c:pt>
                <c:pt idx="800">
                  <c:v>39790</c:v>
                </c:pt>
                <c:pt idx="801">
                  <c:v>39783</c:v>
                </c:pt>
                <c:pt idx="802">
                  <c:v>39776</c:v>
                </c:pt>
                <c:pt idx="803">
                  <c:v>39769</c:v>
                </c:pt>
                <c:pt idx="804">
                  <c:v>39762</c:v>
                </c:pt>
                <c:pt idx="805">
                  <c:v>39755</c:v>
                </c:pt>
                <c:pt idx="806">
                  <c:v>39748</c:v>
                </c:pt>
                <c:pt idx="807">
                  <c:v>39741</c:v>
                </c:pt>
                <c:pt idx="808">
                  <c:v>39734</c:v>
                </c:pt>
                <c:pt idx="809">
                  <c:v>39727</c:v>
                </c:pt>
                <c:pt idx="810">
                  <c:v>39720</c:v>
                </c:pt>
                <c:pt idx="811">
                  <c:v>39713</c:v>
                </c:pt>
                <c:pt idx="812">
                  <c:v>39706</c:v>
                </c:pt>
                <c:pt idx="813">
                  <c:v>39699</c:v>
                </c:pt>
                <c:pt idx="814">
                  <c:v>39692</c:v>
                </c:pt>
                <c:pt idx="815">
                  <c:v>39685</c:v>
                </c:pt>
                <c:pt idx="816">
                  <c:v>39678</c:v>
                </c:pt>
                <c:pt idx="817">
                  <c:v>39671</c:v>
                </c:pt>
                <c:pt idx="818">
                  <c:v>39664</c:v>
                </c:pt>
                <c:pt idx="819">
                  <c:v>39657</c:v>
                </c:pt>
                <c:pt idx="820">
                  <c:v>39650</c:v>
                </c:pt>
                <c:pt idx="821">
                  <c:v>39643</c:v>
                </c:pt>
                <c:pt idx="822">
                  <c:v>39636</c:v>
                </c:pt>
                <c:pt idx="823">
                  <c:v>39629</c:v>
                </c:pt>
                <c:pt idx="824">
                  <c:v>39622</c:v>
                </c:pt>
                <c:pt idx="825">
                  <c:v>39615</c:v>
                </c:pt>
                <c:pt idx="826">
                  <c:v>39608</c:v>
                </c:pt>
                <c:pt idx="827">
                  <c:v>39601</c:v>
                </c:pt>
                <c:pt idx="828">
                  <c:v>39594</c:v>
                </c:pt>
                <c:pt idx="829">
                  <c:v>39587</c:v>
                </c:pt>
                <c:pt idx="830">
                  <c:v>39580</c:v>
                </c:pt>
                <c:pt idx="831">
                  <c:v>39573</c:v>
                </c:pt>
                <c:pt idx="832">
                  <c:v>39566</c:v>
                </c:pt>
                <c:pt idx="833">
                  <c:v>39559</c:v>
                </c:pt>
                <c:pt idx="834">
                  <c:v>39552</c:v>
                </c:pt>
                <c:pt idx="835">
                  <c:v>39545</c:v>
                </c:pt>
                <c:pt idx="836">
                  <c:v>39538</c:v>
                </c:pt>
                <c:pt idx="837">
                  <c:v>39531</c:v>
                </c:pt>
                <c:pt idx="838">
                  <c:v>39524</c:v>
                </c:pt>
                <c:pt idx="839">
                  <c:v>39517</c:v>
                </c:pt>
                <c:pt idx="840">
                  <c:v>39510</c:v>
                </c:pt>
                <c:pt idx="841">
                  <c:v>39503</c:v>
                </c:pt>
                <c:pt idx="842">
                  <c:v>39496</c:v>
                </c:pt>
                <c:pt idx="843">
                  <c:v>39489</c:v>
                </c:pt>
                <c:pt idx="844">
                  <c:v>39482</c:v>
                </c:pt>
                <c:pt idx="845">
                  <c:v>39475</c:v>
                </c:pt>
                <c:pt idx="846">
                  <c:v>39468</c:v>
                </c:pt>
                <c:pt idx="847">
                  <c:v>39461</c:v>
                </c:pt>
                <c:pt idx="848">
                  <c:v>39454</c:v>
                </c:pt>
                <c:pt idx="849">
                  <c:v>39447</c:v>
                </c:pt>
                <c:pt idx="850">
                  <c:v>39440</c:v>
                </c:pt>
                <c:pt idx="851">
                  <c:v>39433</c:v>
                </c:pt>
                <c:pt idx="852">
                  <c:v>39426</c:v>
                </c:pt>
                <c:pt idx="853">
                  <c:v>39419</c:v>
                </c:pt>
                <c:pt idx="854">
                  <c:v>39412</c:v>
                </c:pt>
                <c:pt idx="855">
                  <c:v>39405</c:v>
                </c:pt>
                <c:pt idx="856">
                  <c:v>39398</c:v>
                </c:pt>
                <c:pt idx="857">
                  <c:v>39391</c:v>
                </c:pt>
                <c:pt idx="858">
                  <c:v>39384</c:v>
                </c:pt>
                <c:pt idx="859">
                  <c:v>39377</c:v>
                </c:pt>
                <c:pt idx="860">
                  <c:v>39370</c:v>
                </c:pt>
                <c:pt idx="861">
                  <c:v>39363</c:v>
                </c:pt>
                <c:pt idx="862">
                  <c:v>39356</c:v>
                </c:pt>
                <c:pt idx="863">
                  <c:v>39349</c:v>
                </c:pt>
                <c:pt idx="864">
                  <c:v>39342</c:v>
                </c:pt>
                <c:pt idx="865">
                  <c:v>39335</c:v>
                </c:pt>
                <c:pt idx="866">
                  <c:v>39328</c:v>
                </c:pt>
                <c:pt idx="867">
                  <c:v>39321</c:v>
                </c:pt>
                <c:pt idx="868">
                  <c:v>39314</c:v>
                </c:pt>
                <c:pt idx="869">
                  <c:v>39307</c:v>
                </c:pt>
                <c:pt idx="870">
                  <c:v>39300</c:v>
                </c:pt>
                <c:pt idx="871">
                  <c:v>39293</c:v>
                </c:pt>
                <c:pt idx="872">
                  <c:v>39286</c:v>
                </c:pt>
                <c:pt idx="873">
                  <c:v>39279</c:v>
                </c:pt>
                <c:pt idx="874">
                  <c:v>39272</c:v>
                </c:pt>
                <c:pt idx="875">
                  <c:v>39265</c:v>
                </c:pt>
                <c:pt idx="876">
                  <c:v>39258</c:v>
                </c:pt>
                <c:pt idx="877">
                  <c:v>39251</c:v>
                </c:pt>
                <c:pt idx="878">
                  <c:v>39244</c:v>
                </c:pt>
                <c:pt idx="879">
                  <c:v>39237</c:v>
                </c:pt>
                <c:pt idx="880">
                  <c:v>39230</c:v>
                </c:pt>
                <c:pt idx="881">
                  <c:v>39223</c:v>
                </c:pt>
                <c:pt idx="882">
                  <c:v>39216</c:v>
                </c:pt>
                <c:pt idx="883">
                  <c:v>39209</c:v>
                </c:pt>
                <c:pt idx="884">
                  <c:v>39202</c:v>
                </c:pt>
                <c:pt idx="885">
                  <c:v>39195</c:v>
                </c:pt>
                <c:pt idx="886">
                  <c:v>39188</c:v>
                </c:pt>
                <c:pt idx="887">
                  <c:v>39181</c:v>
                </c:pt>
                <c:pt idx="888">
                  <c:v>39174</c:v>
                </c:pt>
                <c:pt idx="889">
                  <c:v>39167</c:v>
                </c:pt>
                <c:pt idx="890">
                  <c:v>39160</c:v>
                </c:pt>
                <c:pt idx="891">
                  <c:v>39153</c:v>
                </c:pt>
                <c:pt idx="892">
                  <c:v>39146</c:v>
                </c:pt>
                <c:pt idx="893">
                  <c:v>39139</c:v>
                </c:pt>
                <c:pt idx="894">
                  <c:v>39132</c:v>
                </c:pt>
                <c:pt idx="895">
                  <c:v>39125</c:v>
                </c:pt>
                <c:pt idx="896">
                  <c:v>39118</c:v>
                </c:pt>
                <c:pt idx="897">
                  <c:v>39111</c:v>
                </c:pt>
                <c:pt idx="898">
                  <c:v>39104</c:v>
                </c:pt>
                <c:pt idx="899">
                  <c:v>39097</c:v>
                </c:pt>
                <c:pt idx="900">
                  <c:v>39090</c:v>
                </c:pt>
                <c:pt idx="901">
                  <c:v>39083</c:v>
                </c:pt>
                <c:pt idx="902">
                  <c:v>39076</c:v>
                </c:pt>
                <c:pt idx="903">
                  <c:v>39069</c:v>
                </c:pt>
                <c:pt idx="904">
                  <c:v>39062</c:v>
                </c:pt>
                <c:pt idx="905">
                  <c:v>39055</c:v>
                </c:pt>
                <c:pt idx="906">
                  <c:v>39048</c:v>
                </c:pt>
                <c:pt idx="907">
                  <c:v>39041</c:v>
                </c:pt>
                <c:pt idx="908">
                  <c:v>39034</c:v>
                </c:pt>
                <c:pt idx="909">
                  <c:v>39027</c:v>
                </c:pt>
                <c:pt idx="910">
                  <c:v>39020</c:v>
                </c:pt>
                <c:pt idx="911">
                  <c:v>39013</c:v>
                </c:pt>
                <c:pt idx="912">
                  <c:v>39006</c:v>
                </c:pt>
                <c:pt idx="913">
                  <c:v>38999</c:v>
                </c:pt>
                <c:pt idx="914">
                  <c:v>38992</c:v>
                </c:pt>
                <c:pt idx="915">
                  <c:v>38985</c:v>
                </c:pt>
                <c:pt idx="916">
                  <c:v>38978</c:v>
                </c:pt>
                <c:pt idx="917">
                  <c:v>38971</c:v>
                </c:pt>
                <c:pt idx="918">
                  <c:v>38964</c:v>
                </c:pt>
                <c:pt idx="919">
                  <c:v>38957</c:v>
                </c:pt>
                <c:pt idx="920">
                  <c:v>38950</c:v>
                </c:pt>
                <c:pt idx="921">
                  <c:v>38943</c:v>
                </c:pt>
                <c:pt idx="922">
                  <c:v>38936</c:v>
                </c:pt>
                <c:pt idx="923">
                  <c:v>38929</c:v>
                </c:pt>
                <c:pt idx="924">
                  <c:v>38922</c:v>
                </c:pt>
                <c:pt idx="925">
                  <c:v>38915</c:v>
                </c:pt>
                <c:pt idx="926">
                  <c:v>38908</c:v>
                </c:pt>
                <c:pt idx="927">
                  <c:v>38901</c:v>
                </c:pt>
                <c:pt idx="928">
                  <c:v>38894</c:v>
                </c:pt>
                <c:pt idx="929">
                  <c:v>38887</c:v>
                </c:pt>
                <c:pt idx="930">
                  <c:v>38880</c:v>
                </c:pt>
                <c:pt idx="931">
                  <c:v>38873</c:v>
                </c:pt>
                <c:pt idx="932">
                  <c:v>38866</c:v>
                </c:pt>
                <c:pt idx="933">
                  <c:v>38859</c:v>
                </c:pt>
                <c:pt idx="934">
                  <c:v>38852</c:v>
                </c:pt>
                <c:pt idx="935">
                  <c:v>38845</c:v>
                </c:pt>
                <c:pt idx="936">
                  <c:v>38838</c:v>
                </c:pt>
                <c:pt idx="937">
                  <c:v>38831</c:v>
                </c:pt>
                <c:pt idx="938">
                  <c:v>38824</c:v>
                </c:pt>
                <c:pt idx="939">
                  <c:v>38817</c:v>
                </c:pt>
                <c:pt idx="940">
                  <c:v>38810</c:v>
                </c:pt>
                <c:pt idx="941">
                  <c:v>38803</c:v>
                </c:pt>
                <c:pt idx="942">
                  <c:v>38796</c:v>
                </c:pt>
                <c:pt idx="943">
                  <c:v>38789</c:v>
                </c:pt>
                <c:pt idx="944">
                  <c:v>38782</c:v>
                </c:pt>
                <c:pt idx="945">
                  <c:v>38775</c:v>
                </c:pt>
                <c:pt idx="946">
                  <c:v>38768</c:v>
                </c:pt>
                <c:pt idx="947">
                  <c:v>38761</c:v>
                </c:pt>
                <c:pt idx="948">
                  <c:v>38754</c:v>
                </c:pt>
                <c:pt idx="949">
                  <c:v>38747</c:v>
                </c:pt>
                <c:pt idx="950">
                  <c:v>38740</c:v>
                </c:pt>
                <c:pt idx="951">
                  <c:v>38733</c:v>
                </c:pt>
                <c:pt idx="952">
                  <c:v>38726</c:v>
                </c:pt>
                <c:pt idx="953">
                  <c:v>38719</c:v>
                </c:pt>
                <c:pt idx="954">
                  <c:v>38712</c:v>
                </c:pt>
                <c:pt idx="955">
                  <c:v>38705</c:v>
                </c:pt>
                <c:pt idx="956">
                  <c:v>38698</c:v>
                </c:pt>
                <c:pt idx="957">
                  <c:v>38691</c:v>
                </c:pt>
                <c:pt idx="958">
                  <c:v>38684</c:v>
                </c:pt>
                <c:pt idx="959">
                  <c:v>38677</c:v>
                </c:pt>
                <c:pt idx="960">
                  <c:v>38670</c:v>
                </c:pt>
                <c:pt idx="961">
                  <c:v>38663</c:v>
                </c:pt>
                <c:pt idx="962">
                  <c:v>38656</c:v>
                </c:pt>
                <c:pt idx="963">
                  <c:v>38649</c:v>
                </c:pt>
                <c:pt idx="964">
                  <c:v>38642</c:v>
                </c:pt>
                <c:pt idx="965">
                  <c:v>38635</c:v>
                </c:pt>
                <c:pt idx="966">
                  <c:v>38628</c:v>
                </c:pt>
                <c:pt idx="967">
                  <c:v>38621</c:v>
                </c:pt>
                <c:pt idx="968">
                  <c:v>38614</c:v>
                </c:pt>
                <c:pt idx="969">
                  <c:v>38607</c:v>
                </c:pt>
                <c:pt idx="970">
                  <c:v>38600</c:v>
                </c:pt>
                <c:pt idx="971">
                  <c:v>38593</c:v>
                </c:pt>
                <c:pt idx="972">
                  <c:v>38586</c:v>
                </c:pt>
                <c:pt idx="973">
                  <c:v>38579</c:v>
                </c:pt>
                <c:pt idx="974">
                  <c:v>38572</c:v>
                </c:pt>
                <c:pt idx="975">
                  <c:v>38565</c:v>
                </c:pt>
                <c:pt idx="976">
                  <c:v>38558</c:v>
                </c:pt>
                <c:pt idx="977">
                  <c:v>38551</c:v>
                </c:pt>
                <c:pt idx="978">
                  <c:v>38544</c:v>
                </c:pt>
                <c:pt idx="979">
                  <c:v>38537</c:v>
                </c:pt>
                <c:pt idx="980">
                  <c:v>38530</c:v>
                </c:pt>
                <c:pt idx="981">
                  <c:v>38523</c:v>
                </c:pt>
                <c:pt idx="982">
                  <c:v>38516</c:v>
                </c:pt>
                <c:pt idx="983">
                  <c:v>38509</c:v>
                </c:pt>
                <c:pt idx="984">
                  <c:v>38502</c:v>
                </c:pt>
                <c:pt idx="985">
                  <c:v>38495</c:v>
                </c:pt>
                <c:pt idx="986">
                  <c:v>38488</c:v>
                </c:pt>
                <c:pt idx="987">
                  <c:v>38481</c:v>
                </c:pt>
                <c:pt idx="988">
                  <c:v>38474</c:v>
                </c:pt>
                <c:pt idx="989">
                  <c:v>38467</c:v>
                </c:pt>
                <c:pt idx="990">
                  <c:v>38460</c:v>
                </c:pt>
                <c:pt idx="991">
                  <c:v>38453</c:v>
                </c:pt>
                <c:pt idx="992">
                  <c:v>38446</c:v>
                </c:pt>
                <c:pt idx="993">
                  <c:v>38439</c:v>
                </c:pt>
                <c:pt idx="994">
                  <c:v>38432</c:v>
                </c:pt>
                <c:pt idx="995">
                  <c:v>38425</c:v>
                </c:pt>
                <c:pt idx="996">
                  <c:v>38418</c:v>
                </c:pt>
                <c:pt idx="997">
                  <c:v>38411</c:v>
                </c:pt>
                <c:pt idx="998">
                  <c:v>38404</c:v>
                </c:pt>
                <c:pt idx="999">
                  <c:v>38397</c:v>
                </c:pt>
                <c:pt idx="1000">
                  <c:v>38390</c:v>
                </c:pt>
                <c:pt idx="1001">
                  <c:v>38383</c:v>
                </c:pt>
                <c:pt idx="1002">
                  <c:v>38376</c:v>
                </c:pt>
                <c:pt idx="1003">
                  <c:v>38369</c:v>
                </c:pt>
                <c:pt idx="1004">
                  <c:v>38362</c:v>
                </c:pt>
                <c:pt idx="1005">
                  <c:v>38355</c:v>
                </c:pt>
                <c:pt idx="1006">
                  <c:v>38348</c:v>
                </c:pt>
                <c:pt idx="1007">
                  <c:v>38341</c:v>
                </c:pt>
                <c:pt idx="1008">
                  <c:v>38334</c:v>
                </c:pt>
                <c:pt idx="1009">
                  <c:v>38327</c:v>
                </c:pt>
                <c:pt idx="1010">
                  <c:v>38320</c:v>
                </c:pt>
                <c:pt idx="1011">
                  <c:v>38313</c:v>
                </c:pt>
                <c:pt idx="1012">
                  <c:v>38306</c:v>
                </c:pt>
                <c:pt idx="1013">
                  <c:v>38299</c:v>
                </c:pt>
                <c:pt idx="1014">
                  <c:v>38292</c:v>
                </c:pt>
                <c:pt idx="1015">
                  <c:v>38285</c:v>
                </c:pt>
                <c:pt idx="1016">
                  <c:v>38278</c:v>
                </c:pt>
                <c:pt idx="1017">
                  <c:v>38271</c:v>
                </c:pt>
                <c:pt idx="1018">
                  <c:v>38264</c:v>
                </c:pt>
                <c:pt idx="1019">
                  <c:v>38257</c:v>
                </c:pt>
                <c:pt idx="1020">
                  <c:v>38250</c:v>
                </c:pt>
                <c:pt idx="1021">
                  <c:v>38243</c:v>
                </c:pt>
                <c:pt idx="1022">
                  <c:v>38236</c:v>
                </c:pt>
                <c:pt idx="1023">
                  <c:v>38229</c:v>
                </c:pt>
                <c:pt idx="1024">
                  <c:v>38222</c:v>
                </c:pt>
                <c:pt idx="1025">
                  <c:v>38215</c:v>
                </c:pt>
                <c:pt idx="1026">
                  <c:v>38208</c:v>
                </c:pt>
                <c:pt idx="1027">
                  <c:v>38201</c:v>
                </c:pt>
                <c:pt idx="1028">
                  <c:v>38194</c:v>
                </c:pt>
                <c:pt idx="1029">
                  <c:v>38187</c:v>
                </c:pt>
                <c:pt idx="1030">
                  <c:v>38180</c:v>
                </c:pt>
                <c:pt idx="1031">
                  <c:v>38173</c:v>
                </c:pt>
                <c:pt idx="1032">
                  <c:v>38166</c:v>
                </c:pt>
                <c:pt idx="1033">
                  <c:v>38159</c:v>
                </c:pt>
                <c:pt idx="1034">
                  <c:v>38152</c:v>
                </c:pt>
                <c:pt idx="1035">
                  <c:v>38145</c:v>
                </c:pt>
                <c:pt idx="1036">
                  <c:v>38138</c:v>
                </c:pt>
                <c:pt idx="1037">
                  <c:v>38131</c:v>
                </c:pt>
                <c:pt idx="1038">
                  <c:v>38124</c:v>
                </c:pt>
                <c:pt idx="1039">
                  <c:v>38117</c:v>
                </c:pt>
                <c:pt idx="1040">
                  <c:v>38110</c:v>
                </c:pt>
                <c:pt idx="1041">
                  <c:v>38103</c:v>
                </c:pt>
                <c:pt idx="1042">
                  <c:v>38096</c:v>
                </c:pt>
                <c:pt idx="1043">
                  <c:v>38089</c:v>
                </c:pt>
                <c:pt idx="1044">
                  <c:v>38082</c:v>
                </c:pt>
                <c:pt idx="1045">
                  <c:v>38075</c:v>
                </c:pt>
                <c:pt idx="1046">
                  <c:v>38068</c:v>
                </c:pt>
                <c:pt idx="1047">
                  <c:v>38061</c:v>
                </c:pt>
                <c:pt idx="1048">
                  <c:v>38054</c:v>
                </c:pt>
                <c:pt idx="1049">
                  <c:v>38047</c:v>
                </c:pt>
                <c:pt idx="1050">
                  <c:v>38040</c:v>
                </c:pt>
                <c:pt idx="1051">
                  <c:v>38033</c:v>
                </c:pt>
                <c:pt idx="1052">
                  <c:v>38026</c:v>
                </c:pt>
                <c:pt idx="1053">
                  <c:v>38019</c:v>
                </c:pt>
                <c:pt idx="1054">
                  <c:v>38012</c:v>
                </c:pt>
                <c:pt idx="1055">
                  <c:v>38005</c:v>
                </c:pt>
                <c:pt idx="1056">
                  <c:v>37998</c:v>
                </c:pt>
                <c:pt idx="1057">
                  <c:v>37991</c:v>
                </c:pt>
                <c:pt idx="1058">
                  <c:v>37984</c:v>
                </c:pt>
                <c:pt idx="1059">
                  <c:v>37977</c:v>
                </c:pt>
                <c:pt idx="1060">
                  <c:v>37970</c:v>
                </c:pt>
                <c:pt idx="1061">
                  <c:v>37963</c:v>
                </c:pt>
                <c:pt idx="1062">
                  <c:v>37956</c:v>
                </c:pt>
                <c:pt idx="1063">
                  <c:v>37949</c:v>
                </c:pt>
                <c:pt idx="1064">
                  <c:v>37942</c:v>
                </c:pt>
                <c:pt idx="1065">
                  <c:v>37935</c:v>
                </c:pt>
                <c:pt idx="1066">
                  <c:v>37928</c:v>
                </c:pt>
                <c:pt idx="1067">
                  <c:v>37921</c:v>
                </c:pt>
                <c:pt idx="1068">
                  <c:v>37914</c:v>
                </c:pt>
                <c:pt idx="1069">
                  <c:v>37907</c:v>
                </c:pt>
                <c:pt idx="1070">
                  <c:v>37900</c:v>
                </c:pt>
                <c:pt idx="1071">
                  <c:v>37893</c:v>
                </c:pt>
                <c:pt idx="1072">
                  <c:v>37886</c:v>
                </c:pt>
                <c:pt idx="1073">
                  <c:v>37879</c:v>
                </c:pt>
                <c:pt idx="1074">
                  <c:v>37872</c:v>
                </c:pt>
                <c:pt idx="1075">
                  <c:v>37865</c:v>
                </c:pt>
                <c:pt idx="1076">
                  <c:v>37858</c:v>
                </c:pt>
                <c:pt idx="1077">
                  <c:v>37851</c:v>
                </c:pt>
                <c:pt idx="1078">
                  <c:v>37844</c:v>
                </c:pt>
                <c:pt idx="1079">
                  <c:v>37837</c:v>
                </c:pt>
                <c:pt idx="1080">
                  <c:v>37830</c:v>
                </c:pt>
                <c:pt idx="1081">
                  <c:v>37823</c:v>
                </c:pt>
                <c:pt idx="1082">
                  <c:v>37816</c:v>
                </c:pt>
                <c:pt idx="1083">
                  <c:v>37809</c:v>
                </c:pt>
                <c:pt idx="1084">
                  <c:v>37802</c:v>
                </c:pt>
                <c:pt idx="1085">
                  <c:v>37795</c:v>
                </c:pt>
                <c:pt idx="1086">
                  <c:v>37788</c:v>
                </c:pt>
                <c:pt idx="1087">
                  <c:v>37781</c:v>
                </c:pt>
                <c:pt idx="1088">
                  <c:v>37774</c:v>
                </c:pt>
                <c:pt idx="1089">
                  <c:v>37767</c:v>
                </c:pt>
                <c:pt idx="1090">
                  <c:v>37760</c:v>
                </c:pt>
                <c:pt idx="1091">
                  <c:v>37753</c:v>
                </c:pt>
                <c:pt idx="1092">
                  <c:v>37746</c:v>
                </c:pt>
                <c:pt idx="1093">
                  <c:v>37739</c:v>
                </c:pt>
                <c:pt idx="1094">
                  <c:v>37732</c:v>
                </c:pt>
                <c:pt idx="1095">
                  <c:v>37725</c:v>
                </c:pt>
                <c:pt idx="1096">
                  <c:v>37718</c:v>
                </c:pt>
                <c:pt idx="1097">
                  <c:v>37711</c:v>
                </c:pt>
                <c:pt idx="1098">
                  <c:v>37704</c:v>
                </c:pt>
                <c:pt idx="1099">
                  <c:v>37697</c:v>
                </c:pt>
                <c:pt idx="1100">
                  <c:v>37690</c:v>
                </c:pt>
                <c:pt idx="1101">
                  <c:v>37683</c:v>
                </c:pt>
                <c:pt idx="1102">
                  <c:v>37676</c:v>
                </c:pt>
                <c:pt idx="1103">
                  <c:v>37669</c:v>
                </c:pt>
                <c:pt idx="1104">
                  <c:v>37662</c:v>
                </c:pt>
                <c:pt idx="1105">
                  <c:v>37655</c:v>
                </c:pt>
                <c:pt idx="1106">
                  <c:v>37648</c:v>
                </c:pt>
                <c:pt idx="1107">
                  <c:v>37641</c:v>
                </c:pt>
                <c:pt idx="1108">
                  <c:v>37634</c:v>
                </c:pt>
                <c:pt idx="1109">
                  <c:v>37627</c:v>
                </c:pt>
                <c:pt idx="1110">
                  <c:v>37620</c:v>
                </c:pt>
                <c:pt idx="1111">
                  <c:v>37613</c:v>
                </c:pt>
                <c:pt idx="1112">
                  <c:v>37606</c:v>
                </c:pt>
                <c:pt idx="1113">
                  <c:v>37599</c:v>
                </c:pt>
                <c:pt idx="1114">
                  <c:v>37592</c:v>
                </c:pt>
                <c:pt idx="1115">
                  <c:v>37585</c:v>
                </c:pt>
                <c:pt idx="1116">
                  <c:v>37578</c:v>
                </c:pt>
                <c:pt idx="1117">
                  <c:v>37571</c:v>
                </c:pt>
                <c:pt idx="1118">
                  <c:v>37564</c:v>
                </c:pt>
                <c:pt idx="1119">
                  <c:v>37557</c:v>
                </c:pt>
                <c:pt idx="1120">
                  <c:v>37550</c:v>
                </c:pt>
                <c:pt idx="1121">
                  <c:v>37543</c:v>
                </c:pt>
                <c:pt idx="1122">
                  <c:v>37536</c:v>
                </c:pt>
                <c:pt idx="1123">
                  <c:v>37529</c:v>
                </c:pt>
                <c:pt idx="1124">
                  <c:v>37522</c:v>
                </c:pt>
                <c:pt idx="1125">
                  <c:v>37515</c:v>
                </c:pt>
                <c:pt idx="1126">
                  <c:v>37508</c:v>
                </c:pt>
                <c:pt idx="1127">
                  <c:v>37501</c:v>
                </c:pt>
                <c:pt idx="1128">
                  <c:v>37494</c:v>
                </c:pt>
                <c:pt idx="1129">
                  <c:v>37487</c:v>
                </c:pt>
                <c:pt idx="1130">
                  <c:v>37480</c:v>
                </c:pt>
                <c:pt idx="1131">
                  <c:v>37473</c:v>
                </c:pt>
                <c:pt idx="1132">
                  <c:v>37466</c:v>
                </c:pt>
                <c:pt idx="1133">
                  <c:v>37459</c:v>
                </c:pt>
                <c:pt idx="1134">
                  <c:v>37452</c:v>
                </c:pt>
                <c:pt idx="1135">
                  <c:v>37445</c:v>
                </c:pt>
                <c:pt idx="1136">
                  <c:v>37438</c:v>
                </c:pt>
                <c:pt idx="1137">
                  <c:v>37431</c:v>
                </c:pt>
                <c:pt idx="1138">
                  <c:v>37424</c:v>
                </c:pt>
                <c:pt idx="1139">
                  <c:v>37417</c:v>
                </c:pt>
                <c:pt idx="1140">
                  <c:v>37410</c:v>
                </c:pt>
                <c:pt idx="1141">
                  <c:v>37403</c:v>
                </c:pt>
                <c:pt idx="1142">
                  <c:v>37396</c:v>
                </c:pt>
                <c:pt idx="1143">
                  <c:v>37389</c:v>
                </c:pt>
                <c:pt idx="1144">
                  <c:v>37382</c:v>
                </c:pt>
                <c:pt idx="1145">
                  <c:v>37375</c:v>
                </c:pt>
                <c:pt idx="1146">
                  <c:v>37368</c:v>
                </c:pt>
                <c:pt idx="1147">
                  <c:v>37361</c:v>
                </c:pt>
                <c:pt idx="1148">
                  <c:v>37354</c:v>
                </c:pt>
                <c:pt idx="1149">
                  <c:v>37347</c:v>
                </c:pt>
                <c:pt idx="1150">
                  <c:v>37340</c:v>
                </c:pt>
                <c:pt idx="1151">
                  <c:v>37333</c:v>
                </c:pt>
                <c:pt idx="1152">
                  <c:v>37326</c:v>
                </c:pt>
                <c:pt idx="1153">
                  <c:v>37319</c:v>
                </c:pt>
                <c:pt idx="1154">
                  <c:v>37312</c:v>
                </c:pt>
                <c:pt idx="1155">
                  <c:v>37305</c:v>
                </c:pt>
                <c:pt idx="1156">
                  <c:v>37298</c:v>
                </c:pt>
                <c:pt idx="1157">
                  <c:v>37291</c:v>
                </c:pt>
                <c:pt idx="1158">
                  <c:v>37284</c:v>
                </c:pt>
                <c:pt idx="1159">
                  <c:v>37277</c:v>
                </c:pt>
                <c:pt idx="1160">
                  <c:v>37270</c:v>
                </c:pt>
                <c:pt idx="1161">
                  <c:v>37263</c:v>
                </c:pt>
                <c:pt idx="1162">
                  <c:v>37256</c:v>
                </c:pt>
                <c:pt idx="1163">
                  <c:v>37249</c:v>
                </c:pt>
                <c:pt idx="1164">
                  <c:v>37242</c:v>
                </c:pt>
                <c:pt idx="1165">
                  <c:v>37235</c:v>
                </c:pt>
                <c:pt idx="1166">
                  <c:v>37228</c:v>
                </c:pt>
                <c:pt idx="1167">
                  <c:v>37221</c:v>
                </c:pt>
                <c:pt idx="1168">
                  <c:v>37214</c:v>
                </c:pt>
                <c:pt idx="1169">
                  <c:v>37207</c:v>
                </c:pt>
                <c:pt idx="1170">
                  <c:v>37200</c:v>
                </c:pt>
                <c:pt idx="1171">
                  <c:v>37193</c:v>
                </c:pt>
                <c:pt idx="1172">
                  <c:v>37186</c:v>
                </c:pt>
                <c:pt idx="1173">
                  <c:v>37179</c:v>
                </c:pt>
                <c:pt idx="1174">
                  <c:v>37172</c:v>
                </c:pt>
                <c:pt idx="1175">
                  <c:v>37165</c:v>
                </c:pt>
                <c:pt idx="1176">
                  <c:v>37158</c:v>
                </c:pt>
                <c:pt idx="1177">
                  <c:v>37151</c:v>
                </c:pt>
                <c:pt idx="1178">
                  <c:v>37144</c:v>
                </c:pt>
                <c:pt idx="1179">
                  <c:v>37137</c:v>
                </c:pt>
                <c:pt idx="1180">
                  <c:v>37130</c:v>
                </c:pt>
                <c:pt idx="1181">
                  <c:v>37123</c:v>
                </c:pt>
                <c:pt idx="1182">
                  <c:v>37116</c:v>
                </c:pt>
                <c:pt idx="1183">
                  <c:v>37109</c:v>
                </c:pt>
                <c:pt idx="1184">
                  <c:v>37102</c:v>
                </c:pt>
                <c:pt idx="1185">
                  <c:v>37095</c:v>
                </c:pt>
                <c:pt idx="1186">
                  <c:v>37088</c:v>
                </c:pt>
                <c:pt idx="1187">
                  <c:v>37081</c:v>
                </c:pt>
                <c:pt idx="1188">
                  <c:v>37074</c:v>
                </c:pt>
                <c:pt idx="1189">
                  <c:v>37067</c:v>
                </c:pt>
                <c:pt idx="1190">
                  <c:v>37060</c:v>
                </c:pt>
                <c:pt idx="1191">
                  <c:v>37053</c:v>
                </c:pt>
                <c:pt idx="1192">
                  <c:v>37046</c:v>
                </c:pt>
                <c:pt idx="1193">
                  <c:v>37039</c:v>
                </c:pt>
                <c:pt idx="1194">
                  <c:v>37032</c:v>
                </c:pt>
                <c:pt idx="1195">
                  <c:v>37025</c:v>
                </c:pt>
                <c:pt idx="1196">
                  <c:v>37018</c:v>
                </c:pt>
                <c:pt idx="1197">
                  <c:v>37011</c:v>
                </c:pt>
                <c:pt idx="1198">
                  <c:v>37004</c:v>
                </c:pt>
                <c:pt idx="1199">
                  <c:v>36997</c:v>
                </c:pt>
                <c:pt idx="1200">
                  <c:v>36990</c:v>
                </c:pt>
                <c:pt idx="1201">
                  <c:v>36983</c:v>
                </c:pt>
                <c:pt idx="1202">
                  <c:v>36976</c:v>
                </c:pt>
                <c:pt idx="1203">
                  <c:v>36969</c:v>
                </c:pt>
                <c:pt idx="1204">
                  <c:v>36962</c:v>
                </c:pt>
                <c:pt idx="1205">
                  <c:v>36955</c:v>
                </c:pt>
                <c:pt idx="1206">
                  <c:v>36948</c:v>
                </c:pt>
                <c:pt idx="1207">
                  <c:v>36941</c:v>
                </c:pt>
                <c:pt idx="1208">
                  <c:v>36934</c:v>
                </c:pt>
                <c:pt idx="1209">
                  <c:v>36927</c:v>
                </c:pt>
                <c:pt idx="1210">
                  <c:v>36920</c:v>
                </c:pt>
                <c:pt idx="1211">
                  <c:v>36913</c:v>
                </c:pt>
                <c:pt idx="1212">
                  <c:v>36906</c:v>
                </c:pt>
                <c:pt idx="1213">
                  <c:v>36899</c:v>
                </c:pt>
                <c:pt idx="1214">
                  <c:v>36892</c:v>
                </c:pt>
                <c:pt idx="1215">
                  <c:v>36885</c:v>
                </c:pt>
                <c:pt idx="1216">
                  <c:v>36878</c:v>
                </c:pt>
                <c:pt idx="1217">
                  <c:v>36871</c:v>
                </c:pt>
                <c:pt idx="1218">
                  <c:v>36864</c:v>
                </c:pt>
                <c:pt idx="1219">
                  <c:v>36857</c:v>
                </c:pt>
                <c:pt idx="1220">
                  <c:v>36850</c:v>
                </c:pt>
                <c:pt idx="1221">
                  <c:v>36843</c:v>
                </c:pt>
                <c:pt idx="1222">
                  <c:v>36836</c:v>
                </c:pt>
                <c:pt idx="1223">
                  <c:v>36829</c:v>
                </c:pt>
                <c:pt idx="1224">
                  <c:v>36822</c:v>
                </c:pt>
                <c:pt idx="1225">
                  <c:v>36815</c:v>
                </c:pt>
                <c:pt idx="1226">
                  <c:v>36808</c:v>
                </c:pt>
                <c:pt idx="1227">
                  <c:v>36801</c:v>
                </c:pt>
                <c:pt idx="1228">
                  <c:v>36794</c:v>
                </c:pt>
                <c:pt idx="1229">
                  <c:v>36787</c:v>
                </c:pt>
                <c:pt idx="1230">
                  <c:v>36780</c:v>
                </c:pt>
                <c:pt idx="1231">
                  <c:v>36773</c:v>
                </c:pt>
                <c:pt idx="1232">
                  <c:v>36766</c:v>
                </c:pt>
                <c:pt idx="1233">
                  <c:v>36759</c:v>
                </c:pt>
                <c:pt idx="1234">
                  <c:v>36752</c:v>
                </c:pt>
                <c:pt idx="1235">
                  <c:v>36745</c:v>
                </c:pt>
                <c:pt idx="1236">
                  <c:v>36738</c:v>
                </c:pt>
                <c:pt idx="1237">
                  <c:v>36731</c:v>
                </c:pt>
                <c:pt idx="1238">
                  <c:v>36724</c:v>
                </c:pt>
                <c:pt idx="1239">
                  <c:v>36717</c:v>
                </c:pt>
                <c:pt idx="1240">
                  <c:v>36710</c:v>
                </c:pt>
                <c:pt idx="1241">
                  <c:v>36703</c:v>
                </c:pt>
                <c:pt idx="1242">
                  <c:v>36696</c:v>
                </c:pt>
                <c:pt idx="1243">
                  <c:v>36689</c:v>
                </c:pt>
                <c:pt idx="1244">
                  <c:v>36682</c:v>
                </c:pt>
                <c:pt idx="1245">
                  <c:v>36675</c:v>
                </c:pt>
                <c:pt idx="1246">
                  <c:v>36668</c:v>
                </c:pt>
                <c:pt idx="1247">
                  <c:v>36661</c:v>
                </c:pt>
                <c:pt idx="1248">
                  <c:v>36654</c:v>
                </c:pt>
                <c:pt idx="1249">
                  <c:v>36647</c:v>
                </c:pt>
                <c:pt idx="1250">
                  <c:v>36640</c:v>
                </c:pt>
                <c:pt idx="1251">
                  <c:v>36633</c:v>
                </c:pt>
                <c:pt idx="1252">
                  <c:v>36626</c:v>
                </c:pt>
                <c:pt idx="1253">
                  <c:v>36619</c:v>
                </c:pt>
                <c:pt idx="1254">
                  <c:v>36612</c:v>
                </c:pt>
                <c:pt idx="1255">
                  <c:v>36605</c:v>
                </c:pt>
                <c:pt idx="1256">
                  <c:v>36598</c:v>
                </c:pt>
                <c:pt idx="1257">
                  <c:v>36591</c:v>
                </c:pt>
                <c:pt idx="1258">
                  <c:v>36584</c:v>
                </c:pt>
                <c:pt idx="1259">
                  <c:v>36577</c:v>
                </c:pt>
                <c:pt idx="1260">
                  <c:v>36570</c:v>
                </c:pt>
                <c:pt idx="1261">
                  <c:v>36563</c:v>
                </c:pt>
                <c:pt idx="1262">
                  <c:v>36556</c:v>
                </c:pt>
                <c:pt idx="1263">
                  <c:v>36549</c:v>
                </c:pt>
                <c:pt idx="1264">
                  <c:v>36542</c:v>
                </c:pt>
                <c:pt idx="1265">
                  <c:v>36535</c:v>
                </c:pt>
                <c:pt idx="1266">
                  <c:v>36528</c:v>
                </c:pt>
                <c:pt idx="1267">
                  <c:v>36521</c:v>
                </c:pt>
                <c:pt idx="1268">
                  <c:v>36514</c:v>
                </c:pt>
                <c:pt idx="1269">
                  <c:v>36507</c:v>
                </c:pt>
                <c:pt idx="1270">
                  <c:v>36500</c:v>
                </c:pt>
                <c:pt idx="1271">
                  <c:v>36493</c:v>
                </c:pt>
                <c:pt idx="1272">
                  <c:v>36486</c:v>
                </c:pt>
                <c:pt idx="1273">
                  <c:v>36479</c:v>
                </c:pt>
                <c:pt idx="1274">
                  <c:v>36472</c:v>
                </c:pt>
                <c:pt idx="1275">
                  <c:v>36465</c:v>
                </c:pt>
                <c:pt idx="1276">
                  <c:v>36458</c:v>
                </c:pt>
                <c:pt idx="1277">
                  <c:v>36451</c:v>
                </c:pt>
                <c:pt idx="1278">
                  <c:v>36444</c:v>
                </c:pt>
                <c:pt idx="1279">
                  <c:v>36437</c:v>
                </c:pt>
                <c:pt idx="1280">
                  <c:v>36430</c:v>
                </c:pt>
                <c:pt idx="1281">
                  <c:v>36423</c:v>
                </c:pt>
                <c:pt idx="1282">
                  <c:v>36416</c:v>
                </c:pt>
                <c:pt idx="1283">
                  <c:v>36409</c:v>
                </c:pt>
                <c:pt idx="1284">
                  <c:v>36402</c:v>
                </c:pt>
                <c:pt idx="1285">
                  <c:v>36395</c:v>
                </c:pt>
                <c:pt idx="1286">
                  <c:v>36388</c:v>
                </c:pt>
                <c:pt idx="1287">
                  <c:v>36381</c:v>
                </c:pt>
                <c:pt idx="1288">
                  <c:v>36374</c:v>
                </c:pt>
                <c:pt idx="1289">
                  <c:v>36367</c:v>
                </c:pt>
                <c:pt idx="1290">
                  <c:v>36360</c:v>
                </c:pt>
                <c:pt idx="1291">
                  <c:v>36353</c:v>
                </c:pt>
                <c:pt idx="1292">
                  <c:v>36346</c:v>
                </c:pt>
                <c:pt idx="1293">
                  <c:v>36339</c:v>
                </c:pt>
                <c:pt idx="1294">
                  <c:v>36332</c:v>
                </c:pt>
                <c:pt idx="1295">
                  <c:v>36325</c:v>
                </c:pt>
                <c:pt idx="1296">
                  <c:v>36318</c:v>
                </c:pt>
                <c:pt idx="1297">
                  <c:v>36311</c:v>
                </c:pt>
                <c:pt idx="1298">
                  <c:v>36304</c:v>
                </c:pt>
                <c:pt idx="1299">
                  <c:v>36297</c:v>
                </c:pt>
                <c:pt idx="1300">
                  <c:v>36290</c:v>
                </c:pt>
                <c:pt idx="1301">
                  <c:v>36283</c:v>
                </c:pt>
                <c:pt idx="1302">
                  <c:v>36276</c:v>
                </c:pt>
                <c:pt idx="1303">
                  <c:v>36269</c:v>
                </c:pt>
                <c:pt idx="1304">
                  <c:v>36262</c:v>
                </c:pt>
                <c:pt idx="1305">
                  <c:v>36255</c:v>
                </c:pt>
                <c:pt idx="1306">
                  <c:v>36248</c:v>
                </c:pt>
                <c:pt idx="1307">
                  <c:v>36241</c:v>
                </c:pt>
                <c:pt idx="1308">
                  <c:v>36234</c:v>
                </c:pt>
                <c:pt idx="1309">
                  <c:v>36227</c:v>
                </c:pt>
                <c:pt idx="1310">
                  <c:v>36220</c:v>
                </c:pt>
                <c:pt idx="1311">
                  <c:v>36213</c:v>
                </c:pt>
                <c:pt idx="1312">
                  <c:v>36206</c:v>
                </c:pt>
                <c:pt idx="1313">
                  <c:v>36199</c:v>
                </c:pt>
                <c:pt idx="1314">
                  <c:v>36192</c:v>
                </c:pt>
                <c:pt idx="1315">
                  <c:v>36185</c:v>
                </c:pt>
                <c:pt idx="1316">
                  <c:v>36178</c:v>
                </c:pt>
                <c:pt idx="1317">
                  <c:v>36171</c:v>
                </c:pt>
                <c:pt idx="1318">
                  <c:v>36164</c:v>
                </c:pt>
                <c:pt idx="1319">
                  <c:v>36157</c:v>
                </c:pt>
                <c:pt idx="1320">
                  <c:v>36150</c:v>
                </c:pt>
                <c:pt idx="1321">
                  <c:v>36143</c:v>
                </c:pt>
                <c:pt idx="1322">
                  <c:v>36136</c:v>
                </c:pt>
                <c:pt idx="1323">
                  <c:v>36129</c:v>
                </c:pt>
                <c:pt idx="1324">
                  <c:v>36122</c:v>
                </c:pt>
                <c:pt idx="1325">
                  <c:v>36115</c:v>
                </c:pt>
                <c:pt idx="1326">
                  <c:v>36108</c:v>
                </c:pt>
                <c:pt idx="1327">
                  <c:v>36101</c:v>
                </c:pt>
                <c:pt idx="1328">
                  <c:v>36094</c:v>
                </c:pt>
                <c:pt idx="1329">
                  <c:v>36087</c:v>
                </c:pt>
                <c:pt idx="1330">
                  <c:v>36080</c:v>
                </c:pt>
                <c:pt idx="1331">
                  <c:v>36073</c:v>
                </c:pt>
                <c:pt idx="1332">
                  <c:v>36066</c:v>
                </c:pt>
                <c:pt idx="1333">
                  <c:v>36059</c:v>
                </c:pt>
                <c:pt idx="1334">
                  <c:v>36052</c:v>
                </c:pt>
                <c:pt idx="1335">
                  <c:v>36045</c:v>
                </c:pt>
                <c:pt idx="1336">
                  <c:v>36038</c:v>
                </c:pt>
                <c:pt idx="1337">
                  <c:v>36031</c:v>
                </c:pt>
                <c:pt idx="1338">
                  <c:v>36024</c:v>
                </c:pt>
                <c:pt idx="1339">
                  <c:v>36017</c:v>
                </c:pt>
                <c:pt idx="1340">
                  <c:v>36010</c:v>
                </c:pt>
                <c:pt idx="1341">
                  <c:v>36003</c:v>
                </c:pt>
                <c:pt idx="1342">
                  <c:v>35996</c:v>
                </c:pt>
                <c:pt idx="1343">
                  <c:v>35989</c:v>
                </c:pt>
                <c:pt idx="1344">
                  <c:v>35982</c:v>
                </c:pt>
                <c:pt idx="1345">
                  <c:v>35975</c:v>
                </c:pt>
                <c:pt idx="1346">
                  <c:v>35968</c:v>
                </c:pt>
                <c:pt idx="1347">
                  <c:v>35961</c:v>
                </c:pt>
                <c:pt idx="1348">
                  <c:v>35954</c:v>
                </c:pt>
                <c:pt idx="1349">
                  <c:v>35947</c:v>
                </c:pt>
                <c:pt idx="1350">
                  <c:v>35940</c:v>
                </c:pt>
                <c:pt idx="1351">
                  <c:v>35933</c:v>
                </c:pt>
                <c:pt idx="1352">
                  <c:v>35926</c:v>
                </c:pt>
                <c:pt idx="1353">
                  <c:v>35919</c:v>
                </c:pt>
                <c:pt idx="1354">
                  <c:v>35912</c:v>
                </c:pt>
                <c:pt idx="1355">
                  <c:v>35905</c:v>
                </c:pt>
                <c:pt idx="1356">
                  <c:v>35898</c:v>
                </c:pt>
                <c:pt idx="1357">
                  <c:v>35891</c:v>
                </c:pt>
                <c:pt idx="1358">
                  <c:v>35884</c:v>
                </c:pt>
                <c:pt idx="1359">
                  <c:v>35877</c:v>
                </c:pt>
                <c:pt idx="1360">
                  <c:v>35870</c:v>
                </c:pt>
                <c:pt idx="1361">
                  <c:v>35863</c:v>
                </c:pt>
                <c:pt idx="1362">
                  <c:v>35856</c:v>
                </c:pt>
                <c:pt idx="1363">
                  <c:v>35849</c:v>
                </c:pt>
                <c:pt idx="1364">
                  <c:v>35842</c:v>
                </c:pt>
                <c:pt idx="1365">
                  <c:v>35835</c:v>
                </c:pt>
                <c:pt idx="1366">
                  <c:v>35828</c:v>
                </c:pt>
                <c:pt idx="1367">
                  <c:v>35821</c:v>
                </c:pt>
                <c:pt idx="1368">
                  <c:v>35814</c:v>
                </c:pt>
                <c:pt idx="1369">
                  <c:v>35807</c:v>
                </c:pt>
                <c:pt idx="1370">
                  <c:v>35800</c:v>
                </c:pt>
                <c:pt idx="1371">
                  <c:v>35793</c:v>
                </c:pt>
                <c:pt idx="1372">
                  <c:v>35786</c:v>
                </c:pt>
                <c:pt idx="1373">
                  <c:v>35779</c:v>
                </c:pt>
                <c:pt idx="1374">
                  <c:v>35772</c:v>
                </c:pt>
                <c:pt idx="1375">
                  <c:v>35765</c:v>
                </c:pt>
                <c:pt idx="1376">
                  <c:v>35758</c:v>
                </c:pt>
                <c:pt idx="1377">
                  <c:v>35751</c:v>
                </c:pt>
                <c:pt idx="1378">
                  <c:v>35744</c:v>
                </c:pt>
                <c:pt idx="1379">
                  <c:v>35737</c:v>
                </c:pt>
                <c:pt idx="1380">
                  <c:v>35730</c:v>
                </c:pt>
                <c:pt idx="1381">
                  <c:v>35723</c:v>
                </c:pt>
                <c:pt idx="1382">
                  <c:v>35716</c:v>
                </c:pt>
                <c:pt idx="1383">
                  <c:v>35709</c:v>
                </c:pt>
                <c:pt idx="1384">
                  <c:v>35702</c:v>
                </c:pt>
                <c:pt idx="1385">
                  <c:v>35695</c:v>
                </c:pt>
                <c:pt idx="1386">
                  <c:v>35688</c:v>
                </c:pt>
                <c:pt idx="1387">
                  <c:v>35681</c:v>
                </c:pt>
                <c:pt idx="1388">
                  <c:v>35674</c:v>
                </c:pt>
                <c:pt idx="1389">
                  <c:v>35667</c:v>
                </c:pt>
                <c:pt idx="1390">
                  <c:v>35660</c:v>
                </c:pt>
                <c:pt idx="1391">
                  <c:v>35653</c:v>
                </c:pt>
                <c:pt idx="1392">
                  <c:v>35646</c:v>
                </c:pt>
                <c:pt idx="1393">
                  <c:v>35639</c:v>
                </c:pt>
                <c:pt idx="1394">
                  <c:v>35632</c:v>
                </c:pt>
                <c:pt idx="1395">
                  <c:v>35625</c:v>
                </c:pt>
                <c:pt idx="1396">
                  <c:v>35618</c:v>
                </c:pt>
                <c:pt idx="1397">
                  <c:v>35611</c:v>
                </c:pt>
                <c:pt idx="1398">
                  <c:v>35604</c:v>
                </c:pt>
                <c:pt idx="1399">
                  <c:v>35597</c:v>
                </c:pt>
                <c:pt idx="1400">
                  <c:v>35590</c:v>
                </c:pt>
                <c:pt idx="1401">
                  <c:v>35583</c:v>
                </c:pt>
                <c:pt idx="1402">
                  <c:v>35576</c:v>
                </c:pt>
                <c:pt idx="1403">
                  <c:v>35569</c:v>
                </c:pt>
                <c:pt idx="1404">
                  <c:v>35562</c:v>
                </c:pt>
                <c:pt idx="1405">
                  <c:v>35555</c:v>
                </c:pt>
                <c:pt idx="1406">
                  <c:v>35548</c:v>
                </c:pt>
                <c:pt idx="1407">
                  <c:v>35541</c:v>
                </c:pt>
                <c:pt idx="1408">
                  <c:v>35534</c:v>
                </c:pt>
                <c:pt idx="1409">
                  <c:v>35527</c:v>
                </c:pt>
                <c:pt idx="1410">
                  <c:v>35520</c:v>
                </c:pt>
                <c:pt idx="1411">
                  <c:v>35513</c:v>
                </c:pt>
                <c:pt idx="1412">
                  <c:v>35506</c:v>
                </c:pt>
                <c:pt idx="1413">
                  <c:v>35499</c:v>
                </c:pt>
                <c:pt idx="1414">
                  <c:v>35492</c:v>
                </c:pt>
                <c:pt idx="1415">
                  <c:v>35485</c:v>
                </c:pt>
                <c:pt idx="1416">
                  <c:v>35478</c:v>
                </c:pt>
                <c:pt idx="1417">
                  <c:v>35471</c:v>
                </c:pt>
                <c:pt idx="1418">
                  <c:v>35464</c:v>
                </c:pt>
                <c:pt idx="1419">
                  <c:v>35457</c:v>
                </c:pt>
                <c:pt idx="1420">
                  <c:v>35450</c:v>
                </c:pt>
                <c:pt idx="1421">
                  <c:v>35443</c:v>
                </c:pt>
                <c:pt idx="1422">
                  <c:v>35436</c:v>
                </c:pt>
                <c:pt idx="1423">
                  <c:v>35429</c:v>
                </c:pt>
                <c:pt idx="1424">
                  <c:v>35422</c:v>
                </c:pt>
                <c:pt idx="1425">
                  <c:v>35415</c:v>
                </c:pt>
                <c:pt idx="1426">
                  <c:v>35408</c:v>
                </c:pt>
                <c:pt idx="1427">
                  <c:v>35401</c:v>
                </c:pt>
                <c:pt idx="1428">
                  <c:v>35394</c:v>
                </c:pt>
                <c:pt idx="1429">
                  <c:v>35387</c:v>
                </c:pt>
                <c:pt idx="1430">
                  <c:v>35380</c:v>
                </c:pt>
                <c:pt idx="1431">
                  <c:v>35373</c:v>
                </c:pt>
                <c:pt idx="1432">
                  <c:v>35366</c:v>
                </c:pt>
                <c:pt idx="1433">
                  <c:v>35359</c:v>
                </c:pt>
                <c:pt idx="1434">
                  <c:v>35352</c:v>
                </c:pt>
                <c:pt idx="1435">
                  <c:v>35345</c:v>
                </c:pt>
                <c:pt idx="1436">
                  <c:v>35338</c:v>
                </c:pt>
                <c:pt idx="1437">
                  <c:v>35331</c:v>
                </c:pt>
                <c:pt idx="1438">
                  <c:v>35324</c:v>
                </c:pt>
                <c:pt idx="1439">
                  <c:v>35317</c:v>
                </c:pt>
                <c:pt idx="1440">
                  <c:v>35310</c:v>
                </c:pt>
                <c:pt idx="1441">
                  <c:v>35303</c:v>
                </c:pt>
                <c:pt idx="1442">
                  <c:v>35296</c:v>
                </c:pt>
                <c:pt idx="1443">
                  <c:v>35289</c:v>
                </c:pt>
                <c:pt idx="1444">
                  <c:v>35282</c:v>
                </c:pt>
                <c:pt idx="1445">
                  <c:v>35275</c:v>
                </c:pt>
                <c:pt idx="1446">
                  <c:v>35268</c:v>
                </c:pt>
                <c:pt idx="1447">
                  <c:v>35261</c:v>
                </c:pt>
                <c:pt idx="1448">
                  <c:v>35254</c:v>
                </c:pt>
                <c:pt idx="1449">
                  <c:v>35247</c:v>
                </c:pt>
                <c:pt idx="1450">
                  <c:v>35240</c:v>
                </c:pt>
                <c:pt idx="1451">
                  <c:v>35233</c:v>
                </c:pt>
                <c:pt idx="1452">
                  <c:v>35226</c:v>
                </c:pt>
                <c:pt idx="1453">
                  <c:v>35219</c:v>
                </c:pt>
                <c:pt idx="1454">
                  <c:v>35212</c:v>
                </c:pt>
                <c:pt idx="1455">
                  <c:v>35205</c:v>
                </c:pt>
                <c:pt idx="1456">
                  <c:v>35198</c:v>
                </c:pt>
                <c:pt idx="1457">
                  <c:v>35191</c:v>
                </c:pt>
                <c:pt idx="1458">
                  <c:v>35184</c:v>
                </c:pt>
                <c:pt idx="1459">
                  <c:v>35177</c:v>
                </c:pt>
                <c:pt idx="1460">
                  <c:v>35170</c:v>
                </c:pt>
                <c:pt idx="1461">
                  <c:v>35163</c:v>
                </c:pt>
                <c:pt idx="1462">
                  <c:v>35156</c:v>
                </c:pt>
                <c:pt idx="1463">
                  <c:v>35149</c:v>
                </c:pt>
                <c:pt idx="1464">
                  <c:v>35142</c:v>
                </c:pt>
                <c:pt idx="1465">
                  <c:v>35135</c:v>
                </c:pt>
                <c:pt idx="1466">
                  <c:v>35128</c:v>
                </c:pt>
                <c:pt idx="1467">
                  <c:v>35121</c:v>
                </c:pt>
                <c:pt idx="1468">
                  <c:v>35114</c:v>
                </c:pt>
                <c:pt idx="1469">
                  <c:v>35107</c:v>
                </c:pt>
                <c:pt idx="1470">
                  <c:v>35100</c:v>
                </c:pt>
                <c:pt idx="1471">
                  <c:v>35093</c:v>
                </c:pt>
                <c:pt idx="1472">
                  <c:v>35086</c:v>
                </c:pt>
                <c:pt idx="1473">
                  <c:v>35079</c:v>
                </c:pt>
                <c:pt idx="1474">
                  <c:v>35072</c:v>
                </c:pt>
                <c:pt idx="1475">
                  <c:v>35065</c:v>
                </c:pt>
                <c:pt idx="1476">
                  <c:v>35058</c:v>
                </c:pt>
                <c:pt idx="1477">
                  <c:v>35051</c:v>
                </c:pt>
                <c:pt idx="1478">
                  <c:v>35044</c:v>
                </c:pt>
                <c:pt idx="1479">
                  <c:v>35037</c:v>
                </c:pt>
                <c:pt idx="1480">
                  <c:v>35030</c:v>
                </c:pt>
                <c:pt idx="1481">
                  <c:v>35023</c:v>
                </c:pt>
                <c:pt idx="1482">
                  <c:v>35016</c:v>
                </c:pt>
                <c:pt idx="1483">
                  <c:v>35009</c:v>
                </c:pt>
                <c:pt idx="1484">
                  <c:v>35002</c:v>
                </c:pt>
                <c:pt idx="1485">
                  <c:v>34995</c:v>
                </c:pt>
                <c:pt idx="1486">
                  <c:v>34988</c:v>
                </c:pt>
                <c:pt idx="1487">
                  <c:v>34981</c:v>
                </c:pt>
                <c:pt idx="1488">
                  <c:v>34974</c:v>
                </c:pt>
                <c:pt idx="1489">
                  <c:v>34967</c:v>
                </c:pt>
                <c:pt idx="1490">
                  <c:v>34960</c:v>
                </c:pt>
                <c:pt idx="1491">
                  <c:v>34953</c:v>
                </c:pt>
                <c:pt idx="1492">
                  <c:v>34946</c:v>
                </c:pt>
                <c:pt idx="1493">
                  <c:v>34939</c:v>
                </c:pt>
                <c:pt idx="1494">
                  <c:v>34932</c:v>
                </c:pt>
                <c:pt idx="1495">
                  <c:v>34925</c:v>
                </c:pt>
                <c:pt idx="1496">
                  <c:v>34918</c:v>
                </c:pt>
                <c:pt idx="1497">
                  <c:v>34911</c:v>
                </c:pt>
                <c:pt idx="1498">
                  <c:v>34904</c:v>
                </c:pt>
                <c:pt idx="1499">
                  <c:v>34897</c:v>
                </c:pt>
                <c:pt idx="1500">
                  <c:v>34890</c:v>
                </c:pt>
                <c:pt idx="1501">
                  <c:v>34883</c:v>
                </c:pt>
                <c:pt idx="1502">
                  <c:v>34876</c:v>
                </c:pt>
                <c:pt idx="1503">
                  <c:v>34869</c:v>
                </c:pt>
                <c:pt idx="1504">
                  <c:v>34862</c:v>
                </c:pt>
                <c:pt idx="1505">
                  <c:v>34855</c:v>
                </c:pt>
                <c:pt idx="1506">
                  <c:v>34848</c:v>
                </c:pt>
                <c:pt idx="1507">
                  <c:v>34841</c:v>
                </c:pt>
                <c:pt idx="1508">
                  <c:v>34834</c:v>
                </c:pt>
                <c:pt idx="1509">
                  <c:v>34827</c:v>
                </c:pt>
                <c:pt idx="1510">
                  <c:v>34820</c:v>
                </c:pt>
                <c:pt idx="1511">
                  <c:v>34813</c:v>
                </c:pt>
                <c:pt idx="1512">
                  <c:v>34806</c:v>
                </c:pt>
                <c:pt idx="1513">
                  <c:v>34799</c:v>
                </c:pt>
                <c:pt idx="1514">
                  <c:v>34792</c:v>
                </c:pt>
                <c:pt idx="1515">
                  <c:v>34785</c:v>
                </c:pt>
                <c:pt idx="1516">
                  <c:v>34778</c:v>
                </c:pt>
                <c:pt idx="1517">
                  <c:v>34771</c:v>
                </c:pt>
                <c:pt idx="1518">
                  <c:v>34764</c:v>
                </c:pt>
                <c:pt idx="1519">
                  <c:v>34757</c:v>
                </c:pt>
                <c:pt idx="1520">
                  <c:v>34750</c:v>
                </c:pt>
                <c:pt idx="1521">
                  <c:v>34743</c:v>
                </c:pt>
                <c:pt idx="1522">
                  <c:v>34736</c:v>
                </c:pt>
                <c:pt idx="1523">
                  <c:v>34729</c:v>
                </c:pt>
                <c:pt idx="1524">
                  <c:v>34722</c:v>
                </c:pt>
                <c:pt idx="1525">
                  <c:v>34715</c:v>
                </c:pt>
                <c:pt idx="1526">
                  <c:v>34708</c:v>
                </c:pt>
                <c:pt idx="1527">
                  <c:v>34701</c:v>
                </c:pt>
                <c:pt idx="1528">
                  <c:v>34694</c:v>
                </c:pt>
                <c:pt idx="1529">
                  <c:v>34687</c:v>
                </c:pt>
                <c:pt idx="1530">
                  <c:v>34680</c:v>
                </c:pt>
                <c:pt idx="1531">
                  <c:v>34673</c:v>
                </c:pt>
                <c:pt idx="1532">
                  <c:v>34666</c:v>
                </c:pt>
                <c:pt idx="1533">
                  <c:v>34659</c:v>
                </c:pt>
                <c:pt idx="1534">
                  <c:v>34652</c:v>
                </c:pt>
                <c:pt idx="1535">
                  <c:v>34645</c:v>
                </c:pt>
                <c:pt idx="1536">
                  <c:v>34638</c:v>
                </c:pt>
                <c:pt idx="1537">
                  <c:v>34631</c:v>
                </c:pt>
                <c:pt idx="1538">
                  <c:v>34624</c:v>
                </c:pt>
                <c:pt idx="1539">
                  <c:v>34617</c:v>
                </c:pt>
                <c:pt idx="1540">
                  <c:v>34610</c:v>
                </c:pt>
                <c:pt idx="1541">
                  <c:v>34603</c:v>
                </c:pt>
                <c:pt idx="1542">
                  <c:v>34596</c:v>
                </c:pt>
                <c:pt idx="1543">
                  <c:v>34589</c:v>
                </c:pt>
                <c:pt idx="1544">
                  <c:v>34582</c:v>
                </c:pt>
                <c:pt idx="1545">
                  <c:v>34575</c:v>
                </c:pt>
                <c:pt idx="1546">
                  <c:v>34568</c:v>
                </c:pt>
                <c:pt idx="1547">
                  <c:v>34561</c:v>
                </c:pt>
                <c:pt idx="1548">
                  <c:v>34554</c:v>
                </c:pt>
                <c:pt idx="1549">
                  <c:v>34547</c:v>
                </c:pt>
                <c:pt idx="1550">
                  <c:v>34540</c:v>
                </c:pt>
                <c:pt idx="1551">
                  <c:v>34533</c:v>
                </c:pt>
                <c:pt idx="1552">
                  <c:v>34526</c:v>
                </c:pt>
                <c:pt idx="1553">
                  <c:v>34519</c:v>
                </c:pt>
                <c:pt idx="1554">
                  <c:v>34512</c:v>
                </c:pt>
                <c:pt idx="1555">
                  <c:v>34505</c:v>
                </c:pt>
                <c:pt idx="1556">
                  <c:v>34498</c:v>
                </c:pt>
                <c:pt idx="1557">
                  <c:v>34491</c:v>
                </c:pt>
                <c:pt idx="1558">
                  <c:v>34484</c:v>
                </c:pt>
                <c:pt idx="1559">
                  <c:v>34477</c:v>
                </c:pt>
                <c:pt idx="1560">
                  <c:v>34470</c:v>
                </c:pt>
              </c:numCache>
            </c:numRef>
          </c:cat>
          <c:val>
            <c:numRef>
              <c:f>'Gold Correl'!$I$2:$I$10000</c:f>
              <c:numCache>
                <c:formatCode>0.00</c:formatCode>
                <c:ptCount val="9999"/>
                <c:pt idx="0">
                  <c:v>2.2976536850366998</c:v>
                </c:pt>
                <c:pt idx="1">
                  <c:v>2.3469004344915576</c:v>
                </c:pt>
                <c:pt idx="2">
                  <c:v>2.9999364041137615</c:v>
                </c:pt>
                <c:pt idx="3">
                  <c:v>3.2688727756774929</c:v>
                </c:pt>
                <c:pt idx="4">
                  <c:v>3.184028858872161</c:v>
                </c:pt>
                <c:pt idx="5">
                  <c:v>3.7438280044580128</c:v>
                </c:pt>
                <c:pt idx="6">
                  <c:v>2.0041826498252768</c:v>
                </c:pt>
                <c:pt idx="7">
                  <c:v>2.2286403828431851</c:v>
                </c:pt>
                <c:pt idx="8">
                  <c:v>2.3737343038156906</c:v>
                </c:pt>
                <c:pt idx="9">
                  <c:v>3.1769574218512924</c:v>
                </c:pt>
                <c:pt idx="10">
                  <c:v>3.1367776499013913</c:v>
                </c:pt>
                <c:pt idx="11">
                  <c:v>3.1932923205056221</c:v>
                </c:pt>
                <c:pt idx="12">
                  <c:v>3.329107175893911</c:v>
                </c:pt>
                <c:pt idx="13">
                  <c:v>2.913792795983996</c:v>
                </c:pt>
                <c:pt idx="14">
                  <c:v>3.5341252103404148</c:v>
                </c:pt>
                <c:pt idx="15">
                  <c:v>3.3697339055528217</c:v>
                </c:pt>
                <c:pt idx="16">
                  <c:v>3.3666566742527992</c:v>
                </c:pt>
                <c:pt idx="17">
                  <c:v>3.4239621492630508</c:v>
                </c:pt>
                <c:pt idx="18">
                  <c:v>3.4544179941884829</c:v>
                </c:pt>
                <c:pt idx="19">
                  <c:v>3.6381678661501482</c:v>
                </c:pt>
                <c:pt idx="20">
                  <c:v>3.7865360368553573</c:v>
                </c:pt>
                <c:pt idx="21">
                  <c:v>3.8943971059995923</c:v>
                </c:pt>
                <c:pt idx="22">
                  <c:v>3.7178631748321398</c:v>
                </c:pt>
                <c:pt idx="23">
                  <c:v>3.6440654635215921</c:v>
                </c:pt>
                <c:pt idx="24">
                  <c:v>3.7644457840696224</c:v>
                </c:pt>
                <c:pt idx="25">
                  <c:v>3.8059803583636129</c:v>
                </c:pt>
                <c:pt idx="26">
                  <c:v>4.297162573092451</c:v>
                </c:pt>
                <c:pt idx="27">
                  <c:v>4.5184895750516549</c:v>
                </c:pt>
                <c:pt idx="28">
                  <c:v>4.4449184575142233</c:v>
                </c:pt>
                <c:pt idx="29">
                  <c:v>5.8399986925053966</c:v>
                </c:pt>
                <c:pt idx="30">
                  <c:v>5.2842298640954413</c:v>
                </c:pt>
                <c:pt idx="31">
                  <c:v>5.2326070367277122</c:v>
                </c:pt>
                <c:pt idx="32">
                  <c:v>5.3647318230545267</c:v>
                </c:pt>
                <c:pt idx="33">
                  <c:v>5.8310026854047026</c:v>
                </c:pt>
                <c:pt idx="34">
                  <c:v>4.2294531909024551</c:v>
                </c:pt>
                <c:pt idx="35">
                  <c:v>3.7512650263316547</c:v>
                </c:pt>
                <c:pt idx="36">
                  <c:v>4.1285621660234701</c:v>
                </c:pt>
                <c:pt idx="37">
                  <c:v>4.6696680746391799</c:v>
                </c:pt>
                <c:pt idx="38">
                  <c:v>4.7204277140343693</c:v>
                </c:pt>
                <c:pt idx="39">
                  <c:v>4.7857175665268201</c:v>
                </c:pt>
                <c:pt idx="40">
                  <c:v>3.4934961239382387</c:v>
                </c:pt>
                <c:pt idx="41">
                  <c:v>4.0521633193014619</c:v>
                </c:pt>
                <c:pt idx="42">
                  <c:v>4.0294422072113241</c:v>
                </c:pt>
                <c:pt idx="43">
                  <c:v>4.2243897060987541</c:v>
                </c:pt>
                <c:pt idx="44">
                  <c:v>3.4294391229708574</c:v>
                </c:pt>
                <c:pt idx="45">
                  <c:v>3.3892180737019473</c:v>
                </c:pt>
                <c:pt idx="46">
                  <c:v>3.3638531980504962</c:v>
                </c:pt>
                <c:pt idx="47">
                  <c:v>3.5718657619789731</c:v>
                </c:pt>
                <c:pt idx="48">
                  <c:v>3.5152736798570103</c:v>
                </c:pt>
                <c:pt idx="49">
                  <c:v>3.53539583053072</c:v>
                </c:pt>
                <c:pt idx="50">
                  <c:v>3.0160812609616396</c:v>
                </c:pt>
                <c:pt idx="51">
                  <c:v>3.0221507696875252</c:v>
                </c:pt>
                <c:pt idx="52">
                  <c:v>2.9752052518371483</c:v>
                </c:pt>
                <c:pt idx="53">
                  <c:v>2.9244754953803866</c:v>
                </c:pt>
                <c:pt idx="54">
                  <c:v>2.9747917587345709</c:v>
                </c:pt>
                <c:pt idx="55">
                  <c:v>3.0182411752734777</c:v>
                </c:pt>
                <c:pt idx="56">
                  <c:v>2.9934872496531506</c:v>
                </c:pt>
                <c:pt idx="57">
                  <c:v>2.6851521210653511</c:v>
                </c:pt>
                <c:pt idx="58">
                  <c:v>2.7373228117399333</c:v>
                </c:pt>
                <c:pt idx="59">
                  <c:v>2.1572881677043649</c:v>
                </c:pt>
                <c:pt idx="60">
                  <c:v>1.9362208227375455</c:v>
                </c:pt>
                <c:pt idx="61">
                  <c:v>2.0083265542866822</c:v>
                </c:pt>
                <c:pt idx="62">
                  <c:v>2.3036261526474555</c:v>
                </c:pt>
                <c:pt idx="63">
                  <c:v>2.8747643273409338</c:v>
                </c:pt>
                <c:pt idx="64">
                  <c:v>2.4231945592390929</c:v>
                </c:pt>
                <c:pt idx="65">
                  <c:v>2.1264326272624947</c:v>
                </c:pt>
                <c:pt idx="66">
                  <c:v>2.6060408782899187</c:v>
                </c:pt>
                <c:pt idx="67">
                  <c:v>2.7224417487179631</c:v>
                </c:pt>
                <c:pt idx="68">
                  <c:v>2.8853553357826178</c:v>
                </c:pt>
                <c:pt idx="69">
                  <c:v>3.103919536947525</c:v>
                </c:pt>
                <c:pt idx="70">
                  <c:v>3.1444563613544272</c:v>
                </c:pt>
                <c:pt idx="71">
                  <c:v>3.1290748249236895</c:v>
                </c:pt>
                <c:pt idx="72">
                  <c:v>3.9510344834250719</c:v>
                </c:pt>
                <c:pt idx="73">
                  <c:v>3.9477316561522882</c:v>
                </c:pt>
                <c:pt idx="74">
                  <c:v>3.8785646126696656</c:v>
                </c:pt>
                <c:pt idx="75">
                  <c:v>4.8629123367332978</c:v>
                </c:pt>
                <c:pt idx="76">
                  <c:v>5.2977386272372948</c:v>
                </c:pt>
                <c:pt idx="77">
                  <c:v>4.8738336129217732</c:v>
                </c:pt>
                <c:pt idx="78">
                  <c:v>4.5302362022007863</c:v>
                </c:pt>
                <c:pt idx="79">
                  <c:v>4.74975683864779</c:v>
                </c:pt>
                <c:pt idx="80">
                  <c:v>3.2807842123085442</c:v>
                </c:pt>
                <c:pt idx="81">
                  <c:v>2.3608000637165572</c:v>
                </c:pt>
                <c:pt idx="82">
                  <c:v>2.3051604195485154</c:v>
                </c:pt>
                <c:pt idx="83">
                  <c:v>2.1610819455184136</c:v>
                </c:pt>
                <c:pt idx="84">
                  <c:v>2.0943719789927555</c:v>
                </c:pt>
                <c:pt idx="85">
                  <c:v>1.6416440857926942</c:v>
                </c:pt>
                <c:pt idx="86">
                  <c:v>1.6808655212716237</c:v>
                </c:pt>
                <c:pt idx="87">
                  <c:v>1.3554944740940731</c:v>
                </c:pt>
                <c:pt idx="88">
                  <c:v>1.7582261522981502</c:v>
                </c:pt>
                <c:pt idx="89">
                  <c:v>1.6793799595352237</c:v>
                </c:pt>
                <c:pt idx="90">
                  <c:v>1.5196390182073185</c:v>
                </c:pt>
                <c:pt idx="91">
                  <c:v>1.6172153104078519</c:v>
                </c:pt>
                <c:pt idx="92">
                  <c:v>1.4560069569637719</c:v>
                </c:pt>
                <c:pt idx="93">
                  <c:v>1.7010833048100762</c:v>
                </c:pt>
                <c:pt idx="94">
                  <c:v>1.5949122573018546</c:v>
                </c:pt>
                <c:pt idx="95">
                  <c:v>1.8237069296747048</c:v>
                </c:pt>
                <c:pt idx="96">
                  <c:v>1.7636500633306078</c:v>
                </c:pt>
                <c:pt idx="97">
                  <c:v>1.9611427124831917</c:v>
                </c:pt>
                <c:pt idx="98">
                  <c:v>3.4833363543768456</c:v>
                </c:pt>
                <c:pt idx="99">
                  <c:v>3.4952474211600815</c:v>
                </c:pt>
                <c:pt idx="100">
                  <c:v>3.4720937714747437</c:v>
                </c:pt>
                <c:pt idx="101">
                  <c:v>3.6650351084450339</c:v>
                </c:pt>
                <c:pt idx="102">
                  <c:v>3.7516114144632211</c:v>
                </c:pt>
                <c:pt idx="103">
                  <c:v>4.125026673515511</c:v>
                </c:pt>
                <c:pt idx="104">
                  <c:v>4.0162881803115233</c:v>
                </c:pt>
                <c:pt idx="105">
                  <c:v>4.1419830342487689</c:v>
                </c:pt>
                <c:pt idx="106">
                  <c:v>4.6247793052605948</c:v>
                </c:pt>
                <c:pt idx="107">
                  <c:v>5.0174622701175773</c:v>
                </c:pt>
                <c:pt idx="108">
                  <c:v>5.0334612274290205</c:v>
                </c:pt>
                <c:pt idx="109">
                  <c:v>5.8034839500328719</c:v>
                </c:pt>
                <c:pt idx="110">
                  <c:v>6.0360907408385618</c:v>
                </c:pt>
                <c:pt idx="111">
                  <c:v>4.9433731653080883</c:v>
                </c:pt>
                <c:pt idx="112">
                  <c:v>3.5795240942007442</c:v>
                </c:pt>
                <c:pt idx="113">
                  <c:v>3.8539622261743305</c:v>
                </c:pt>
                <c:pt idx="114">
                  <c:v>4.0017044339276628</c:v>
                </c:pt>
                <c:pt idx="115">
                  <c:v>3.606455291168468</c:v>
                </c:pt>
                <c:pt idx="116">
                  <c:v>3.1280779624483106</c:v>
                </c:pt>
                <c:pt idx="117">
                  <c:v>2.8868958727930862</c:v>
                </c:pt>
                <c:pt idx="118">
                  <c:v>2.9123174052453096</c:v>
                </c:pt>
                <c:pt idx="119">
                  <c:v>2.1449590673013583</c:v>
                </c:pt>
                <c:pt idx="120">
                  <c:v>2.1223593339382112</c:v>
                </c:pt>
                <c:pt idx="121">
                  <c:v>2.1303186275632569</c:v>
                </c:pt>
                <c:pt idx="122">
                  <c:v>1.6809252726993877</c:v>
                </c:pt>
                <c:pt idx="123">
                  <c:v>2.2376929455565926</c:v>
                </c:pt>
                <c:pt idx="124">
                  <c:v>1.9620477887368166</c:v>
                </c:pt>
                <c:pt idx="125">
                  <c:v>2.4120578266911914</c:v>
                </c:pt>
                <c:pt idx="126">
                  <c:v>2.447856003402801</c:v>
                </c:pt>
                <c:pt idx="127">
                  <c:v>1.6718106766770779</c:v>
                </c:pt>
                <c:pt idx="128">
                  <c:v>2.1797954905130252</c:v>
                </c:pt>
                <c:pt idx="129">
                  <c:v>2.1233271132405531</c:v>
                </c:pt>
                <c:pt idx="130">
                  <c:v>2.2678469236003078</c:v>
                </c:pt>
                <c:pt idx="131">
                  <c:v>2.0673601570736837</c:v>
                </c:pt>
                <c:pt idx="132">
                  <c:v>1.7936026628963893</c:v>
                </c:pt>
                <c:pt idx="133">
                  <c:v>1.8075153860082784</c:v>
                </c:pt>
                <c:pt idx="134">
                  <c:v>1.6881794335407314</c:v>
                </c:pt>
                <c:pt idx="135">
                  <c:v>2.052854099476086</c:v>
                </c:pt>
                <c:pt idx="136">
                  <c:v>1.9371523968529005</c:v>
                </c:pt>
                <c:pt idx="137">
                  <c:v>2.0975519315212412</c:v>
                </c:pt>
                <c:pt idx="138">
                  <c:v>1.6062803894028133</c:v>
                </c:pt>
                <c:pt idx="139">
                  <c:v>1.9758203186921519</c:v>
                </c:pt>
                <c:pt idx="140">
                  <c:v>2.0456449025039452</c:v>
                </c:pt>
                <c:pt idx="141">
                  <c:v>2.4916423025513628</c:v>
                </c:pt>
                <c:pt idx="142">
                  <c:v>2.4867636982582901</c:v>
                </c:pt>
                <c:pt idx="143">
                  <c:v>2.4641395098145944</c:v>
                </c:pt>
                <c:pt idx="144">
                  <c:v>2.267157274186129</c:v>
                </c:pt>
                <c:pt idx="145">
                  <c:v>2.319064783616581</c:v>
                </c:pt>
                <c:pt idx="146">
                  <c:v>2.1912510438483599</c:v>
                </c:pt>
                <c:pt idx="147">
                  <c:v>2.2359438124199662</c:v>
                </c:pt>
                <c:pt idx="148">
                  <c:v>2.8047250059260431</c:v>
                </c:pt>
                <c:pt idx="149">
                  <c:v>2.3053396051349568</c:v>
                </c:pt>
                <c:pt idx="150">
                  <c:v>0.43614862804014071</c:v>
                </c:pt>
                <c:pt idx="151">
                  <c:v>0.95737455476194788</c:v>
                </c:pt>
                <c:pt idx="152">
                  <c:v>1.1437517968903854</c:v>
                </c:pt>
                <c:pt idx="153">
                  <c:v>1.0985266502454551</c:v>
                </c:pt>
                <c:pt idx="154">
                  <c:v>6.4443340692714415E-2</c:v>
                </c:pt>
                <c:pt idx="155">
                  <c:v>1.770956795443758E-2</c:v>
                </c:pt>
                <c:pt idx="156">
                  <c:v>0.14581888327280773</c:v>
                </c:pt>
                <c:pt idx="157">
                  <c:v>0.54335796820753646</c:v>
                </c:pt>
                <c:pt idx="158">
                  <c:v>0.83037754530991259</c:v>
                </c:pt>
                <c:pt idx="159">
                  <c:v>0.59633346669504528</c:v>
                </c:pt>
                <c:pt idx="160">
                  <c:v>0.60294520505703675</c:v>
                </c:pt>
                <c:pt idx="161">
                  <c:v>1.5331639167879925</c:v>
                </c:pt>
                <c:pt idx="162">
                  <c:v>1.5449135830420297</c:v>
                </c:pt>
                <c:pt idx="163">
                  <c:v>1.813361987740618</c:v>
                </c:pt>
                <c:pt idx="164">
                  <c:v>1.9357831736977138</c:v>
                </c:pt>
                <c:pt idx="165">
                  <c:v>1.8991379572628977</c:v>
                </c:pt>
                <c:pt idx="166">
                  <c:v>2.4567454838909724</c:v>
                </c:pt>
                <c:pt idx="167">
                  <c:v>3.0228436623709385</c:v>
                </c:pt>
                <c:pt idx="168">
                  <c:v>3.0799813751435523</c:v>
                </c:pt>
                <c:pt idx="169">
                  <c:v>3.0635751989481737</c:v>
                </c:pt>
                <c:pt idx="170">
                  <c:v>3.0760780764812168</c:v>
                </c:pt>
                <c:pt idx="171">
                  <c:v>3.5423091104945326</c:v>
                </c:pt>
                <c:pt idx="172">
                  <c:v>3.4282893106637844</c:v>
                </c:pt>
                <c:pt idx="173">
                  <c:v>2.972431111554434</c:v>
                </c:pt>
                <c:pt idx="174">
                  <c:v>2.5971590814744423</c:v>
                </c:pt>
                <c:pt idx="175">
                  <c:v>2.6224502497541859</c:v>
                </c:pt>
                <c:pt idx="176">
                  <c:v>2.8661051916459654</c:v>
                </c:pt>
                <c:pt idx="177">
                  <c:v>3.4950656992544356</c:v>
                </c:pt>
                <c:pt idx="178">
                  <c:v>3.4902553545087009</c:v>
                </c:pt>
                <c:pt idx="179">
                  <c:v>2.9221258383498943</c:v>
                </c:pt>
                <c:pt idx="180">
                  <c:v>2.0150845992822086</c:v>
                </c:pt>
                <c:pt idx="181">
                  <c:v>1.2571956822430959</c:v>
                </c:pt>
                <c:pt idx="182">
                  <c:v>1.4997329975548863</c:v>
                </c:pt>
                <c:pt idx="183">
                  <c:v>1.4642260911393961</c:v>
                </c:pt>
                <c:pt idx="184">
                  <c:v>1.4839633064161792</c:v>
                </c:pt>
                <c:pt idx="185">
                  <c:v>1.5885633542610584</c:v>
                </c:pt>
                <c:pt idx="186">
                  <c:v>1.3814669456400495</c:v>
                </c:pt>
                <c:pt idx="187">
                  <c:v>1.3452075030564425</c:v>
                </c:pt>
                <c:pt idx="188">
                  <c:v>1.0302849270112706</c:v>
                </c:pt>
                <c:pt idx="189">
                  <c:v>1.0135066035051388</c:v>
                </c:pt>
                <c:pt idx="190">
                  <c:v>1.0650399275726163</c:v>
                </c:pt>
                <c:pt idx="191">
                  <c:v>1.2507878727370443</c:v>
                </c:pt>
                <c:pt idx="192">
                  <c:v>0.81014553368657016</c:v>
                </c:pt>
                <c:pt idx="193">
                  <c:v>1.0290508466136659</c:v>
                </c:pt>
                <c:pt idx="194">
                  <c:v>1.7642184889385624</c:v>
                </c:pt>
                <c:pt idx="195">
                  <c:v>3.2226497589310377</c:v>
                </c:pt>
                <c:pt idx="196">
                  <c:v>2.7667764654293485</c:v>
                </c:pt>
                <c:pt idx="197">
                  <c:v>2.9470757510623993</c:v>
                </c:pt>
                <c:pt idx="198">
                  <c:v>2.9829821595603487</c:v>
                </c:pt>
                <c:pt idx="199">
                  <c:v>2.6204328470085088</c:v>
                </c:pt>
                <c:pt idx="200">
                  <c:v>2.9649910215058366</c:v>
                </c:pt>
                <c:pt idx="201">
                  <c:v>3.4501939190671207</c:v>
                </c:pt>
                <c:pt idx="202">
                  <c:v>3.4073116498098304</c:v>
                </c:pt>
                <c:pt idx="203">
                  <c:v>3.3962293904174752</c:v>
                </c:pt>
                <c:pt idx="204">
                  <c:v>3.5579657610843287</c:v>
                </c:pt>
                <c:pt idx="205">
                  <c:v>3.5694854487539649</c:v>
                </c:pt>
                <c:pt idx="206">
                  <c:v>3.6236949605876982</c:v>
                </c:pt>
                <c:pt idx="207">
                  <c:v>3.6844504943267737</c:v>
                </c:pt>
                <c:pt idx="208">
                  <c:v>3.564918770370936</c:v>
                </c:pt>
                <c:pt idx="209">
                  <c:v>3.7709155382983641</c:v>
                </c:pt>
                <c:pt idx="210">
                  <c:v>3.6211096017979121</c:v>
                </c:pt>
                <c:pt idx="211">
                  <c:v>3.6203046770251572</c:v>
                </c:pt>
                <c:pt idx="212">
                  <c:v>4.0699791817599689</c:v>
                </c:pt>
                <c:pt idx="213">
                  <c:v>3.9345779683883895</c:v>
                </c:pt>
                <c:pt idx="214">
                  <c:v>3.9657119267490719</c:v>
                </c:pt>
                <c:pt idx="215">
                  <c:v>4.9597839651428242</c:v>
                </c:pt>
                <c:pt idx="216">
                  <c:v>7.1197738402018755</c:v>
                </c:pt>
                <c:pt idx="217">
                  <c:v>4.807793291887366</c:v>
                </c:pt>
                <c:pt idx="218">
                  <c:v>4.6408602624594062</c:v>
                </c:pt>
                <c:pt idx="219">
                  <c:v>3.4724912835424719</c:v>
                </c:pt>
                <c:pt idx="220">
                  <c:v>3.6531582476137126</c:v>
                </c:pt>
                <c:pt idx="221">
                  <c:v>3.7136871671945526</c:v>
                </c:pt>
                <c:pt idx="222">
                  <c:v>3.6550148555055548</c:v>
                </c:pt>
                <c:pt idx="223">
                  <c:v>3.7574788043168237</c:v>
                </c:pt>
                <c:pt idx="224">
                  <c:v>4.3732542609267187</c:v>
                </c:pt>
                <c:pt idx="225">
                  <c:v>4.4523577817367386</c:v>
                </c:pt>
                <c:pt idx="226">
                  <c:v>4.6023327735264266</c:v>
                </c:pt>
                <c:pt idx="227">
                  <c:v>5.3744238628709962</c:v>
                </c:pt>
                <c:pt idx="228">
                  <c:v>5.5614719007332463</c:v>
                </c:pt>
                <c:pt idx="229">
                  <c:v>5.590259856126548</c:v>
                </c:pt>
                <c:pt idx="230">
                  <c:v>6.5389819927884796</c:v>
                </c:pt>
                <c:pt idx="231">
                  <c:v>5.7537009493893132</c:v>
                </c:pt>
                <c:pt idx="232">
                  <c:v>5.4472692568546419</c:v>
                </c:pt>
                <c:pt idx="233">
                  <c:v>5.2240815584620259</c:v>
                </c:pt>
                <c:pt idx="234">
                  <c:v>5.2414737083529159</c:v>
                </c:pt>
                <c:pt idx="235">
                  <c:v>5.2950126365160219</c:v>
                </c:pt>
                <c:pt idx="236">
                  <c:v>5.5733500418102073</c:v>
                </c:pt>
                <c:pt idx="237">
                  <c:v>5.338173709359527</c:v>
                </c:pt>
                <c:pt idx="238">
                  <c:v>4.9892013589864144</c:v>
                </c:pt>
                <c:pt idx="239">
                  <c:v>3.882326918728495</c:v>
                </c:pt>
                <c:pt idx="240">
                  <c:v>3.2143598851565396</c:v>
                </c:pt>
                <c:pt idx="241">
                  <c:v>2.4481711183477217</c:v>
                </c:pt>
                <c:pt idx="242">
                  <c:v>2.5654971142515364</c:v>
                </c:pt>
                <c:pt idx="243">
                  <c:v>2.8658371490056789</c:v>
                </c:pt>
                <c:pt idx="244">
                  <c:v>2.8224980589093529</c:v>
                </c:pt>
                <c:pt idx="245">
                  <c:v>2.5412825733073299</c:v>
                </c:pt>
                <c:pt idx="246">
                  <c:v>3.1682710924420627</c:v>
                </c:pt>
                <c:pt idx="247">
                  <c:v>3.0518314810327625</c:v>
                </c:pt>
                <c:pt idx="248">
                  <c:v>3.064599599374608</c:v>
                </c:pt>
                <c:pt idx="249">
                  <c:v>3.0365175110642904</c:v>
                </c:pt>
                <c:pt idx="250">
                  <c:v>3.0266965451657311</c:v>
                </c:pt>
                <c:pt idx="251">
                  <c:v>2.9785978104663648</c:v>
                </c:pt>
                <c:pt idx="252">
                  <c:v>3.2061724044419417</c:v>
                </c:pt>
                <c:pt idx="253">
                  <c:v>3.2785044902708296</c:v>
                </c:pt>
                <c:pt idx="254">
                  <c:v>3.6226299126441721</c:v>
                </c:pt>
                <c:pt idx="255">
                  <c:v>2.3681920172444553</c:v>
                </c:pt>
                <c:pt idx="256">
                  <c:v>2.6172798814094178</c:v>
                </c:pt>
                <c:pt idx="257">
                  <c:v>2.4428177059654348</c:v>
                </c:pt>
                <c:pt idx="258">
                  <c:v>2.2340952324091954</c:v>
                </c:pt>
                <c:pt idx="259">
                  <c:v>3.2422788954656632</c:v>
                </c:pt>
                <c:pt idx="260">
                  <c:v>3.4128828969903657</c:v>
                </c:pt>
                <c:pt idx="261">
                  <c:v>3.5828363694543626</c:v>
                </c:pt>
                <c:pt idx="262">
                  <c:v>3.5350670650498812</c:v>
                </c:pt>
                <c:pt idx="263">
                  <c:v>3.6942525251175069</c:v>
                </c:pt>
                <c:pt idx="264">
                  <c:v>2.3744276827485429</c:v>
                </c:pt>
                <c:pt idx="265">
                  <c:v>2.6090996634938297</c:v>
                </c:pt>
                <c:pt idx="266">
                  <c:v>2.7063962561823423</c:v>
                </c:pt>
                <c:pt idx="267">
                  <c:v>2.9265437172328315</c:v>
                </c:pt>
                <c:pt idx="268">
                  <c:v>4.0310117257730571</c:v>
                </c:pt>
                <c:pt idx="269">
                  <c:v>4.1473753909336359</c:v>
                </c:pt>
                <c:pt idx="270">
                  <c:v>3.8058855644530807</c:v>
                </c:pt>
                <c:pt idx="271">
                  <c:v>4.4756409569659992</c:v>
                </c:pt>
                <c:pt idx="272">
                  <c:v>3.9512739717826233</c:v>
                </c:pt>
                <c:pt idx="273">
                  <c:v>3.7312131999611715</c:v>
                </c:pt>
                <c:pt idx="274">
                  <c:v>3.4852454380318814</c:v>
                </c:pt>
                <c:pt idx="275">
                  <c:v>4.4764412557575248</c:v>
                </c:pt>
                <c:pt idx="276">
                  <c:v>4.6976524153506078</c:v>
                </c:pt>
                <c:pt idx="277">
                  <c:v>6.2499070675549495</c:v>
                </c:pt>
                <c:pt idx="278">
                  <c:v>6.0684413933545303</c:v>
                </c:pt>
                <c:pt idx="279">
                  <c:v>6.4719180354270343</c:v>
                </c:pt>
                <c:pt idx="280">
                  <c:v>5.914923535793231</c:v>
                </c:pt>
                <c:pt idx="281">
                  <c:v>5.3022663189340991</c:v>
                </c:pt>
                <c:pt idx="282">
                  <c:v>4.3276073807403677</c:v>
                </c:pt>
                <c:pt idx="283">
                  <c:v>4.0752834883894256</c:v>
                </c:pt>
                <c:pt idx="284">
                  <c:v>3.7150215486722007</c:v>
                </c:pt>
                <c:pt idx="285">
                  <c:v>3.6918144624303673</c:v>
                </c:pt>
                <c:pt idx="286">
                  <c:v>3.8394510014609597</c:v>
                </c:pt>
                <c:pt idx="287">
                  <c:v>3.8628132823910057</c:v>
                </c:pt>
                <c:pt idx="288">
                  <c:v>2.762936069505991</c:v>
                </c:pt>
                <c:pt idx="289">
                  <c:v>3.2428361646955519</c:v>
                </c:pt>
                <c:pt idx="290">
                  <c:v>3.2854895439053728</c:v>
                </c:pt>
                <c:pt idx="291">
                  <c:v>3.195745582733156</c:v>
                </c:pt>
                <c:pt idx="292">
                  <c:v>3.2376677678978565</c:v>
                </c:pt>
                <c:pt idx="293">
                  <c:v>2.7762694758539954</c:v>
                </c:pt>
                <c:pt idx="294">
                  <c:v>2.773776932544163</c:v>
                </c:pt>
                <c:pt idx="295">
                  <c:v>2.4525198265863177</c:v>
                </c:pt>
                <c:pt idx="296">
                  <c:v>2.3587400219599539</c:v>
                </c:pt>
                <c:pt idx="297">
                  <c:v>1.6287039723258059</c:v>
                </c:pt>
                <c:pt idx="298">
                  <c:v>1.621125758351077</c:v>
                </c:pt>
                <c:pt idx="299">
                  <c:v>1.1515155185825303</c:v>
                </c:pt>
                <c:pt idx="300">
                  <c:v>1.1852017172762506</c:v>
                </c:pt>
                <c:pt idx="301">
                  <c:v>-0.64125945811051299</c:v>
                </c:pt>
                <c:pt idx="302">
                  <c:v>-0.86088450441994069</c:v>
                </c:pt>
                <c:pt idx="303">
                  <c:v>-1.3103428924673588</c:v>
                </c:pt>
                <c:pt idx="304">
                  <c:v>0.79062658741867331</c:v>
                </c:pt>
                <c:pt idx="305">
                  <c:v>0.96371378936499008</c:v>
                </c:pt>
                <c:pt idx="306">
                  <c:v>1.0906947160742073</c:v>
                </c:pt>
                <c:pt idx="307">
                  <c:v>0.96899136073200554</c:v>
                </c:pt>
                <c:pt idx="308">
                  <c:v>0.79529306256723786</c:v>
                </c:pt>
                <c:pt idx="309">
                  <c:v>2.7083865747042704</c:v>
                </c:pt>
                <c:pt idx="310">
                  <c:v>2.6076016525815615</c:v>
                </c:pt>
                <c:pt idx="311">
                  <c:v>2.6510875007799433</c:v>
                </c:pt>
                <c:pt idx="312">
                  <c:v>2.6229855186880755</c:v>
                </c:pt>
                <c:pt idx="313">
                  <c:v>2.5502508271433331</c:v>
                </c:pt>
                <c:pt idx="314">
                  <c:v>2.8855606044544841</c:v>
                </c:pt>
                <c:pt idx="315">
                  <c:v>2.7504018887721915</c:v>
                </c:pt>
                <c:pt idx="316">
                  <c:v>2.7865737243032149</c:v>
                </c:pt>
                <c:pt idx="317">
                  <c:v>2.5946290647502286</c:v>
                </c:pt>
                <c:pt idx="318">
                  <c:v>2.5332438398268424</c:v>
                </c:pt>
                <c:pt idx="319">
                  <c:v>2.5134005877262862</c:v>
                </c:pt>
                <c:pt idx="320">
                  <c:v>2.495412223109871</c:v>
                </c:pt>
                <c:pt idx="321">
                  <c:v>2.7528400701236841</c:v>
                </c:pt>
                <c:pt idx="322">
                  <c:v>0.92858938828868254</c:v>
                </c:pt>
                <c:pt idx="323">
                  <c:v>1.2987709223487984</c:v>
                </c:pt>
                <c:pt idx="324">
                  <c:v>1.1616061265589896</c:v>
                </c:pt>
                <c:pt idx="325">
                  <c:v>0.8968280498853769</c:v>
                </c:pt>
                <c:pt idx="326">
                  <c:v>1.5245917705714744</c:v>
                </c:pt>
                <c:pt idx="327">
                  <c:v>1.3175650177183376</c:v>
                </c:pt>
                <c:pt idx="328">
                  <c:v>1.2380632787345764</c:v>
                </c:pt>
                <c:pt idx="329">
                  <c:v>1.4108292665131155</c:v>
                </c:pt>
                <c:pt idx="330">
                  <c:v>2.1382145718182919</c:v>
                </c:pt>
                <c:pt idx="331">
                  <c:v>1.6036657775499283</c:v>
                </c:pt>
                <c:pt idx="332">
                  <c:v>1.4662664537602073</c:v>
                </c:pt>
                <c:pt idx="333">
                  <c:v>2.2642371375521124</c:v>
                </c:pt>
                <c:pt idx="334">
                  <c:v>2.1647590788258793</c:v>
                </c:pt>
                <c:pt idx="335">
                  <c:v>2.4358021145079629</c:v>
                </c:pt>
                <c:pt idx="336">
                  <c:v>2.5112913602019695</c:v>
                </c:pt>
                <c:pt idx="337">
                  <c:v>2.5319404658851958</c:v>
                </c:pt>
                <c:pt idx="338">
                  <c:v>2.666865501307643</c:v>
                </c:pt>
                <c:pt idx="339">
                  <c:v>2.0806552133144187</c:v>
                </c:pt>
                <c:pt idx="340">
                  <c:v>2.5976606180822008</c:v>
                </c:pt>
                <c:pt idx="341">
                  <c:v>2.5334883900026517</c:v>
                </c:pt>
                <c:pt idx="342">
                  <c:v>2.5497915141247116</c:v>
                </c:pt>
                <c:pt idx="343">
                  <c:v>1.9471888872743708</c:v>
                </c:pt>
                <c:pt idx="344">
                  <c:v>2.864012809314235</c:v>
                </c:pt>
                <c:pt idx="345">
                  <c:v>3.0112545441214422</c:v>
                </c:pt>
                <c:pt idx="346">
                  <c:v>2.2373319903964863</c:v>
                </c:pt>
                <c:pt idx="347">
                  <c:v>1.9884382120852033</c:v>
                </c:pt>
                <c:pt idx="348">
                  <c:v>1.8069144322629196</c:v>
                </c:pt>
                <c:pt idx="349">
                  <c:v>1.3073834680145853</c:v>
                </c:pt>
                <c:pt idx="350">
                  <c:v>0.84525039517649503</c:v>
                </c:pt>
                <c:pt idx="351">
                  <c:v>0.98569008136322234</c:v>
                </c:pt>
                <c:pt idx="352">
                  <c:v>0.75540068477447686</c:v>
                </c:pt>
                <c:pt idx="353">
                  <c:v>0.45909177579045435</c:v>
                </c:pt>
                <c:pt idx="354">
                  <c:v>0.78369729578139746</c:v>
                </c:pt>
                <c:pt idx="355">
                  <c:v>0.79786143645241903</c:v>
                </c:pt>
                <c:pt idx="356">
                  <c:v>1.1854020471777564</c:v>
                </c:pt>
                <c:pt idx="357">
                  <c:v>1.0061214226380166</c:v>
                </c:pt>
                <c:pt idx="358">
                  <c:v>1.1970768340916558</c:v>
                </c:pt>
                <c:pt idx="359">
                  <c:v>1.6822622015861572</c:v>
                </c:pt>
                <c:pt idx="360">
                  <c:v>1.6883829313431826</c:v>
                </c:pt>
                <c:pt idx="361">
                  <c:v>1.895455201748325</c:v>
                </c:pt>
                <c:pt idx="362">
                  <c:v>1.9383947449019419</c:v>
                </c:pt>
                <c:pt idx="363">
                  <c:v>2.9754896611589636</c:v>
                </c:pt>
                <c:pt idx="364">
                  <c:v>2.6392392427229745</c:v>
                </c:pt>
                <c:pt idx="365">
                  <c:v>2.4960663547582396</c:v>
                </c:pt>
                <c:pt idx="366">
                  <c:v>2.7283162031472692</c:v>
                </c:pt>
                <c:pt idx="367">
                  <c:v>2.8503340126389256</c:v>
                </c:pt>
                <c:pt idx="368">
                  <c:v>3.034897093706721</c:v>
                </c:pt>
                <c:pt idx="369">
                  <c:v>2.680395402764078</c:v>
                </c:pt>
                <c:pt idx="370">
                  <c:v>3.1155926321617016</c:v>
                </c:pt>
                <c:pt idx="371">
                  <c:v>3.3063470554042516</c:v>
                </c:pt>
                <c:pt idx="372">
                  <c:v>3.0058496442360489</c:v>
                </c:pt>
                <c:pt idx="373">
                  <c:v>3.3983003046058542</c:v>
                </c:pt>
                <c:pt idx="374">
                  <c:v>3.363412292843905</c:v>
                </c:pt>
                <c:pt idx="375">
                  <c:v>3.8787142492767614</c:v>
                </c:pt>
                <c:pt idx="376">
                  <c:v>4.045970106358463</c:v>
                </c:pt>
                <c:pt idx="377">
                  <c:v>3.9654085499200535</c:v>
                </c:pt>
                <c:pt idx="378">
                  <c:v>4.0913047135570206</c:v>
                </c:pt>
                <c:pt idx="379">
                  <c:v>4.2392294337543115</c:v>
                </c:pt>
                <c:pt idx="380">
                  <c:v>3.957435334525548</c:v>
                </c:pt>
                <c:pt idx="381">
                  <c:v>3.8660271464825002</c:v>
                </c:pt>
                <c:pt idx="382">
                  <c:v>3.5675740373439102</c:v>
                </c:pt>
                <c:pt idx="383">
                  <c:v>3.5483863608030375</c:v>
                </c:pt>
                <c:pt idx="384">
                  <c:v>3.2846238990978573</c:v>
                </c:pt>
                <c:pt idx="385">
                  <c:v>3.3169464881158053</c:v>
                </c:pt>
                <c:pt idx="386">
                  <c:v>3.3388111650397763</c:v>
                </c:pt>
                <c:pt idx="387">
                  <c:v>3.242922837945259</c:v>
                </c:pt>
                <c:pt idx="388">
                  <c:v>2.6787344424896777</c:v>
                </c:pt>
                <c:pt idx="389">
                  <c:v>2.1963870635028218</c:v>
                </c:pt>
                <c:pt idx="390">
                  <c:v>2.4530584559436077</c:v>
                </c:pt>
                <c:pt idx="391">
                  <c:v>2.2036035807632044</c:v>
                </c:pt>
                <c:pt idx="392">
                  <c:v>1.9222046996726345</c:v>
                </c:pt>
                <c:pt idx="393">
                  <c:v>2.183811625685022</c:v>
                </c:pt>
                <c:pt idx="394">
                  <c:v>2.7082013464991599</c:v>
                </c:pt>
                <c:pt idx="395">
                  <c:v>2.6466204440518197</c:v>
                </c:pt>
                <c:pt idx="396">
                  <c:v>2.0068239240234536</c:v>
                </c:pt>
                <c:pt idx="397">
                  <c:v>2.0055820619433344</c:v>
                </c:pt>
                <c:pt idx="398">
                  <c:v>2.8863537715735772</c:v>
                </c:pt>
                <c:pt idx="399">
                  <c:v>3.1318377502915977</c:v>
                </c:pt>
                <c:pt idx="400">
                  <c:v>2.9139354741766588</c:v>
                </c:pt>
                <c:pt idx="401">
                  <c:v>3.1706206768029412</c:v>
                </c:pt>
                <c:pt idx="402">
                  <c:v>3.1841856312057466</c:v>
                </c:pt>
                <c:pt idx="403">
                  <c:v>3.3175390462279997</c:v>
                </c:pt>
                <c:pt idx="404">
                  <c:v>3.4635117195851852</c:v>
                </c:pt>
                <c:pt idx="405">
                  <c:v>4.0760037882410698</c:v>
                </c:pt>
                <c:pt idx="406">
                  <c:v>3.9418730325892142</c:v>
                </c:pt>
                <c:pt idx="407">
                  <c:v>3.8793355415843194</c:v>
                </c:pt>
                <c:pt idx="408">
                  <c:v>3.4329564212902666</c:v>
                </c:pt>
                <c:pt idx="409">
                  <c:v>3.5184460689119184</c:v>
                </c:pt>
                <c:pt idx="410">
                  <c:v>3.6927922146360452</c:v>
                </c:pt>
                <c:pt idx="411">
                  <c:v>2.6214849905043467</c:v>
                </c:pt>
                <c:pt idx="412">
                  <c:v>2.1006898654410495</c:v>
                </c:pt>
                <c:pt idx="413">
                  <c:v>2.2166833430243527</c:v>
                </c:pt>
                <c:pt idx="414">
                  <c:v>2.0183859839750236</c:v>
                </c:pt>
                <c:pt idx="415">
                  <c:v>2.5417803632282259</c:v>
                </c:pt>
                <c:pt idx="416">
                  <c:v>2.4449443409496521</c:v>
                </c:pt>
                <c:pt idx="417">
                  <c:v>2.1984797605145836</c:v>
                </c:pt>
                <c:pt idx="418">
                  <c:v>1.5469924998439488</c:v>
                </c:pt>
                <c:pt idx="419">
                  <c:v>2.2672237418680776</c:v>
                </c:pt>
                <c:pt idx="420">
                  <c:v>2.5906444663999797</c:v>
                </c:pt>
                <c:pt idx="421">
                  <c:v>2.4074877412914075</c:v>
                </c:pt>
                <c:pt idx="422">
                  <c:v>2.9514083945256266</c:v>
                </c:pt>
                <c:pt idx="423">
                  <c:v>2.4982936604971018</c:v>
                </c:pt>
                <c:pt idx="424">
                  <c:v>3.3703054065334594</c:v>
                </c:pt>
                <c:pt idx="425">
                  <c:v>3.4775805910197959</c:v>
                </c:pt>
                <c:pt idx="426">
                  <c:v>3.6224160640962126</c:v>
                </c:pt>
                <c:pt idx="427">
                  <c:v>6.7770337087361305</c:v>
                </c:pt>
                <c:pt idx="428">
                  <c:v>5.0822876426335624</c:v>
                </c:pt>
                <c:pt idx="429">
                  <c:v>5.7357147418508667</c:v>
                </c:pt>
                <c:pt idx="430">
                  <c:v>6.1292664322923009</c:v>
                </c:pt>
                <c:pt idx="431">
                  <c:v>5.2357603002084483</c:v>
                </c:pt>
                <c:pt idx="432">
                  <c:v>4.6382705812121827</c:v>
                </c:pt>
                <c:pt idx="433">
                  <c:v>4.4977156358724351</c:v>
                </c:pt>
                <c:pt idx="434">
                  <c:v>3.4251184552897223</c:v>
                </c:pt>
                <c:pt idx="435">
                  <c:v>3.3975580368301292</c:v>
                </c:pt>
                <c:pt idx="436">
                  <c:v>3.7937563785384043</c:v>
                </c:pt>
                <c:pt idx="437">
                  <c:v>2.7864646076513235</c:v>
                </c:pt>
                <c:pt idx="438">
                  <c:v>3.3491447848248841</c:v>
                </c:pt>
                <c:pt idx="439">
                  <c:v>3.2584612033001501</c:v>
                </c:pt>
                <c:pt idx="440">
                  <c:v>3.2392060125339248</c:v>
                </c:pt>
                <c:pt idx="441">
                  <c:v>4.7393004381385975</c:v>
                </c:pt>
                <c:pt idx="442">
                  <c:v>4.9172167951467287</c:v>
                </c:pt>
                <c:pt idx="443">
                  <c:v>3.6879378599722337</c:v>
                </c:pt>
                <c:pt idx="444">
                  <c:v>3.497418428098106</c:v>
                </c:pt>
                <c:pt idx="445">
                  <c:v>2.8481850275190461</c:v>
                </c:pt>
                <c:pt idx="446">
                  <c:v>2.8351683898399256</c:v>
                </c:pt>
                <c:pt idx="447">
                  <c:v>2.9015921390631059</c:v>
                </c:pt>
                <c:pt idx="448">
                  <c:v>2.5247663291377846</c:v>
                </c:pt>
                <c:pt idx="449">
                  <c:v>2.5010757193755015</c:v>
                </c:pt>
                <c:pt idx="450">
                  <c:v>2.4266425566054615</c:v>
                </c:pt>
                <c:pt idx="451">
                  <c:v>2.1337174996352899</c:v>
                </c:pt>
                <c:pt idx="452">
                  <c:v>1.7740335585624845</c:v>
                </c:pt>
                <c:pt idx="453">
                  <c:v>0.72978022768137119</c:v>
                </c:pt>
                <c:pt idx="454">
                  <c:v>0.62701583707839181</c:v>
                </c:pt>
                <c:pt idx="455">
                  <c:v>0.8069481742061374</c:v>
                </c:pt>
                <c:pt idx="456">
                  <c:v>0.85609011837681304</c:v>
                </c:pt>
                <c:pt idx="457">
                  <c:v>0.94317754783424035</c:v>
                </c:pt>
                <c:pt idx="458">
                  <c:v>0.95075139778259732</c:v>
                </c:pt>
                <c:pt idx="459">
                  <c:v>0.9635336071254329</c:v>
                </c:pt>
                <c:pt idx="460">
                  <c:v>0.60524638304941702</c:v>
                </c:pt>
                <c:pt idx="461">
                  <c:v>1.2594287440733962</c:v>
                </c:pt>
                <c:pt idx="462">
                  <c:v>1.5326698113978108</c:v>
                </c:pt>
                <c:pt idx="463">
                  <c:v>2.3718005976095324</c:v>
                </c:pt>
                <c:pt idx="464">
                  <c:v>2.4769712922658091</c:v>
                </c:pt>
                <c:pt idx="465">
                  <c:v>2.4921079855422938</c:v>
                </c:pt>
                <c:pt idx="466">
                  <c:v>3.6456323717647448</c:v>
                </c:pt>
                <c:pt idx="467">
                  <c:v>3.5274897967712016</c:v>
                </c:pt>
                <c:pt idx="468">
                  <c:v>3.3681373107175756</c:v>
                </c:pt>
                <c:pt idx="469">
                  <c:v>3.3340864424849936</c:v>
                </c:pt>
                <c:pt idx="470">
                  <c:v>3.4401375849719509</c:v>
                </c:pt>
                <c:pt idx="471">
                  <c:v>4.2506814272009992</c:v>
                </c:pt>
                <c:pt idx="472">
                  <c:v>4.2103277387139411</c:v>
                </c:pt>
                <c:pt idx="473">
                  <c:v>4.4200742110664928</c:v>
                </c:pt>
                <c:pt idx="474">
                  <c:v>4.075821382820096</c:v>
                </c:pt>
                <c:pt idx="475">
                  <c:v>3.4233454055880785</c:v>
                </c:pt>
                <c:pt idx="476">
                  <c:v>2.7070241577228504</c:v>
                </c:pt>
                <c:pt idx="477">
                  <c:v>2.6976971538352377</c:v>
                </c:pt>
                <c:pt idx="478">
                  <c:v>2.4113452256237391</c:v>
                </c:pt>
                <c:pt idx="479">
                  <c:v>2.2140409849007865</c:v>
                </c:pt>
                <c:pt idx="480">
                  <c:v>1.9418260917774492</c:v>
                </c:pt>
                <c:pt idx="481">
                  <c:v>2.6204696807701069</c:v>
                </c:pt>
                <c:pt idx="482">
                  <c:v>2.8465005074373342</c:v>
                </c:pt>
                <c:pt idx="483">
                  <c:v>2.7212348989266517</c:v>
                </c:pt>
                <c:pt idx="484">
                  <c:v>1.1244563461422346</c:v>
                </c:pt>
                <c:pt idx="485">
                  <c:v>1.4328340301858045</c:v>
                </c:pt>
                <c:pt idx="486">
                  <c:v>1.4247777431119786</c:v>
                </c:pt>
                <c:pt idx="487">
                  <c:v>2.0035462500008068</c:v>
                </c:pt>
                <c:pt idx="488">
                  <c:v>2.0706994650695312</c:v>
                </c:pt>
                <c:pt idx="489">
                  <c:v>2.0872398430303241</c:v>
                </c:pt>
                <c:pt idx="490">
                  <c:v>2.3355807913944275</c:v>
                </c:pt>
                <c:pt idx="491">
                  <c:v>2.2060823050977181</c:v>
                </c:pt>
                <c:pt idx="492">
                  <c:v>2.0463494253278895</c:v>
                </c:pt>
                <c:pt idx="493">
                  <c:v>2.0681419519015471</c:v>
                </c:pt>
                <c:pt idx="494">
                  <c:v>2.0416905712890219</c:v>
                </c:pt>
                <c:pt idx="495">
                  <c:v>2.0227946142427013</c:v>
                </c:pt>
                <c:pt idx="496">
                  <c:v>1.5792433746999643</c:v>
                </c:pt>
                <c:pt idx="497">
                  <c:v>2.5965263932654064</c:v>
                </c:pt>
                <c:pt idx="498">
                  <c:v>2.4584954064809192</c:v>
                </c:pt>
                <c:pt idx="499">
                  <c:v>2.5680347068298035</c:v>
                </c:pt>
                <c:pt idx="500">
                  <c:v>1.5462402793532564</c:v>
                </c:pt>
                <c:pt idx="501">
                  <c:v>1.7807533513739775</c:v>
                </c:pt>
                <c:pt idx="502">
                  <c:v>1.3866122537353054</c:v>
                </c:pt>
                <c:pt idx="503">
                  <c:v>2.0438859269849936</c:v>
                </c:pt>
                <c:pt idx="504">
                  <c:v>2.1626356940231584</c:v>
                </c:pt>
                <c:pt idx="505">
                  <c:v>2.1663970800374845</c:v>
                </c:pt>
                <c:pt idx="506">
                  <c:v>2.3955634460046822</c:v>
                </c:pt>
                <c:pt idx="507">
                  <c:v>2.3425352052584918</c:v>
                </c:pt>
                <c:pt idx="508">
                  <c:v>2.4297640676420946</c:v>
                </c:pt>
                <c:pt idx="509">
                  <c:v>2.756681771838688</c:v>
                </c:pt>
                <c:pt idx="510">
                  <c:v>2.6518018990756853</c:v>
                </c:pt>
                <c:pt idx="511">
                  <c:v>2.5800507605286964</c:v>
                </c:pt>
                <c:pt idx="512">
                  <c:v>2.3155375022063418</c:v>
                </c:pt>
                <c:pt idx="513">
                  <c:v>3.076644824446694</c:v>
                </c:pt>
                <c:pt idx="514">
                  <c:v>3.2071173125580841</c:v>
                </c:pt>
                <c:pt idx="515">
                  <c:v>3.194139224110796</c:v>
                </c:pt>
                <c:pt idx="516">
                  <c:v>3.1594754566835044</c:v>
                </c:pt>
                <c:pt idx="517">
                  <c:v>3.2211786556460003</c:v>
                </c:pt>
                <c:pt idx="518">
                  <c:v>3.4617408778726539</c:v>
                </c:pt>
                <c:pt idx="519">
                  <c:v>2.969546563068282</c:v>
                </c:pt>
                <c:pt idx="520">
                  <c:v>2.8459588902705812</c:v>
                </c:pt>
                <c:pt idx="521">
                  <c:v>2.8203504839572333</c:v>
                </c:pt>
                <c:pt idx="522">
                  <c:v>2.8638049607423084</c:v>
                </c:pt>
                <c:pt idx="523">
                  <c:v>2.8642969407847865</c:v>
                </c:pt>
                <c:pt idx="524">
                  <c:v>2.8474865541959997</c:v>
                </c:pt>
                <c:pt idx="525">
                  <c:v>3.1095890553601264</c:v>
                </c:pt>
                <c:pt idx="526">
                  <c:v>2.6003752135502065</c:v>
                </c:pt>
                <c:pt idx="527">
                  <c:v>2.3663763812611824</c:v>
                </c:pt>
                <c:pt idx="528">
                  <c:v>2.7739926864635946</c:v>
                </c:pt>
                <c:pt idx="529">
                  <c:v>2.7098101247429609</c:v>
                </c:pt>
                <c:pt idx="530">
                  <c:v>2.4142749547312095</c:v>
                </c:pt>
                <c:pt idx="531">
                  <c:v>1.3365520163797346</c:v>
                </c:pt>
                <c:pt idx="532">
                  <c:v>1.5978579820041778</c:v>
                </c:pt>
                <c:pt idx="533">
                  <c:v>2.0204877622962729</c:v>
                </c:pt>
                <c:pt idx="534">
                  <c:v>2.2339865553821143</c:v>
                </c:pt>
                <c:pt idx="535">
                  <c:v>2.2067427257727719</c:v>
                </c:pt>
                <c:pt idx="536">
                  <c:v>2.144189993480111</c:v>
                </c:pt>
                <c:pt idx="537">
                  <c:v>2.1171410644300588</c:v>
                </c:pt>
                <c:pt idx="538">
                  <c:v>1.9563169563704885</c:v>
                </c:pt>
                <c:pt idx="539">
                  <c:v>1.9236672265534163</c:v>
                </c:pt>
                <c:pt idx="540">
                  <c:v>1.5999107118250913</c:v>
                </c:pt>
                <c:pt idx="541">
                  <c:v>1.5574272534735452</c:v>
                </c:pt>
                <c:pt idx="542">
                  <c:v>1.5340943736586234</c:v>
                </c:pt>
                <c:pt idx="543">
                  <c:v>1.4755646732325718</c:v>
                </c:pt>
                <c:pt idx="544">
                  <c:v>1.6418322827351248</c:v>
                </c:pt>
                <c:pt idx="545">
                  <c:v>1.7579657960093109</c:v>
                </c:pt>
                <c:pt idx="546">
                  <c:v>1.6962559179331291</c:v>
                </c:pt>
                <c:pt idx="547">
                  <c:v>1.640339695966313</c:v>
                </c:pt>
                <c:pt idx="548">
                  <c:v>1.5476863169845829</c:v>
                </c:pt>
                <c:pt idx="549">
                  <c:v>1.0377912494263029</c:v>
                </c:pt>
                <c:pt idx="550">
                  <c:v>1.0544142894783508</c:v>
                </c:pt>
                <c:pt idx="551">
                  <c:v>0.38548299286305027</c:v>
                </c:pt>
                <c:pt idx="552">
                  <c:v>0.6402681365450027</c:v>
                </c:pt>
                <c:pt idx="553">
                  <c:v>0.51481869230743926</c:v>
                </c:pt>
                <c:pt idx="554">
                  <c:v>0.56929257034278469</c:v>
                </c:pt>
                <c:pt idx="555">
                  <c:v>0.59495231704051688</c:v>
                </c:pt>
                <c:pt idx="556">
                  <c:v>0.60407324245632821</c:v>
                </c:pt>
                <c:pt idx="557">
                  <c:v>0.92350075776214369</c:v>
                </c:pt>
                <c:pt idx="558">
                  <c:v>0.79780491186636238</c:v>
                </c:pt>
                <c:pt idx="559">
                  <c:v>0.70123695435714206</c:v>
                </c:pt>
                <c:pt idx="560">
                  <c:v>0.39425575894146758</c:v>
                </c:pt>
                <c:pt idx="561">
                  <c:v>0.52023243962516197</c:v>
                </c:pt>
                <c:pt idx="562">
                  <c:v>0.72330604686510458</c:v>
                </c:pt>
                <c:pt idx="563">
                  <c:v>0.73613960209021256</c:v>
                </c:pt>
                <c:pt idx="564">
                  <c:v>1.1239931053063936</c:v>
                </c:pt>
                <c:pt idx="565">
                  <c:v>1.2245026327327142</c:v>
                </c:pt>
                <c:pt idx="566">
                  <c:v>1.3887191966495962</c:v>
                </c:pt>
                <c:pt idx="567">
                  <c:v>1.4217797941054096</c:v>
                </c:pt>
                <c:pt idx="568">
                  <c:v>1.2453643837182149</c:v>
                </c:pt>
                <c:pt idx="569">
                  <c:v>1.2555945415469616</c:v>
                </c:pt>
                <c:pt idx="570">
                  <c:v>0.80630741830213903</c:v>
                </c:pt>
                <c:pt idx="571">
                  <c:v>0.98483989543659411</c:v>
                </c:pt>
                <c:pt idx="572">
                  <c:v>1.0205405957475508</c:v>
                </c:pt>
                <c:pt idx="573">
                  <c:v>1.5530033674424555</c:v>
                </c:pt>
                <c:pt idx="574">
                  <c:v>1.5436942792592181</c:v>
                </c:pt>
                <c:pt idx="575">
                  <c:v>1.0733811292683584</c:v>
                </c:pt>
                <c:pt idx="576">
                  <c:v>0.98990488125470555</c:v>
                </c:pt>
                <c:pt idx="577">
                  <c:v>1.0390582664041366</c:v>
                </c:pt>
                <c:pt idx="578">
                  <c:v>0.85282542097305403</c:v>
                </c:pt>
                <c:pt idx="579">
                  <c:v>0.50462581445606303</c:v>
                </c:pt>
                <c:pt idx="580">
                  <c:v>0.38762197642035412</c:v>
                </c:pt>
                <c:pt idx="581">
                  <c:v>0.58062516661122165</c:v>
                </c:pt>
                <c:pt idx="582">
                  <c:v>0.86959736972727419</c:v>
                </c:pt>
                <c:pt idx="583">
                  <c:v>0.95655011938884171</c:v>
                </c:pt>
                <c:pt idx="584">
                  <c:v>1.3995503876730171</c:v>
                </c:pt>
                <c:pt idx="585">
                  <c:v>1.5190706335346063</c:v>
                </c:pt>
                <c:pt idx="586">
                  <c:v>1.2379972248357407</c:v>
                </c:pt>
                <c:pt idx="587">
                  <c:v>1.2397163499975761</c:v>
                </c:pt>
                <c:pt idx="588">
                  <c:v>1.5595898202264098</c:v>
                </c:pt>
                <c:pt idx="589">
                  <c:v>1.3278423667146795</c:v>
                </c:pt>
                <c:pt idx="590">
                  <c:v>1.2264414799536603</c:v>
                </c:pt>
                <c:pt idx="591">
                  <c:v>1.4836698288809747</c:v>
                </c:pt>
                <c:pt idx="592">
                  <c:v>1.4390876118483538</c:v>
                </c:pt>
                <c:pt idx="593">
                  <c:v>1.5705495321563201</c:v>
                </c:pt>
                <c:pt idx="594">
                  <c:v>1.4213266560830664</c:v>
                </c:pt>
                <c:pt idx="595">
                  <c:v>1.3071440726213286</c:v>
                </c:pt>
                <c:pt idx="596">
                  <c:v>1.2453821971064369</c:v>
                </c:pt>
                <c:pt idx="597">
                  <c:v>0.9637395470170721</c:v>
                </c:pt>
                <c:pt idx="598">
                  <c:v>0.99109719932052931</c:v>
                </c:pt>
                <c:pt idx="599">
                  <c:v>1.7041628039389767</c:v>
                </c:pt>
                <c:pt idx="600">
                  <c:v>2.2983611241067887</c:v>
                </c:pt>
                <c:pt idx="601">
                  <c:v>3.0428130044746986</c:v>
                </c:pt>
                <c:pt idx="602">
                  <c:v>2.5426595783400927</c:v>
                </c:pt>
                <c:pt idx="603">
                  <c:v>1.9677425345962651</c:v>
                </c:pt>
                <c:pt idx="604">
                  <c:v>1.7149565468112766</c:v>
                </c:pt>
                <c:pt idx="605">
                  <c:v>1.6749669713008002</c:v>
                </c:pt>
                <c:pt idx="606">
                  <c:v>1.3504654303570025</c:v>
                </c:pt>
                <c:pt idx="607">
                  <c:v>1.5584233873007163</c:v>
                </c:pt>
                <c:pt idx="608">
                  <c:v>1.294390767870117</c:v>
                </c:pt>
                <c:pt idx="609">
                  <c:v>1.2033808287731167</c:v>
                </c:pt>
                <c:pt idx="610">
                  <c:v>0.99760578865824123</c:v>
                </c:pt>
                <c:pt idx="611">
                  <c:v>1.0208291792442732</c:v>
                </c:pt>
                <c:pt idx="612">
                  <c:v>0.71456987736202304</c:v>
                </c:pt>
                <c:pt idx="613">
                  <c:v>0.73960232630749412</c:v>
                </c:pt>
                <c:pt idx="614">
                  <c:v>0.55908841138183929</c:v>
                </c:pt>
                <c:pt idx="615">
                  <c:v>0.66687582728821748</c:v>
                </c:pt>
                <c:pt idx="616">
                  <c:v>0.81803378720996966</c:v>
                </c:pt>
                <c:pt idx="617">
                  <c:v>0.63737031227478502</c:v>
                </c:pt>
                <c:pt idx="618">
                  <c:v>0.98247525539317027</c:v>
                </c:pt>
                <c:pt idx="619">
                  <c:v>0.99012921326842107</c:v>
                </c:pt>
                <c:pt idx="620">
                  <c:v>0.85328859818727254</c:v>
                </c:pt>
                <c:pt idx="621">
                  <c:v>1.2465115437931089</c:v>
                </c:pt>
                <c:pt idx="622">
                  <c:v>1.2876728370700337</c:v>
                </c:pt>
                <c:pt idx="623">
                  <c:v>1.6174453467805465</c:v>
                </c:pt>
                <c:pt idx="624">
                  <c:v>1.6483768249213475</c:v>
                </c:pt>
                <c:pt idx="625">
                  <c:v>1.6270484668701792</c:v>
                </c:pt>
                <c:pt idx="626">
                  <c:v>1.4808534793352754</c:v>
                </c:pt>
                <c:pt idx="627">
                  <c:v>1.6127352018995473</c:v>
                </c:pt>
                <c:pt idx="628">
                  <c:v>1.5258924579670474</c:v>
                </c:pt>
                <c:pt idx="629">
                  <c:v>1.4391442305298405</c:v>
                </c:pt>
                <c:pt idx="630">
                  <c:v>1.4421164187570967</c:v>
                </c:pt>
                <c:pt idx="631">
                  <c:v>1.4382871317407784</c:v>
                </c:pt>
                <c:pt idx="632">
                  <c:v>1.4454624858574368</c:v>
                </c:pt>
                <c:pt idx="633">
                  <c:v>1.6035616588726567</c:v>
                </c:pt>
                <c:pt idx="634">
                  <c:v>1.5773717715138444</c:v>
                </c:pt>
                <c:pt idx="635">
                  <c:v>1.6759466250790922</c:v>
                </c:pt>
                <c:pt idx="636">
                  <c:v>1.705204956967024</c:v>
                </c:pt>
                <c:pt idx="637">
                  <c:v>1.7160943108342497</c:v>
                </c:pt>
                <c:pt idx="638">
                  <c:v>1.753976524223205</c:v>
                </c:pt>
                <c:pt idx="639">
                  <c:v>1.8279469380426145</c:v>
                </c:pt>
                <c:pt idx="640">
                  <c:v>1.861990704358125</c:v>
                </c:pt>
                <c:pt idx="641">
                  <c:v>1.9173676723048652</c:v>
                </c:pt>
                <c:pt idx="642">
                  <c:v>1.9373258798079929</c:v>
                </c:pt>
                <c:pt idx="643">
                  <c:v>1.6063756508981288</c:v>
                </c:pt>
                <c:pt idx="644">
                  <c:v>1.5556053391921785</c:v>
                </c:pt>
                <c:pt idx="645">
                  <c:v>1.5445995529247574</c:v>
                </c:pt>
                <c:pt idx="646">
                  <c:v>1.3578020124803019</c:v>
                </c:pt>
                <c:pt idx="647">
                  <c:v>1.1772307851151733</c:v>
                </c:pt>
                <c:pt idx="648">
                  <c:v>0.48924255421985147</c:v>
                </c:pt>
                <c:pt idx="649">
                  <c:v>0.5440103464157483</c:v>
                </c:pt>
                <c:pt idx="650">
                  <c:v>0.53520712522318203</c:v>
                </c:pt>
                <c:pt idx="651">
                  <c:v>0.24694264737458527</c:v>
                </c:pt>
                <c:pt idx="652">
                  <c:v>0.20202311683229024</c:v>
                </c:pt>
                <c:pt idx="653">
                  <c:v>0.23360750708678521</c:v>
                </c:pt>
                <c:pt idx="654">
                  <c:v>0.27944522719276499</c:v>
                </c:pt>
                <c:pt idx="655">
                  <c:v>0.23694621697360876</c:v>
                </c:pt>
                <c:pt idx="656">
                  <c:v>-0.38223117155188902</c:v>
                </c:pt>
                <c:pt idx="657">
                  <c:v>-0.5469053140456489</c:v>
                </c:pt>
                <c:pt idx="658">
                  <c:v>-0.40667351949588393</c:v>
                </c:pt>
                <c:pt idx="659">
                  <c:v>-0.59311596151233648</c:v>
                </c:pt>
                <c:pt idx="660">
                  <c:v>-9.7206536383490499E-2</c:v>
                </c:pt>
                <c:pt idx="661">
                  <c:v>1.0736638343675962</c:v>
                </c:pt>
                <c:pt idx="662">
                  <c:v>1.0390950561276193</c:v>
                </c:pt>
                <c:pt idx="663">
                  <c:v>1.4961214378257912</c:v>
                </c:pt>
                <c:pt idx="664">
                  <c:v>1.4656999424504242</c:v>
                </c:pt>
                <c:pt idx="665">
                  <c:v>1.5024804600898565</c:v>
                </c:pt>
                <c:pt idx="666">
                  <c:v>1.2657608340341213</c:v>
                </c:pt>
                <c:pt idx="667">
                  <c:v>1.2613145245904096</c:v>
                </c:pt>
                <c:pt idx="668">
                  <c:v>1.4306882497662163</c:v>
                </c:pt>
                <c:pt idx="669">
                  <c:v>1.7702058833409242</c:v>
                </c:pt>
                <c:pt idx="670">
                  <c:v>1.8602783431788652</c:v>
                </c:pt>
                <c:pt idx="671">
                  <c:v>1.5694446859142901</c:v>
                </c:pt>
                <c:pt idx="672">
                  <c:v>1.5981802511522325</c:v>
                </c:pt>
                <c:pt idx="673">
                  <c:v>1.6469064192883942</c:v>
                </c:pt>
                <c:pt idx="674">
                  <c:v>1.6914492266498906</c:v>
                </c:pt>
                <c:pt idx="675">
                  <c:v>1.5893540090696701</c:v>
                </c:pt>
                <c:pt idx="676">
                  <c:v>0.15349666070931867</c:v>
                </c:pt>
                <c:pt idx="677">
                  <c:v>0.90797481101170474</c:v>
                </c:pt>
                <c:pt idx="678">
                  <c:v>1.1216721016052078</c:v>
                </c:pt>
                <c:pt idx="679">
                  <c:v>1.4886856121512693</c:v>
                </c:pt>
                <c:pt idx="680">
                  <c:v>2.6068025193457012</c:v>
                </c:pt>
                <c:pt idx="681">
                  <c:v>2.0268699534667252</c:v>
                </c:pt>
                <c:pt idx="682">
                  <c:v>1.7861486649099954</c:v>
                </c:pt>
                <c:pt idx="683">
                  <c:v>1.7019108491361437</c:v>
                </c:pt>
                <c:pt idx="684">
                  <c:v>1.6627357758412729</c:v>
                </c:pt>
                <c:pt idx="685">
                  <c:v>1.8978874961913388</c:v>
                </c:pt>
                <c:pt idx="686">
                  <c:v>1.7941103464551478</c:v>
                </c:pt>
                <c:pt idx="687">
                  <c:v>1.6631446094518501</c:v>
                </c:pt>
                <c:pt idx="688">
                  <c:v>1.5744360368923185</c:v>
                </c:pt>
                <c:pt idx="689">
                  <c:v>1.7495072276812469</c:v>
                </c:pt>
                <c:pt idx="690">
                  <c:v>1.6838714020188008</c:v>
                </c:pt>
                <c:pt idx="691">
                  <c:v>1.4162255466495186</c:v>
                </c:pt>
                <c:pt idx="692">
                  <c:v>1.2640014837862406</c:v>
                </c:pt>
                <c:pt idx="693">
                  <c:v>0.97245485022200862</c:v>
                </c:pt>
                <c:pt idx="694">
                  <c:v>0.98786039033757356</c:v>
                </c:pt>
                <c:pt idx="695">
                  <c:v>1.0234592656074561</c:v>
                </c:pt>
                <c:pt idx="696">
                  <c:v>0.93408556759581163</c:v>
                </c:pt>
                <c:pt idx="697">
                  <c:v>0.86149416510373256</c:v>
                </c:pt>
                <c:pt idx="698">
                  <c:v>0.56661300071873555</c:v>
                </c:pt>
                <c:pt idx="699">
                  <c:v>0.5624405087119112</c:v>
                </c:pt>
                <c:pt idx="700">
                  <c:v>0.41496820998181044</c:v>
                </c:pt>
                <c:pt idx="701">
                  <c:v>0.31214021256913543</c:v>
                </c:pt>
                <c:pt idx="702">
                  <c:v>0.15731051219171141</c:v>
                </c:pt>
                <c:pt idx="703">
                  <c:v>0.15328125693679021</c:v>
                </c:pt>
                <c:pt idx="704">
                  <c:v>0.38742863208592782</c:v>
                </c:pt>
                <c:pt idx="705">
                  <c:v>0.92906284146110041</c:v>
                </c:pt>
                <c:pt idx="706">
                  <c:v>0.90479801018055528</c:v>
                </c:pt>
                <c:pt idx="707">
                  <c:v>0.85948790927763041</c:v>
                </c:pt>
                <c:pt idx="708">
                  <c:v>0.75499689793040992</c:v>
                </c:pt>
                <c:pt idx="709">
                  <c:v>1.191675358816727</c:v>
                </c:pt>
                <c:pt idx="710">
                  <c:v>1.2788702500060665</c:v>
                </c:pt>
                <c:pt idx="711">
                  <c:v>1.239605010725052</c:v>
                </c:pt>
                <c:pt idx="712">
                  <c:v>1.4314222368053855</c:v>
                </c:pt>
                <c:pt idx="713">
                  <c:v>2.1488833933267943</c:v>
                </c:pt>
                <c:pt idx="714">
                  <c:v>2.3756636857429552</c:v>
                </c:pt>
                <c:pt idx="715">
                  <c:v>1.8041685678401265</c:v>
                </c:pt>
                <c:pt idx="716">
                  <c:v>1.7384604097989462</c:v>
                </c:pt>
                <c:pt idx="717">
                  <c:v>1.7071453198335025</c:v>
                </c:pt>
                <c:pt idx="718">
                  <c:v>1.8808458124447625</c:v>
                </c:pt>
                <c:pt idx="719">
                  <c:v>1.7808984060100643</c:v>
                </c:pt>
                <c:pt idx="720">
                  <c:v>2.2876010751358358</c:v>
                </c:pt>
                <c:pt idx="721">
                  <c:v>2.3408388768254298</c:v>
                </c:pt>
                <c:pt idx="722">
                  <c:v>2.2927217868929901</c:v>
                </c:pt>
                <c:pt idx="723">
                  <c:v>2.0038435834374453</c:v>
                </c:pt>
                <c:pt idx="724">
                  <c:v>2.0805868760031072</c:v>
                </c:pt>
                <c:pt idx="725">
                  <c:v>2.0267482646138251</c:v>
                </c:pt>
                <c:pt idx="726">
                  <c:v>1.3359104257616001</c:v>
                </c:pt>
                <c:pt idx="727">
                  <c:v>0.98280957520884848</c:v>
                </c:pt>
                <c:pt idx="728">
                  <c:v>0.74262047433277545</c:v>
                </c:pt>
                <c:pt idx="729">
                  <c:v>0.8380886507166605</c:v>
                </c:pt>
                <c:pt idx="730">
                  <c:v>0.91092075517470794</c:v>
                </c:pt>
                <c:pt idx="731">
                  <c:v>0.78357672159453828</c:v>
                </c:pt>
                <c:pt idx="732">
                  <c:v>1.0337706820611274</c:v>
                </c:pt>
                <c:pt idx="733">
                  <c:v>0.91006928332070325</c:v>
                </c:pt>
                <c:pt idx="734">
                  <c:v>0.89226589962735492</c:v>
                </c:pt>
                <c:pt idx="735">
                  <c:v>0.91450696120254871</c:v>
                </c:pt>
                <c:pt idx="736">
                  <c:v>1.1220529548935094</c:v>
                </c:pt>
                <c:pt idx="737">
                  <c:v>0.94352534315750158</c:v>
                </c:pt>
                <c:pt idx="738">
                  <c:v>0.98781959518231877</c:v>
                </c:pt>
                <c:pt idx="739">
                  <c:v>1.0331147220530699</c:v>
                </c:pt>
                <c:pt idx="740">
                  <c:v>1.1826919649024199</c:v>
                </c:pt>
                <c:pt idx="741">
                  <c:v>1.5069910673792983</c:v>
                </c:pt>
                <c:pt idx="742">
                  <c:v>1.5838277408316876</c:v>
                </c:pt>
                <c:pt idx="743">
                  <c:v>1.6713735254074686</c:v>
                </c:pt>
                <c:pt idx="744">
                  <c:v>1.6247887887253782</c:v>
                </c:pt>
                <c:pt idx="745">
                  <c:v>1.8695408872841845</c:v>
                </c:pt>
                <c:pt idx="746">
                  <c:v>1.9394086039027032</c:v>
                </c:pt>
                <c:pt idx="747">
                  <c:v>2.0519892375264051</c:v>
                </c:pt>
                <c:pt idx="748">
                  <c:v>2.0732415291620048</c:v>
                </c:pt>
                <c:pt idx="749">
                  <c:v>2.3292723699366573</c:v>
                </c:pt>
                <c:pt idx="750">
                  <c:v>2.8355846895949477</c:v>
                </c:pt>
                <c:pt idx="751">
                  <c:v>2.8167860516148258</c:v>
                </c:pt>
                <c:pt idx="752">
                  <c:v>2.8837785471587836</c:v>
                </c:pt>
                <c:pt idx="753">
                  <c:v>2.7786400523347052</c:v>
                </c:pt>
                <c:pt idx="754">
                  <c:v>3.4733465327406812</c:v>
                </c:pt>
                <c:pt idx="755">
                  <c:v>3.2890524169828046</c:v>
                </c:pt>
                <c:pt idx="756">
                  <c:v>3.189445573865576</c:v>
                </c:pt>
                <c:pt idx="757">
                  <c:v>3.1871664976902498</c:v>
                </c:pt>
                <c:pt idx="758">
                  <c:v>3.523674057714262</c:v>
                </c:pt>
                <c:pt idx="759">
                  <c:v>3.901396839418819</c:v>
                </c:pt>
                <c:pt idx="760">
                  <c:v>4.0600926021684902</c:v>
                </c:pt>
                <c:pt idx="761">
                  <c:v>3.70546428943012</c:v>
                </c:pt>
                <c:pt idx="762">
                  <c:v>3.3160476590829431</c:v>
                </c:pt>
                <c:pt idx="763">
                  <c:v>3.1751265851049255</c:v>
                </c:pt>
                <c:pt idx="764">
                  <c:v>3.1194371385571515</c:v>
                </c:pt>
                <c:pt idx="765">
                  <c:v>3.1488136441335604</c:v>
                </c:pt>
                <c:pt idx="766">
                  <c:v>3.3311846519690476</c:v>
                </c:pt>
                <c:pt idx="767">
                  <c:v>3.3371348230967235</c:v>
                </c:pt>
                <c:pt idx="768">
                  <c:v>2.9512343902258054</c:v>
                </c:pt>
                <c:pt idx="769">
                  <c:v>3.2606291229998461</c:v>
                </c:pt>
                <c:pt idx="770">
                  <c:v>3.3542341417735715</c:v>
                </c:pt>
                <c:pt idx="771">
                  <c:v>3.2492557784901197</c:v>
                </c:pt>
                <c:pt idx="772">
                  <c:v>3.285882983092546</c:v>
                </c:pt>
                <c:pt idx="773">
                  <c:v>3.1306442735800011</c:v>
                </c:pt>
                <c:pt idx="774">
                  <c:v>3.1887650414389364</c:v>
                </c:pt>
                <c:pt idx="775">
                  <c:v>3.2306952363184247</c:v>
                </c:pt>
                <c:pt idx="776">
                  <c:v>3.1806094010368349</c:v>
                </c:pt>
                <c:pt idx="777">
                  <c:v>2.6924725505930587</c:v>
                </c:pt>
                <c:pt idx="778">
                  <c:v>2.3263655781532231</c:v>
                </c:pt>
                <c:pt idx="779">
                  <c:v>2.2041765747007296</c:v>
                </c:pt>
                <c:pt idx="780">
                  <c:v>2.1040118803265169</c:v>
                </c:pt>
                <c:pt idx="781">
                  <c:v>2.1393014709830869</c:v>
                </c:pt>
                <c:pt idx="782">
                  <c:v>1.7218935023443618</c:v>
                </c:pt>
                <c:pt idx="783">
                  <c:v>1.5911129394271148</c:v>
                </c:pt>
                <c:pt idx="784">
                  <c:v>1.5602705129383552</c:v>
                </c:pt>
                <c:pt idx="785">
                  <c:v>1.3956995490736679</c:v>
                </c:pt>
                <c:pt idx="786">
                  <c:v>1.5388661945137234</c:v>
                </c:pt>
                <c:pt idx="787">
                  <c:v>1.3895449456673521</c:v>
                </c:pt>
                <c:pt idx="788">
                  <c:v>1.4441006675203605</c:v>
                </c:pt>
                <c:pt idx="789">
                  <c:v>0.97299489018970187</c:v>
                </c:pt>
                <c:pt idx="790">
                  <c:v>0.92104719936405932</c:v>
                </c:pt>
                <c:pt idx="791">
                  <c:v>1.0307112705185619</c:v>
                </c:pt>
                <c:pt idx="792">
                  <c:v>1.0917676996538137</c:v>
                </c:pt>
                <c:pt idx="793">
                  <c:v>1.08579270472836</c:v>
                </c:pt>
                <c:pt idx="794">
                  <c:v>0.933660615635449</c:v>
                </c:pt>
                <c:pt idx="795">
                  <c:v>1.3213635718714341</c:v>
                </c:pt>
                <c:pt idx="796">
                  <c:v>1.4448414455949665</c:v>
                </c:pt>
                <c:pt idx="797">
                  <c:v>1.4831479902638367</c:v>
                </c:pt>
                <c:pt idx="798">
                  <c:v>1.6966408236119701</c:v>
                </c:pt>
                <c:pt idx="799">
                  <c:v>1.6257315181281453</c:v>
                </c:pt>
                <c:pt idx="800">
                  <c:v>1.668343912971463</c:v>
                </c:pt>
                <c:pt idx="801">
                  <c:v>1.6846626347727995</c:v>
                </c:pt>
                <c:pt idx="802">
                  <c:v>1.9999158581017782</c:v>
                </c:pt>
                <c:pt idx="803">
                  <c:v>1.9003300726410715</c:v>
                </c:pt>
                <c:pt idx="804">
                  <c:v>1.8683166651609078</c:v>
                </c:pt>
                <c:pt idx="805">
                  <c:v>1.8116430961882826</c:v>
                </c:pt>
                <c:pt idx="806">
                  <c:v>1.9855568226764189</c:v>
                </c:pt>
                <c:pt idx="807">
                  <c:v>1.9866945674141481</c:v>
                </c:pt>
                <c:pt idx="808">
                  <c:v>1.9538876021897793</c:v>
                </c:pt>
                <c:pt idx="809">
                  <c:v>1.9786172288466497</c:v>
                </c:pt>
                <c:pt idx="810">
                  <c:v>1.855810884286011</c:v>
                </c:pt>
                <c:pt idx="811">
                  <c:v>1.7209872818248628</c:v>
                </c:pt>
                <c:pt idx="812">
                  <c:v>1.742204361046251</c:v>
                </c:pt>
                <c:pt idx="813">
                  <c:v>1.6303117148446911</c:v>
                </c:pt>
                <c:pt idx="814">
                  <c:v>1.8018239173102735</c:v>
                </c:pt>
                <c:pt idx="815">
                  <c:v>1.7597806245094263</c:v>
                </c:pt>
                <c:pt idx="816">
                  <c:v>1.7170641675682061</c:v>
                </c:pt>
                <c:pt idx="817">
                  <c:v>1.5916398331991015</c:v>
                </c:pt>
                <c:pt idx="818">
                  <c:v>2.0961090828509583</c:v>
                </c:pt>
                <c:pt idx="819">
                  <c:v>1.8416664354185361</c:v>
                </c:pt>
                <c:pt idx="820">
                  <c:v>1.7126280818151354</c:v>
                </c:pt>
                <c:pt idx="821">
                  <c:v>1.4173923254102418</c:v>
                </c:pt>
                <c:pt idx="822">
                  <c:v>1.2828429575254885</c:v>
                </c:pt>
                <c:pt idx="823">
                  <c:v>1.2868478427694248</c:v>
                </c:pt>
                <c:pt idx="824">
                  <c:v>1.310826164716133</c:v>
                </c:pt>
                <c:pt idx="825">
                  <c:v>1.0784778660470151</c:v>
                </c:pt>
                <c:pt idx="826">
                  <c:v>1.6799279002460603</c:v>
                </c:pt>
                <c:pt idx="827">
                  <c:v>1.7030474584548263</c:v>
                </c:pt>
                <c:pt idx="828">
                  <c:v>1.7671304677650279</c:v>
                </c:pt>
                <c:pt idx="829">
                  <c:v>1.5712777169823309</c:v>
                </c:pt>
                <c:pt idx="830">
                  <c:v>2.0270516379668013</c:v>
                </c:pt>
                <c:pt idx="831">
                  <c:v>2.04198136964412</c:v>
                </c:pt>
                <c:pt idx="832">
                  <c:v>2.0729700205437305</c:v>
                </c:pt>
                <c:pt idx="833">
                  <c:v>2.1263107561995032</c:v>
                </c:pt>
                <c:pt idx="834">
                  <c:v>1.9612313738340383</c:v>
                </c:pt>
                <c:pt idx="835">
                  <c:v>2.198980562502908</c:v>
                </c:pt>
                <c:pt idx="836">
                  <c:v>2.2701570179341402</c:v>
                </c:pt>
                <c:pt idx="837">
                  <c:v>2.3751765017955107</c:v>
                </c:pt>
                <c:pt idx="838">
                  <c:v>2.351889170766666</c:v>
                </c:pt>
                <c:pt idx="839">
                  <c:v>2.6020504030211478</c:v>
                </c:pt>
                <c:pt idx="840">
                  <c:v>2.855072961710007</c:v>
                </c:pt>
                <c:pt idx="841">
                  <c:v>3.2808488702088394</c:v>
                </c:pt>
                <c:pt idx="842">
                  <c:v>1.9249510147483937</c:v>
                </c:pt>
                <c:pt idx="843">
                  <c:v>1.1122811152517091</c:v>
                </c:pt>
                <c:pt idx="844">
                  <c:v>1.2011318611384938</c:v>
                </c:pt>
                <c:pt idx="845">
                  <c:v>1.1538195860729323</c:v>
                </c:pt>
                <c:pt idx="846">
                  <c:v>1.1082428264510173</c:v>
                </c:pt>
                <c:pt idx="847">
                  <c:v>1.2876935682415691</c:v>
                </c:pt>
                <c:pt idx="848">
                  <c:v>0.9934939548426065</c:v>
                </c:pt>
                <c:pt idx="849">
                  <c:v>0.91115658860312077</c:v>
                </c:pt>
                <c:pt idx="850">
                  <c:v>0.89131620725779492</c:v>
                </c:pt>
                <c:pt idx="851">
                  <c:v>0.7616816589561991</c:v>
                </c:pt>
                <c:pt idx="852">
                  <c:v>0.89909840735780844</c:v>
                </c:pt>
                <c:pt idx="853">
                  <c:v>0.83305002030055464</c:v>
                </c:pt>
                <c:pt idx="854">
                  <c:v>1.0750363887289613</c:v>
                </c:pt>
                <c:pt idx="855">
                  <c:v>1.6346090886149833</c:v>
                </c:pt>
                <c:pt idx="856">
                  <c:v>1.9637195935663407</c:v>
                </c:pt>
                <c:pt idx="857">
                  <c:v>3.5812110038501945</c:v>
                </c:pt>
                <c:pt idx="858">
                  <c:v>5.1550693024176146</c:v>
                </c:pt>
                <c:pt idx="859">
                  <c:v>5.2237789973272815</c:v>
                </c:pt>
                <c:pt idx="860">
                  <c:v>3.6437148320196626</c:v>
                </c:pt>
                <c:pt idx="861">
                  <c:v>3.6622829386507227</c:v>
                </c:pt>
                <c:pt idx="862">
                  <c:v>3.6686135082899227</c:v>
                </c:pt>
                <c:pt idx="863">
                  <c:v>3.5455377278892399</c:v>
                </c:pt>
                <c:pt idx="864">
                  <c:v>3.4233186367581365</c:v>
                </c:pt>
                <c:pt idx="865">
                  <c:v>3.1225739594183848</c:v>
                </c:pt>
                <c:pt idx="866">
                  <c:v>3.0081480002957384</c:v>
                </c:pt>
                <c:pt idx="867">
                  <c:v>2.167384544966334</c:v>
                </c:pt>
                <c:pt idx="868">
                  <c:v>2.124978095217176</c:v>
                </c:pt>
                <c:pt idx="869">
                  <c:v>2.0187494059595474</c:v>
                </c:pt>
                <c:pt idx="870">
                  <c:v>1.9107418511854191</c:v>
                </c:pt>
                <c:pt idx="871">
                  <c:v>1.6804832585687564</c:v>
                </c:pt>
                <c:pt idx="872">
                  <c:v>1.7132384719279292</c:v>
                </c:pt>
                <c:pt idx="873">
                  <c:v>1.2703099652363177</c:v>
                </c:pt>
                <c:pt idx="874">
                  <c:v>1.476236291757842</c:v>
                </c:pt>
                <c:pt idx="875">
                  <c:v>1.5778454525673113</c:v>
                </c:pt>
                <c:pt idx="876">
                  <c:v>1.9197474366643561</c:v>
                </c:pt>
                <c:pt idx="877">
                  <c:v>1.754778232235112</c:v>
                </c:pt>
                <c:pt idx="878">
                  <c:v>1.8322717879507842</c:v>
                </c:pt>
                <c:pt idx="879">
                  <c:v>1.9002605644360488</c:v>
                </c:pt>
                <c:pt idx="880">
                  <c:v>1.4407188457475621</c:v>
                </c:pt>
                <c:pt idx="881">
                  <c:v>1.2935760249779187</c:v>
                </c:pt>
                <c:pt idx="882">
                  <c:v>1.3309618923906232</c:v>
                </c:pt>
                <c:pt idx="883">
                  <c:v>1.2484538965570755</c:v>
                </c:pt>
                <c:pt idx="884">
                  <c:v>0.91846353488261023</c:v>
                </c:pt>
                <c:pt idx="885">
                  <c:v>0.95752325896361545</c:v>
                </c:pt>
                <c:pt idx="886">
                  <c:v>0.99041506878628938</c:v>
                </c:pt>
                <c:pt idx="887">
                  <c:v>0.95119612730222114</c:v>
                </c:pt>
                <c:pt idx="888">
                  <c:v>0.56642047332233114</c:v>
                </c:pt>
                <c:pt idx="889">
                  <c:v>0.80250912250668738</c:v>
                </c:pt>
                <c:pt idx="890">
                  <c:v>0.8546407626133643</c:v>
                </c:pt>
                <c:pt idx="891">
                  <c:v>0.84066853245851647</c:v>
                </c:pt>
                <c:pt idx="892">
                  <c:v>0.70230602383319984</c:v>
                </c:pt>
                <c:pt idx="893">
                  <c:v>0.79434696613860034</c:v>
                </c:pt>
                <c:pt idx="894">
                  <c:v>0.89333460666618691</c:v>
                </c:pt>
                <c:pt idx="895">
                  <c:v>0.88880471235545866</c:v>
                </c:pt>
                <c:pt idx="896">
                  <c:v>0.97388708170141924</c:v>
                </c:pt>
                <c:pt idx="897">
                  <c:v>1.0440877071766579</c:v>
                </c:pt>
                <c:pt idx="898">
                  <c:v>1.3076661558190026</c:v>
                </c:pt>
                <c:pt idx="899">
                  <c:v>1.3040737597514327</c:v>
                </c:pt>
                <c:pt idx="900">
                  <c:v>1.3211771742581317</c:v>
                </c:pt>
                <c:pt idx="901">
                  <c:v>1.6828700931688714</c:v>
                </c:pt>
                <c:pt idx="902">
                  <c:v>0.69722685662022399</c:v>
                </c:pt>
                <c:pt idx="903">
                  <c:v>0.71202269582255917</c:v>
                </c:pt>
                <c:pt idx="904">
                  <c:v>0.72911826376855582</c:v>
                </c:pt>
                <c:pt idx="905">
                  <c:v>0.97888386711940845</c:v>
                </c:pt>
                <c:pt idx="906">
                  <c:v>0.96327778893781346</c:v>
                </c:pt>
                <c:pt idx="907">
                  <c:v>1.0417235001128955</c:v>
                </c:pt>
                <c:pt idx="908">
                  <c:v>0.93522395003537961</c:v>
                </c:pt>
                <c:pt idx="909">
                  <c:v>0.72520992461675082</c:v>
                </c:pt>
                <c:pt idx="910">
                  <c:v>0.79740219399233081</c:v>
                </c:pt>
                <c:pt idx="911">
                  <c:v>0.40933718653783319</c:v>
                </c:pt>
                <c:pt idx="912">
                  <c:v>0.54142128929342836</c:v>
                </c:pt>
                <c:pt idx="913">
                  <c:v>0.96987889491081603</c:v>
                </c:pt>
                <c:pt idx="914">
                  <c:v>0.66614788197441799</c:v>
                </c:pt>
                <c:pt idx="915">
                  <c:v>0.86919652087053811</c:v>
                </c:pt>
                <c:pt idx="916">
                  <c:v>1.0675850246213026</c:v>
                </c:pt>
                <c:pt idx="917">
                  <c:v>1.1177045208359508</c:v>
                </c:pt>
                <c:pt idx="918">
                  <c:v>1.0213064430799432</c:v>
                </c:pt>
                <c:pt idx="919">
                  <c:v>1.0274111475459926</c:v>
                </c:pt>
                <c:pt idx="920">
                  <c:v>0.98472834608956994</c:v>
                </c:pt>
                <c:pt idx="921">
                  <c:v>0.97692542367039992</c:v>
                </c:pt>
                <c:pt idx="922">
                  <c:v>1.1519235917329143</c:v>
                </c:pt>
                <c:pt idx="923">
                  <c:v>0.95283263817388575</c:v>
                </c:pt>
                <c:pt idx="924">
                  <c:v>0.85246409776548671</c:v>
                </c:pt>
                <c:pt idx="925">
                  <c:v>0.78579450955636421</c:v>
                </c:pt>
                <c:pt idx="926">
                  <c:v>0.69203942651312578</c:v>
                </c:pt>
                <c:pt idx="927">
                  <c:v>0.81145541371755991</c:v>
                </c:pt>
                <c:pt idx="928">
                  <c:v>0.85032289031083508</c:v>
                </c:pt>
                <c:pt idx="929">
                  <c:v>0.70806951902081072</c:v>
                </c:pt>
                <c:pt idx="930">
                  <c:v>0.69519497608455205</c:v>
                </c:pt>
                <c:pt idx="931">
                  <c:v>0.83193553153152</c:v>
                </c:pt>
                <c:pt idx="932">
                  <c:v>0.90126454526233923</c:v>
                </c:pt>
                <c:pt idx="933">
                  <c:v>0.98734188152613622</c:v>
                </c:pt>
                <c:pt idx="934">
                  <c:v>1.0722987824860766</c:v>
                </c:pt>
                <c:pt idx="935">
                  <c:v>1.0993052083175903</c:v>
                </c:pt>
                <c:pt idx="936">
                  <c:v>1.4109527636705466</c:v>
                </c:pt>
                <c:pt idx="937">
                  <c:v>1.7226250714514646</c:v>
                </c:pt>
                <c:pt idx="938">
                  <c:v>1.7827290706187437</c:v>
                </c:pt>
                <c:pt idx="939">
                  <c:v>1.8428087874569936</c:v>
                </c:pt>
                <c:pt idx="940">
                  <c:v>1.805353638187299</c:v>
                </c:pt>
                <c:pt idx="941">
                  <c:v>1.9387893966363421</c:v>
                </c:pt>
                <c:pt idx="942">
                  <c:v>1.9765721134603571</c:v>
                </c:pt>
                <c:pt idx="943">
                  <c:v>1.9365403890736248</c:v>
                </c:pt>
                <c:pt idx="944">
                  <c:v>1.390464263492305</c:v>
                </c:pt>
                <c:pt idx="945">
                  <c:v>1.2140570351962803</c:v>
                </c:pt>
                <c:pt idx="946">
                  <c:v>1.1005126002551151</c:v>
                </c:pt>
                <c:pt idx="947">
                  <c:v>1.1182721002448825</c:v>
                </c:pt>
                <c:pt idx="948">
                  <c:v>1.1427593309223294</c:v>
                </c:pt>
                <c:pt idx="949">
                  <c:v>0.84351218656261651</c:v>
                </c:pt>
                <c:pt idx="950">
                  <c:v>0.9784109390206972</c:v>
                </c:pt>
                <c:pt idx="951">
                  <c:v>0.99864439477159328</c:v>
                </c:pt>
                <c:pt idx="952">
                  <c:v>1.1668060951466208</c:v>
                </c:pt>
                <c:pt idx="953">
                  <c:v>1.2829266819273768</c:v>
                </c:pt>
                <c:pt idx="954">
                  <c:v>1.1346134569308768</c:v>
                </c:pt>
                <c:pt idx="955">
                  <c:v>1.271476600174354</c:v>
                </c:pt>
                <c:pt idx="956">
                  <c:v>1.2582240561569962</c:v>
                </c:pt>
                <c:pt idx="957">
                  <c:v>1.9917783319629319</c:v>
                </c:pt>
                <c:pt idx="958">
                  <c:v>2.3390722438284253</c:v>
                </c:pt>
                <c:pt idx="959">
                  <c:v>2.788755189311539</c:v>
                </c:pt>
                <c:pt idx="960">
                  <c:v>3.1085758552378873</c:v>
                </c:pt>
                <c:pt idx="961">
                  <c:v>3.3435519181038349</c:v>
                </c:pt>
                <c:pt idx="962">
                  <c:v>2.9782476965975402</c:v>
                </c:pt>
                <c:pt idx="963">
                  <c:v>4.3223547270608575</c:v>
                </c:pt>
                <c:pt idx="964">
                  <c:v>4.1640200340144879</c:v>
                </c:pt>
                <c:pt idx="965">
                  <c:v>4.0930443554448122</c:v>
                </c:pt>
                <c:pt idx="966">
                  <c:v>4.2580957455772257</c:v>
                </c:pt>
                <c:pt idx="967">
                  <c:v>3.7846455685582447</c:v>
                </c:pt>
                <c:pt idx="968">
                  <c:v>2.1236750965105187</c:v>
                </c:pt>
                <c:pt idx="969">
                  <c:v>2.1791151059493443</c:v>
                </c:pt>
                <c:pt idx="970">
                  <c:v>1.1825250954429312</c:v>
                </c:pt>
                <c:pt idx="971">
                  <c:v>1.0443693044379347</c:v>
                </c:pt>
                <c:pt idx="972">
                  <c:v>0.91656184806577301</c:v>
                </c:pt>
                <c:pt idx="973">
                  <c:v>0.85564986443454105</c:v>
                </c:pt>
                <c:pt idx="974">
                  <c:v>8.0687777608939526E-2</c:v>
                </c:pt>
                <c:pt idx="975">
                  <c:v>0.19460241848330015</c:v>
                </c:pt>
                <c:pt idx="976">
                  <c:v>0.46639080261037946</c:v>
                </c:pt>
                <c:pt idx="977">
                  <c:v>0.60918573880526461</c:v>
                </c:pt>
                <c:pt idx="978">
                  <c:v>0.28141451913462384</c:v>
                </c:pt>
                <c:pt idx="979">
                  <c:v>0.33548048490066429</c:v>
                </c:pt>
                <c:pt idx="980">
                  <c:v>0.24205132933484491</c:v>
                </c:pt>
                <c:pt idx="981">
                  <c:v>0.64197208783597015</c:v>
                </c:pt>
                <c:pt idx="982">
                  <c:v>1.7687336187327707</c:v>
                </c:pt>
                <c:pt idx="983">
                  <c:v>1.5054335807651889</c:v>
                </c:pt>
                <c:pt idx="984">
                  <c:v>1.7987008505204025</c:v>
                </c:pt>
                <c:pt idx="985">
                  <c:v>1.774414335614821</c:v>
                </c:pt>
                <c:pt idx="986">
                  <c:v>1.5811557001268088</c:v>
                </c:pt>
                <c:pt idx="987">
                  <c:v>1.6889111258577119</c:v>
                </c:pt>
                <c:pt idx="988">
                  <c:v>2.0089106946805071</c:v>
                </c:pt>
                <c:pt idx="989">
                  <c:v>1.7783659169892236</c:v>
                </c:pt>
                <c:pt idx="990">
                  <c:v>1.8354249197193429</c:v>
                </c:pt>
                <c:pt idx="991">
                  <c:v>2.0152607584790529</c:v>
                </c:pt>
                <c:pt idx="992">
                  <c:v>1.8370889501395653</c:v>
                </c:pt>
                <c:pt idx="993">
                  <c:v>1.052214157691707</c:v>
                </c:pt>
                <c:pt idx="994">
                  <c:v>1.0024475253608129</c:v>
                </c:pt>
                <c:pt idx="995">
                  <c:v>0.40614402814249984</c:v>
                </c:pt>
                <c:pt idx="996">
                  <c:v>0.48232981594461921</c:v>
                </c:pt>
                <c:pt idx="997">
                  <c:v>0.61896118866836303</c:v>
                </c:pt>
                <c:pt idx="998">
                  <c:v>0.55590351070956123</c:v>
                </c:pt>
                <c:pt idx="999">
                  <c:v>0.34116175361067402</c:v>
                </c:pt>
                <c:pt idx="1000">
                  <c:v>0.55992013675011432</c:v>
                </c:pt>
                <c:pt idx="1001">
                  <c:v>0.30671935013661999</c:v>
                </c:pt>
                <c:pt idx="1002">
                  <c:v>0.43774603767972542</c:v>
                </c:pt>
                <c:pt idx="1003">
                  <c:v>0.38837538580489028</c:v>
                </c:pt>
                <c:pt idx="1004">
                  <c:v>0.34771358116116474</c:v>
                </c:pt>
                <c:pt idx="1005">
                  <c:v>0.5241304866529618</c:v>
                </c:pt>
                <c:pt idx="1006">
                  <c:v>1.3936005545469152</c:v>
                </c:pt>
                <c:pt idx="1007">
                  <c:v>1.7708283396272739</c:v>
                </c:pt>
                <c:pt idx="1008">
                  <c:v>1.77301778732051</c:v>
                </c:pt>
                <c:pt idx="1009">
                  <c:v>1.8141397366161576</c:v>
                </c:pt>
                <c:pt idx="1010">
                  <c:v>2.9663752271780632</c:v>
                </c:pt>
                <c:pt idx="1011">
                  <c:v>3.1468392399998351</c:v>
                </c:pt>
                <c:pt idx="1012">
                  <c:v>2.0514353866957218</c:v>
                </c:pt>
                <c:pt idx="1013">
                  <c:v>2.1250905864150211</c:v>
                </c:pt>
                <c:pt idx="1014">
                  <c:v>1.7612866438541175</c:v>
                </c:pt>
                <c:pt idx="1015">
                  <c:v>1.5951780326713989</c:v>
                </c:pt>
                <c:pt idx="1016">
                  <c:v>1.5063318625616418</c:v>
                </c:pt>
                <c:pt idx="1017">
                  <c:v>1.1303359745891954</c:v>
                </c:pt>
                <c:pt idx="1018">
                  <c:v>0.91863404791046521</c:v>
                </c:pt>
                <c:pt idx="1019">
                  <c:v>0.85726088595130656</c:v>
                </c:pt>
                <c:pt idx="1020">
                  <c:v>0.90890607446234195</c:v>
                </c:pt>
                <c:pt idx="1021">
                  <c:v>0.96276214007474581</c:v>
                </c:pt>
                <c:pt idx="1022">
                  <c:v>0.87081737904629053</c:v>
                </c:pt>
                <c:pt idx="1023">
                  <c:v>1.0870867511492555</c:v>
                </c:pt>
                <c:pt idx="1024">
                  <c:v>1.1126063993116928</c:v>
                </c:pt>
                <c:pt idx="1025">
                  <c:v>1.1772314985698225</c:v>
                </c:pt>
                <c:pt idx="1026">
                  <c:v>1.1541850489844832</c:v>
                </c:pt>
                <c:pt idx="1027">
                  <c:v>1.267885634728614</c:v>
                </c:pt>
                <c:pt idx="1028">
                  <c:v>1.6049972945614606</c:v>
                </c:pt>
                <c:pt idx="1029">
                  <c:v>1.7427363425075069</c:v>
                </c:pt>
                <c:pt idx="1030">
                  <c:v>2.7985486891317657</c:v>
                </c:pt>
                <c:pt idx="1031">
                  <c:v>2.2421820007960251</c:v>
                </c:pt>
                <c:pt idx="1032">
                  <c:v>2.3041789783349276</c:v>
                </c:pt>
                <c:pt idx="1033">
                  <c:v>2.3429570914728752</c:v>
                </c:pt>
                <c:pt idx="1034">
                  <c:v>2.1058068590742312</c:v>
                </c:pt>
                <c:pt idx="1035">
                  <c:v>1.911483884362752</c:v>
                </c:pt>
                <c:pt idx="1036">
                  <c:v>1.887495922320972</c:v>
                </c:pt>
                <c:pt idx="1037">
                  <c:v>1.9715645540591016</c:v>
                </c:pt>
                <c:pt idx="1038">
                  <c:v>1.8370947124452992</c:v>
                </c:pt>
                <c:pt idx="1039">
                  <c:v>1.6080052549935557</c:v>
                </c:pt>
                <c:pt idx="1040">
                  <c:v>1.6338473139135667</c:v>
                </c:pt>
                <c:pt idx="1041">
                  <c:v>1.7122480765861849</c:v>
                </c:pt>
                <c:pt idx="1042">
                  <c:v>1.6796130730312688</c:v>
                </c:pt>
                <c:pt idx="1043">
                  <c:v>1.620546488429742</c:v>
                </c:pt>
                <c:pt idx="1044">
                  <c:v>1.7015166774275534</c:v>
                </c:pt>
                <c:pt idx="1045">
                  <c:v>1.7153158928283614</c:v>
                </c:pt>
                <c:pt idx="1046">
                  <c:v>1.7171766955977783</c:v>
                </c:pt>
                <c:pt idx="1047">
                  <c:v>1.8571741104513471</c:v>
                </c:pt>
                <c:pt idx="1048">
                  <c:v>2.3209096275616869</c:v>
                </c:pt>
                <c:pt idx="1049">
                  <c:v>2.1894494923490013</c:v>
                </c:pt>
                <c:pt idx="1050">
                  <c:v>1.7681415972980636</c:v>
                </c:pt>
                <c:pt idx="1051">
                  <c:v>1.7646654284351722</c:v>
                </c:pt>
                <c:pt idx="1052">
                  <c:v>1.6765091784271475</c:v>
                </c:pt>
                <c:pt idx="1053">
                  <c:v>1.8657793131869154</c:v>
                </c:pt>
                <c:pt idx="1054">
                  <c:v>1.9537127314835541</c:v>
                </c:pt>
                <c:pt idx="1055">
                  <c:v>1.7883094251412972</c:v>
                </c:pt>
                <c:pt idx="1056">
                  <c:v>1.6366743485972395</c:v>
                </c:pt>
                <c:pt idx="1057">
                  <c:v>1.2474553115059053</c:v>
                </c:pt>
                <c:pt idx="1058">
                  <c:v>1.2058739082311221</c:v>
                </c:pt>
                <c:pt idx="1059">
                  <c:v>1.3446194837124017</c:v>
                </c:pt>
                <c:pt idx="1060">
                  <c:v>1.4419132036785558</c:v>
                </c:pt>
                <c:pt idx="1061">
                  <c:v>1.4390363873854066</c:v>
                </c:pt>
                <c:pt idx="1062">
                  <c:v>1.4216746816288388</c:v>
                </c:pt>
                <c:pt idx="1063">
                  <c:v>1.6062249837744098</c:v>
                </c:pt>
                <c:pt idx="1064">
                  <c:v>1.7111317803728185</c:v>
                </c:pt>
                <c:pt idx="1065">
                  <c:v>1.7438482393991379</c:v>
                </c:pt>
                <c:pt idx="1066">
                  <c:v>1.6571092503455087</c:v>
                </c:pt>
                <c:pt idx="1067">
                  <c:v>1.5480357951090384</c:v>
                </c:pt>
                <c:pt idx="1068">
                  <c:v>1.2957227660385968</c:v>
                </c:pt>
                <c:pt idx="1069">
                  <c:v>1.66361771837425</c:v>
                </c:pt>
                <c:pt idx="1070">
                  <c:v>1.7516404532112233</c:v>
                </c:pt>
                <c:pt idx="1071">
                  <c:v>1.8601634946589121</c:v>
                </c:pt>
                <c:pt idx="1072">
                  <c:v>1.9132612999173166</c:v>
                </c:pt>
                <c:pt idx="1073">
                  <c:v>1.9322047490212637</c:v>
                </c:pt>
                <c:pt idx="1074">
                  <c:v>1.9054527809324633</c:v>
                </c:pt>
                <c:pt idx="1075">
                  <c:v>1.670531891332858</c:v>
                </c:pt>
                <c:pt idx="1076">
                  <c:v>1.6518612852128096</c:v>
                </c:pt>
                <c:pt idx="1077">
                  <c:v>1.5516704341864609</c:v>
                </c:pt>
                <c:pt idx="1078">
                  <c:v>1.3202033993898343</c:v>
                </c:pt>
                <c:pt idx="1079">
                  <c:v>1.3673820307854299</c:v>
                </c:pt>
                <c:pt idx="1080">
                  <c:v>1.3589479023809452</c:v>
                </c:pt>
                <c:pt idx="1081">
                  <c:v>1.4868918516851728</c:v>
                </c:pt>
                <c:pt idx="1082">
                  <c:v>0.82963856979348483</c:v>
                </c:pt>
                <c:pt idx="1083">
                  <c:v>0.86372806241780042</c:v>
                </c:pt>
                <c:pt idx="1084">
                  <c:v>0.58567257850907761</c:v>
                </c:pt>
                <c:pt idx="1085">
                  <c:v>0.67695535614115199</c:v>
                </c:pt>
                <c:pt idx="1086">
                  <c:v>-5.5965920392854321E-2</c:v>
                </c:pt>
                <c:pt idx="1087">
                  <c:v>0.76137082641890697</c:v>
                </c:pt>
                <c:pt idx="1088">
                  <c:v>1.1238752675906627</c:v>
                </c:pt>
                <c:pt idx="1089">
                  <c:v>1.1552359661812368</c:v>
                </c:pt>
                <c:pt idx="1090">
                  <c:v>1.2653227020704578</c:v>
                </c:pt>
                <c:pt idx="1091">
                  <c:v>1.461417616541244</c:v>
                </c:pt>
                <c:pt idx="1092">
                  <c:v>0.81680458832712077</c:v>
                </c:pt>
                <c:pt idx="1093">
                  <c:v>0.5508657379891102</c:v>
                </c:pt>
                <c:pt idx="1094">
                  <c:v>0.40822198600867576</c:v>
                </c:pt>
                <c:pt idx="1095">
                  <c:v>1.2458069810506083</c:v>
                </c:pt>
                <c:pt idx="1096">
                  <c:v>1.0563712276460426</c:v>
                </c:pt>
                <c:pt idx="1097">
                  <c:v>0.98189833066766929</c:v>
                </c:pt>
                <c:pt idx="1098">
                  <c:v>1.035171285731751</c:v>
                </c:pt>
                <c:pt idx="1099">
                  <c:v>1.1212123336645681</c:v>
                </c:pt>
                <c:pt idx="1100">
                  <c:v>0.98155224209791725</c:v>
                </c:pt>
                <c:pt idx="1101">
                  <c:v>1.3900051286575792</c:v>
                </c:pt>
                <c:pt idx="1102">
                  <c:v>2.1326685488915298</c:v>
                </c:pt>
                <c:pt idx="1103">
                  <c:v>2.2404839353718837</c:v>
                </c:pt>
                <c:pt idx="1104">
                  <c:v>2.3941329777812133</c:v>
                </c:pt>
                <c:pt idx="1105">
                  <c:v>5.2931168487371592</c:v>
                </c:pt>
                <c:pt idx="1106">
                  <c:v>5.0492863966141934</c:v>
                </c:pt>
                <c:pt idx="1107">
                  <c:v>4.8360905207411378</c:v>
                </c:pt>
                <c:pt idx="1108">
                  <c:v>4.9864241393376023</c:v>
                </c:pt>
                <c:pt idx="1109">
                  <c:v>5.3684165181125891</c:v>
                </c:pt>
                <c:pt idx="1110">
                  <c:v>4.8991888996750523</c:v>
                </c:pt>
                <c:pt idx="1111">
                  <c:v>4.8936488010860355</c:v>
                </c:pt>
                <c:pt idx="1112">
                  <c:v>5.344472685496009</c:v>
                </c:pt>
                <c:pt idx="1113">
                  <c:v>5.577748847943548</c:v>
                </c:pt>
                <c:pt idx="1114">
                  <c:v>5.2018008217882175</c:v>
                </c:pt>
                <c:pt idx="1115">
                  <c:v>4.9492652195396802</c:v>
                </c:pt>
                <c:pt idx="1116">
                  <c:v>5.4314038252976609</c:v>
                </c:pt>
                <c:pt idx="1117">
                  <c:v>4.7516136404111471</c:v>
                </c:pt>
                <c:pt idx="1118">
                  <c:v>4.6929095350937322</c:v>
                </c:pt>
                <c:pt idx="1119">
                  <c:v>4.115838295720855</c:v>
                </c:pt>
                <c:pt idx="1120">
                  <c:v>4.4835294679196016</c:v>
                </c:pt>
                <c:pt idx="1121">
                  <c:v>5.2247006410097709</c:v>
                </c:pt>
                <c:pt idx="1122">
                  <c:v>4.3810585823321331</c:v>
                </c:pt>
                <c:pt idx="1123">
                  <c:v>4.6502386215686284</c:v>
                </c:pt>
                <c:pt idx="1124">
                  <c:v>4.6286676876441621</c:v>
                </c:pt>
                <c:pt idx="1125">
                  <c:v>4.3469348647608541</c:v>
                </c:pt>
                <c:pt idx="1126">
                  <c:v>4.5781478500599233</c:v>
                </c:pt>
                <c:pt idx="1127">
                  <c:v>4.693666780042772</c:v>
                </c:pt>
                <c:pt idx="1128">
                  <c:v>4.5981543028466296</c:v>
                </c:pt>
                <c:pt idx="1129">
                  <c:v>3.9088815871540512</c:v>
                </c:pt>
                <c:pt idx="1130">
                  <c:v>3.9874601979159006</c:v>
                </c:pt>
                <c:pt idx="1131">
                  <c:v>3.9955459560242881</c:v>
                </c:pt>
                <c:pt idx="1132">
                  <c:v>4.0521947219142058</c:v>
                </c:pt>
                <c:pt idx="1133">
                  <c:v>3.7738143559605515</c:v>
                </c:pt>
                <c:pt idx="1134">
                  <c:v>2.3537936938682029</c:v>
                </c:pt>
                <c:pt idx="1135">
                  <c:v>2.9873887753920472</c:v>
                </c:pt>
                <c:pt idx="1136">
                  <c:v>2.6955479102526745</c:v>
                </c:pt>
                <c:pt idx="1137">
                  <c:v>2.9436038774131283</c:v>
                </c:pt>
                <c:pt idx="1138">
                  <c:v>3.0307346085629492</c:v>
                </c:pt>
                <c:pt idx="1139">
                  <c:v>3.5261697362726148</c:v>
                </c:pt>
                <c:pt idx="1140">
                  <c:v>2.9465610946729357</c:v>
                </c:pt>
                <c:pt idx="1141">
                  <c:v>3.8709797005015929</c:v>
                </c:pt>
                <c:pt idx="1142">
                  <c:v>4.5725318647105198</c:v>
                </c:pt>
                <c:pt idx="1143">
                  <c:v>5.1707361037459512</c:v>
                </c:pt>
                <c:pt idx="1144">
                  <c:v>4.3946426031305261</c:v>
                </c:pt>
                <c:pt idx="1145">
                  <c:v>3.9185400030206705</c:v>
                </c:pt>
                <c:pt idx="1146">
                  <c:v>3.8152331843054781</c:v>
                </c:pt>
                <c:pt idx="1147">
                  <c:v>3.8092787817266092</c:v>
                </c:pt>
                <c:pt idx="1148">
                  <c:v>3.8477046458793036</c:v>
                </c:pt>
                <c:pt idx="1149">
                  <c:v>3.5025219923803039</c:v>
                </c:pt>
                <c:pt idx="1150">
                  <c:v>3.3707198490329535</c:v>
                </c:pt>
                <c:pt idx="1151">
                  <c:v>3.4964264791536235</c:v>
                </c:pt>
                <c:pt idx="1152">
                  <c:v>3.2995713893128786</c:v>
                </c:pt>
                <c:pt idx="1153">
                  <c:v>3.5078774829643691</c:v>
                </c:pt>
                <c:pt idx="1154">
                  <c:v>2.8485272390445511</c:v>
                </c:pt>
                <c:pt idx="1155">
                  <c:v>2.8388906134994718</c:v>
                </c:pt>
                <c:pt idx="1156">
                  <c:v>2.6152378362639879</c:v>
                </c:pt>
                <c:pt idx="1157">
                  <c:v>3.1748200199990353</c:v>
                </c:pt>
                <c:pt idx="1158">
                  <c:v>3.2598058146993973</c:v>
                </c:pt>
                <c:pt idx="1159">
                  <c:v>2.9000253979969384</c:v>
                </c:pt>
                <c:pt idx="1160">
                  <c:v>3.2880979089459488</c:v>
                </c:pt>
                <c:pt idx="1161">
                  <c:v>2.4800356581900176</c:v>
                </c:pt>
                <c:pt idx="1162">
                  <c:v>4.7881961592090141</c:v>
                </c:pt>
                <c:pt idx="1163">
                  <c:v>5.1197878546648692</c:v>
                </c:pt>
                <c:pt idx="1164">
                  <c:v>4.9422483288057428</c:v>
                </c:pt>
                <c:pt idx="1165">
                  <c:v>5.4430656749636244</c:v>
                </c:pt>
                <c:pt idx="1166">
                  <c:v>0.17006321556209614</c:v>
                </c:pt>
                <c:pt idx="1167">
                  <c:v>0.17066663701909957</c:v>
                </c:pt>
                <c:pt idx="1168">
                  <c:v>7.3517882930219061E-2</c:v>
                </c:pt>
                <c:pt idx="1169">
                  <c:v>0.27132267176993097</c:v>
                </c:pt>
                <c:pt idx="1170">
                  <c:v>3.7700533619979139E-2</c:v>
                </c:pt>
                <c:pt idx="1171">
                  <c:v>0.10934651625407288</c:v>
                </c:pt>
                <c:pt idx="1172">
                  <c:v>0.13229306247812966</c:v>
                </c:pt>
                <c:pt idx="1173">
                  <c:v>0.1783054697477133</c:v>
                </c:pt>
                <c:pt idx="1174">
                  <c:v>0.40780265744765926</c:v>
                </c:pt>
                <c:pt idx="1175">
                  <c:v>-0.1486596947686159</c:v>
                </c:pt>
                <c:pt idx="1176">
                  <c:v>0.47743647948184947</c:v>
                </c:pt>
                <c:pt idx="1177">
                  <c:v>0.35548964962036961</c:v>
                </c:pt>
                <c:pt idx="1178">
                  <c:v>0.35931636859409061</c:v>
                </c:pt>
                <c:pt idx="1179">
                  <c:v>1.3365226676538198</c:v>
                </c:pt>
                <c:pt idx="1180">
                  <c:v>2.2077550710215736</c:v>
                </c:pt>
                <c:pt idx="1181">
                  <c:v>2.5365032768100111</c:v>
                </c:pt>
                <c:pt idx="1182">
                  <c:v>2.4808650429984751</c:v>
                </c:pt>
                <c:pt idx="1183">
                  <c:v>2.6738649719591128</c:v>
                </c:pt>
                <c:pt idx="1184">
                  <c:v>2.7314914315207841</c:v>
                </c:pt>
                <c:pt idx="1185">
                  <c:v>2.6969902285129046</c:v>
                </c:pt>
                <c:pt idx="1186">
                  <c:v>2.658597611698704</c:v>
                </c:pt>
                <c:pt idx="1187">
                  <c:v>2.4353098823532471</c:v>
                </c:pt>
                <c:pt idx="1188">
                  <c:v>2.4367163289900851</c:v>
                </c:pt>
                <c:pt idx="1189">
                  <c:v>2.3486519841749303</c:v>
                </c:pt>
                <c:pt idx="1190">
                  <c:v>2.3833948323407368</c:v>
                </c:pt>
                <c:pt idx="1191">
                  <c:v>2.4082640931492247</c:v>
                </c:pt>
                <c:pt idx="1192">
                  <c:v>2.4985461888598772</c:v>
                </c:pt>
                <c:pt idx="1193">
                  <c:v>2.5120890144386134</c:v>
                </c:pt>
                <c:pt idx="1194">
                  <c:v>2.3638359326163974</c:v>
                </c:pt>
                <c:pt idx="1195">
                  <c:v>2.3961404352766267</c:v>
                </c:pt>
                <c:pt idx="1196">
                  <c:v>2.3201467156991504</c:v>
                </c:pt>
                <c:pt idx="1197">
                  <c:v>2.3998135247299053</c:v>
                </c:pt>
                <c:pt idx="1198">
                  <c:v>2.1734920354644904</c:v>
                </c:pt>
                <c:pt idx="1199">
                  <c:v>2.1970721899937637</c:v>
                </c:pt>
                <c:pt idx="1200">
                  <c:v>2.6502196424939175</c:v>
                </c:pt>
                <c:pt idx="1201">
                  <c:v>2.5830663831510634</c:v>
                </c:pt>
                <c:pt idx="1202">
                  <c:v>2.6476411469002414</c:v>
                </c:pt>
                <c:pt idx="1203">
                  <c:v>2.6767779530923672</c:v>
                </c:pt>
                <c:pt idx="1204">
                  <c:v>2.6660810197336544</c:v>
                </c:pt>
                <c:pt idx="1205">
                  <c:v>2.4198574675683413</c:v>
                </c:pt>
                <c:pt idx="1206">
                  <c:v>2.3183730004728185</c:v>
                </c:pt>
                <c:pt idx="1207">
                  <c:v>2.4304431401607296</c:v>
                </c:pt>
                <c:pt idx="1208">
                  <c:v>2.3429886544681149</c:v>
                </c:pt>
                <c:pt idx="1209">
                  <c:v>2.4900974888106107</c:v>
                </c:pt>
                <c:pt idx="1210">
                  <c:v>1.8707944616602099</c:v>
                </c:pt>
                <c:pt idx="1211">
                  <c:v>3.4745306973996186</c:v>
                </c:pt>
                <c:pt idx="1212">
                  <c:v>3.903949115581911</c:v>
                </c:pt>
                <c:pt idx="1213">
                  <c:v>3.9488947167440736</c:v>
                </c:pt>
                <c:pt idx="1214">
                  <c:v>4.1515174578890788</c:v>
                </c:pt>
                <c:pt idx="1215">
                  <c:v>4.7324959263180988</c:v>
                </c:pt>
                <c:pt idx="1216">
                  <c:v>4.8631368739276448</c:v>
                </c:pt>
                <c:pt idx="1217">
                  <c:v>4.8635374018165471</c:v>
                </c:pt>
                <c:pt idx="1218">
                  <c:v>5.0590937066669612</c:v>
                </c:pt>
                <c:pt idx="1219">
                  <c:v>3.7699628516244275</c:v>
                </c:pt>
              </c:numCache>
            </c:numRef>
          </c:val>
          <c:smooth val="0"/>
          <c:extLst>
            <c:ext xmlns:c16="http://schemas.microsoft.com/office/drawing/2014/chart" uri="{C3380CC4-5D6E-409C-BE32-E72D297353CC}">
              <c16:uniqueId val="{00000000-E66D-460E-A0DA-691A91C92500}"/>
            </c:ext>
          </c:extLst>
        </c:ser>
        <c:ser>
          <c:idx val="1"/>
          <c:order val="1"/>
          <c:tx>
            <c:strRef>
              <c:f>'Gold Correl'!$J$1</c:f>
              <c:strCache>
                <c:ptCount val="1"/>
                <c:pt idx="0">
                  <c:v>1yr Beta</c:v>
                </c:pt>
              </c:strCache>
            </c:strRef>
          </c:tx>
          <c:spPr>
            <a:ln w="28575" cap="rnd">
              <a:solidFill>
                <a:schemeClr val="accent2"/>
              </a:solidFill>
              <a:round/>
            </a:ln>
            <a:effectLst/>
          </c:spPr>
          <c:marker>
            <c:symbol val="none"/>
          </c:marker>
          <c:val>
            <c:numRef>
              <c:f>'Gold Correl'!$J$2:$J$10000</c:f>
              <c:numCache>
                <c:formatCode>0.00</c:formatCode>
                <c:ptCount val="9999"/>
                <c:pt idx="0">
                  <c:v>3.2896940679128721</c:v>
                </c:pt>
                <c:pt idx="1">
                  <c:v>3.3408729810882631</c:v>
                </c:pt>
                <c:pt idx="2">
                  <c:v>3.5702179785561574</c:v>
                </c:pt>
                <c:pt idx="3">
                  <c:v>3.658449123757709</c:v>
                </c:pt>
                <c:pt idx="4">
                  <c:v>3.5749660893225745</c:v>
                </c:pt>
                <c:pt idx="5">
                  <c:v>3.6312486830713842</c:v>
                </c:pt>
                <c:pt idx="6">
                  <c:v>3.5472454096183772</c:v>
                </c:pt>
                <c:pt idx="7">
                  <c:v>3.6213294739454982</c:v>
                </c:pt>
                <c:pt idx="8">
                  <c:v>3.6350284745361234</c:v>
                </c:pt>
                <c:pt idx="9">
                  <c:v>3.6243286140696198</c:v>
                </c:pt>
                <c:pt idx="10">
                  <c:v>3.4587746893316371</c:v>
                </c:pt>
                <c:pt idx="11">
                  <c:v>3.4707061287201078</c:v>
                </c:pt>
                <c:pt idx="12">
                  <c:v>3.4972460789078279</c:v>
                </c:pt>
                <c:pt idx="13">
                  <c:v>3.4294703916829241</c:v>
                </c:pt>
                <c:pt idx="14">
                  <c:v>3.471216302619343</c:v>
                </c:pt>
                <c:pt idx="15">
                  <c:v>3.4361402909524346</c:v>
                </c:pt>
                <c:pt idx="16">
                  <c:v>3.4367093741667412</c:v>
                </c:pt>
                <c:pt idx="17">
                  <c:v>3.4759725503379495</c:v>
                </c:pt>
                <c:pt idx="18">
                  <c:v>3.4892547120020572</c:v>
                </c:pt>
                <c:pt idx="19">
                  <c:v>3.491338804539748</c:v>
                </c:pt>
                <c:pt idx="20">
                  <c:v>3.5392235420845286</c:v>
                </c:pt>
                <c:pt idx="21">
                  <c:v>3.5340639318232476</c:v>
                </c:pt>
                <c:pt idx="22">
                  <c:v>3.2412499399332111</c:v>
                </c:pt>
                <c:pt idx="23">
                  <c:v>3.2287566538367667</c:v>
                </c:pt>
                <c:pt idx="24">
                  <c:v>3.2065867775579959</c:v>
                </c:pt>
                <c:pt idx="25">
                  <c:v>3.2139378335326825</c:v>
                </c:pt>
                <c:pt idx="26">
                  <c:v>3.326933634508999</c:v>
                </c:pt>
                <c:pt idx="27">
                  <c:v>3.1993410356832737</c:v>
                </c:pt>
                <c:pt idx="28">
                  <c:v>3.3118481096383103</c:v>
                </c:pt>
                <c:pt idx="29">
                  <c:v>3.3549965916141131</c:v>
                </c:pt>
                <c:pt idx="30">
                  <c:v>3.3729926490853894</c:v>
                </c:pt>
                <c:pt idx="31">
                  <c:v>3.3671996620047735</c:v>
                </c:pt>
                <c:pt idx="32">
                  <c:v>3.5514526389533985</c:v>
                </c:pt>
                <c:pt idx="33">
                  <c:v>3.5673467473686262</c:v>
                </c:pt>
                <c:pt idx="34">
                  <c:v>3.4738474704519957</c:v>
                </c:pt>
                <c:pt idx="35">
                  <c:v>3.4076264075719815</c:v>
                </c:pt>
                <c:pt idx="36">
                  <c:v>3.4503246718459413</c:v>
                </c:pt>
                <c:pt idx="37">
                  <c:v>3.391448585284409</c:v>
                </c:pt>
                <c:pt idx="38">
                  <c:v>3.3656507984104231</c:v>
                </c:pt>
                <c:pt idx="39">
                  <c:v>3.3737116475677897</c:v>
                </c:pt>
                <c:pt idx="40">
                  <c:v>3.0733814083418016</c:v>
                </c:pt>
                <c:pt idx="41">
                  <c:v>3.0506404759427408</c:v>
                </c:pt>
                <c:pt idx="42">
                  <c:v>3.054623745262679</c:v>
                </c:pt>
                <c:pt idx="43">
                  <c:v>3.0401780093931761</c:v>
                </c:pt>
                <c:pt idx="44">
                  <c:v>3.0004097259854543</c:v>
                </c:pt>
                <c:pt idx="45">
                  <c:v>3.0128368410530753</c:v>
                </c:pt>
                <c:pt idx="46">
                  <c:v>3.0172736411441843</c:v>
                </c:pt>
                <c:pt idx="47">
                  <c:v>2.9981398190533777</c:v>
                </c:pt>
                <c:pt idx="48">
                  <c:v>2.9796843828785176</c:v>
                </c:pt>
                <c:pt idx="49">
                  <c:v>2.9764509734628328</c:v>
                </c:pt>
                <c:pt idx="50">
                  <c:v>2.9298908920286872</c:v>
                </c:pt>
                <c:pt idx="51">
                  <c:v>2.9801960120731783</c:v>
                </c:pt>
                <c:pt idx="52">
                  <c:v>2.9427864030322959</c:v>
                </c:pt>
                <c:pt idx="53">
                  <c:v>2.8978890802088766</c:v>
                </c:pt>
                <c:pt idx="54">
                  <c:v>2.8015709022244697</c:v>
                </c:pt>
                <c:pt idx="55">
                  <c:v>2.8200699480112479</c:v>
                </c:pt>
                <c:pt idx="56">
                  <c:v>2.7720072875354456</c:v>
                </c:pt>
                <c:pt idx="57">
                  <c:v>2.6685264173943235</c:v>
                </c:pt>
                <c:pt idx="58">
                  <c:v>3.029024148045</c:v>
                </c:pt>
                <c:pt idx="59">
                  <c:v>3.0151852214744075</c:v>
                </c:pt>
                <c:pt idx="60">
                  <c:v>2.971409883437754</c:v>
                </c:pt>
                <c:pt idx="61">
                  <c:v>2.9840598999335697</c:v>
                </c:pt>
                <c:pt idx="62">
                  <c:v>2.9954099310264697</c:v>
                </c:pt>
                <c:pt idx="63">
                  <c:v>3.2083934191105818</c:v>
                </c:pt>
                <c:pt idx="64">
                  <c:v>3.2318906752715035</c:v>
                </c:pt>
                <c:pt idx="65">
                  <c:v>3.2516171424459355</c:v>
                </c:pt>
                <c:pt idx="66">
                  <c:v>3.3755920298703734</c:v>
                </c:pt>
                <c:pt idx="67">
                  <c:v>3.3286138408979675</c:v>
                </c:pt>
                <c:pt idx="68">
                  <c:v>3.3646942569999725</c:v>
                </c:pt>
                <c:pt idx="69">
                  <c:v>3.351528113435156</c:v>
                </c:pt>
                <c:pt idx="70">
                  <c:v>3.3373363615964671</c:v>
                </c:pt>
                <c:pt idx="71">
                  <c:v>3.3277953323844054</c:v>
                </c:pt>
                <c:pt idx="72">
                  <c:v>3.3194955993720821</c:v>
                </c:pt>
                <c:pt idx="73">
                  <c:v>3.3085520603878926</c:v>
                </c:pt>
                <c:pt idx="74">
                  <c:v>3.3370788788043129</c:v>
                </c:pt>
                <c:pt idx="75">
                  <c:v>3.4146037760538634</c:v>
                </c:pt>
                <c:pt idx="76">
                  <c:v>3.4555619533514941</c:v>
                </c:pt>
                <c:pt idx="77">
                  <c:v>3.4381865597756849</c:v>
                </c:pt>
                <c:pt idx="78">
                  <c:v>3.4361876454521427</c:v>
                </c:pt>
                <c:pt idx="79">
                  <c:v>3.4381398018916265</c:v>
                </c:pt>
                <c:pt idx="80">
                  <c:v>3.3139145034672834</c:v>
                </c:pt>
                <c:pt idx="81">
                  <c:v>3.1933055405206079</c:v>
                </c:pt>
                <c:pt idx="82">
                  <c:v>3.0409747520374473</c:v>
                </c:pt>
                <c:pt idx="83">
                  <c:v>3.0715367901778716</c:v>
                </c:pt>
                <c:pt idx="84">
                  <c:v>3.0302405003198625</c:v>
                </c:pt>
                <c:pt idx="85">
                  <c:v>2.9086198795896112</c:v>
                </c:pt>
                <c:pt idx="86">
                  <c:v>2.9087702907521535</c:v>
                </c:pt>
                <c:pt idx="87">
                  <c:v>2.864353390165475</c:v>
                </c:pt>
                <c:pt idx="88">
                  <c:v>2.8866526421574643</c:v>
                </c:pt>
                <c:pt idx="89">
                  <c:v>2.8869463649463558</c:v>
                </c:pt>
                <c:pt idx="90">
                  <c:v>2.9028604501523092</c:v>
                </c:pt>
                <c:pt idx="91">
                  <c:v>2.9283638666138438</c:v>
                </c:pt>
                <c:pt idx="92">
                  <c:v>2.8523011252822537</c:v>
                </c:pt>
                <c:pt idx="93">
                  <c:v>3.0721509882034375</c:v>
                </c:pt>
                <c:pt idx="94">
                  <c:v>3.0915956279126102</c:v>
                </c:pt>
                <c:pt idx="95">
                  <c:v>2.8940523482647409</c:v>
                </c:pt>
                <c:pt idx="96">
                  <c:v>2.9314995491507938</c:v>
                </c:pt>
                <c:pt idx="97">
                  <c:v>2.9691677741059728</c:v>
                </c:pt>
                <c:pt idx="98">
                  <c:v>2.8934083743362198</c:v>
                </c:pt>
                <c:pt idx="99">
                  <c:v>2.9361734738490788</c:v>
                </c:pt>
                <c:pt idx="100">
                  <c:v>2.9579811258054094</c:v>
                </c:pt>
                <c:pt idx="101">
                  <c:v>3.0594572955976718</c:v>
                </c:pt>
                <c:pt idx="102">
                  <c:v>3.0804283451016734</c:v>
                </c:pt>
                <c:pt idx="103">
                  <c:v>3.0748264028379602</c:v>
                </c:pt>
                <c:pt idx="104">
                  <c:v>2.9116203303745318</c:v>
                </c:pt>
                <c:pt idx="105">
                  <c:v>2.9334547367638435</c:v>
                </c:pt>
                <c:pt idx="106">
                  <c:v>2.9536576863748687</c:v>
                </c:pt>
                <c:pt idx="107">
                  <c:v>3.0309351176756185</c:v>
                </c:pt>
                <c:pt idx="108">
                  <c:v>3.0287702102212624</c:v>
                </c:pt>
                <c:pt idx="109">
                  <c:v>3.0672155406773709</c:v>
                </c:pt>
                <c:pt idx="110">
                  <c:v>2.826383891271234</c:v>
                </c:pt>
                <c:pt idx="111">
                  <c:v>2.3130516683122795</c:v>
                </c:pt>
                <c:pt idx="112">
                  <c:v>2.3147112955709677</c:v>
                </c:pt>
                <c:pt idx="113">
                  <c:v>2.2850021735695778</c:v>
                </c:pt>
                <c:pt idx="114">
                  <c:v>2.2432167300661958</c:v>
                </c:pt>
                <c:pt idx="115">
                  <c:v>2.2096580690272156</c:v>
                </c:pt>
                <c:pt idx="116">
                  <c:v>2.0248040355035561</c:v>
                </c:pt>
                <c:pt idx="117">
                  <c:v>1.9899144013295549</c:v>
                </c:pt>
                <c:pt idx="118">
                  <c:v>1.9059003593191393</c:v>
                </c:pt>
                <c:pt idx="119">
                  <c:v>1.7723932302795771</c:v>
                </c:pt>
                <c:pt idx="120">
                  <c:v>1.7569552240876312</c:v>
                </c:pt>
                <c:pt idx="121">
                  <c:v>1.9185110584995264</c:v>
                </c:pt>
                <c:pt idx="122">
                  <c:v>1.9059243546098716</c:v>
                </c:pt>
                <c:pt idx="123">
                  <c:v>1.8428998712882951</c:v>
                </c:pt>
                <c:pt idx="124">
                  <c:v>1.8560739094276157</c:v>
                </c:pt>
                <c:pt idx="125">
                  <c:v>1.9093970729836738</c:v>
                </c:pt>
                <c:pt idx="126">
                  <c:v>2.1030919044465604</c:v>
                </c:pt>
                <c:pt idx="127">
                  <c:v>2.2250823559027104</c:v>
                </c:pt>
                <c:pt idx="128">
                  <c:v>2.2892402586633454</c:v>
                </c:pt>
                <c:pt idx="129">
                  <c:v>2.2651660205225479</c:v>
                </c:pt>
                <c:pt idx="130">
                  <c:v>2.2869488042135431</c:v>
                </c:pt>
                <c:pt idx="131">
                  <c:v>2.3180862531260908</c:v>
                </c:pt>
                <c:pt idx="132">
                  <c:v>2.2868916664776577</c:v>
                </c:pt>
                <c:pt idx="133">
                  <c:v>2.2030872258811867</c:v>
                </c:pt>
                <c:pt idx="134">
                  <c:v>2.1666419796753438</c:v>
                </c:pt>
                <c:pt idx="135">
                  <c:v>2.2493697418401277</c:v>
                </c:pt>
                <c:pt idx="136">
                  <c:v>2.2248607593628735</c:v>
                </c:pt>
                <c:pt idx="137">
                  <c:v>2.3369518061758661</c:v>
                </c:pt>
                <c:pt idx="138">
                  <c:v>2.3087122187395441</c:v>
                </c:pt>
                <c:pt idx="139">
                  <c:v>2.2811524900197715</c:v>
                </c:pt>
                <c:pt idx="140">
                  <c:v>2.2418314763331906</c:v>
                </c:pt>
                <c:pt idx="141">
                  <c:v>1.9882329609137603</c:v>
                </c:pt>
                <c:pt idx="142">
                  <c:v>1.9840775877856249</c:v>
                </c:pt>
                <c:pt idx="143">
                  <c:v>2.0004117647549031</c:v>
                </c:pt>
                <c:pt idx="144">
                  <c:v>2.0755965550984774</c:v>
                </c:pt>
                <c:pt idx="145">
                  <c:v>2.1565869723374549</c:v>
                </c:pt>
                <c:pt idx="146">
                  <c:v>2.190569924159234</c:v>
                </c:pt>
                <c:pt idx="147">
                  <c:v>2.2092105523327046</c:v>
                </c:pt>
                <c:pt idx="148">
                  <c:v>2.1166962257194393</c:v>
                </c:pt>
                <c:pt idx="149">
                  <c:v>2.0780029715415846</c:v>
                </c:pt>
                <c:pt idx="150">
                  <c:v>2.0776037441813879</c:v>
                </c:pt>
                <c:pt idx="151">
                  <c:v>2.1578830848840238</c:v>
                </c:pt>
                <c:pt idx="152">
                  <c:v>2.1378652906769338</c:v>
                </c:pt>
                <c:pt idx="153">
                  <c:v>2.1126789137007931</c:v>
                </c:pt>
                <c:pt idx="154">
                  <c:v>1.9903482355227116</c:v>
                </c:pt>
                <c:pt idx="155">
                  <c:v>2.2194002666168933</c:v>
                </c:pt>
                <c:pt idx="156">
                  <c:v>2.1235189188774855</c:v>
                </c:pt>
                <c:pt idx="157">
                  <c:v>2.4358581476769499</c:v>
                </c:pt>
                <c:pt idx="158">
                  <c:v>2.4237612377205426</c:v>
                </c:pt>
                <c:pt idx="159">
                  <c:v>2.4145949569435552</c:v>
                </c:pt>
                <c:pt idx="160">
                  <c:v>2.5212342352817703</c:v>
                </c:pt>
                <c:pt idx="161">
                  <c:v>2.8346355496594113</c:v>
                </c:pt>
                <c:pt idx="162">
                  <c:v>2.7959469565864921</c:v>
                </c:pt>
                <c:pt idx="163">
                  <c:v>2.9063608919196806</c:v>
                </c:pt>
                <c:pt idx="164">
                  <c:v>3.0763185793133849</c:v>
                </c:pt>
                <c:pt idx="165">
                  <c:v>3.0819449789282802</c:v>
                </c:pt>
                <c:pt idx="166">
                  <c:v>3.1062810437636772</c:v>
                </c:pt>
                <c:pt idx="167">
                  <c:v>3.1098863551892091</c:v>
                </c:pt>
                <c:pt idx="168">
                  <c:v>3.1137987744596747</c:v>
                </c:pt>
                <c:pt idx="169">
                  <c:v>3.1185314970118951</c:v>
                </c:pt>
                <c:pt idx="170">
                  <c:v>3.111681417673529</c:v>
                </c:pt>
                <c:pt idx="171">
                  <c:v>3.1426148376625203</c:v>
                </c:pt>
                <c:pt idx="172">
                  <c:v>3.166451049965747</c:v>
                </c:pt>
                <c:pt idx="173">
                  <c:v>3.1691198803735592</c:v>
                </c:pt>
                <c:pt idx="174">
                  <c:v>3.1381702100404931</c:v>
                </c:pt>
                <c:pt idx="175">
                  <c:v>3.1330464375685914</c:v>
                </c:pt>
                <c:pt idx="176">
                  <c:v>3.1724199381984652</c:v>
                </c:pt>
                <c:pt idx="177">
                  <c:v>3.2452952218362294</c:v>
                </c:pt>
                <c:pt idx="178">
                  <c:v>3.2423322348874235</c:v>
                </c:pt>
                <c:pt idx="179">
                  <c:v>3.1940638618862587</c:v>
                </c:pt>
                <c:pt idx="180">
                  <c:v>3.1491881918338582</c:v>
                </c:pt>
                <c:pt idx="181">
                  <c:v>3.1383779832381289</c:v>
                </c:pt>
                <c:pt idx="182">
                  <c:v>3.1295329106109411</c:v>
                </c:pt>
                <c:pt idx="183">
                  <c:v>3.1293403703307292</c:v>
                </c:pt>
                <c:pt idx="184">
                  <c:v>3.1183455922933798</c:v>
                </c:pt>
                <c:pt idx="185">
                  <c:v>3.1549797200279408</c:v>
                </c:pt>
                <c:pt idx="186">
                  <c:v>3.2525871049814121</c:v>
                </c:pt>
                <c:pt idx="187">
                  <c:v>3.2895834547052467</c:v>
                </c:pt>
                <c:pt idx="188">
                  <c:v>3.3083476166917634</c:v>
                </c:pt>
                <c:pt idx="189">
                  <c:v>3.2874741917357375</c:v>
                </c:pt>
                <c:pt idx="190">
                  <c:v>3.2872629645533231</c:v>
                </c:pt>
                <c:pt idx="191">
                  <c:v>3.274479894139493</c:v>
                </c:pt>
                <c:pt idx="192">
                  <c:v>3.3365312042280233</c:v>
                </c:pt>
                <c:pt idx="193">
                  <c:v>3.3783866480547471</c:v>
                </c:pt>
                <c:pt idx="194">
                  <c:v>3.5267457261910744</c:v>
                </c:pt>
                <c:pt idx="195">
                  <c:v>3.6277776135434334</c:v>
                </c:pt>
                <c:pt idx="196">
                  <c:v>3.6294632337612684</c:v>
                </c:pt>
                <c:pt idx="197">
                  <c:v>3.6069218648357957</c:v>
                </c:pt>
                <c:pt idx="198">
                  <c:v>3.5986846654431841</c:v>
                </c:pt>
                <c:pt idx="199">
                  <c:v>3.5496154720509541</c:v>
                </c:pt>
                <c:pt idx="200">
                  <c:v>3.542278411193156</c:v>
                </c:pt>
                <c:pt idx="201">
                  <c:v>3.5948325667100818</c:v>
                </c:pt>
                <c:pt idx="202">
                  <c:v>3.6654048231005638</c:v>
                </c:pt>
                <c:pt idx="203">
                  <c:v>3.6578344276721446</c:v>
                </c:pt>
                <c:pt idx="204">
                  <c:v>3.6312730478362489</c:v>
                </c:pt>
                <c:pt idx="205">
                  <c:v>3.6387734264234921</c:v>
                </c:pt>
                <c:pt idx="206">
                  <c:v>3.6808332747395114</c:v>
                </c:pt>
                <c:pt idx="207">
                  <c:v>3.7279983380266768</c:v>
                </c:pt>
                <c:pt idx="208">
                  <c:v>3.6181815045898658</c:v>
                </c:pt>
                <c:pt idx="209">
                  <c:v>3.746427940048819</c:v>
                </c:pt>
                <c:pt idx="210">
                  <c:v>3.6721432023113882</c:v>
                </c:pt>
                <c:pt idx="211">
                  <c:v>3.6698535151340828</c:v>
                </c:pt>
                <c:pt idx="212">
                  <c:v>4.0364971706559842</c:v>
                </c:pt>
                <c:pt idx="213">
                  <c:v>3.9186022575023589</c:v>
                </c:pt>
                <c:pt idx="214">
                  <c:v>3.8438872566261186</c:v>
                </c:pt>
                <c:pt idx="215">
                  <c:v>4.19819674080391</c:v>
                </c:pt>
                <c:pt idx="216">
                  <c:v>4.3549622674216621</c:v>
                </c:pt>
                <c:pt idx="217">
                  <c:v>3.7745808575640223</c:v>
                </c:pt>
                <c:pt idx="218">
                  <c:v>3.7227834129668165</c:v>
                </c:pt>
                <c:pt idx="219">
                  <c:v>3.7290608612435374</c:v>
                </c:pt>
                <c:pt idx="220">
                  <c:v>3.7784716524010293</c:v>
                </c:pt>
                <c:pt idx="221">
                  <c:v>3.8454063536574385</c:v>
                </c:pt>
                <c:pt idx="222">
                  <c:v>3.832145963874737</c:v>
                </c:pt>
                <c:pt idx="223">
                  <c:v>3.8190006611069904</c:v>
                </c:pt>
                <c:pt idx="224">
                  <c:v>3.7292359900364023</c:v>
                </c:pt>
                <c:pt idx="225">
                  <c:v>3.6540437132227011</c:v>
                </c:pt>
                <c:pt idx="226">
                  <c:v>3.6449955224768011</c:v>
                </c:pt>
                <c:pt idx="227">
                  <c:v>3.6853484727867092</c:v>
                </c:pt>
                <c:pt idx="228">
                  <c:v>3.7338330708504293</c:v>
                </c:pt>
                <c:pt idx="229">
                  <c:v>3.7430098204521323</c:v>
                </c:pt>
                <c:pt idx="230">
                  <c:v>3.6970833849334159</c:v>
                </c:pt>
                <c:pt idx="231">
                  <c:v>3.7778532469855133</c:v>
                </c:pt>
                <c:pt idx="232">
                  <c:v>3.838121393727175</c:v>
                </c:pt>
                <c:pt idx="233">
                  <c:v>3.8183158938489137</c:v>
                </c:pt>
                <c:pt idx="234">
                  <c:v>3.8005324256996844</c:v>
                </c:pt>
                <c:pt idx="235">
                  <c:v>3.9894948964282464</c:v>
                </c:pt>
                <c:pt idx="236">
                  <c:v>3.9885562765747595</c:v>
                </c:pt>
                <c:pt idx="237">
                  <c:v>4.0794559268303274</c:v>
                </c:pt>
                <c:pt idx="238">
                  <c:v>3.9765817762659541</c:v>
                </c:pt>
                <c:pt idx="239">
                  <c:v>3.9510261218399014</c:v>
                </c:pt>
                <c:pt idx="240">
                  <c:v>3.6844764782305135</c:v>
                </c:pt>
                <c:pt idx="241">
                  <c:v>3.533856465650238</c:v>
                </c:pt>
                <c:pt idx="242">
                  <c:v>3.5489900375128927</c:v>
                </c:pt>
                <c:pt idx="243">
                  <c:v>3.4085443381603659</c:v>
                </c:pt>
                <c:pt idx="244">
                  <c:v>3.4470506760852415</c:v>
                </c:pt>
                <c:pt idx="245">
                  <c:v>3.3680284339141915</c:v>
                </c:pt>
                <c:pt idx="246">
                  <c:v>3.287003264691323</c:v>
                </c:pt>
                <c:pt idx="247">
                  <c:v>3.2272468537412737</c:v>
                </c:pt>
                <c:pt idx="248">
                  <c:v>3.2263999299522221</c:v>
                </c:pt>
                <c:pt idx="249">
                  <c:v>3.19812963826574</c:v>
                </c:pt>
                <c:pt idx="250">
                  <c:v>3.1876650857153561</c:v>
                </c:pt>
                <c:pt idx="251">
                  <c:v>3.1508647749469376</c:v>
                </c:pt>
                <c:pt idx="252">
                  <c:v>3.1971894851268483</c:v>
                </c:pt>
                <c:pt idx="253">
                  <c:v>3.1858014875813314</c:v>
                </c:pt>
                <c:pt idx="254">
                  <c:v>3.3188503744932127</c:v>
                </c:pt>
                <c:pt idx="255">
                  <c:v>3.2391319525855926</c:v>
                </c:pt>
                <c:pt idx="256">
                  <c:v>3.2533012612424117</c:v>
                </c:pt>
                <c:pt idx="257">
                  <c:v>3.218618249521048</c:v>
                </c:pt>
                <c:pt idx="258">
                  <c:v>3.2058233471334239</c:v>
                </c:pt>
                <c:pt idx="259">
                  <c:v>2.984910411029988</c:v>
                </c:pt>
                <c:pt idx="260">
                  <c:v>3.0352277806248327</c:v>
                </c:pt>
                <c:pt idx="261">
                  <c:v>2.7523232417604797</c:v>
                </c:pt>
                <c:pt idx="262">
                  <c:v>2.7516150866598257</c:v>
                </c:pt>
                <c:pt idx="263">
                  <c:v>2.543467537117766</c:v>
                </c:pt>
                <c:pt idx="264">
                  <c:v>2.6002071280711139</c:v>
                </c:pt>
                <c:pt idx="265">
                  <c:v>2.6266622507171506</c:v>
                </c:pt>
                <c:pt idx="266">
                  <c:v>2.6502404549756169</c:v>
                </c:pt>
                <c:pt idx="267">
                  <c:v>2.6286970402966623</c:v>
                </c:pt>
                <c:pt idx="268">
                  <c:v>2.5916348888459528</c:v>
                </c:pt>
                <c:pt idx="269">
                  <c:v>3.1359977939046675</c:v>
                </c:pt>
                <c:pt idx="270">
                  <c:v>3.0526273161660837</c:v>
                </c:pt>
                <c:pt idx="271">
                  <c:v>3.0669761469130639</c:v>
                </c:pt>
                <c:pt idx="272">
                  <c:v>2.8135803125817054</c:v>
                </c:pt>
                <c:pt idx="273">
                  <c:v>2.7954564700181037</c:v>
                </c:pt>
                <c:pt idx="274">
                  <c:v>2.7081011193835565</c:v>
                </c:pt>
                <c:pt idx="275">
                  <c:v>2.6619324774566833</c:v>
                </c:pt>
                <c:pt idx="276">
                  <c:v>2.5070224466943327</c:v>
                </c:pt>
                <c:pt idx="277">
                  <c:v>2.6400454470452153</c:v>
                </c:pt>
                <c:pt idx="278">
                  <c:v>2.6087939982074477</c:v>
                </c:pt>
                <c:pt idx="279">
                  <c:v>2.5705881102732357</c:v>
                </c:pt>
                <c:pt idx="280">
                  <c:v>2.4615033793845797</c:v>
                </c:pt>
                <c:pt idx="281">
                  <c:v>2.4683606741216844</c:v>
                </c:pt>
                <c:pt idx="282">
                  <c:v>2.377487425215175</c:v>
                </c:pt>
                <c:pt idx="283">
                  <c:v>2.4141865261938853</c:v>
                </c:pt>
                <c:pt idx="284">
                  <c:v>2.2818970252428428</c:v>
                </c:pt>
                <c:pt idx="285">
                  <c:v>2.2328306868620311</c:v>
                </c:pt>
                <c:pt idx="286">
                  <c:v>2.413431475068375</c:v>
                </c:pt>
                <c:pt idx="287">
                  <c:v>2.2452020862041837</c:v>
                </c:pt>
                <c:pt idx="288">
                  <c:v>1.9492740608129959</c:v>
                </c:pt>
                <c:pt idx="289">
                  <c:v>1.9619297330074363</c:v>
                </c:pt>
                <c:pt idx="290">
                  <c:v>2.1107722277899041</c:v>
                </c:pt>
                <c:pt idx="291">
                  <c:v>1.9815433144226229</c:v>
                </c:pt>
                <c:pt idx="292">
                  <c:v>1.9598103314324664</c:v>
                </c:pt>
                <c:pt idx="293">
                  <c:v>2.1642506130874728</c:v>
                </c:pt>
                <c:pt idx="294">
                  <c:v>2.1503891974369695</c:v>
                </c:pt>
                <c:pt idx="295">
                  <c:v>2.1059833925129903</c:v>
                </c:pt>
                <c:pt idx="296">
                  <c:v>2.0906853033364681</c:v>
                </c:pt>
                <c:pt idx="297">
                  <c:v>2.0957170808543681</c:v>
                </c:pt>
                <c:pt idx="298">
                  <c:v>2.0796571067700831</c:v>
                </c:pt>
                <c:pt idx="299">
                  <c:v>2.0287597184840829</c:v>
                </c:pt>
                <c:pt idx="300">
                  <c:v>2.1095353316007923</c:v>
                </c:pt>
                <c:pt idx="301">
                  <c:v>2.0369747496396102</c:v>
                </c:pt>
                <c:pt idx="302">
                  <c:v>2.0261567322081562</c:v>
                </c:pt>
                <c:pt idx="303">
                  <c:v>2.0275893633927158</c:v>
                </c:pt>
                <c:pt idx="304">
                  <c:v>2.1105923194234331</c:v>
                </c:pt>
                <c:pt idx="305">
                  <c:v>2.1657752417703984</c:v>
                </c:pt>
                <c:pt idx="306">
                  <c:v>2.1160863879229801</c:v>
                </c:pt>
                <c:pt idx="307">
                  <c:v>2.0170757649571813</c:v>
                </c:pt>
                <c:pt idx="308">
                  <c:v>1.9368408778585247</c:v>
                </c:pt>
                <c:pt idx="309">
                  <c:v>1.8829820575511689</c:v>
                </c:pt>
                <c:pt idx="310">
                  <c:v>1.7579178786099112</c:v>
                </c:pt>
                <c:pt idx="311">
                  <c:v>1.8250662964129742</c:v>
                </c:pt>
                <c:pt idx="312">
                  <c:v>1.8982367990630105</c:v>
                </c:pt>
                <c:pt idx="313">
                  <c:v>1.8267448632457255</c:v>
                </c:pt>
                <c:pt idx="314">
                  <c:v>1.9460516746921581</c:v>
                </c:pt>
                <c:pt idx="315">
                  <c:v>1.9410209879829798</c:v>
                </c:pt>
                <c:pt idx="316">
                  <c:v>2.0935228978110043</c:v>
                </c:pt>
                <c:pt idx="317">
                  <c:v>1.9815437208817801</c:v>
                </c:pt>
                <c:pt idx="318">
                  <c:v>2.0201853697320145</c:v>
                </c:pt>
                <c:pt idx="319">
                  <c:v>2.1252490064209026</c:v>
                </c:pt>
                <c:pt idx="320">
                  <c:v>2.072497875283605</c:v>
                </c:pt>
                <c:pt idx="321">
                  <c:v>2.1314267510117872</c:v>
                </c:pt>
                <c:pt idx="322">
                  <c:v>1.7374511910021397</c:v>
                </c:pt>
                <c:pt idx="323">
                  <c:v>1.9135707311681247</c:v>
                </c:pt>
                <c:pt idx="324">
                  <c:v>1.8909945106611183</c:v>
                </c:pt>
                <c:pt idx="325">
                  <c:v>1.9088313099806742</c:v>
                </c:pt>
                <c:pt idx="326">
                  <c:v>1.9075708148991248</c:v>
                </c:pt>
                <c:pt idx="327">
                  <c:v>1.9770282325422794</c:v>
                </c:pt>
                <c:pt idx="328">
                  <c:v>2.0474188840942693</c:v>
                </c:pt>
                <c:pt idx="329">
                  <c:v>2.0575892688072259</c:v>
                </c:pt>
                <c:pt idx="330">
                  <c:v>2.1435231040751805</c:v>
                </c:pt>
                <c:pt idx="331">
                  <c:v>2.1937765931702722</c:v>
                </c:pt>
                <c:pt idx="332">
                  <c:v>2.205295878199677</c:v>
                </c:pt>
                <c:pt idx="333">
                  <c:v>2.2671938647425081</c:v>
                </c:pt>
                <c:pt idx="334">
                  <c:v>2.260943742693307</c:v>
                </c:pt>
                <c:pt idx="335">
                  <c:v>2.6962864347907152</c:v>
                </c:pt>
                <c:pt idx="336">
                  <c:v>2.7660169315989851</c:v>
                </c:pt>
                <c:pt idx="337">
                  <c:v>2.7481808324546857</c:v>
                </c:pt>
                <c:pt idx="338">
                  <c:v>2.816293458043913</c:v>
                </c:pt>
                <c:pt idx="339">
                  <c:v>2.7651091668591357</c:v>
                </c:pt>
                <c:pt idx="340">
                  <c:v>2.8329292231145784</c:v>
                </c:pt>
                <c:pt idx="341">
                  <c:v>2.8070134022158366</c:v>
                </c:pt>
                <c:pt idx="342">
                  <c:v>2.8093058796854211</c:v>
                </c:pt>
                <c:pt idx="343">
                  <c:v>2.7515149843504814</c:v>
                </c:pt>
                <c:pt idx="344">
                  <c:v>2.8114651178756738</c:v>
                </c:pt>
                <c:pt idx="345">
                  <c:v>2.8247193524903111</c:v>
                </c:pt>
                <c:pt idx="346">
                  <c:v>2.7403637103601786</c:v>
                </c:pt>
                <c:pt idx="347">
                  <c:v>2.735910791376345</c:v>
                </c:pt>
                <c:pt idx="348">
                  <c:v>2.7370862180233924</c:v>
                </c:pt>
                <c:pt idx="349">
                  <c:v>2.6967557799600175</c:v>
                </c:pt>
                <c:pt idx="350">
                  <c:v>2.7191342963636638</c:v>
                </c:pt>
                <c:pt idx="351">
                  <c:v>2.722266588696701</c:v>
                </c:pt>
                <c:pt idx="352">
                  <c:v>2.6792485297032238</c:v>
                </c:pt>
                <c:pt idx="353">
                  <c:v>2.7372054137781712</c:v>
                </c:pt>
                <c:pt idx="354">
                  <c:v>2.832736579400374</c:v>
                </c:pt>
                <c:pt idx="355">
                  <c:v>2.8281853425452641</c:v>
                </c:pt>
                <c:pt idx="356">
                  <c:v>2.7619963308842039</c:v>
                </c:pt>
                <c:pt idx="357">
                  <c:v>2.7000161864405068</c:v>
                </c:pt>
                <c:pt idx="358">
                  <c:v>2.8532708042017401</c:v>
                </c:pt>
                <c:pt idx="359">
                  <c:v>2.9271634114626703</c:v>
                </c:pt>
                <c:pt idx="360">
                  <c:v>2.9448215737136274</c:v>
                </c:pt>
                <c:pt idx="361">
                  <c:v>3.0607855767957597</c:v>
                </c:pt>
                <c:pt idx="362">
                  <c:v>3.0542423238437229</c:v>
                </c:pt>
                <c:pt idx="363">
                  <c:v>3.2731521904000593</c:v>
                </c:pt>
                <c:pt idx="364">
                  <c:v>3.2783558528504733</c:v>
                </c:pt>
                <c:pt idx="365">
                  <c:v>3.3013300676788608</c:v>
                </c:pt>
                <c:pt idx="366">
                  <c:v>3.3784947839763846</c:v>
                </c:pt>
                <c:pt idx="367">
                  <c:v>3.3626781364608331</c:v>
                </c:pt>
                <c:pt idx="368">
                  <c:v>3.2668034525867635</c:v>
                </c:pt>
                <c:pt idx="369">
                  <c:v>3.222535765218038</c:v>
                </c:pt>
                <c:pt idx="370">
                  <c:v>3.2390642679071879</c:v>
                </c:pt>
                <c:pt idx="371">
                  <c:v>3.0831970074424695</c:v>
                </c:pt>
                <c:pt idx="372">
                  <c:v>2.9771278178348597</c:v>
                </c:pt>
                <c:pt idx="373">
                  <c:v>3.0469051519908343</c:v>
                </c:pt>
                <c:pt idx="374">
                  <c:v>2.9260843936397327</c:v>
                </c:pt>
                <c:pt idx="375">
                  <c:v>3.1773025939080215</c:v>
                </c:pt>
                <c:pt idx="376">
                  <c:v>3.1882804610779512</c:v>
                </c:pt>
                <c:pt idx="377">
                  <c:v>3.1998909173757171</c:v>
                </c:pt>
                <c:pt idx="378">
                  <c:v>3.1327544646264087</c:v>
                </c:pt>
                <c:pt idx="379">
                  <c:v>3.4696823489182753</c:v>
                </c:pt>
                <c:pt idx="380">
                  <c:v>3.5099865277448341</c:v>
                </c:pt>
                <c:pt idx="381">
                  <c:v>3.5645149282018997</c:v>
                </c:pt>
                <c:pt idx="382">
                  <c:v>3.6117844185983223</c:v>
                </c:pt>
                <c:pt idx="383">
                  <c:v>3.4980496481321444</c:v>
                </c:pt>
                <c:pt idx="384">
                  <c:v>3.6252158607198965</c:v>
                </c:pt>
                <c:pt idx="385">
                  <c:v>3.5522035972408119</c:v>
                </c:pt>
                <c:pt idx="386">
                  <c:v>3.5655638627209023</c:v>
                </c:pt>
                <c:pt idx="387">
                  <c:v>3.5898076446449774</c:v>
                </c:pt>
                <c:pt idx="388">
                  <c:v>3.1855926475799525</c:v>
                </c:pt>
                <c:pt idx="389">
                  <c:v>3.2146262254971569</c:v>
                </c:pt>
                <c:pt idx="390">
                  <c:v>3.2687879064188987</c:v>
                </c:pt>
                <c:pt idx="391">
                  <c:v>3.2078694382922395</c:v>
                </c:pt>
                <c:pt idx="392">
                  <c:v>3.3104651826405669</c:v>
                </c:pt>
                <c:pt idx="393">
                  <c:v>3.3252742065832006</c:v>
                </c:pt>
                <c:pt idx="394">
                  <c:v>3.3135777561556434</c:v>
                </c:pt>
                <c:pt idx="395">
                  <c:v>3.3898939785313527</c:v>
                </c:pt>
                <c:pt idx="396">
                  <c:v>3.4201658498850871</c:v>
                </c:pt>
                <c:pt idx="397">
                  <c:v>3.5204763738234139</c:v>
                </c:pt>
                <c:pt idx="398">
                  <c:v>3.6260122485486832</c:v>
                </c:pt>
                <c:pt idx="399">
                  <c:v>3.5003883558934552</c:v>
                </c:pt>
                <c:pt idx="400">
                  <c:v>3.4777414187761</c:v>
                </c:pt>
                <c:pt idx="401">
                  <c:v>3.4874449377424983</c:v>
                </c:pt>
                <c:pt idx="402">
                  <c:v>3.4639079109627091</c:v>
                </c:pt>
                <c:pt idx="403">
                  <c:v>3.3625796752179471</c:v>
                </c:pt>
                <c:pt idx="404">
                  <c:v>3.3435616428713697</c:v>
                </c:pt>
                <c:pt idx="405">
                  <c:v>3.4244505697437444</c:v>
                </c:pt>
                <c:pt idx="406">
                  <c:v>3.4154466405959596</c:v>
                </c:pt>
                <c:pt idx="407">
                  <c:v>3.4042223752838234</c:v>
                </c:pt>
                <c:pt idx="408">
                  <c:v>3.436912922458276</c:v>
                </c:pt>
                <c:pt idx="409">
                  <c:v>3.4794090452294539</c:v>
                </c:pt>
                <c:pt idx="410">
                  <c:v>3.5809211276007571</c:v>
                </c:pt>
                <c:pt idx="411">
                  <c:v>3.5124539033050817</c:v>
                </c:pt>
                <c:pt idx="412">
                  <c:v>3.5000261975410623</c:v>
                </c:pt>
                <c:pt idx="413">
                  <c:v>3.3082720881863508</c:v>
                </c:pt>
                <c:pt idx="414">
                  <c:v>3.2229936174595175</c:v>
                </c:pt>
                <c:pt idx="415">
                  <c:v>3.222700242184084</c:v>
                </c:pt>
                <c:pt idx="416">
                  <c:v>3.1683543604072555</c:v>
                </c:pt>
                <c:pt idx="417">
                  <c:v>3.1457864502219461</c:v>
                </c:pt>
                <c:pt idx="418">
                  <c:v>3.1167335283263027</c:v>
                </c:pt>
                <c:pt idx="419">
                  <c:v>3.1261384211357233</c:v>
                </c:pt>
                <c:pt idx="420">
                  <c:v>3.0676521648625226</c:v>
                </c:pt>
                <c:pt idx="421">
                  <c:v>3.1608794822325419</c:v>
                </c:pt>
                <c:pt idx="422">
                  <c:v>3.2384466263629159</c:v>
                </c:pt>
                <c:pt idx="423">
                  <c:v>3.4079620769972143</c:v>
                </c:pt>
                <c:pt idx="424">
                  <c:v>3.5602149149573794</c:v>
                </c:pt>
                <c:pt idx="425">
                  <c:v>3.6361702079563636</c:v>
                </c:pt>
                <c:pt idx="426">
                  <c:v>3.6466633262495409</c:v>
                </c:pt>
                <c:pt idx="427">
                  <c:v>3.8686404457627175</c:v>
                </c:pt>
                <c:pt idx="428">
                  <c:v>3.5308727347586437</c:v>
                </c:pt>
                <c:pt idx="429">
                  <c:v>3.4474508710595102</c:v>
                </c:pt>
                <c:pt idx="430">
                  <c:v>3.4212825580703434</c:v>
                </c:pt>
                <c:pt idx="431">
                  <c:v>3.7337558658056595</c:v>
                </c:pt>
                <c:pt idx="432">
                  <c:v>3.3139989860390422</c:v>
                </c:pt>
                <c:pt idx="433">
                  <c:v>3.290047499843074</c:v>
                </c:pt>
                <c:pt idx="434">
                  <c:v>3.0696945263772664</c:v>
                </c:pt>
                <c:pt idx="435">
                  <c:v>2.9279461635753088</c:v>
                </c:pt>
                <c:pt idx="436">
                  <c:v>2.9808144213527061</c:v>
                </c:pt>
                <c:pt idx="437">
                  <c:v>2.6570068441154757</c:v>
                </c:pt>
                <c:pt idx="438">
                  <c:v>2.7318871736328614</c:v>
                </c:pt>
                <c:pt idx="439">
                  <c:v>2.7267703508469956</c:v>
                </c:pt>
                <c:pt idx="440">
                  <c:v>2.7129645983121256</c:v>
                </c:pt>
                <c:pt idx="441">
                  <c:v>2.9388590660755778</c:v>
                </c:pt>
                <c:pt idx="442">
                  <c:v>2.9355713740692857</c:v>
                </c:pt>
                <c:pt idx="443">
                  <c:v>2.9092070412383926</c:v>
                </c:pt>
                <c:pt idx="444">
                  <c:v>2.8602069448557232</c:v>
                </c:pt>
                <c:pt idx="445">
                  <c:v>2.721894438542495</c:v>
                </c:pt>
                <c:pt idx="446">
                  <c:v>2.7108303693951044</c:v>
                </c:pt>
                <c:pt idx="447">
                  <c:v>2.7964799061031678</c:v>
                </c:pt>
                <c:pt idx="448">
                  <c:v>2.6251984024048882</c:v>
                </c:pt>
                <c:pt idx="449">
                  <c:v>2.6108254584292792</c:v>
                </c:pt>
                <c:pt idx="450">
                  <c:v>2.5756431290375206</c:v>
                </c:pt>
                <c:pt idx="451">
                  <c:v>2.4636213946983938</c:v>
                </c:pt>
                <c:pt idx="452">
                  <c:v>2.4430099474622997</c:v>
                </c:pt>
                <c:pt idx="453">
                  <c:v>2.4350019268642087</c:v>
                </c:pt>
                <c:pt idx="454">
                  <c:v>2.4433786534192574</c:v>
                </c:pt>
                <c:pt idx="455">
                  <c:v>2.4929132156530782</c:v>
                </c:pt>
                <c:pt idx="456">
                  <c:v>2.5624359537898673</c:v>
                </c:pt>
                <c:pt idx="457">
                  <c:v>2.6208118972529539</c:v>
                </c:pt>
                <c:pt idx="458">
                  <c:v>2.6219240521872313</c:v>
                </c:pt>
                <c:pt idx="459">
                  <c:v>2.6102270640701519</c:v>
                </c:pt>
                <c:pt idx="460">
                  <c:v>2.5006544034052482</c:v>
                </c:pt>
                <c:pt idx="461">
                  <c:v>2.5061224397391104</c:v>
                </c:pt>
                <c:pt idx="462">
                  <c:v>2.5090944396947661</c:v>
                </c:pt>
                <c:pt idx="463">
                  <c:v>2.5086904896469107</c:v>
                </c:pt>
                <c:pt idx="464">
                  <c:v>2.5081586650344319</c:v>
                </c:pt>
                <c:pt idx="465">
                  <c:v>2.4959245290065422</c:v>
                </c:pt>
                <c:pt idx="466">
                  <c:v>2.7743393219994132</c:v>
                </c:pt>
                <c:pt idx="467">
                  <c:v>2.846029961805471</c:v>
                </c:pt>
                <c:pt idx="468">
                  <c:v>2.8729605661111162</c:v>
                </c:pt>
                <c:pt idx="469">
                  <c:v>2.9173059443485507</c:v>
                </c:pt>
                <c:pt idx="470">
                  <c:v>2.9167371381747462</c:v>
                </c:pt>
                <c:pt idx="471">
                  <c:v>2.8969601032796901</c:v>
                </c:pt>
                <c:pt idx="472">
                  <c:v>2.8262542710791196</c:v>
                </c:pt>
                <c:pt idx="473">
                  <c:v>2.9174736345304599</c:v>
                </c:pt>
                <c:pt idx="474">
                  <c:v>2.897230368079557</c:v>
                </c:pt>
                <c:pt idx="475">
                  <c:v>2.8542929436177684</c:v>
                </c:pt>
                <c:pt idx="476">
                  <c:v>2.6704747131612976</c:v>
                </c:pt>
                <c:pt idx="477">
                  <c:v>2.6838913518440703</c:v>
                </c:pt>
                <c:pt idx="478">
                  <c:v>2.7821375557722212</c:v>
                </c:pt>
                <c:pt idx="479">
                  <c:v>2.6596797390216089</c:v>
                </c:pt>
                <c:pt idx="480">
                  <c:v>2.665367625601621</c:v>
                </c:pt>
                <c:pt idx="481">
                  <c:v>2.7276680354135574</c:v>
                </c:pt>
                <c:pt idx="482">
                  <c:v>2.7832380149787452</c:v>
                </c:pt>
                <c:pt idx="483">
                  <c:v>2.7107548540738717</c:v>
                </c:pt>
                <c:pt idx="484">
                  <c:v>2.3235890461968145</c:v>
                </c:pt>
                <c:pt idx="485">
                  <c:v>2.348555168804912</c:v>
                </c:pt>
                <c:pt idx="486">
                  <c:v>2.3011323720426202</c:v>
                </c:pt>
                <c:pt idx="487">
                  <c:v>2.4233750660434761</c:v>
                </c:pt>
                <c:pt idx="488">
                  <c:v>2.5887618934391905</c:v>
                </c:pt>
                <c:pt idx="489">
                  <c:v>2.5881573949376753</c:v>
                </c:pt>
                <c:pt idx="490">
                  <c:v>2.553894146715455</c:v>
                </c:pt>
                <c:pt idx="491">
                  <c:v>2.562672589005095</c:v>
                </c:pt>
                <c:pt idx="492">
                  <c:v>2.477520577565036</c:v>
                </c:pt>
                <c:pt idx="493">
                  <c:v>2.5130129660964173</c:v>
                </c:pt>
                <c:pt idx="494">
                  <c:v>2.5479962773537204</c:v>
                </c:pt>
                <c:pt idx="495">
                  <c:v>2.5294481050736666</c:v>
                </c:pt>
                <c:pt idx="496">
                  <c:v>2.5114169936890081</c:v>
                </c:pt>
                <c:pt idx="497">
                  <c:v>2.5885395587581903</c:v>
                </c:pt>
                <c:pt idx="498">
                  <c:v>2.5184975442443855</c:v>
                </c:pt>
                <c:pt idx="499">
                  <c:v>2.4529097367382451</c:v>
                </c:pt>
                <c:pt idx="500">
                  <c:v>2.2302002128894616</c:v>
                </c:pt>
                <c:pt idx="501">
                  <c:v>2.2175137130610207</c:v>
                </c:pt>
                <c:pt idx="502">
                  <c:v>2.1802654834249218</c:v>
                </c:pt>
                <c:pt idx="503">
                  <c:v>2.1319287274006986</c:v>
                </c:pt>
                <c:pt idx="504">
                  <c:v>2.1443315024825904</c:v>
                </c:pt>
                <c:pt idx="505">
                  <c:v>2.1451364135689959</c:v>
                </c:pt>
                <c:pt idx="506">
                  <c:v>2.1781255329039992</c:v>
                </c:pt>
                <c:pt idx="507">
                  <c:v>2.1951659175556624</c:v>
                </c:pt>
                <c:pt idx="508">
                  <c:v>2.2039401817442701</c:v>
                </c:pt>
                <c:pt idx="509">
                  <c:v>1.9752919311267771</c:v>
                </c:pt>
                <c:pt idx="510">
                  <c:v>1.9738787388776722</c:v>
                </c:pt>
                <c:pt idx="511">
                  <c:v>1.6296476587495656</c:v>
                </c:pt>
                <c:pt idx="512">
                  <c:v>1.5559284756517358</c:v>
                </c:pt>
                <c:pt idx="513">
                  <c:v>1.5894173138271579</c:v>
                </c:pt>
                <c:pt idx="514">
                  <c:v>1.5551254243839165</c:v>
                </c:pt>
                <c:pt idx="515">
                  <c:v>1.5780960641606636</c:v>
                </c:pt>
                <c:pt idx="516">
                  <c:v>1.493939169095962</c:v>
                </c:pt>
                <c:pt idx="517">
                  <c:v>1.6523170553442292</c:v>
                </c:pt>
                <c:pt idx="518">
                  <c:v>1.594893321268819</c:v>
                </c:pt>
                <c:pt idx="519">
                  <c:v>1.5489793137502033</c:v>
                </c:pt>
                <c:pt idx="520">
                  <c:v>1.4280468173635752</c:v>
                </c:pt>
                <c:pt idx="521">
                  <c:v>1.4206570457442811</c:v>
                </c:pt>
                <c:pt idx="522">
                  <c:v>1.4388344176242556</c:v>
                </c:pt>
                <c:pt idx="523">
                  <c:v>1.438221375489753</c:v>
                </c:pt>
                <c:pt idx="524">
                  <c:v>1.4459402825449033</c:v>
                </c:pt>
                <c:pt idx="525">
                  <c:v>1.4347698425774549</c:v>
                </c:pt>
                <c:pt idx="526">
                  <c:v>1.410996716244822</c:v>
                </c:pt>
                <c:pt idx="527">
                  <c:v>1.3364081918376967</c:v>
                </c:pt>
                <c:pt idx="528">
                  <c:v>1.3275891954675005</c:v>
                </c:pt>
                <c:pt idx="529">
                  <c:v>1.3374656488707661</c:v>
                </c:pt>
                <c:pt idx="530">
                  <c:v>1.3194190774337786</c:v>
                </c:pt>
                <c:pt idx="531">
                  <c:v>1.1599410063882771</c:v>
                </c:pt>
                <c:pt idx="532">
                  <c:v>1.186652776536268</c:v>
                </c:pt>
                <c:pt idx="533">
                  <c:v>1.209931696067978</c:v>
                </c:pt>
                <c:pt idx="534">
                  <c:v>1.1837544593860656</c:v>
                </c:pt>
                <c:pt idx="535">
                  <c:v>1.1367168918994031</c:v>
                </c:pt>
                <c:pt idx="536">
                  <c:v>1.1335797600256412</c:v>
                </c:pt>
                <c:pt idx="537">
                  <c:v>1.1170883279192274</c:v>
                </c:pt>
                <c:pt idx="538">
                  <c:v>1.0783761362583189</c:v>
                </c:pt>
                <c:pt idx="539">
                  <c:v>1.0886512902513905</c:v>
                </c:pt>
                <c:pt idx="540">
                  <c:v>1.0966956103558823</c:v>
                </c:pt>
                <c:pt idx="541">
                  <c:v>1.0779701249301619</c:v>
                </c:pt>
                <c:pt idx="542">
                  <c:v>1.1182707926548905</c:v>
                </c:pt>
                <c:pt idx="543">
                  <c:v>1.1217171492184035</c:v>
                </c:pt>
                <c:pt idx="544">
                  <c:v>1.1637198759423775</c:v>
                </c:pt>
                <c:pt idx="545">
                  <c:v>1.1836748324739235</c:v>
                </c:pt>
                <c:pt idx="546">
                  <c:v>1.1419335981525078</c:v>
                </c:pt>
                <c:pt idx="547">
                  <c:v>1.0624277141357013</c:v>
                </c:pt>
                <c:pt idx="548">
                  <c:v>0.98889506047435616</c:v>
                </c:pt>
                <c:pt idx="549">
                  <c:v>0.95640492237186259</c:v>
                </c:pt>
                <c:pt idx="550">
                  <c:v>0.94021103704124609</c:v>
                </c:pt>
                <c:pt idx="551">
                  <c:v>0.95744048182813457</c:v>
                </c:pt>
                <c:pt idx="552">
                  <c:v>0.97673044073987392</c:v>
                </c:pt>
                <c:pt idx="553">
                  <c:v>1.0185874170890039</c:v>
                </c:pt>
                <c:pt idx="554">
                  <c:v>0.98554757287181594</c:v>
                </c:pt>
                <c:pt idx="555">
                  <c:v>1.0093837277040243</c:v>
                </c:pt>
                <c:pt idx="556">
                  <c:v>1.0206763489299042</c:v>
                </c:pt>
                <c:pt idx="557">
                  <c:v>0.94878125670095137</c:v>
                </c:pt>
                <c:pt idx="558">
                  <c:v>0.9363768925207</c:v>
                </c:pt>
                <c:pt idx="559">
                  <c:v>1.0082068831768607</c:v>
                </c:pt>
                <c:pt idx="560">
                  <c:v>0.95833647900234786</c:v>
                </c:pt>
                <c:pt idx="561">
                  <c:v>0.93882637551330594</c:v>
                </c:pt>
                <c:pt idx="562">
                  <c:v>1.065216039193698</c:v>
                </c:pt>
                <c:pt idx="563">
                  <c:v>1.0199949157676793</c:v>
                </c:pt>
                <c:pt idx="564">
                  <c:v>1.2830293593646109</c:v>
                </c:pt>
                <c:pt idx="565">
                  <c:v>1.330749914762021</c:v>
                </c:pt>
                <c:pt idx="566">
                  <c:v>1.3241808170018861</c:v>
                </c:pt>
                <c:pt idx="567">
                  <c:v>1.3531684854735455</c:v>
                </c:pt>
                <c:pt idx="568">
                  <c:v>1.273659979037665</c:v>
                </c:pt>
                <c:pt idx="569">
                  <c:v>1.2798286745913714</c:v>
                </c:pt>
                <c:pt idx="570">
                  <c:v>0.9948380311893853</c:v>
                </c:pt>
                <c:pt idx="571">
                  <c:v>1.0661056235714512</c:v>
                </c:pt>
                <c:pt idx="572">
                  <c:v>1.1196443485824481</c:v>
                </c:pt>
                <c:pt idx="573">
                  <c:v>1.2738866534319537</c:v>
                </c:pt>
                <c:pt idx="574">
                  <c:v>1.1652919465951503</c:v>
                </c:pt>
                <c:pt idx="575">
                  <c:v>1.1250861902773621</c:v>
                </c:pt>
                <c:pt idx="576">
                  <c:v>1.102821233597606</c:v>
                </c:pt>
                <c:pt idx="577">
                  <c:v>1.1131130384954426</c:v>
                </c:pt>
                <c:pt idx="578">
                  <c:v>1.1928803963582399</c:v>
                </c:pt>
                <c:pt idx="579">
                  <c:v>1.1543220546921613</c:v>
                </c:pt>
                <c:pt idx="580">
                  <c:v>1.1788405921460072</c:v>
                </c:pt>
                <c:pt idx="581">
                  <c:v>1.2219530353357018</c:v>
                </c:pt>
                <c:pt idx="582">
                  <c:v>1.2015736938417314</c:v>
                </c:pt>
                <c:pt idx="583">
                  <c:v>1.1915151433823217</c:v>
                </c:pt>
                <c:pt idx="584">
                  <c:v>1.2043028470612913</c:v>
                </c:pt>
                <c:pt idx="585">
                  <c:v>1.2766454141190517</c:v>
                </c:pt>
                <c:pt idx="586">
                  <c:v>1.1809805993347626</c:v>
                </c:pt>
                <c:pt idx="587">
                  <c:v>1.1879852257713113</c:v>
                </c:pt>
                <c:pt idx="588">
                  <c:v>1.2181623129563137</c:v>
                </c:pt>
                <c:pt idx="589">
                  <c:v>1.2052626068297907</c:v>
                </c:pt>
                <c:pt idx="590">
                  <c:v>1.2154849679173187</c:v>
                </c:pt>
                <c:pt idx="591">
                  <c:v>1.3283720724880319</c:v>
                </c:pt>
                <c:pt idx="592">
                  <c:v>1.3436838444477486</c:v>
                </c:pt>
                <c:pt idx="593">
                  <c:v>1.4419058615491018</c:v>
                </c:pt>
                <c:pt idx="594">
                  <c:v>1.4325330016395932</c:v>
                </c:pt>
                <c:pt idx="595">
                  <c:v>1.4476030356726419</c:v>
                </c:pt>
                <c:pt idx="596">
                  <c:v>1.4326901481942653</c:v>
                </c:pt>
                <c:pt idx="597">
                  <c:v>1.4129925389608238</c:v>
                </c:pt>
                <c:pt idx="598">
                  <c:v>1.4807988355316009</c:v>
                </c:pt>
                <c:pt idx="599">
                  <c:v>1.4863440693755086</c:v>
                </c:pt>
                <c:pt idx="600">
                  <c:v>1.5395420614184603</c:v>
                </c:pt>
                <c:pt idx="601">
                  <c:v>1.5604177297093451</c:v>
                </c:pt>
                <c:pt idx="602">
                  <c:v>1.5592271357480243</c:v>
                </c:pt>
                <c:pt idx="603">
                  <c:v>1.4058743482777394</c:v>
                </c:pt>
                <c:pt idx="604">
                  <c:v>1.4031047134140233</c:v>
                </c:pt>
                <c:pt idx="605">
                  <c:v>1.4079847456047818</c:v>
                </c:pt>
                <c:pt idx="606">
                  <c:v>1.3769409940165047</c:v>
                </c:pt>
                <c:pt idx="607">
                  <c:v>1.3073161271663005</c:v>
                </c:pt>
                <c:pt idx="608">
                  <c:v>1.0081249399842853</c:v>
                </c:pt>
                <c:pt idx="609">
                  <c:v>1.0161592899819625</c:v>
                </c:pt>
                <c:pt idx="610">
                  <c:v>1.0005736185304868</c:v>
                </c:pt>
                <c:pt idx="611">
                  <c:v>0.98014351201708705</c:v>
                </c:pt>
                <c:pt idx="612">
                  <c:v>0.93472288026965977</c:v>
                </c:pt>
                <c:pt idx="613">
                  <c:v>0.96971486909071269</c:v>
                </c:pt>
                <c:pt idx="614">
                  <c:v>0.96972579350171628</c:v>
                </c:pt>
                <c:pt idx="615">
                  <c:v>0.9508634273048836</c:v>
                </c:pt>
                <c:pt idx="616">
                  <c:v>0.95973981117383511</c:v>
                </c:pt>
                <c:pt idx="617">
                  <c:v>0.93711432974415776</c:v>
                </c:pt>
                <c:pt idx="618">
                  <c:v>0.95456187399978454</c:v>
                </c:pt>
                <c:pt idx="619">
                  <c:v>0.96157987002340528</c:v>
                </c:pt>
                <c:pt idx="620">
                  <c:v>0.9474944833896255</c:v>
                </c:pt>
                <c:pt idx="621">
                  <c:v>0.98118474066357142</c:v>
                </c:pt>
                <c:pt idx="622">
                  <c:v>0.98343438830351437</c:v>
                </c:pt>
                <c:pt idx="623">
                  <c:v>1.0623258107884579</c:v>
                </c:pt>
                <c:pt idx="624">
                  <c:v>1.0465147425382746</c:v>
                </c:pt>
                <c:pt idx="625">
                  <c:v>1.0460867736516757</c:v>
                </c:pt>
                <c:pt idx="626">
                  <c:v>1.0378874769754609</c:v>
                </c:pt>
                <c:pt idx="627">
                  <c:v>1.0535826876238825</c:v>
                </c:pt>
                <c:pt idx="628">
                  <c:v>1.0329762554790247</c:v>
                </c:pt>
                <c:pt idx="629">
                  <c:v>1.046844532414108</c:v>
                </c:pt>
                <c:pt idx="630">
                  <c:v>1.0527509076319042</c:v>
                </c:pt>
                <c:pt idx="631">
                  <c:v>1.0139859826873605</c:v>
                </c:pt>
                <c:pt idx="632">
                  <c:v>1.0167177331909003</c:v>
                </c:pt>
                <c:pt idx="633">
                  <c:v>0.99383362453338731</c:v>
                </c:pt>
                <c:pt idx="634">
                  <c:v>0.99450899087744105</c:v>
                </c:pt>
                <c:pt idx="635">
                  <c:v>0.99046588420614046</c:v>
                </c:pt>
                <c:pt idx="636">
                  <c:v>1.0044485460614121</c:v>
                </c:pt>
                <c:pt idx="637">
                  <c:v>1.0058249532662373</c:v>
                </c:pt>
                <c:pt idx="638">
                  <c:v>0.98537908906741023</c:v>
                </c:pt>
                <c:pt idx="639">
                  <c:v>1.0074512838066954</c:v>
                </c:pt>
                <c:pt idx="640">
                  <c:v>1.048867323911528</c:v>
                </c:pt>
                <c:pt idx="641">
                  <c:v>1.0407531520186477</c:v>
                </c:pt>
                <c:pt idx="642">
                  <c:v>1.0414873180800168</c:v>
                </c:pt>
                <c:pt idx="643">
                  <c:v>1.0403688605643697</c:v>
                </c:pt>
                <c:pt idx="644">
                  <c:v>0.95353575411314495</c:v>
                </c:pt>
                <c:pt idx="645">
                  <c:v>0.98265521525056509</c:v>
                </c:pt>
                <c:pt idx="646">
                  <c:v>0.91860549250538259</c:v>
                </c:pt>
                <c:pt idx="647">
                  <c:v>0.91858360308592379</c:v>
                </c:pt>
                <c:pt idx="648">
                  <c:v>0.85453141156478107</c:v>
                </c:pt>
                <c:pt idx="649">
                  <c:v>0.8797228214834697</c:v>
                </c:pt>
                <c:pt idx="650">
                  <c:v>0.88126584878602399</c:v>
                </c:pt>
                <c:pt idx="651">
                  <c:v>0.74882763382641138</c:v>
                </c:pt>
                <c:pt idx="652">
                  <c:v>0.71078112859743059</c:v>
                </c:pt>
                <c:pt idx="653">
                  <c:v>0.68349937923149373</c:v>
                </c:pt>
                <c:pt idx="654">
                  <c:v>0.67830847080661616</c:v>
                </c:pt>
                <c:pt idx="655">
                  <c:v>0.68642476448326484</c:v>
                </c:pt>
                <c:pt idx="656">
                  <c:v>0.56915223253544867</c:v>
                </c:pt>
                <c:pt idx="657">
                  <c:v>0.51802940504086858</c:v>
                </c:pt>
                <c:pt idx="658">
                  <c:v>0.51527211695243058</c:v>
                </c:pt>
                <c:pt idx="659">
                  <c:v>0.49293270471656697</c:v>
                </c:pt>
                <c:pt idx="660">
                  <c:v>0.68850710978286866</c:v>
                </c:pt>
                <c:pt idx="661">
                  <c:v>1.2111179932977758</c:v>
                </c:pt>
                <c:pt idx="662">
                  <c:v>1.2673332098117978</c:v>
                </c:pt>
                <c:pt idx="663">
                  <c:v>1.2808701394430895</c:v>
                </c:pt>
                <c:pt idx="664">
                  <c:v>1.3323927550745041</c:v>
                </c:pt>
                <c:pt idx="665">
                  <c:v>1.3358780175960661</c:v>
                </c:pt>
                <c:pt idx="666">
                  <c:v>1.271941480428767</c:v>
                </c:pt>
                <c:pt idx="667">
                  <c:v>1.2398854968323614</c:v>
                </c:pt>
                <c:pt idx="668">
                  <c:v>1.2814444099103395</c:v>
                </c:pt>
                <c:pt idx="669">
                  <c:v>1.3515005543579102</c:v>
                </c:pt>
                <c:pt idx="670">
                  <c:v>1.3635726436191307</c:v>
                </c:pt>
                <c:pt idx="671">
                  <c:v>1.3162536378339189</c:v>
                </c:pt>
                <c:pt idx="672">
                  <c:v>1.3592465297429899</c:v>
                </c:pt>
                <c:pt idx="673">
                  <c:v>1.5381937321518306</c:v>
                </c:pt>
                <c:pt idx="674">
                  <c:v>1.580312917478603</c:v>
                </c:pt>
                <c:pt idx="675">
                  <c:v>1.4841434866230663</c:v>
                </c:pt>
                <c:pt idx="676">
                  <c:v>1.3499526544984342</c:v>
                </c:pt>
                <c:pt idx="677">
                  <c:v>1.4169931300451681</c:v>
                </c:pt>
                <c:pt idx="678">
                  <c:v>1.4849455086835273</c:v>
                </c:pt>
                <c:pt idx="679">
                  <c:v>1.4616493483212345</c:v>
                </c:pt>
                <c:pt idx="680">
                  <c:v>1.5163330473454559</c:v>
                </c:pt>
                <c:pt idx="681">
                  <c:v>1.5352001638147166</c:v>
                </c:pt>
                <c:pt idx="682">
                  <c:v>1.512819790927175</c:v>
                </c:pt>
                <c:pt idx="683">
                  <c:v>1.4684720802764504</c:v>
                </c:pt>
                <c:pt idx="684">
                  <c:v>1.5203775539300821</c:v>
                </c:pt>
                <c:pt idx="685">
                  <c:v>1.5164983968676149</c:v>
                </c:pt>
                <c:pt idx="686">
                  <c:v>1.4480251522392658</c:v>
                </c:pt>
                <c:pt idx="687">
                  <c:v>1.3331846928244855</c:v>
                </c:pt>
                <c:pt idx="688">
                  <c:v>1.2277566382270368</c:v>
                </c:pt>
                <c:pt idx="689">
                  <c:v>1.2551700856743027</c:v>
                </c:pt>
                <c:pt idx="690">
                  <c:v>1.2653143740351034</c:v>
                </c:pt>
                <c:pt idx="691">
                  <c:v>1.2910572851385771</c:v>
                </c:pt>
                <c:pt idx="692">
                  <c:v>1.3275577912954881</c:v>
                </c:pt>
                <c:pt idx="693">
                  <c:v>1.2520815706384447</c:v>
                </c:pt>
                <c:pt idx="694">
                  <c:v>1.2664244566962912</c:v>
                </c:pt>
                <c:pt idx="695">
                  <c:v>1.2750219790573007</c:v>
                </c:pt>
                <c:pt idx="696">
                  <c:v>1.3315590017835688</c:v>
                </c:pt>
                <c:pt idx="697">
                  <c:v>1.3351918020028104</c:v>
                </c:pt>
                <c:pt idx="698">
                  <c:v>1.2724811275819579</c:v>
                </c:pt>
                <c:pt idx="699">
                  <c:v>1.252038120321292</c:v>
                </c:pt>
                <c:pt idx="700">
                  <c:v>1.2232296727505108</c:v>
                </c:pt>
                <c:pt idx="701">
                  <c:v>1.2591463897992876</c:v>
                </c:pt>
                <c:pt idx="702">
                  <c:v>1.2842511876677689</c:v>
                </c:pt>
                <c:pt idx="703">
                  <c:v>1.2861898098588573</c:v>
                </c:pt>
                <c:pt idx="704">
                  <c:v>1.3686011350205085</c:v>
                </c:pt>
                <c:pt idx="705">
                  <c:v>1.5202488664008331</c:v>
                </c:pt>
                <c:pt idx="706">
                  <c:v>1.5160406557912411</c:v>
                </c:pt>
                <c:pt idx="707">
                  <c:v>1.5613862865499233</c:v>
                </c:pt>
                <c:pt idx="708">
                  <c:v>1.5525695912090818</c:v>
                </c:pt>
                <c:pt idx="709">
                  <c:v>1.5940084737580538</c:v>
                </c:pt>
                <c:pt idx="710">
                  <c:v>1.7211364169926346</c:v>
                </c:pt>
                <c:pt idx="711">
                  <c:v>1.7181117876028176</c:v>
                </c:pt>
                <c:pt idx="712">
                  <c:v>1.7178413036022042</c:v>
                </c:pt>
                <c:pt idx="713">
                  <c:v>1.7258162906351919</c:v>
                </c:pt>
                <c:pt idx="714">
                  <c:v>1.7287361588988861</c:v>
                </c:pt>
                <c:pt idx="715">
                  <c:v>1.6974629732259734</c:v>
                </c:pt>
                <c:pt idx="716">
                  <c:v>1.7008034346368421</c:v>
                </c:pt>
                <c:pt idx="717">
                  <c:v>1.7302042047388786</c:v>
                </c:pt>
                <c:pt idx="718">
                  <c:v>1.8159302462049325</c:v>
                </c:pt>
                <c:pt idx="719">
                  <c:v>1.8667870571309202</c:v>
                </c:pt>
                <c:pt idx="720">
                  <c:v>1.973722797806448</c:v>
                </c:pt>
                <c:pt idx="721">
                  <c:v>1.9452090554341768</c:v>
                </c:pt>
                <c:pt idx="722">
                  <c:v>1.9245952800511561</c:v>
                </c:pt>
                <c:pt idx="723">
                  <c:v>1.9602250373113459</c:v>
                </c:pt>
                <c:pt idx="724">
                  <c:v>1.9698707388904018</c:v>
                </c:pt>
                <c:pt idx="725">
                  <c:v>1.9875292888948801</c:v>
                </c:pt>
                <c:pt idx="726">
                  <c:v>1.9297760471195271</c:v>
                </c:pt>
                <c:pt idx="727">
                  <c:v>1.934000530920333</c:v>
                </c:pt>
                <c:pt idx="728">
                  <c:v>1.9715172102558929</c:v>
                </c:pt>
                <c:pt idx="729">
                  <c:v>2.1531829048070992</c:v>
                </c:pt>
                <c:pt idx="730">
                  <c:v>2.2000273089601747</c:v>
                </c:pt>
                <c:pt idx="731">
                  <c:v>2.1989299362977697</c:v>
                </c:pt>
                <c:pt idx="732">
                  <c:v>2.3152694105051852</c:v>
                </c:pt>
                <c:pt idx="733">
                  <c:v>2.2734902822969061</c:v>
                </c:pt>
                <c:pt idx="734">
                  <c:v>2.3070639556093284</c:v>
                </c:pt>
                <c:pt idx="735">
                  <c:v>2.3022213473461899</c:v>
                </c:pt>
                <c:pt idx="736">
                  <c:v>2.3582760202728155</c:v>
                </c:pt>
                <c:pt idx="737">
                  <c:v>2.2006160409226467</c:v>
                </c:pt>
                <c:pt idx="738">
                  <c:v>2.1239023777479629</c:v>
                </c:pt>
                <c:pt idx="739">
                  <c:v>2.1277141012358176</c:v>
                </c:pt>
                <c:pt idx="740">
                  <c:v>2.1742372802202987</c:v>
                </c:pt>
                <c:pt idx="741">
                  <c:v>2.2589881325668624</c:v>
                </c:pt>
                <c:pt idx="742">
                  <c:v>2.1607527283231214</c:v>
                </c:pt>
                <c:pt idx="743">
                  <c:v>2.1599358384394192</c:v>
                </c:pt>
                <c:pt idx="744">
                  <c:v>2.1402922772895292</c:v>
                </c:pt>
                <c:pt idx="745">
                  <c:v>2.1386353193058167</c:v>
                </c:pt>
                <c:pt idx="746">
                  <c:v>2.2297913813611827</c:v>
                </c:pt>
                <c:pt idx="747">
                  <c:v>2.177403053255254</c:v>
                </c:pt>
                <c:pt idx="748">
                  <c:v>2.0923213897829123</c:v>
                </c:pt>
                <c:pt idx="749">
                  <c:v>1.7481114004108531</c:v>
                </c:pt>
                <c:pt idx="750">
                  <c:v>1.8266695789873442</c:v>
                </c:pt>
                <c:pt idx="751">
                  <c:v>1.8612334003195978</c:v>
                </c:pt>
                <c:pt idx="752">
                  <c:v>1.867734410342095</c:v>
                </c:pt>
                <c:pt idx="753">
                  <c:v>1.8511778999607504</c:v>
                </c:pt>
                <c:pt idx="754">
                  <c:v>1.8012929532358346</c:v>
                </c:pt>
                <c:pt idx="755">
                  <c:v>1.8370439083978503</c:v>
                </c:pt>
                <c:pt idx="756">
                  <c:v>1.8203567494628086</c:v>
                </c:pt>
                <c:pt idx="757">
                  <c:v>1.8562416860750772</c:v>
                </c:pt>
                <c:pt idx="758">
                  <c:v>1.9120481468559893</c:v>
                </c:pt>
                <c:pt idx="759">
                  <c:v>1.9299926752448491</c:v>
                </c:pt>
                <c:pt idx="760">
                  <c:v>1.8727213561241873</c:v>
                </c:pt>
                <c:pt idx="761">
                  <c:v>1.8284337523399541</c:v>
                </c:pt>
                <c:pt idx="762">
                  <c:v>1.8450729829008856</c:v>
                </c:pt>
                <c:pt idx="763">
                  <c:v>1.8179960254926848</c:v>
                </c:pt>
                <c:pt idx="764">
                  <c:v>1.8211894598029168</c:v>
                </c:pt>
                <c:pt idx="765">
                  <c:v>1.7624258329534324</c:v>
                </c:pt>
                <c:pt idx="766">
                  <c:v>1.8163210790840132</c:v>
                </c:pt>
                <c:pt idx="767">
                  <c:v>1.8141185110324693</c:v>
                </c:pt>
                <c:pt idx="768">
                  <c:v>1.8283052742297818</c:v>
                </c:pt>
                <c:pt idx="769">
                  <c:v>1.830580570673634</c:v>
                </c:pt>
                <c:pt idx="770">
                  <c:v>1.8118824391518731</c:v>
                </c:pt>
                <c:pt idx="771">
                  <c:v>1.794809032827049</c:v>
                </c:pt>
                <c:pt idx="772">
                  <c:v>1.7995231804780645</c:v>
                </c:pt>
                <c:pt idx="773">
                  <c:v>1.7797822334737117</c:v>
                </c:pt>
                <c:pt idx="774">
                  <c:v>1.7918183628313242</c:v>
                </c:pt>
                <c:pt idx="775">
                  <c:v>1.7896351956817058</c:v>
                </c:pt>
                <c:pt idx="776">
                  <c:v>1.7789918052440548</c:v>
                </c:pt>
                <c:pt idx="777">
                  <c:v>1.7702263800486444</c:v>
                </c:pt>
                <c:pt idx="778">
                  <c:v>1.7595011152333522</c:v>
                </c:pt>
                <c:pt idx="779">
                  <c:v>1.7603273715391656</c:v>
                </c:pt>
                <c:pt idx="780">
                  <c:v>1.7405964269738596</c:v>
                </c:pt>
                <c:pt idx="781">
                  <c:v>1.7317267367736842</c:v>
                </c:pt>
                <c:pt idx="782">
                  <c:v>1.671083252095044</c:v>
                </c:pt>
                <c:pt idx="783">
                  <c:v>1.6528612161052811</c:v>
                </c:pt>
                <c:pt idx="784">
                  <c:v>1.6456119968505292</c:v>
                </c:pt>
                <c:pt idx="785">
                  <c:v>1.6185910445860821</c:v>
                </c:pt>
                <c:pt idx="786">
                  <c:v>1.6517935456674053</c:v>
                </c:pt>
                <c:pt idx="787">
                  <c:v>1.6462993818451661</c:v>
                </c:pt>
                <c:pt idx="788">
                  <c:v>1.644950958545853</c:v>
                </c:pt>
                <c:pt idx="789">
                  <c:v>1.6312876116140438</c:v>
                </c:pt>
                <c:pt idx="790">
                  <c:v>1.6890204018175448</c:v>
                </c:pt>
                <c:pt idx="791">
                  <c:v>1.698186889204258</c:v>
                </c:pt>
                <c:pt idx="792">
                  <c:v>1.7124318224914616</c:v>
                </c:pt>
                <c:pt idx="793">
                  <c:v>1.7206221483985205</c:v>
                </c:pt>
                <c:pt idx="794">
                  <c:v>1.6970409384178491</c:v>
                </c:pt>
                <c:pt idx="795">
                  <c:v>1.7341376150129559</c:v>
                </c:pt>
                <c:pt idx="796">
                  <c:v>1.7493204062013297</c:v>
                </c:pt>
                <c:pt idx="797">
                  <c:v>1.7578610851905998</c:v>
                </c:pt>
                <c:pt idx="798">
                  <c:v>1.757395754228456</c:v>
                </c:pt>
                <c:pt idx="799">
                  <c:v>1.7201266371351085</c:v>
                </c:pt>
                <c:pt idx="800">
                  <c:v>1.753834764851002</c:v>
                </c:pt>
                <c:pt idx="801">
                  <c:v>1.7759403948751677</c:v>
                </c:pt>
                <c:pt idx="802">
                  <c:v>1.874323491225877</c:v>
                </c:pt>
                <c:pt idx="803">
                  <c:v>1.7751669304825579</c:v>
                </c:pt>
                <c:pt idx="804">
                  <c:v>1.7307558719810534</c:v>
                </c:pt>
                <c:pt idx="805">
                  <c:v>1.7261817248584992</c:v>
                </c:pt>
                <c:pt idx="806">
                  <c:v>1.7509272026736042</c:v>
                </c:pt>
                <c:pt idx="807">
                  <c:v>1.7986413225839788</c:v>
                </c:pt>
                <c:pt idx="808">
                  <c:v>1.7412861558088666</c:v>
                </c:pt>
                <c:pt idx="809">
                  <c:v>1.7427489197611794</c:v>
                </c:pt>
                <c:pt idx="810">
                  <c:v>1.7111788520056133</c:v>
                </c:pt>
                <c:pt idx="811">
                  <c:v>1.6206608836833702</c:v>
                </c:pt>
                <c:pt idx="812">
                  <c:v>1.6266881157610664</c:v>
                </c:pt>
                <c:pt idx="813">
                  <c:v>1.6077314636702307</c:v>
                </c:pt>
                <c:pt idx="814">
                  <c:v>1.7217138991006113</c:v>
                </c:pt>
                <c:pt idx="815">
                  <c:v>1.6916188314475575</c:v>
                </c:pt>
                <c:pt idx="816">
                  <c:v>1.6890516211993902</c:v>
                </c:pt>
                <c:pt idx="817">
                  <c:v>1.6929020283607865</c:v>
                </c:pt>
                <c:pt idx="818">
                  <c:v>1.8655831224794628</c:v>
                </c:pt>
                <c:pt idx="819">
                  <c:v>1.755942309761656</c:v>
                </c:pt>
                <c:pt idx="820">
                  <c:v>1.8053679680784698</c:v>
                </c:pt>
                <c:pt idx="821">
                  <c:v>1.7608479021435117</c:v>
                </c:pt>
                <c:pt idx="822">
                  <c:v>1.7550148845942348</c:v>
                </c:pt>
                <c:pt idx="823">
                  <c:v>1.7664151430060731</c:v>
                </c:pt>
                <c:pt idx="824">
                  <c:v>1.7622780418810662</c:v>
                </c:pt>
                <c:pt idx="825">
                  <c:v>1.7102243950524589</c:v>
                </c:pt>
                <c:pt idx="826">
                  <c:v>1.7470039923721083</c:v>
                </c:pt>
                <c:pt idx="827">
                  <c:v>1.7521818485657257</c:v>
                </c:pt>
                <c:pt idx="828">
                  <c:v>1.7418052317273149</c:v>
                </c:pt>
                <c:pt idx="829">
                  <c:v>1.7420690949117763</c:v>
                </c:pt>
                <c:pt idx="830">
                  <c:v>1.7558087170272374</c:v>
                </c:pt>
                <c:pt idx="831">
                  <c:v>1.7430248562963055</c:v>
                </c:pt>
                <c:pt idx="832">
                  <c:v>1.7248428069420756</c:v>
                </c:pt>
                <c:pt idx="833">
                  <c:v>1.7402642161638477</c:v>
                </c:pt>
                <c:pt idx="834">
                  <c:v>1.7865212661007117</c:v>
                </c:pt>
                <c:pt idx="835">
                  <c:v>1.8346856062920704</c:v>
                </c:pt>
                <c:pt idx="836">
                  <c:v>1.8727411174788624</c:v>
                </c:pt>
                <c:pt idx="837">
                  <c:v>1.885124689690149</c:v>
                </c:pt>
                <c:pt idx="838">
                  <c:v>1.8833244864136307</c:v>
                </c:pt>
                <c:pt idx="839">
                  <c:v>1.8310118739918637</c:v>
                </c:pt>
                <c:pt idx="840">
                  <c:v>1.8069536975378235</c:v>
                </c:pt>
                <c:pt idx="841">
                  <c:v>1.6885986864073295</c:v>
                </c:pt>
                <c:pt idx="842">
                  <c:v>1.7261822727277765</c:v>
                </c:pt>
                <c:pt idx="843">
                  <c:v>1.5455296418986917</c:v>
                </c:pt>
                <c:pt idx="844">
                  <c:v>1.554871545118077</c:v>
                </c:pt>
                <c:pt idx="845">
                  <c:v>1.5571459777108441</c:v>
                </c:pt>
                <c:pt idx="846">
                  <c:v>1.5353093317346935</c:v>
                </c:pt>
                <c:pt idx="847">
                  <c:v>1.5809130714993049</c:v>
                </c:pt>
                <c:pt idx="848">
                  <c:v>1.4256481952326043</c:v>
                </c:pt>
                <c:pt idx="849">
                  <c:v>1.4071988272978302</c:v>
                </c:pt>
                <c:pt idx="850">
                  <c:v>1.3624729322941815</c:v>
                </c:pt>
                <c:pt idx="851">
                  <c:v>1.33483705668314</c:v>
                </c:pt>
                <c:pt idx="852">
                  <c:v>1.2743561257966249</c:v>
                </c:pt>
                <c:pt idx="853">
                  <c:v>1.279130839905108</c:v>
                </c:pt>
                <c:pt idx="854">
                  <c:v>1.2575599537287137</c:v>
                </c:pt>
                <c:pt idx="855">
                  <c:v>1.4447678056956408</c:v>
                </c:pt>
                <c:pt idx="856">
                  <c:v>1.5521519536253072</c:v>
                </c:pt>
                <c:pt idx="857">
                  <c:v>1.6177375318274971</c:v>
                </c:pt>
                <c:pt idx="858">
                  <c:v>1.706324568551022</c:v>
                </c:pt>
                <c:pt idx="859">
                  <c:v>1.7004487874208003</c:v>
                </c:pt>
                <c:pt idx="860">
                  <c:v>1.6281016757114646</c:v>
                </c:pt>
                <c:pt idx="861">
                  <c:v>1.6764896693898881</c:v>
                </c:pt>
                <c:pt idx="862">
                  <c:v>1.4230733422854196</c:v>
                </c:pt>
                <c:pt idx="863">
                  <c:v>1.4055749769715671</c:v>
                </c:pt>
                <c:pt idx="864">
                  <c:v>1.4288046009834767</c:v>
                </c:pt>
                <c:pt idx="865">
                  <c:v>1.3275778442001227</c:v>
                </c:pt>
                <c:pt idx="866">
                  <c:v>1.3264170365707193</c:v>
                </c:pt>
                <c:pt idx="867">
                  <c:v>1.2049370422178358</c:v>
                </c:pt>
                <c:pt idx="868">
                  <c:v>1.20942515727483</c:v>
                </c:pt>
                <c:pt idx="869">
                  <c:v>1.1285822063686264</c:v>
                </c:pt>
                <c:pt idx="870">
                  <c:v>1.0983571619317498</c:v>
                </c:pt>
                <c:pt idx="871">
                  <c:v>1.0343931571842468</c:v>
                </c:pt>
                <c:pt idx="872">
                  <c:v>1.0710650335427545</c:v>
                </c:pt>
                <c:pt idx="873">
                  <c:v>1.0902363510431436</c:v>
                </c:pt>
                <c:pt idx="874">
                  <c:v>0.99823930300823438</c:v>
                </c:pt>
                <c:pt idx="875">
                  <c:v>0.95917560198255081</c:v>
                </c:pt>
                <c:pt idx="876">
                  <c:v>1.0308585965777806</c:v>
                </c:pt>
                <c:pt idx="877">
                  <c:v>1.0522416702356348</c:v>
                </c:pt>
                <c:pt idx="878">
                  <c:v>1.0158174692829185</c:v>
                </c:pt>
                <c:pt idx="879">
                  <c:v>1.0446631755553208</c:v>
                </c:pt>
                <c:pt idx="880">
                  <c:v>0.97359009526742046</c:v>
                </c:pt>
                <c:pt idx="881">
                  <c:v>0.97361112250182236</c:v>
                </c:pt>
                <c:pt idx="882">
                  <c:v>1.0273870456062533</c:v>
                </c:pt>
                <c:pt idx="883">
                  <c:v>0.93815452103033159</c:v>
                </c:pt>
                <c:pt idx="884">
                  <c:v>0.86063835859479387</c:v>
                </c:pt>
                <c:pt idx="885">
                  <c:v>0.84897240064574064</c:v>
                </c:pt>
                <c:pt idx="886">
                  <c:v>0.88247332775278775</c:v>
                </c:pt>
                <c:pt idx="887">
                  <c:v>0.8845750609755586</c:v>
                </c:pt>
                <c:pt idx="888">
                  <c:v>0.87183828237111038</c:v>
                </c:pt>
                <c:pt idx="889">
                  <c:v>0.84840535042955112</c:v>
                </c:pt>
                <c:pt idx="890">
                  <c:v>0.864160899224648</c:v>
                </c:pt>
                <c:pt idx="891">
                  <c:v>0.88591220519752323</c:v>
                </c:pt>
                <c:pt idx="892">
                  <c:v>0.93015469833379594</c:v>
                </c:pt>
                <c:pt idx="893">
                  <c:v>0.91918792645946201</c:v>
                </c:pt>
                <c:pt idx="894">
                  <c:v>0.92334437069789421</c:v>
                </c:pt>
                <c:pt idx="895">
                  <c:v>0.91398915139166192</c:v>
                </c:pt>
                <c:pt idx="896">
                  <c:v>0.94595805484810214</c:v>
                </c:pt>
                <c:pt idx="897">
                  <c:v>0.96863799688752017</c:v>
                </c:pt>
                <c:pt idx="898">
                  <c:v>0.9767763695863243</c:v>
                </c:pt>
                <c:pt idx="899">
                  <c:v>0.96686034333199722</c:v>
                </c:pt>
                <c:pt idx="900">
                  <c:v>0.97816459701739877</c:v>
                </c:pt>
                <c:pt idx="901">
                  <c:v>1.0678799579262583</c:v>
                </c:pt>
                <c:pt idx="902">
                  <c:v>1.0148633202244175</c:v>
                </c:pt>
                <c:pt idx="903">
                  <c:v>1.0149434002727427</c:v>
                </c:pt>
                <c:pt idx="904">
                  <c:v>0.98265188365349232</c:v>
                </c:pt>
                <c:pt idx="905">
                  <c:v>1.017471322777538</c:v>
                </c:pt>
                <c:pt idx="906">
                  <c:v>0.96506690427283315</c:v>
                </c:pt>
                <c:pt idx="907">
                  <c:v>0.97565760700663395</c:v>
                </c:pt>
                <c:pt idx="908">
                  <c:v>0.98731867024854225</c:v>
                </c:pt>
                <c:pt idx="909">
                  <c:v>1.0109785918067848</c:v>
                </c:pt>
                <c:pt idx="910">
                  <c:v>1.0064525603057741</c:v>
                </c:pt>
                <c:pt idx="911">
                  <c:v>0.98069906741861401</c:v>
                </c:pt>
                <c:pt idx="912">
                  <c:v>0.98680537894095277</c:v>
                </c:pt>
                <c:pt idx="913">
                  <c:v>0.99872488929884962</c:v>
                </c:pt>
                <c:pt idx="914">
                  <c:v>0.99673358290123804</c:v>
                </c:pt>
                <c:pt idx="915">
                  <c:v>1.1041278385796665</c:v>
                </c:pt>
                <c:pt idx="916">
                  <c:v>1.1022422226466584</c:v>
                </c:pt>
                <c:pt idx="917">
                  <c:v>1.1566355699421853</c:v>
                </c:pt>
                <c:pt idx="918">
                  <c:v>1.1644733379131695</c:v>
                </c:pt>
                <c:pt idx="919">
                  <c:v>1.1413955981602355</c:v>
                </c:pt>
                <c:pt idx="920">
                  <c:v>1.1588495643577488</c:v>
                </c:pt>
                <c:pt idx="921">
                  <c:v>1.1631678280331921</c:v>
                </c:pt>
                <c:pt idx="922">
                  <c:v>1.2213707120292767</c:v>
                </c:pt>
                <c:pt idx="923">
                  <c:v>1.2072077232973224</c:v>
                </c:pt>
                <c:pt idx="924">
                  <c:v>1.212340219081175</c:v>
                </c:pt>
                <c:pt idx="925">
                  <c:v>1.2013902782007841</c:v>
                </c:pt>
                <c:pt idx="926">
                  <c:v>1.1369295334677154</c:v>
                </c:pt>
                <c:pt idx="927">
                  <c:v>1.2324516828968983</c:v>
                </c:pt>
                <c:pt idx="928">
                  <c:v>1.2199088419655251</c:v>
                </c:pt>
                <c:pt idx="929">
                  <c:v>1.1740255576943612</c:v>
                </c:pt>
                <c:pt idx="930">
                  <c:v>1.1636712480369675</c:v>
                </c:pt>
                <c:pt idx="931">
                  <c:v>1.2166454190512366</c:v>
                </c:pt>
                <c:pt idx="932">
                  <c:v>1.1833301707693336</c:v>
                </c:pt>
                <c:pt idx="933">
                  <c:v>1.2117348448932437</c:v>
                </c:pt>
                <c:pt idx="934">
                  <c:v>1.1704915097604998</c:v>
                </c:pt>
                <c:pt idx="935">
                  <c:v>1.0959918213088649</c:v>
                </c:pt>
                <c:pt idx="936">
                  <c:v>1.2251624678320299</c:v>
                </c:pt>
                <c:pt idx="937">
                  <c:v>1.4116169924396602</c:v>
                </c:pt>
                <c:pt idx="938">
                  <c:v>1.4274948442452851</c:v>
                </c:pt>
                <c:pt idx="939">
                  <c:v>1.5106389778191625</c:v>
                </c:pt>
                <c:pt idx="940">
                  <c:v>1.5173927983097515</c:v>
                </c:pt>
                <c:pt idx="941">
                  <c:v>1.5341355602855189</c:v>
                </c:pt>
                <c:pt idx="942">
                  <c:v>1.7197752663650627</c:v>
                </c:pt>
                <c:pt idx="943">
                  <c:v>1.6638795381928022</c:v>
                </c:pt>
                <c:pt idx="944">
                  <c:v>1.6520188968739542</c:v>
                </c:pt>
                <c:pt idx="945">
                  <c:v>1.6087379335462493</c:v>
                </c:pt>
                <c:pt idx="946">
                  <c:v>1.6420072833511057</c:v>
                </c:pt>
                <c:pt idx="947">
                  <c:v>1.6321637002001772</c:v>
                </c:pt>
                <c:pt idx="948">
                  <c:v>1.6360939938008283</c:v>
                </c:pt>
                <c:pt idx="949">
                  <c:v>1.5106375501025955</c:v>
                </c:pt>
                <c:pt idx="950">
                  <c:v>1.5356288723491476</c:v>
                </c:pt>
                <c:pt idx="951">
                  <c:v>1.5183871262299209</c:v>
                </c:pt>
                <c:pt idx="952">
                  <c:v>1.5321999181724704</c:v>
                </c:pt>
                <c:pt idx="953">
                  <c:v>1.3722240806746941</c:v>
                </c:pt>
                <c:pt idx="954">
                  <c:v>1.2872502895141806</c:v>
                </c:pt>
                <c:pt idx="955">
                  <c:v>1.337923573243883</c:v>
                </c:pt>
                <c:pt idx="956">
                  <c:v>1.3147031087957908</c:v>
                </c:pt>
                <c:pt idx="957">
                  <c:v>1.5129718481888481</c:v>
                </c:pt>
                <c:pt idx="958">
                  <c:v>1.4875653673481841</c:v>
                </c:pt>
                <c:pt idx="959">
                  <c:v>1.5858973048159792</c:v>
                </c:pt>
                <c:pt idx="960">
                  <c:v>1.5846140793921417</c:v>
                </c:pt>
                <c:pt idx="961">
                  <c:v>1.51840842448757</c:v>
                </c:pt>
                <c:pt idx="962">
                  <c:v>1.3507798219255818</c:v>
                </c:pt>
                <c:pt idx="963">
                  <c:v>1.3860034023963719</c:v>
                </c:pt>
                <c:pt idx="964">
                  <c:v>1.3366073915639425</c:v>
                </c:pt>
                <c:pt idx="965">
                  <c:v>1.3972207703708384</c:v>
                </c:pt>
                <c:pt idx="966">
                  <c:v>1.3914466880834471</c:v>
                </c:pt>
                <c:pt idx="967">
                  <c:v>1.3918921289439847</c:v>
                </c:pt>
                <c:pt idx="968">
                  <c:v>1.3464820235218755</c:v>
                </c:pt>
                <c:pt idx="969">
                  <c:v>1.3599432586791875</c:v>
                </c:pt>
                <c:pt idx="970">
                  <c:v>1.127115162025377</c:v>
                </c:pt>
                <c:pt idx="971">
                  <c:v>1.1148347638424541</c:v>
                </c:pt>
                <c:pt idx="972">
                  <c:v>1.0710339206220754</c:v>
                </c:pt>
                <c:pt idx="973">
                  <c:v>1.1424026616126957</c:v>
                </c:pt>
                <c:pt idx="974">
                  <c:v>1.1127397853551293</c:v>
                </c:pt>
                <c:pt idx="975">
                  <c:v>1.041685497682352</c:v>
                </c:pt>
                <c:pt idx="976">
                  <c:v>1.0289409913673002</c:v>
                </c:pt>
                <c:pt idx="977">
                  <c:v>0.93451151032356528</c:v>
                </c:pt>
                <c:pt idx="978">
                  <c:v>0.93790963438206221</c:v>
                </c:pt>
                <c:pt idx="979">
                  <c:v>0.94181054971298961</c:v>
                </c:pt>
                <c:pt idx="980">
                  <c:v>0.94225375226647412</c:v>
                </c:pt>
                <c:pt idx="981">
                  <c:v>1.0781271169521605</c:v>
                </c:pt>
                <c:pt idx="982">
                  <c:v>1.0665067155640033</c:v>
                </c:pt>
                <c:pt idx="983">
                  <c:v>1.0920436390887616</c:v>
                </c:pt>
                <c:pt idx="984">
                  <c:v>1.1200920233670513</c:v>
                </c:pt>
                <c:pt idx="985">
                  <c:v>1.167951368022951</c:v>
                </c:pt>
                <c:pt idx="986">
                  <c:v>1.1936330133272168</c:v>
                </c:pt>
                <c:pt idx="987">
                  <c:v>1.2508456411361895</c:v>
                </c:pt>
                <c:pt idx="988">
                  <c:v>1.2982169670538031</c:v>
                </c:pt>
                <c:pt idx="989">
                  <c:v>1.375802551256726</c:v>
                </c:pt>
                <c:pt idx="990">
                  <c:v>1.415961778178439</c:v>
                </c:pt>
                <c:pt idx="991">
                  <c:v>1.4336844158440629</c:v>
                </c:pt>
                <c:pt idx="992">
                  <c:v>1.428340784698962</c:v>
                </c:pt>
                <c:pt idx="993">
                  <c:v>1.4313617134455401</c:v>
                </c:pt>
                <c:pt idx="994">
                  <c:v>1.4142774385038472</c:v>
                </c:pt>
                <c:pt idx="995">
                  <c:v>1.2748729412281283</c:v>
                </c:pt>
                <c:pt idx="996">
                  <c:v>1.3459769731914009</c:v>
                </c:pt>
                <c:pt idx="997">
                  <c:v>1.3210655143142327</c:v>
                </c:pt>
                <c:pt idx="998">
                  <c:v>1.3203162001300033</c:v>
                </c:pt>
                <c:pt idx="999">
                  <c:v>1.3203795846692548</c:v>
                </c:pt>
                <c:pt idx="1000">
                  <c:v>1.3439523675297438</c:v>
                </c:pt>
                <c:pt idx="1001">
                  <c:v>1.3256143428179454</c:v>
                </c:pt>
                <c:pt idx="1002">
                  <c:v>1.4033004548048995</c:v>
                </c:pt>
                <c:pt idx="1003">
                  <c:v>1.3952537206831039</c:v>
                </c:pt>
                <c:pt idx="1004">
                  <c:v>1.4142720522784735</c:v>
                </c:pt>
                <c:pt idx="1005">
                  <c:v>1.4522168957648056</c:v>
                </c:pt>
                <c:pt idx="1006">
                  <c:v>1.6286688434868843</c:v>
                </c:pt>
                <c:pt idx="1007">
                  <c:v>1.6641080612049648</c:v>
                </c:pt>
                <c:pt idx="1008">
                  <c:v>1.6647766276485039</c:v>
                </c:pt>
                <c:pt idx="1009">
                  <c:v>1.6840554199992674</c:v>
                </c:pt>
                <c:pt idx="1010">
                  <c:v>1.6401584407089338</c:v>
                </c:pt>
                <c:pt idx="1011">
                  <c:v>1.6662351817839653</c:v>
                </c:pt>
                <c:pt idx="1012">
                  <c:v>1.6752839645752666</c:v>
                </c:pt>
                <c:pt idx="1013">
                  <c:v>1.719444270607716</c:v>
                </c:pt>
                <c:pt idx="1014">
                  <c:v>1.7529766595803524</c:v>
                </c:pt>
                <c:pt idx="1015">
                  <c:v>1.7562876727556935</c:v>
                </c:pt>
                <c:pt idx="1016">
                  <c:v>1.7294181724255695</c:v>
                </c:pt>
                <c:pt idx="1017">
                  <c:v>1.7254468814808122</c:v>
                </c:pt>
                <c:pt idx="1018">
                  <c:v>1.6658602231410604</c:v>
                </c:pt>
                <c:pt idx="1019">
                  <c:v>1.6523693118309974</c:v>
                </c:pt>
                <c:pt idx="1020">
                  <c:v>1.6701185746040776</c:v>
                </c:pt>
                <c:pt idx="1021">
                  <c:v>1.6701792775862234</c:v>
                </c:pt>
                <c:pt idx="1022">
                  <c:v>1.6626438408232078</c:v>
                </c:pt>
                <c:pt idx="1023">
                  <c:v>1.6685513953039444</c:v>
                </c:pt>
                <c:pt idx="1024">
                  <c:v>1.680694374780948</c:v>
                </c:pt>
                <c:pt idx="1025">
                  <c:v>1.694550669743921</c:v>
                </c:pt>
                <c:pt idx="1026">
                  <c:v>1.6979119704888994</c:v>
                </c:pt>
                <c:pt idx="1027">
                  <c:v>1.7336829221967607</c:v>
                </c:pt>
                <c:pt idx="1028">
                  <c:v>1.6590968482376647</c:v>
                </c:pt>
                <c:pt idx="1029">
                  <c:v>1.7431527218022269</c:v>
                </c:pt>
                <c:pt idx="1030">
                  <c:v>1.8628487915118701</c:v>
                </c:pt>
                <c:pt idx="1031">
                  <c:v>1.8687414177721933</c:v>
                </c:pt>
                <c:pt idx="1032">
                  <c:v>1.8754962693765467</c:v>
                </c:pt>
                <c:pt idx="1033">
                  <c:v>1.9073045932102712</c:v>
                </c:pt>
                <c:pt idx="1034">
                  <c:v>1.8884261810835425</c:v>
                </c:pt>
                <c:pt idx="1035">
                  <c:v>1.8305874827993516</c:v>
                </c:pt>
                <c:pt idx="1036">
                  <c:v>1.7963722893819034</c:v>
                </c:pt>
                <c:pt idx="1037">
                  <c:v>1.7584727949155503</c:v>
                </c:pt>
                <c:pt idx="1038">
                  <c:v>1.6610886889578054</c:v>
                </c:pt>
                <c:pt idx="1039">
                  <c:v>1.6727611934289182</c:v>
                </c:pt>
                <c:pt idx="1040">
                  <c:v>1.6876311532643431</c:v>
                </c:pt>
                <c:pt idx="1041">
                  <c:v>1.6359203387073455</c:v>
                </c:pt>
                <c:pt idx="1042">
                  <c:v>1.5516255862450705</c:v>
                </c:pt>
                <c:pt idx="1043">
                  <c:v>1.5079226351943791</c:v>
                </c:pt>
                <c:pt idx="1044">
                  <c:v>1.5083059047316314</c:v>
                </c:pt>
                <c:pt idx="1045">
                  <c:v>1.4973373449951268</c:v>
                </c:pt>
                <c:pt idx="1046">
                  <c:v>1.4962450649118095</c:v>
                </c:pt>
                <c:pt idx="1047">
                  <c:v>1.5716124962192648</c:v>
                </c:pt>
                <c:pt idx="1048">
                  <c:v>1.5949078879856973</c:v>
                </c:pt>
                <c:pt idx="1049">
                  <c:v>1.564568272154524</c:v>
                </c:pt>
                <c:pt idx="1050">
                  <c:v>1.5513321386500252</c:v>
                </c:pt>
                <c:pt idx="1051">
                  <c:v>1.5434771959647391</c:v>
                </c:pt>
                <c:pt idx="1052">
                  <c:v>1.4130585556667574</c:v>
                </c:pt>
                <c:pt idx="1053">
                  <c:v>1.4135107445235926</c:v>
                </c:pt>
                <c:pt idx="1054">
                  <c:v>1.4156981192042859</c:v>
                </c:pt>
                <c:pt idx="1055">
                  <c:v>1.4423846611800673</c:v>
                </c:pt>
                <c:pt idx="1056">
                  <c:v>1.4308067717264872</c:v>
                </c:pt>
                <c:pt idx="1057">
                  <c:v>1.3944767849319324</c:v>
                </c:pt>
                <c:pt idx="1058">
                  <c:v>1.3831573196195888</c:v>
                </c:pt>
                <c:pt idx="1059">
                  <c:v>1.4011973199239167</c:v>
                </c:pt>
                <c:pt idx="1060">
                  <c:v>1.3746031548052544</c:v>
                </c:pt>
                <c:pt idx="1061">
                  <c:v>1.4070073183116765</c:v>
                </c:pt>
                <c:pt idx="1062">
                  <c:v>1.5816818412572586</c:v>
                </c:pt>
                <c:pt idx="1063">
                  <c:v>1.6523045188528611</c:v>
                </c:pt>
                <c:pt idx="1064">
                  <c:v>1.6712516328465474</c:v>
                </c:pt>
                <c:pt idx="1065">
                  <c:v>1.6708469972102735</c:v>
                </c:pt>
                <c:pt idx="1066">
                  <c:v>1.6442506004343662</c:v>
                </c:pt>
                <c:pt idx="1067">
                  <c:v>1.6644818113912323</c:v>
                </c:pt>
                <c:pt idx="1068">
                  <c:v>1.6690341132001851</c:v>
                </c:pt>
                <c:pt idx="1069">
                  <c:v>1.7916404717676704</c:v>
                </c:pt>
                <c:pt idx="1070">
                  <c:v>1.846980651463648</c:v>
                </c:pt>
                <c:pt idx="1071">
                  <c:v>1.8502721230003691</c:v>
                </c:pt>
                <c:pt idx="1072">
                  <c:v>1.8862495624001909</c:v>
                </c:pt>
                <c:pt idx="1073">
                  <c:v>1.8398670649945463</c:v>
                </c:pt>
                <c:pt idx="1074">
                  <c:v>1.8008927216389516</c:v>
                </c:pt>
                <c:pt idx="1075">
                  <c:v>1.932458576129823</c:v>
                </c:pt>
                <c:pt idx="1076">
                  <c:v>2.0067787260299839</c:v>
                </c:pt>
                <c:pt idx="1077">
                  <c:v>2.0082387991223531</c:v>
                </c:pt>
                <c:pt idx="1078">
                  <c:v>1.9942311361829022</c:v>
                </c:pt>
                <c:pt idx="1079">
                  <c:v>1.9805678363529258</c:v>
                </c:pt>
                <c:pt idx="1080">
                  <c:v>2.0597877162875449</c:v>
                </c:pt>
                <c:pt idx="1081">
                  <c:v>2.8242556794625622</c:v>
                </c:pt>
                <c:pt idx="1082">
                  <c:v>2.6804530481590052</c:v>
                </c:pt>
                <c:pt idx="1083">
                  <c:v>2.8051673967163104</c:v>
                </c:pt>
                <c:pt idx="1084">
                  <c:v>2.7721776604177877</c:v>
                </c:pt>
                <c:pt idx="1085">
                  <c:v>2.7600310454732493</c:v>
                </c:pt>
                <c:pt idx="1086">
                  <c:v>2.7978941573147611</c:v>
                </c:pt>
                <c:pt idx="1087">
                  <c:v>2.829701042896585</c:v>
                </c:pt>
                <c:pt idx="1088">
                  <c:v>2.9647349226287991</c:v>
                </c:pt>
                <c:pt idx="1089">
                  <c:v>2.8577567832053776</c:v>
                </c:pt>
                <c:pt idx="1090">
                  <c:v>2.9290043396391998</c:v>
                </c:pt>
                <c:pt idx="1091">
                  <c:v>3.0802274332753279</c:v>
                </c:pt>
                <c:pt idx="1092">
                  <c:v>3.0141958895689509</c:v>
                </c:pt>
                <c:pt idx="1093">
                  <c:v>3.0333522224105254</c:v>
                </c:pt>
                <c:pt idx="1094">
                  <c:v>3.1396206818997996</c:v>
                </c:pt>
                <c:pt idx="1095">
                  <c:v>3.2237529224391905</c:v>
                </c:pt>
                <c:pt idx="1096">
                  <c:v>3.2636838842923748</c:v>
                </c:pt>
                <c:pt idx="1097">
                  <c:v>3.2935740725895215</c:v>
                </c:pt>
                <c:pt idx="1098">
                  <c:v>3.2794343952497638</c:v>
                </c:pt>
                <c:pt idx="1099">
                  <c:v>3.3777519998963306</c:v>
                </c:pt>
                <c:pt idx="1100">
                  <c:v>3.3936413035817963</c:v>
                </c:pt>
                <c:pt idx="1101">
                  <c:v>3.7482567877157713</c:v>
                </c:pt>
                <c:pt idx="1102">
                  <c:v>3.7573430417380833</c:v>
                </c:pt>
                <c:pt idx="1103">
                  <c:v>3.7620226986925145</c:v>
                </c:pt>
                <c:pt idx="1104">
                  <c:v>3.6256989872946295</c:v>
                </c:pt>
                <c:pt idx="1105">
                  <c:v>4.0106733278305509</c:v>
                </c:pt>
                <c:pt idx="1106">
                  <c:v>4.025146031272512</c:v>
                </c:pt>
                <c:pt idx="1107">
                  <c:v>3.9326321506693382</c:v>
                </c:pt>
                <c:pt idx="1108">
                  <c:v>3.9633047500315848</c:v>
                </c:pt>
                <c:pt idx="1109">
                  <c:v>3.8755175159010609</c:v>
                </c:pt>
                <c:pt idx="1110">
                  <c:v>3.8907022841541385</c:v>
                </c:pt>
                <c:pt idx="1111">
                  <c:v>3.9009688968742635</c:v>
                </c:pt>
                <c:pt idx="1112">
                  <c:v>3.9601437300327551</c:v>
                </c:pt>
                <c:pt idx="1113">
                  <c:v>4.0952620205205612</c:v>
                </c:pt>
                <c:pt idx="1114">
                  <c:v>4.1032211731104722</c:v>
                </c:pt>
                <c:pt idx="1115">
                  <c:v>4.0025377734636889</c:v>
                </c:pt>
                <c:pt idx="1116">
                  <c:v>3.9681289486326241</c:v>
                </c:pt>
                <c:pt idx="1117">
                  <c:v>3.9656166788492255</c:v>
                </c:pt>
                <c:pt idx="1118">
                  <c:v>3.9805765417535648</c:v>
                </c:pt>
                <c:pt idx="1119">
                  <c:v>3.9607552169475739</c:v>
                </c:pt>
                <c:pt idx="1120">
                  <c:v>3.9469012588363483</c:v>
                </c:pt>
                <c:pt idx="1121">
                  <c:v>3.8526642154537987</c:v>
                </c:pt>
                <c:pt idx="1122">
                  <c:v>3.8181599814750453</c:v>
                </c:pt>
                <c:pt idx="1123">
                  <c:v>3.7703022735193445</c:v>
                </c:pt>
                <c:pt idx="1124">
                  <c:v>3.7856695648530851</c:v>
                </c:pt>
                <c:pt idx="1125">
                  <c:v>3.7746901998306099</c:v>
                </c:pt>
                <c:pt idx="1126">
                  <c:v>3.1440396767920515</c:v>
                </c:pt>
                <c:pt idx="1127">
                  <c:v>3.1648210520727491</c:v>
                </c:pt>
                <c:pt idx="1128">
                  <c:v>3.0788037269047965</c:v>
                </c:pt>
                <c:pt idx="1129">
                  <c:v>3.0117515359063023</c:v>
                </c:pt>
                <c:pt idx="1130">
                  <c:v>2.9251545089302038</c:v>
                </c:pt>
                <c:pt idx="1131">
                  <c:v>2.9183084740248999</c:v>
                </c:pt>
                <c:pt idx="1132">
                  <c:v>2.9525574440672315</c:v>
                </c:pt>
                <c:pt idx="1133">
                  <c:v>2.9012852300963639</c:v>
                </c:pt>
                <c:pt idx="1134">
                  <c:v>2.2906537525228488</c:v>
                </c:pt>
                <c:pt idx="1135">
                  <c:v>2.4533150799559404</c:v>
                </c:pt>
                <c:pt idx="1136">
                  <c:v>2.4128546670170796</c:v>
                </c:pt>
                <c:pt idx="1137">
                  <c:v>2.3974077343365932</c:v>
                </c:pt>
                <c:pt idx="1138">
                  <c:v>2.3707575304361188</c:v>
                </c:pt>
                <c:pt idx="1139">
                  <c:v>2.3419949395766038</c:v>
                </c:pt>
                <c:pt idx="1140">
                  <c:v>2.3308624173518444</c:v>
                </c:pt>
                <c:pt idx="1141">
                  <c:v>2.3889500285524319</c:v>
                </c:pt>
                <c:pt idx="1142">
                  <c:v>2.5193670356570075</c:v>
                </c:pt>
                <c:pt idx="1143">
                  <c:v>2.4427146565741289</c:v>
                </c:pt>
                <c:pt idx="1144">
                  <c:v>2.4573628161267536</c:v>
                </c:pt>
                <c:pt idx="1145">
                  <c:v>2.4780852613136792</c:v>
                </c:pt>
                <c:pt idx="1146">
                  <c:v>2.4642998583965525</c:v>
                </c:pt>
                <c:pt idx="1147">
                  <c:v>2.3556827463831795</c:v>
                </c:pt>
                <c:pt idx="1148">
                  <c:v>2.3625084547111732</c:v>
                </c:pt>
                <c:pt idx="1149">
                  <c:v>2.3388405026114678</c:v>
                </c:pt>
                <c:pt idx="1150">
                  <c:v>2.2988603784079302</c:v>
                </c:pt>
                <c:pt idx="1151">
                  <c:v>2.3133920134948505</c:v>
                </c:pt>
                <c:pt idx="1152">
                  <c:v>2.2661962446679254</c:v>
                </c:pt>
                <c:pt idx="1153">
                  <c:v>2.3206775487324025</c:v>
                </c:pt>
                <c:pt idx="1154">
                  <c:v>2.1656001203797239</c:v>
                </c:pt>
                <c:pt idx="1155">
                  <c:v>2.1555967873958743</c:v>
                </c:pt>
                <c:pt idx="1156">
                  <c:v>2.090764522118119</c:v>
                </c:pt>
                <c:pt idx="1157">
                  <c:v>2.2129413330382262</c:v>
                </c:pt>
                <c:pt idx="1158">
                  <c:v>1.9554384973056407</c:v>
                </c:pt>
                <c:pt idx="1159">
                  <c:v>1.8884156499350275</c:v>
                </c:pt>
                <c:pt idx="1160">
                  <c:v>1.9150205770994764</c:v>
                </c:pt>
                <c:pt idx="1161">
                  <c:v>1.8959518141913503</c:v>
                </c:pt>
                <c:pt idx="1162">
                  <c:v>1.9407417048384388</c:v>
                </c:pt>
                <c:pt idx="1163">
                  <c:v>1.9315725140512867</c:v>
                </c:pt>
                <c:pt idx="1164">
                  <c:v>1.9352054506137288</c:v>
                </c:pt>
                <c:pt idx="1165">
                  <c:v>1.9331150094145026</c:v>
                </c:pt>
                <c:pt idx="1166">
                  <c:v>1.883112756732447</c:v>
                </c:pt>
                <c:pt idx="1167">
                  <c:v>1.8903677281849001</c:v>
                </c:pt>
                <c:pt idx="1168">
                  <c:v>1.8865680614262781</c:v>
                </c:pt>
                <c:pt idx="1169">
                  <c:v>1.8907204478357746</c:v>
                </c:pt>
                <c:pt idx="1170">
                  <c:v>1.8770857188759258</c:v>
                </c:pt>
                <c:pt idx="1171">
                  <c:v>1.8584804632234913</c:v>
                </c:pt>
                <c:pt idx="1172">
                  <c:v>1.9299841184479858</c:v>
                </c:pt>
                <c:pt idx="1173">
                  <c:v>1.9513260251605935</c:v>
                </c:pt>
                <c:pt idx="1174">
                  <c:v>2.0095090240489069</c:v>
                </c:pt>
                <c:pt idx="1175">
                  <c:v>2.0045307858965953</c:v>
                </c:pt>
                <c:pt idx="1176">
                  <c:v>2.0394180657363488</c:v>
                </c:pt>
                <c:pt idx="1177">
                  <c:v>2.0451122852957444</c:v>
                </c:pt>
                <c:pt idx="1178">
                  <c:v>2.0290917924319127</c:v>
                </c:pt>
                <c:pt idx="1179">
                  <c:v>2.5208864951312444</c:v>
                </c:pt>
              </c:numCache>
            </c:numRef>
          </c:val>
          <c:smooth val="0"/>
          <c:extLst>
            <c:ext xmlns:c16="http://schemas.microsoft.com/office/drawing/2014/chart" uri="{C3380CC4-5D6E-409C-BE32-E72D297353CC}">
              <c16:uniqueId val="{00000001-E66D-460E-A0DA-691A91C92500}"/>
            </c:ext>
          </c:extLst>
        </c:ser>
        <c:dLbls>
          <c:showLegendKey val="0"/>
          <c:showVal val="0"/>
          <c:showCatName val="0"/>
          <c:showSerName val="0"/>
          <c:showPercent val="0"/>
          <c:showBubbleSize val="0"/>
        </c:dLbls>
        <c:smooth val="0"/>
        <c:axId val="693983327"/>
        <c:axId val="737522224"/>
      </c:lineChart>
      <c:dateAx>
        <c:axId val="693983327"/>
        <c:scaling>
          <c:orientation val="minMax"/>
          <c:min val="36662"/>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45390</c:v>
                </c:pt>
                <c:pt idx="1">
                  <c:v>45383</c:v>
                </c:pt>
                <c:pt idx="2">
                  <c:v>45376</c:v>
                </c:pt>
                <c:pt idx="3">
                  <c:v>45369</c:v>
                </c:pt>
                <c:pt idx="4">
                  <c:v>45362</c:v>
                </c:pt>
                <c:pt idx="5">
                  <c:v>45355</c:v>
                </c:pt>
                <c:pt idx="6">
                  <c:v>45348</c:v>
                </c:pt>
                <c:pt idx="7">
                  <c:v>45341</c:v>
                </c:pt>
                <c:pt idx="8">
                  <c:v>45334</c:v>
                </c:pt>
                <c:pt idx="9">
                  <c:v>45327</c:v>
                </c:pt>
                <c:pt idx="10">
                  <c:v>45320</c:v>
                </c:pt>
                <c:pt idx="11">
                  <c:v>45313</c:v>
                </c:pt>
                <c:pt idx="12">
                  <c:v>45306</c:v>
                </c:pt>
                <c:pt idx="13">
                  <c:v>45299</c:v>
                </c:pt>
                <c:pt idx="14">
                  <c:v>45292</c:v>
                </c:pt>
                <c:pt idx="15">
                  <c:v>45285</c:v>
                </c:pt>
                <c:pt idx="16">
                  <c:v>45278</c:v>
                </c:pt>
                <c:pt idx="17">
                  <c:v>45271</c:v>
                </c:pt>
                <c:pt idx="18">
                  <c:v>45264</c:v>
                </c:pt>
                <c:pt idx="19">
                  <c:v>45257</c:v>
                </c:pt>
                <c:pt idx="20">
                  <c:v>45250</c:v>
                </c:pt>
                <c:pt idx="21">
                  <c:v>45243</c:v>
                </c:pt>
                <c:pt idx="22">
                  <c:v>45236</c:v>
                </c:pt>
                <c:pt idx="23">
                  <c:v>45229</c:v>
                </c:pt>
                <c:pt idx="24">
                  <c:v>45222</c:v>
                </c:pt>
                <c:pt idx="25">
                  <c:v>45215</c:v>
                </c:pt>
                <c:pt idx="26">
                  <c:v>45208</c:v>
                </c:pt>
                <c:pt idx="27">
                  <c:v>45201</c:v>
                </c:pt>
                <c:pt idx="28">
                  <c:v>45194</c:v>
                </c:pt>
                <c:pt idx="29">
                  <c:v>45187</c:v>
                </c:pt>
                <c:pt idx="30">
                  <c:v>45180</c:v>
                </c:pt>
                <c:pt idx="31">
                  <c:v>45173</c:v>
                </c:pt>
                <c:pt idx="32">
                  <c:v>45166</c:v>
                </c:pt>
                <c:pt idx="33">
                  <c:v>45159</c:v>
                </c:pt>
                <c:pt idx="34">
                  <c:v>45152</c:v>
                </c:pt>
                <c:pt idx="35">
                  <c:v>45145</c:v>
                </c:pt>
                <c:pt idx="36">
                  <c:v>45138</c:v>
                </c:pt>
                <c:pt idx="37">
                  <c:v>45131</c:v>
                </c:pt>
                <c:pt idx="38">
                  <c:v>45124</c:v>
                </c:pt>
                <c:pt idx="39">
                  <c:v>45117</c:v>
                </c:pt>
                <c:pt idx="40">
                  <c:v>45110</c:v>
                </c:pt>
                <c:pt idx="41">
                  <c:v>45103</c:v>
                </c:pt>
                <c:pt idx="42">
                  <c:v>45096</c:v>
                </c:pt>
                <c:pt idx="43">
                  <c:v>45089</c:v>
                </c:pt>
                <c:pt idx="44">
                  <c:v>45082</c:v>
                </c:pt>
                <c:pt idx="45">
                  <c:v>45075</c:v>
                </c:pt>
                <c:pt idx="46">
                  <c:v>45068</c:v>
                </c:pt>
                <c:pt idx="47">
                  <c:v>45061</c:v>
                </c:pt>
                <c:pt idx="48">
                  <c:v>45054</c:v>
                </c:pt>
                <c:pt idx="49">
                  <c:v>45047</c:v>
                </c:pt>
                <c:pt idx="50">
                  <c:v>45040</c:v>
                </c:pt>
                <c:pt idx="51">
                  <c:v>45033</c:v>
                </c:pt>
                <c:pt idx="52">
                  <c:v>45026</c:v>
                </c:pt>
                <c:pt idx="53">
                  <c:v>45019</c:v>
                </c:pt>
                <c:pt idx="54">
                  <c:v>45012</c:v>
                </c:pt>
                <c:pt idx="55">
                  <c:v>45005</c:v>
                </c:pt>
                <c:pt idx="56">
                  <c:v>44998</c:v>
                </c:pt>
                <c:pt idx="57">
                  <c:v>44991</c:v>
                </c:pt>
                <c:pt idx="58">
                  <c:v>44984</c:v>
                </c:pt>
                <c:pt idx="59">
                  <c:v>44977</c:v>
                </c:pt>
                <c:pt idx="60">
                  <c:v>44970</c:v>
                </c:pt>
                <c:pt idx="61">
                  <c:v>44963</c:v>
                </c:pt>
                <c:pt idx="62">
                  <c:v>44956</c:v>
                </c:pt>
                <c:pt idx="63">
                  <c:v>44949</c:v>
                </c:pt>
                <c:pt idx="64">
                  <c:v>44942</c:v>
                </c:pt>
                <c:pt idx="65">
                  <c:v>44935</c:v>
                </c:pt>
                <c:pt idx="66">
                  <c:v>44928</c:v>
                </c:pt>
                <c:pt idx="67">
                  <c:v>44921</c:v>
                </c:pt>
                <c:pt idx="68">
                  <c:v>44914</c:v>
                </c:pt>
                <c:pt idx="69">
                  <c:v>44907</c:v>
                </c:pt>
                <c:pt idx="70">
                  <c:v>44900</c:v>
                </c:pt>
                <c:pt idx="71">
                  <c:v>44893</c:v>
                </c:pt>
                <c:pt idx="72">
                  <c:v>44886</c:v>
                </c:pt>
                <c:pt idx="73">
                  <c:v>44879</c:v>
                </c:pt>
                <c:pt idx="74">
                  <c:v>44872</c:v>
                </c:pt>
                <c:pt idx="75">
                  <c:v>44865</c:v>
                </c:pt>
                <c:pt idx="76">
                  <c:v>44858</c:v>
                </c:pt>
                <c:pt idx="77">
                  <c:v>44851</c:v>
                </c:pt>
                <c:pt idx="78">
                  <c:v>44844</c:v>
                </c:pt>
                <c:pt idx="79">
                  <c:v>44837</c:v>
                </c:pt>
                <c:pt idx="80">
                  <c:v>44830</c:v>
                </c:pt>
                <c:pt idx="81">
                  <c:v>44823</c:v>
                </c:pt>
                <c:pt idx="82">
                  <c:v>44816</c:v>
                </c:pt>
                <c:pt idx="83">
                  <c:v>44809</c:v>
                </c:pt>
                <c:pt idx="84">
                  <c:v>44802</c:v>
                </c:pt>
                <c:pt idx="85">
                  <c:v>44795</c:v>
                </c:pt>
                <c:pt idx="86">
                  <c:v>44788</c:v>
                </c:pt>
                <c:pt idx="87">
                  <c:v>44781</c:v>
                </c:pt>
                <c:pt idx="88">
                  <c:v>44774</c:v>
                </c:pt>
                <c:pt idx="89">
                  <c:v>44767</c:v>
                </c:pt>
                <c:pt idx="90">
                  <c:v>44760</c:v>
                </c:pt>
                <c:pt idx="91">
                  <c:v>44753</c:v>
                </c:pt>
                <c:pt idx="92">
                  <c:v>44746</c:v>
                </c:pt>
                <c:pt idx="93">
                  <c:v>44739</c:v>
                </c:pt>
                <c:pt idx="94">
                  <c:v>44732</c:v>
                </c:pt>
                <c:pt idx="95">
                  <c:v>44725</c:v>
                </c:pt>
                <c:pt idx="96">
                  <c:v>44718</c:v>
                </c:pt>
                <c:pt idx="97">
                  <c:v>44711</c:v>
                </c:pt>
                <c:pt idx="98">
                  <c:v>44704</c:v>
                </c:pt>
                <c:pt idx="99">
                  <c:v>44697</c:v>
                </c:pt>
                <c:pt idx="100">
                  <c:v>44690</c:v>
                </c:pt>
                <c:pt idx="101">
                  <c:v>44683</c:v>
                </c:pt>
                <c:pt idx="102">
                  <c:v>44676</c:v>
                </c:pt>
                <c:pt idx="103">
                  <c:v>44669</c:v>
                </c:pt>
                <c:pt idx="104">
                  <c:v>44662</c:v>
                </c:pt>
                <c:pt idx="105">
                  <c:v>44655</c:v>
                </c:pt>
                <c:pt idx="106">
                  <c:v>44648</c:v>
                </c:pt>
                <c:pt idx="107">
                  <c:v>44641</c:v>
                </c:pt>
                <c:pt idx="108">
                  <c:v>44634</c:v>
                </c:pt>
                <c:pt idx="109">
                  <c:v>44627</c:v>
                </c:pt>
                <c:pt idx="110">
                  <c:v>44620</c:v>
                </c:pt>
                <c:pt idx="111">
                  <c:v>44613</c:v>
                </c:pt>
                <c:pt idx="112">
                  <c:v>44606</c:v>
                </c:pt>
                <c:pt idx="113">
                  <c:v>44599</c:v>
                </c:pt>
                <c:pt idx="114">
                  <c:v>44592</c:v>
                </c:pt>
                <c:pt idx="115">
                  <c:v>44585</c:v>
                </c:pt>
                <c:pt idx="116">
                  <c:v>44578</c:v>
                </c:pt>
                <c:pt idx="117">
                  <c:v>44571</c:v>
                </c:pt>
                <c:pt idx="118">
                  <c:v>44564</c:v>
                </c:pt>
                <c:pt idx="119">
                  <c:v>44557</c:v>
                </c:pt>
                <c:pt idx="120">
                  <c:v>44550</c:v>
                </c:pt>
                <c:pt idx="121">
                  <c:v>44543</c:v>
                </c:pt>
                <c:pt idx="122">
                  <c:v>44536</c:v>
                </c:pt>
                <c:pt idx="123">
                  <c:v>44529</c:v>
                </c:pt>
                <c:pt idx="124">
                  <c:v>44522</c:v>
                </c:pt>
                <c:pt idx="125">
                  <c:v>44515</c:v>
                </c:pt>
                <c:pt idx="126">
                  <c:v>44508</c:v>
                </c:pt>
                <c:pt idx="127">
                  <c:v>44501</c:v>
                </c:pt>
                <c:pt idx="128">
                  <c:v>44494</c:v>
                </c:pt>
                <c:pt idx="129">
                  <c:v>44487</c:v>
                </c:pt>
                <c:pt idx="130">
                  <c:v>44480</c:v>
                </c:pt>
                <c:pt idx="131">
                  <c:v>44473</c:v>
                </c:pt>
                <c:pt idx="132">
                  <c:v>44466</c:v>
                </c:pt>
                <c:pt idx="133">
                  <c:v>44459</c:v>
                </c:pt>
                <c:pt idx="134">
                  <c:v>44452</c:v>
                </c:pt>
                <c:pt idx="135">
                  <c:v>44445</c:v>
                </c:pt>
                <c:pt idx="136">
                  <c:v>44438</c:v>
                </c:pt>
                <c:pt idx="137">
                  <c:v>44431</c:v>
                </c:pt>
                <c:pt idx="138">
                  <c:v>44424</c:v>
                </c:pt>
                <c:pt idx="139">
                  <c:v>44417</c:v>
                </c:pt>
                <c:pt idx="140">
                  <c:v>44410</c:v>
                </c:pt>
                <c:pt idx="141">
                  <c:v>44403</c:v>
                </c:pt>
                <c:pt idx="142">
                  <c:v>44396</c:v>
                </c:pt>
                <c:pt idx="143">
                  <c:v>44389</c:v>
                </c:pt>
                <c:pt idx="144">
                  <c:v>44382</c:v>
                </c:pt>
                <c:pt idx="145">
                  <c:v>44375</c:v>
                </c:pt>
                <c:pt idx="146">
                  <c:v>44368</c:v>
                </c:pt>
                <c:pt idx="147">
                  <c:v>44361</c:v>
                </c:pt>
                <c:pt idx="148">
                  <c:v>44354</c:v>
                </c:pt>
                <c:pt idx="149">
                  <c:v>44347</c:v>
                </c:pt>
                <c:pt idx="150">
                  <c:v>44340</c:v>
                </c:pt>
                <c:pt idx="151">
                  <c:v>44333</c:v>
                </c:pt>
                <c:pt idx="152">
                  <c:v>44326</c:v>
                </c:pt>
                <c:pt idx="153">
                  <c:v>44319</c:v>
                </c:pt>
                <c:pt idx="154">
                  <c:v>44312</c:v>
                </c:pt>
                <c:pt idx="155">
                  <c:v>44305</c:v>
                </c:pt>
                <c:pt idx="156">
                  <c:v>44298</c:v>
                </c:pt>
                <c:pt idx="157">
                  <c:v>44291</c:v>
                </c:pt>
                <c:pt idx="158">
                  <c:v>44284</c:v>
                </c:pt>
                <c:pt idx="159">
                  <c:v>44277</c:v>
                </c:pt>
                <c:pt idx="160">
                  <c:v>44270</c:v>
                </c:pt>
                <c:pt idx="161">
                  <c:v>44263</c:v>
                </c:pt>
                <c:pt idx="162">
                  <c:v>44256</c:v>
                </c:pt>
                <c:pt idx="163">
                  <c:v>44249</c:v>
                </c:pt>
                <c:pt idx="164">
                  <c:v>44242</c:v>
                </c:pt>
                <c:pt idx="165">
                  <c:v>44235</c:v>
                </c:pt>
                <c:pt idx="166">
                  <c:v>44228</c:v>
                </c:pt>
                <c:pt idx="167">
                  <c:v>44221</c:v>
                </c:pt>
                <c:pt idx="168">
                  <c:v>44214</c:v>
                </c:pt>
                <c:pt idx="169">
                  <c:v>44207</c:v>
                </c:pt>
                <c:pt idx="170">
                  <c:v>44200</c:v>
                </c:pt>
                <c:pt idx="171">
                  <c:v>44193</c:v>
                </c:pt>
                <c:pt idx="172">
                  <c:v>44186</c:v>
                </c:pt>
                <c:pt idx="173">
                  <c:v>44179</c:v>
                </c:pt>
                <c:pt idx="174">
                  <c:v>44172</c:v>
                </c:pt>
                <c:pt idx="175">
                  <c:v>44165</c:v>
                </c:pt>
                <c:pt idx="176">
                  <c:v>44158</c:v>
                </c:pt>
                <c:pt idx="177">
                  <c:v>44151</c:v>
                </c:pt>
                <c:pt idx="178">
                  <c:v>44144</c:v>
                </c:pt>
                <c:pt idx="179">
                  <c:v>44137</c:v>
                </c:pt>
                <c:pt idx="180">
                  <c:v>44130</c:v>
                </c:pt>
                <c:pt idx="181">
                  <c:v>44123</c:v>
                </c:pt>
                <c:pt idx="182">
                  <c:v>44116</c:v>
                </c:pt>
                <c:pt idx="183">
                  <c:v>44109</c:v>
                </c:pt>
                <c:pt idx="184">
                  <c:v>44102</c:v>
                </c:pt>
                <c:pt idx="185">
                  <c:v>44095</c:v>
                </c:pt>
                <c:pt idx="186">
                  <c:v>44088</c:v>
                </c:pt>
                <c:pt idx="187">
                  <c:v>44081</c:v>
                </c:pt>
                <c:pt idx="188">
                  <c:v>44074</c:v>
                </c:pt>
                <c:pt idx="189">
                  <c:v>44067</c:v>
                </c:pt>
                <c:pt idx="190">
                  <c:v>44060</c:v>
                </c:pt>
                <c:pt idx="191">
                  <c:v>44053</c:v>
                </c:pt>
                <c:pt idx="192">
                  <c:v>44046</c:v>
                </c:pt>
                <c:pt idx="193">
                  <c:v>44039</c:v>
                </c:pt>
                <c:pt idx="194">
                  <c:v>44032</c:v>
                </c:pt>
                <c:pt idx="195">
                  <c:v>44025</c:v>
                </c:pt>
                <c:pt idx="196">
                  <c:v>44018</c:v>
                </c:pt>
                <c:pt idx="197">
                  <c:v>44011</c:v>
                </c:pt>
                <c:pt idx="198">
                  <c:v>44004</c:v>
                </c:pt>
                <c:pt idx="199">
                  <c:v>43997</c:v>
                </c:pt>
                <c:pt idx="200">
                  <c:v>43990</c:v>
                </c:pt>
                <c:pt idx="201">
                  <c:v>43983</c:v>
                </c:pt>
                <c:pt idx="202">
                  <c:v>43976</c:v>
                </c:pt>
                <c:pt idx="203">
                  <c:v>43969</c:v>
                </c:pt>
                <c:pt idx="204">
                  <c:v>43962</c:v>
                </c:pt>
                <c:pt idx="205">
                  <c:v>43955</c:v>
                </c:pt>
                <c:pt idx="206">
                  <c:v>43948</c:v>
                </c:pt>
                <c:pt idx="207">
                  <c:v>43941</c:v>
                </c:pt>
                <c:pt idx="208">
                  <c:v>43934</c:v>
                </c:pt>
                <c:pt idx="209">
                  <c:v>43927</c:v>
                </c:pt>
                <c:pt idx="210">
                  <c:v>43920</c:v>
                </c:pt>
                <c:pt idx="211">
                  <c:v>43913</c:v>
                </c:pt>
                <c:pt idx="212">
                  <c:v>43906</c:v>
                </c:pt>
                <c:pt idx="213">
                  <c:v>43899</c:v>
                </c:pt>
                <c:pt idx="214">
                  <c:v>43892</c:v>
                </c:pt>
                <c:pt idx="215">
                  <c:v>43885</c:v>
                </c:pt>
                <c:pt idx="216">
                  <c:v>43878</c:v>
                </c:pt>
                <c:pt idx="217">
                  <c:v>43871</c:v>
                </c:pt>
                <c:pt idx="218">
                  <c:v>43864</c:v>
                </c:pt>
                <c:pt idx="219">
                  <c:v>43857</c:v>
                </c:pt>
                <c:pt idx="220">
                  <c:v>43850</c:v>
                </c:pt>
                <c:pt idx="221">
                  <c:v>43843</c:v>
                </c:pt>
                <c:pt idx="222">
                  <c:v>43836</c:v>
                </c:pt>
                <c:pt idx="223">
                  <c:v>43829</c:v>
                </c:pt>
                <c:pt idx="224">
                  <c:v>43822</c:v>
                </c:pt>
                <c:pt idx="225">
                  <c:v>43815</c:v>
                </c:pt>
                <c:pt idx="226">
                  <c:v>43808</c:v>
                </c:pt>
                <c:pt idx="227">
                  <c:v>43801</c:v>
                </c:pt>
                <c:pt idx="228">
                  <c:v>43794</c:v>
                </c:pt>
                <c:pt idx="229">
                  <c:v>43787</c:v>
                </c:pt>
                <c:pt idx="230">
                  <c:v>43780</c:v>
                </c:pt>
                <c:pt idx="231">
                  <c:v>43773</c:v>
                </c:pt>
                <c:pt idx="232">
                  <c:v>43766</c:v>
                </c:pt>
                <c:pt idx="233">
                  <c:v>43759</c:v>
                </c:pt>
                <c:pt idx="234">
                  <c:v>43752</c:v>
                </c:pt>
                <c:pt idx="235">
                  <c:v>43745</c:v>
                </c:pt>
                <c:pt idx="236">
                  <c:v>43738</c:v>
                </c:pt>
                <c:pt idx="237">
                  <c:v>43731</c:v>
                </c:pt>
                <c:pt idx="238">
                  <c:v>43724</c:v>
                </c:pt>
                <c:pt idx="239">
                  <c:v>43717</c:v>
                </c:pt>
                <c:pt idx="240">
                  <c:v>43710</c:v>
                </c:pt>
                <c:pt idx="241">
                  <c:v>43703</c:v>
                </c:pt>
                <c:pt idx="242">
                  <c:v>43696</c:v>
                </c:pt>
                <c:pt idx="243">
                  <c:v>43689</c:v>
                </c:pt>
                <c:pt idx="244">
                  <c:v>43682</c:v>
                </c:pt>
                <c:pt idx="245">
                  <c:v>43675</c:v>
                </c:pt>
                <c:pt idx="246">
                  <c:v>43668</c:v>
                </c:pt>
                <c:pt idx="247">
                  <c:v>43661</c:v>
                </c:pt>
                <c:pt idx="248">
                  <c:v>43654</c:v>
                </c:pt>
                <c:pt idx="249">
                  <c:v>43647</c:v>
                </c:pt>
                <c:pt idx="250">
                  <c:v>43640</c:v>
                </c:pt>
                <c:pt idx="251">
                  <c:v>43633</c:v>
                </c:pt>
                <c:pt idx="252">
                  <c:v>43626</c:v>
                </c:pt>
                <c:pt idx="253">
                  <c:v>43619</c:v>
                </c:pt>
                <c:pt idx="254">
                  <c:v>43612</c:v>
                </c:pt>
                <c:pt idx="255">
                  <c:v>43605</c:v>
                </c:pt>
                <c:pt idx="256">
                  <c:v>43598</c:v>
                </c:pt>
                <c:pt idx="257">
                  <c:v>43591</c:v>
                </c:pt>
                <c:pt idx="258">
                  <c:v>43584</c:v>
                </c:pt>
                <c:pt idx="259">
                  <c:v>43577</c:v>
                </c:pt>
                <c:pt idx="260">
                  <c:v>43570</c:v>
                </c:pt>
                <c:pt idx="261">
                  <c:v>43563</c:v>
                </c:pt>
                <c:pt idx="262">
                  <c:v>43556</c:v>
                </c:pt>
                <c:pt idx="263">
                  <c:v>43549</c:v>
                </c:pt>
                <c:pt idx="264">
                  <c:v>43542</c:v>
                </c:pt>
                <c:pt idx="265">
                  <c:v>43535</c:v>
                </c:pt>
                <c:pt idx="266">
                  <c:v>43528</c:v>
                </c:pt>
                <c:pt idx="267">
                  <c:v>43521</c:v>
                </c:pt>
                <c:pt idx="268">
                  <c:v>43514</c:v>
                </c:pt>
                <c:pt idx="269">
                  <c:v>43507</c:v>
                </c:pt>
                <c:pt idx="270">
                  <c:v>43500</c:v>
                </c:pt>
                <c:pt idx="271">
                  <c:v>43493</c:v>
                </c:pt>
                <c:pt idx="272">
                  <c:v>43486</c:v>
                </c:pt>
                <c:pt idx="273">
                  <c:v>43479</c:v>
                </c:pt>
                <c:pt idx="274">
                  <c:v>43472</c:v>
                </c:pt>
                <c:pt idx="275">
                  <c:v>43465</c:v>
                </c:pt>
                <c:pt idx="276">
                  <c:v>43458</c:v>
                </c:pt>
                <c:pt idx="277">
                  <c:v>43451</c:v>
                </c:pt>
                <c:pt idx="278">
                  <c:v>43444</c:v>
                </c:pt>
                <c:pt idx="279">
                  <c:v>43437</c:v>
                </c:pt>
                <c:pt idx="280">
                  <c:v>43430</c:v>
                </c:pt>
                <c:pt idx="281">
                  <c:v>43423</c:v>
                </c:pt>
                <c:pt idx="282">
                  <c:v>43416</c:v>
                </c:pt>
                <c:pt idx="283">
                  <c:v>43409</c:v>
                </c:pt>
                <c:pt idx="284">
                  <c:v>43402</c:v>
                </c:pt>
                <c:pt idx="285">
                  <c:v>43395</c:v>
                </c:pt>
                <c:pt idx="286">
                  <c:v>43388</c:v>
                </c:pt>
                <c:pt idx="287">
                  <c:v>43381</c:v>
                </c:pt>
                <c:pt idx="288">
                  <c:v>43374</c:v>
                </c:pt>
                <c:pt idx="289">
                  <c:v>43367</c:v>
                </c:pt>
                <c:pt idx="290">
                  <c:v>43360</c:v>
                </c:pt>
                <c:pt idx="291">
                  <c:v>43353</c:v>
                </c:pt>
                <c:pt idx="292">
                  <c:v>43346</c:v>
                </c:pt>
                <c:pt idx="293">
                  <c:v>43339</c:v>
                </c:pt>
                <c:pt idx="294">
                  <c:v>43332</c:v>
                </c:pt>
                <c:pt idx="295">
                  <c:v>43325</c:v>
                </c:pt>
                <c:pt idx="296">
                  <c:v>43318</c:v>
                </c:pt>
                <c:pt idx="297">
                  <c:v>43311</c:v>
                </c:pt>
                <c:pt idx="298">
                  <c:v>43304</c:v>
                </c:pt>
                <c:pt idx="299">
                  <c:v>43297</c:v>
                </c:pt>
                <c:pt idx="300">
                  <c:v>43290</c:v>
                </c:pt>
                <c:pt idx="301">
                  <c:v>43283</c:v>
                </c:pt>
                <c:pt idx="302">
                  <c:v>43276</c:v>
                </c:pt>
                <c:pt idx="303">
                  <c:v>43269</c:v>
                </c:pt>
                <c:pt idx="304">
                  <c:v>43262</c:v>
                </c:pt>
                <c:pt idx="305">
                  <c:v>43255</c:v>
                </c:pt>
                <c:pt idx="306">
                  <c:v>43248</c:v>
                </c:pt>
                <c:pt idx="307">
                  <c:v>43241</c:v>
                </c:pt>
                <c:pt idx="308">
                  <c:v>43234</c:v>
                </c:pt>
                <c:pt idx="309">
                  <c:v>43227</c:v>
                </c:pt>
                <c:pt idx="310">
                  <c:v>43220</c:v>
                </c:pt>
                <c:pt idx="311">
                  <c:v>43213</c:v>
                </c:pt>
                <c:pt idx="312">
                  <c:v>43206</c:v>
                </c:pt>
                <c:pt idx="313">
                  <c:v>43199</c:v>
                </c:pt>
                <c:pt idx="314">
                  <c:v>43192</c:v>
                </c:pt>
                <c:pt idx="315">
                  <c:v>43185</c:v>
                </c:pt>
                <c:pt idx="316">
                  <c:v>43178</c:v>
                </c:pt>
                <c:pt idx="317">
                  <c:v>43171</c:v>
                </c:pt>
                <c:pt idx="318">
                  <c:v>43164</c:v>
                </c:pt>
                <c:pt idx="319">
                  <c:v>43157</c:v>
                </c:pt>
                <c:pt idx="320">
                  <c:v>43150</c:v>
                </c:pt>
                <c:pt idx="321">
                  <c:v>43143</c:v>
                </c:pt>
                <c:pt idx="322">
                  <c:v>43136</c:v>
                </c:pt>
                <c:pt idx="323">
                  <c:v>43129</c:v>
                </c:pt>
                <c:pt idx="324">
                  <c:v>43122</c:v>
                </c:pt>
                <c:pt idx="325">
                  <c:v>43115</c:v>
                </c:pt>
                <c:pt idx="326">
                  <c:v>43108</c:v>
                </c:pt>
                <c:pt idx="327">
                  <c:v>43101</c:v>
                </c:pt>
                <c:pt idx="328">
                  <c:v>43094</c:v>
                </c:pt>
                <c:pt idx="329">
                  <c:v>43087</c:v>
                </c:pt>
                <c:pt idx="330">
                  <c:v>43080</c:v>
                </c:pt>
                <c:pt idx="331">
                  <c:v>43073</c:v>
                </c:pt>
                <c:pt idx="332">
                  <c:v>43066</c:v>
                </c:pt>
                <c:pt idx="333">
                  <c:v>43059</c:v>
                </c:pt>
                <c:pt idx="334">
                  <c:v>43052</c:v>
                </c:pt>
                <c:pt idx="335">
                  <c:v>43045</c:v>
                </c:pt>
                <c:pt idx="336">
                  <c:v>43038</c:v>
                </c:pt>
                <c:pt idx="337">
                  <c:v>43031</c:v>
                </c:pt>
                <c:pt idx="338">
                  <c:v>43024</c:v>
                </c:pt>
                <c:pt idx="339">
                  <c:v>43017</c:v>
                </c:pt>
                <c:pt idx="340">
                  <c:v>43010</c:v>
                </c:pt>
                <c:pt idx="341">
                  <c:v>43003</c:v>
                </c:pt>
                <c:pt idx="342">
                  <c:v>42996</c:v>
                </c:pt>
                <c:pt idx="343">
                  <c:v>42989</c:v>
                </c:pt>
                <c:pt idx="344">
                  <c:v>42982</c:v>
                </c:pt>
                <c:pt idx="345">
                  <c:v>42975</c:v>
                </c:pt>
                <c:pt idx="346">
                  <c:v>42968</c:v>
                </c:pt>
                <c:pt idx="347">
                  <c:v>42961</c:v>
                </c:pt>
                <c:pt idx="348">
                  <c:v>42954</c:v>
                </c:pt>
                <c:pt idx="349">
                  <c:v>42947</c:v>
                </c:pt>
                <c:pt idx="350">
                  <c:v>42940</c:v>
                </c:pt>
                <c:pt idx="351">
                  <c:v>42933</c:v>
                </c:pt>
                <c:pt idx="352">
                  <c:v>42926</c:v>
                </c:pt>
                <c:pt idx="353">
                  <c:v>42919</c:v>
                </c:pt>
                <c:pt idx="354">
                  <c:v>42912</c:v>
                </c:pt>
                <c:pt idx="355">
                  <c:v>42905</c:v>
                </c:pt>
                <c:pt idx="356">
                  <c:v>42898</c:v>
                </c:pt>
                <c:pt idx="357">
                  <c:v>42891</c:v>
                </c:pt>
                <c:pt idx="358">
                  <c:v>42884</c:v>
                </c:pt>
                <c:pt idx="359">
                  <c:v>42877</c:v>
                </c:pt>
                <c:pt idx="360">
                  <c:v>42870</c:v>
                </c:pt>
                <c:pt idx="361">
                  <c:v>42863</c:v>
                </c:pt>
                <c:pt idx="362">
                  <c:v>42856</c:v>
                </c:pt>
                <c:pt idx="363">
                  <c:v>42849</c:v>
                </c:pt>
                <c:pt idx="364">
                  <c:v>42842</c:v>
                </c:pt>
                <c:pt idx="365">
                  <c:v>42835</c:v>
                </c:pt>
                <c:pt idx="366">
                  <c:v>42828</c:v>
                </c:pt>
                <c:pt idx="367">
                  <c:v>42821</c:v>
                </c:pt>
                <c:pt idx="368">
                  <c:v>42814</c:v>
                </c:pt>
                <c:pt idx="369">
                  <c:v>42807</c:v>
                </c:pt>
                <c:pt idx="370">
                  <c:v>42800</c:v>
                </c:pt>
                <c:pt idx="371">
                  <c:v>42793</c:v>
                </c:pt>
                <c:pt idx="372">
                  <c:v>42786</c:v>
                </c:pt>
                <c:pt idx="373">
                  <c:v>42779</c:v>
                </c:pt>
                <c:pt idx="374">
                  <c:v>42772</c:v>
                </c:pt>
                <c:pt idx="375">
                  <c:v>42765</c:v>
                </c:pt>
                <c:pt idx="376">
                  <c:v>42758</c:v>
                </c:pt>
                <c:pt idx="377">
                  <c:v>42751</c:v>
                </c:pt>
                <c:pt idx="378">
                  <c:v>42744</c:v>
                </c:pt>
                <c:pt idx="379">
                  <c:v>42737</c:v>
                </c:pt>
                <c:pt idx="380">
                  <c:v>42730</c:v>
                </c:pt>
                <c:pt idx="381">
                  <c:v>42723</c:v>
                </c:pt>
                <c:pt idx="382">
                  <c:v>42716</c:v>
                </c:pt>
                <c:pt idx="383">
                  <c:v>42709</c:v>
                </c:pt>
                <c:pt idx="384">
                  <c:v>42702</c:v>
                </c:pt>
                <c:pt idx="385">
                  <c:v>42695</c:v>
                </c:pt>
                <c:pt idx="386">
                  <c:v>42688</c:v>
                </c:pt>
                <c:pt idx="387">
                  <c:v>42681</c:v>
                </c:pt>
                <c:pt idx="388">
                  <c:v>42674</c:v>
                </c:pt>
                <c:pt idx="389">
                  <c:v>42667</c:v>
                </c:pt>
                <c:pt idx="390">
                  <c:v>42660</c:v>
                </c:pt>
                <c:pt idx="391">
                  <c:v>42653</c:v>
                </c:pt>
                <c:pt idx="392">
                  <c:v>42646</c:v>
                </c:pt>
                <c:pt idx="393">
                  <c:v>42639</c:v>
                </c:pt>
                <c:pt idx="394">
                  <c:v>42632</c:v>
                </c:pt>
                <c:pt idx="395">
                  <c:v>42625</c:v>
                </c:pt>
                <c:pt idx="396">
                  <c:v>42618</c:v>
                </c:pt>
                <c:pt idx="397">
                  <c:v>42611</c:v>
                </c:pt>
                <c:pt idx="398">
                  <c:v>42604</c:v>
                </c:pt>
                <c:pt idx="399">
                  <c:v>42597</c:v>
                </c:pt>
                <c:pt idx="400">
                  <c:v>42590</c:v>
                </c:pt>
                <c:pt idx="401">
                  <c:v>42583</c:v>
                </c:pt>
                <c:pt idx="402">
                  <c:v>42576</c:v>
                </c:pt>
                <c:pt idx="403">
                  <c:v>42569</c:v>
                </c:pt>
                <c:pt idx="404">
                  <c:v>42562</c:v>
                </c:pt>
                <c:pt idx="405">
                  <c:v>42555</c:v>
                </c:pt>
                <c:pt idx="406">
                  <c:v>42548</c:v>
                </c:pt>
                <c:pt idx="407">
                  <c:v>42541</c:v>
                </c:pt>
                <c:pt idx="408">
                  <c:v>42534</c:v>
                </c:pt>
                <c:pt idx="409">
                  <c:v>42527</c:v>
                </c:pt>
                <c:pt idx="410">
                  <c:v>42520</c:v>
                </c:pt>
                <c:pt idx="411">
                  <c:v>42513</c:v>
                </c:pt>
                <c:pt idx="412">
                  <c:v>42506</c:v>
                </c:pt>
                <c:pt idx="413">
                  <c:v>42499</c:v>
                </c:pt>
                <c:pt idx="414">
                  <c:v>42492</c:v>
                </c:pt>
                <c:pt idx="415">
                  <c:v>42485</c:v>
                </c:pt>
                <c:pt idx="416">
                  <c:v>42478</c:v>
                </c:pt>
                <c:pt idx="417">
                  <c:v>42471</c:v>
                </c:pt>
                <c:pt idx="418">
                  <c:v>42464</c:v>
                </c:pt>
                <c:pt idx="419">
                  <c:v>42457</c:v>
                </c:pt>
                <c:pt idx="420">
                  <c:v>42450</c:v>
                </c:pt>
                <c:pt idx="421">
                  <c:v>42443</c:v>
                </c:pt>
                <c:pt idx="422">
                  <c:v>42436</c:v>
                </c:pt>
                <c:pt idx="423">
                  <c:v>42429</c:v>
                </c:pt>
                <c:pt idx="424">
                  <c:v>42422</c:v>
                </c:pt>
                <c:pt idx="425">
                  <c:v>42415</c:v>
                </c:pt>
                <c:pt idx="426">
                  <c:v>42408</c:v>
                </c:pt>
                <c:pt idx="427">
                  <c:v>42401</c:v>
                </c:pt>
                <c:pt idx="428">
                  <c:v>42394</c:v>
                </c:pt>
                <c:pt idx="429">
                  <c:v>42387</c:v>
                </c:pt>
                <c:pt idx="430">
                  <c:v>42380</c:v>
                </c:pt>
                <c:pt idx="431">
                  <c:v>42373</c:v>
                </c:pt>
                <c:pt idx="432">
                  <c:v>42366</c:v>
                </c:pt>
                <c:pt idx="433">
                  <c:v>42359</c:v>
                </c:pt>
                <c:pt idx="434">
                  <c:v>42352</c:v>
                </c:pt>
                <c:pt idx="435">
                  <c:v>42345</c:v>
                </c:pt>
                <c:pt idx="436">
                  <c:v>42338</c:v>
                </c:pt>
                <c:pt idx="437">
                  <c:v>42331</c:v>
                </c:pt>
                <c:pt idx="438">
                  <c:v>42324</c:v>
                </c:pt>
                <c:pt idx="439">
                  <c:v>42317</c:v>
                </c:pt>
                <c:pt idx="440">
                  <c:v>42310</c:v>
                </c:pt>
                <c:pt idx="441">
                  <c:v>42303</c:v>
                </c:pt>
                <c:pt idx="442">
                  <c:v>42296</c:v>
                </c:pt>
                <c:pt idx="443">
                  <c:v>42289</c:v>
                </c:pt>
                <c:pt idx="444">
                  <c:v>42282</c:v>
                </c:pt>
                <c:pt idx="445">
                  <c:v>42275</c:v>
                </c:pt>
                <c:pt idx="446">
                  <c:v>42268</c:v>
                </c:pt>
                <c:pt idx="447">
                  <c:v>42261</c:v>
                </c:pt>
                <c:pt idx="448">
                  <c:v>42254</c:v>
                </c:pt>
                <c:pt idx="449">
                  <c:v>42247</c:v>
                </c:pt>
                <c:pt idx="450">
                  <c:v>42240</c:v>
                </c:pt>
                <c:pt idx="451">
                  <c:v>42233</c:v>
                </c:pt>
                <c:pt idx="452">
                  <c:v>42226</c:v>
                </c:pt>
                <c:pt idx="453">
                  <c:v>42219</c:v>
                </c:pt>
                <c:pt idx="454">
                  <c:v>42212</c:v>
                </c:pt>
                <c:pt idx="455">
                  <c:v>42205</c:v>
                </c:pt>
                <c:pt idx="456">
                  <c:v>42198</c:v>
                </c:pt>
                <c:pt idx="457">
                  <c:v>42191</c:v>
                </c:pt>
                <c:pt idx="458">
                  <c:v>42184</c:v>
                </c:pt>
                <c:pt idx="459">
                  <c:v>42177</c:v>
                </c:pt>
                <c:pt idx="460">
                  <c:v>42170</c:v>
                </c:pt>
                <c:pt idx="461">
                  <c:v>42163</c:v>
                </c:pt>
                <c:pt idx="462">
                  <c:v>42156</c:v>
                </c:pt>
                <c:pt idx="463">
                  <c:v>42149</c:v>
                </c:pt>
                <c:pt idx="464">
                  <c:v>42142</c:v>
                </c:pt>
                <c:pt idx="465">
                  <c:v>42135</c:v>
                </c:pt>
                <c:pt idx="466">
                  <c:v>42128</c:v>
                </c:pt>
                <c:pt idx="467">
                  <c:v>42121</c:v>
                </c:pt>
                <c:pt idx="468">
                  <c:v>42114</c:v>
                </c:pt>
                <c:pt idx="469">
                  <c:v>42107</c:v>
                </c:pt>
                <c:pt idx="470">
                  <c:v>42100</c:v>
                </c:pt>
                <c:pt idx="471">
                  <c:v>42093</c:v>
                </c:pt>
                <c:pt idx="472">
                  <c:v>42086</c:v>
                </c:pt>
                <c:pt idx="473">
                  <c:v>42079</c:v>
                </c:pt>
                <c:pt idx="474">
                  <c:v>42072</c:v>
                </c:pt>
                <c:pt idx="475">
                  <c:v>42065</c:v>
                </c:pt>
                <c:pt idx="476">
                  <c:v>42058</c:v>
                </c:pt>
                <c:pt idx="477">
                  <c:v>42051</c:v>
                </c:pt>
                <c:pt idx="478">
                  <c:v>42044</c:v>
                </c:pt>
                <c:pt idx="479">
                  <c:v>42037</c:v>
                </c:pt>
                <c:pt idx="480">
                  <c:v>42030</c:v>
                </c:pt>
                <c:pt idx="481">
                  <c:v>42023</c:v>
                </c:pt>
                <c:pt idx="482">
                  <c:v>42016</c:v>
                </c:pt>
                <c:pt idx="483">
                  <c:v>42009</c:v>
                </c:pt>
                <c:pt idx="484">
                  <c:v>42002</c:v>
                </c:pt>
                <c:pt idx="485">
                  <c:v>41995</c:v>
                </c:pt>
                <c:pt idx="486">
                  <c:v>41988</c:v>
                </c:pt>
                <c:pt idx="487">
                  <c:v>41981</c:v>
                </c:pt>
                <c:pt idx="488">
                  <c:v>41974</c:v>
                </c:pt>
                <c:pt idx="489">
                  <c:v>41967</c:v>
                </c:pt>
                <c:pt idx="490">
                  <c:v>41960</c:v>
                </c:pt>
                <c:pt idx="491">
                  <c:v>41953</c:v>
                </c:pt>
                <c:pt idx="492">
                  <c:v>41946</c:v>
                </c:pt>
                <c:pt idx="493">
                  <c:v>41939</c:v>
                </c:pt>
                <c:pt idx="494">
                  <c:v>41932</c:v>
                </c:pt>
                <c:pt idx="495">
                  <c:v>41925</c:v>
                </c:pt>
                <c:pt idx="496">
                  <c:v>41918</c:v>
                </c:pt>
                <c:pt idx="497">
                  <c:v>41911</c:v>
                </c:pt>
                <c:pt idx="498">
                  <c:v>41904</c:v>
                </c:pt>
                <c:pt idx="499">
                  <c:v>41897</c:v>
                </c:pt>
                <c:pt idx="500">
                  <c:v>41890</c:v>
                </c:pt>
                <c:pt idx="501">
                  <c:v>41883</c:v>
                </c:pt>
                <c:pt idx="502">
                  <c:v>41876</c:v>
                </c:pt>
                <c:pt idx="503">
                  <c:v>41869</c:v>
                </c:pt>
                <c:pt idx="504">
                  <c:v>41862</c:v>
                </c:pt>
                <c:pt idx="505">
                  <c:v>41855</c:v>
                </c:pt>
                <c:pt idx="506">
                  <c:v>41848</c:v>
                </c:pt>
                <c:pt idx="507">
                  <c:v>41841</c:v>
                </c:pt>
                <c:pt idx="508">
                  <c:v>41834</c:v>
                </c:pt>
                <c:pt idx="509">
                  <c:v>41827</c:v>
                </c:pt>
                <c:pt idx="510">
                  <c:v>41820</c:v>
                </c:pt>
                <c:pt idx="511">
                  <c:v>41813</c:v>
                </c:pt>
                <c:pt idx="512">
                  <c:v>41806</c:v>
                </c:pt>
                <c:pt idx="513">
                  <c:v>41799</c:v>
                </c:pt>
                <c:pt idx="514">
                  <c:v>41792</c:v>
                </c:pt>
                <c:pt idx="515">
                  <c:v>41785</c:v>
                </c:pt>
                <c:pt idx="516">
                  <c:v>41778</c:v>
                </c:pt>
                <c:pt idx="517">
                  <c:v>41771</c:v>
                </c:pt>
                <c:pt idx="518">
                  <c:v>41764</c:v>
                </c:pt>
                <c:pt idx="519">
                  <c:v>41757</c:v>
                </c:pt>
                <c:pt idx="520">
                  <c:v>41750</c:v>
                </c:pt>
                <c:pt idx="521">
                  <c:v>41743</c:v>
                </c:pt>
                <c:pt idx="522">
                  <c:v>41736</c:v>
                </c:pt>
                <c:pt idx="523">
                  <c:v>41729</c:v>
                </c:pt>
                <c:pt idx="524">
                  <c:v>41722</c:v>
                </c:pt>
                <c:pt idx="525">
                  <c:v>41715</c:v>
                </c:pt>
                <c:pt idx="526">
                  <c:v>41708</c:v>
                </c:pt>
                <c:pt idx="527">
                  <c:v>41701</c:v>
                </c:pt>
                <c:pt idx="528">
                  <c:v>41694</c:v>
                </c:pt>
                <c:pt idx="529">
                  <c:v>41687</c:v>
                </c:pt>
                <c:pt idx="530">
                  <c:v>41680</c:v>
                </c:pt>
                <c:pt idx="531">
                  <c:v>41673</c:v>
                </c:pt>
                <c:pt idx="532">
                  <c:v>41666</c:v>
                </c:pt>
                <c:pt idx="533">
                  <c:v>41659</c:v>
                </c:pt>
                <c:pt idx="534">
                  <c:v>41652</c:v>
                </c:pt>
                <c:pt idx="535">
                  <c:v>41645</c:v>
                </c:pt>
                <c:pt idx="536">
                  <c:v>41638</c:v>
                </c:pt>
                <c:pt idx="537">
                  <c:v>41631</c:v>
                </c:pt>
                <c:pt idx="538">
                  <c:v>41624</c:v>
                </c:pt>
                <c:pt idx="539">
                  <c:v>41617</c:v>
                </c:pt>
                <c:pt idx="540">
                  <c:v>41610</c:v>
                </c:pt>
                <c:pt idx="541">
                  <c:v>41603</c:v>
                </c:pt>
                <c:pt idx="542">
                  <c:v>41596</c:v>
                </c:pt>
                <c:pt idx="543">
                  <c:v>41589</c:v>
                </c:pt>
                <c:pt idx="544">
                  <c:v>41582</c:v>
                </c:pt>
                <c:pt idx="545">
                  <c:v>41575</c:v>
                </c:pt>
                <c:pt idx="546">
                  <c:v>41568</c:v>
                </c:pt>
                <c:pt idx="547">
                  <c:v>41561</c:v>
                </c:pt>
                <c:pt idx="548">
                  <c:v>41554</c:v>
                </c:pt>
                <c:pt idx="549">
                  <c:v>41547</c:v>
                </c:pt>
                <c:pt idx="550">
                  <c:v>41540</c:v>
                </c:pt>
                <c:pt idx="551">
                  <c:v>41533</c:v>
                </c:pt>
                <c:pt idx="552">
                  <c:v>41526</c:v>
                </c:pt>
                <c:pt idx="553">
                  <c:v>41519</c:v>
                </c:pt>
                <c:pt idx="554">
                  <c:v>41512</c:v>
                </c:pt>
                <c:pt idx="555">
                  <c:v>41505</c:v>
                </c:pt>
                <c:pt idx="556">
                  <c:v>41498</c:v>
                </c:pt>
                <c:pt idx="557">
                  <c:v>41491</c:v>
                </c:pt>
                <c:pt idx="558">
                  <c:v>41484</c:v>
                </c:pt>
                <c:pt idx="559">
                  <c:v>41477</c:v>
                </c:pt>
                <c:pt idx="560">
                  <c:v>41470</c:v>
                </c:pt>
                <c:pt idx="561">
                  <c:v>41463</c:v>
                </c:pt>
                <c:pt idx="562">
                  <c:v>41456</c:v>
                </c:pt>
                <c:pt idx="563">
                  <c:v>41449</c:v>
                </c:pt>
                <c:pt idx="564">
                  <c:v>41442</c:v>
                </c:pt>
                <c:pt idx="565">
                  <c:v>41435</c:v>
                </c:pt>
                <c:pt idx="566">
                  <c:v>41428</c:v>
                </c:pt>
                <c:pt idx="567">
                  <c:v>41421</c:v>
                </c:pt>
                <c:pt idx="568">
                  <c:v>41414</c:v>
                </c:pt>
                <c:pt idx="569">
                  <c:v>41407</c:v>
                </c:pt>
                <c:pt idx="570">
                  <c:v>41400</c:v>
                </c:pt>
                <c:pt idx="571">
                  <c:v>41393</c:v>
                </c:pt>
                <c:pt idx="572">
                  <c:v>41386</c:v>
                </c:pt>
                <c:pt idx="573">
                  <c:v>41379</c:v>
                </c:pt>
                <c:pt idx="574">
                  <c:v>41372</c:v>
                </c:pt>
                <c:pt idx="575">
                  <c:v>41365</c:v>
                </c:pt>
                <c:pt idx="576">
                  <c:v>41358</c:v>
                </c:pt>
                <c:pt idx="577">
                  <c:v>41351</c:v>
                </c:pt>
                <c:pt idx="578">
                  <c:v>41344</c:v>
                </c:pt>
                <c:pt idx="579">
                  <c:v>41337</c:v>
                </c:pt>
                <c:pt idx="580">
                  <c:v>41330</c:v>
                </c:pt>
                <c:pt idx="581">
                  <c:v>41323</c:v>
                </c:pt>
                <c:pt idx="582">
                  <c:v>41316</c:v>
                </c:pt>
                <c:pt idx="583">
                  <c:v>41309</c:v>
                </c:pt>
                <c:pt idx="584">
                  <c:v>41302</c:v>
                </c:pt>
                <c:pt idx="585">
                  <c:v>41295</c:v>
                </c:pt>
                <c:pt idx="586">
                  <c:v>41288</c:v>
                </c:pt>
                <c:pt idx="587">
                  <c:v>41281</c:v>
                </c:pt>
                <c:pt idx="588">
                  <c:v>41274</c:v>
                </c:pt>
                <c:pt idx="589">
                  <c:v>41267</c:v>
                </c:pt>
                <c:pt idx="590">
                  <c:v>41260</c:v>
                </c:pt>
                <c:pt idx="591">
                  <c:v>41253</c:v>
                </c:pt>
                <c:pt idx="592">
                  <c:v>41246</c:v>
                </c:pt>
                <c:pt idx="593">
                  <c:v>41239</c:v>
                </c:pt>
                <c:pt idx="594">
                  <c:v>41232</c:v>
                </c:pt>
                <c:pt idx="595">
                  <c:v>41225</c:v>
                </c:pt>
                <c:pt idx="596">
                  <c:v>41218</c:v>
                </c:pt>
                <c:pt idx="597">
                  <c:v>41211</c:v>
                </c:pt>
                <c:pt idx="598">
                  <c:v>41204</c:v>
                </c:pt>
                <c:pt idx="599">
                  <c:v>41197</c:v>
                </c:pt>
                <c:pt idx="600">
                  <c:v>41190</c:v>
                </c:pt>
                <c:pt idx="601">
                  <c:v>41183</c:v>
                </c:pt>
                <c:pt idx="602">
                  <c:v>41176</c:v>
                </c:pt>
                <c:pt idx="603">
                  <c:v>41169</c:v>
                </c:pt>
                <c:pt idx="604">
                  <c:v>41162</c:v>
                </c:pt>
                <c:pt idx="605">
                  <c:v>41155</c:v>
                </c:pt>
                <c:pt idx="606">
                  <c:v>41148</c:v>
                </c:pt>
                <c:pt idx="607">
                  <c:v>41141</c:v>
                </c:pt>
                <c:pt idx="608">
                  <c:v>41134</c:v>
                </c:pt>
                <c:pt idx="609">
                  <c:v>41127</c:v>
                </c:pt>
                <c:pt idx="610">
                  <c:v>41120</c:v>
                </c:pt>
                <c:pt idx="611">
                  <c:v>41113</c:v>
                </c:pt>
                <c:pt idx="612">
                  <c:v>41106</c:v>
                </c:pt>
                <c:pt idx="613">
                  <c:v>41099</c:v>
                </c:pt>
                <c:pt idx="614">
                  <c:v>41092</c:v>
                </c:pt>
                <c:pt idx="615">
                  <c:v>41085</c:v>
                </c:pt>
                <c:pt idx="616">
                  <c:v>41078</c:v>
                </c:pt>
                <c:pt idx="617">
                  <c:v>41071</c:v>
                </c:pt>
                <c:pt idx="618">
                  <c:v>41064</c:v>
                </c:pt>
                <c:pt idx="619">
                  <c:v>41057</c:v>
                </c:pt>
                <c:pt idx="620">
                  <c:v>41050</c:v>
                </c:pt>
                <c:pt idx="621">
                  <c:v>41043</c:v>
                </c:pt>
                <c:pt idx="622">
                  <c:v>41036</c:v>
                </c:pt>
                <c:pt idx="623">
                  <c:v>41029</c:v>
                </c:pt>
                <c:pt idx="624">
                  <c:v>41022</c:v>
                </c:pt>
                <c:pt idx="625">
                  <c:v>41015</c:v>
                </c:pt>
                <c:pt idx="626">
                  <c:v>41008</c:v>
                </c:pt>
                <c:pt idx="627">
                  <c:v>41001</c:v>
                </c:pt>
                <c:pt idx="628">
                  <c:v>40994</c:v>
                </c:pt>
                <c:pt idx="629">
                  <c:v>40987</c:v>
                </c:pt>
                <c:pt idx="630">
                  <c:v>40980</c:v>
                </c:pt>
                <c:pt idx="631">
                  <c:v>40973</c:v>
                </c:pt>
                <c:pt idx="632">
                  <c:v>40966</c:v>
                </c:pt>
                <c:pt idx="633">
                  <c:v>40959</c:v>
                </c:pt>
                <c:pt idx="634">
                  <c:v>40952</c:v>
                </c:pt>
                <c:pt idx="635">
                  <c:v>40945</c:v>
                </c:pt>
                <c:pt idx="636">
                  <c:v>40938</c:v>
                </c:pt>
                <c:pt idx="637">
                  <c:v>40931</c:v>
                </c:pt>
                <c:pt idx="638">
                  <c:v>40924</c:v>
                </c:pt>
                <c:pt idx="639">
                  <c:v>40917</c:v>
                </c:pt>
                <c:pt idx="640">
                  <c:v>40910</c:v>
                </c:pt>
                <c:pt idx="641">
                  <c:v>40903</c:v>
                </c:pt>
                <c:pt idx="642">
                  <c:v>40896</c:v>
                </c:pt>
                <c:pt idx="643">
                  <c:v>40889</c:v>
                </c:pt>
                <c:pt idx="644">
                  <c:v>40882</c:v>
                </c:pt>
                <c:pt idx="645">
                  <c:v>40875</c:v>
                </c:pt>
                <c:pt idx="646">
                  <c:v>40868</c:v>
                </c:pt>
                <c:pt idx="647">
                  <c:v>40861</c:v>
                </c:pt>
                <c:pt idx="648">
                  <c:v>40854</c:v>
                </c:pt>
                <c:pt idx="649">
                  <c:v>40847</c:v>
                </c:pt>
                <c:pt idx="650">
                  <c:v>40840</c:v>
                </c:pt>
                <c:pt idx="651">
                  <c:v>40833</c:v>
                </c:pt>
                <c:pt idx="652">
                  <c:v>40826</c:v>
                </c:pt>
                <c:pt idx="653">
                  <c:v>40819</c:v>
                </c:pt>
                <c:pt idx="654">
                  <c:v>40812</c:v>
                </c:pt>
                <c:pt idx="655">
                  <c:v>40805</c:v>
                </c:pt>
                <c:pt idx="656">
                  <c:v>40798</c:v>
                </c:pt>
                <c:pt idx="657">
                  <c:v>40791</c:v>
                </c:pt>
                <c:pt idx="658">
                  <c:v>40784</c:v>
                </c:pt>
                <c:pt idx="659">
                  <c:v>40777</c:v>
                </c:pt>
                <c:pt idx="660">
                  <c:v>40770</c:v>
                </c:pt>
                <c:pt idx="661">
                  <c:v>40763</c:v>
                </c:pt>
                <c:pt idx="662">
                  <c:v>40756</c:v>
                </c:pt>
                <c:pt idx="663">
                  <c:v>40749</c:v>
                </c:pt>
                <c:pt idx="664">
                  <c:v>40742</c:v>
                </c:pt>
                <c:pt idx="665">
                  <c:v>40735</c:v>
                </c:pt>
                <c:pt idx="666">
                  <c:v>40728</c:v>
                </c:pt>
                <c:pt idx="667">
                  <c:v>40721</c:v>
                </c:pt>
                <c:pt idx="668">
                  <c:v>40714</c:v>
                </c:pt>
                <c:pt idx="669">
                  <c:v>40707</c:v>
                </c:pt>
                <c:pt idx="670">
                  <c:v>40700</c:v>
                </c:pt>
                <c:pt idx="671">
                  <c:v>40693</c:v>
                </c:pt>
                <c:pt idx="672">
                  <c:v>40686</c:v>
                </c:pt>
                <c:pt idx="673">
                  <c:v>40679</c:v>
                </c:pt>
                <c:pt idx="674">
                  <c:v>40672</c:v>
                </c:pt>
                <c:pt idx="675">
                  <c:v>40665</c:v>
                </c:pt>
                <c:pt idx="676">
                  <c:v>40658</c:v>
                </c:pt>
                <c:pt idx="677">
                  <c:v>40651</c:v>
                </c:pt>
                <c:pt idx="678">
                  <c:v>40644</c:v>
                </c:pt>
                <c:pt idx="679">
                  <c:v>40637</c:v>
                </c:pt>
                <c:pt idx="680">
                  <c:v>40630</c:v>
                </c:pt>
                <c:pt idx="681">
                  <c:v>40623</c:v>
                </c:pt>
                <c:pt idx="682">
                  <c:v>40616</c:v>
                </c:pt>
                <c:pt idx="683">
                  <c:v>40609</c:v>
                </c:pt>
                <c:pt idx="684">
                  <c:v>40602</c:v>
                </c:pt>
                <c:pt idx="685">
                  <c:v>40595</c:v>
                </c:pt>
                <c:pt idx="686">
                  <c:v>40588</c:v>
                </c:pt>
                <c:pt idx="687">
                  <c:v>40581</c:v>
                </c:pt>
                <c:pt idx="688">
                  <c:v>40574</c:v>
                </c:pt>
                <c:pt idx="689">
                  <c:v>40567</c:v>
                </c:pt>
                <c:pt idx="690">
                  <c:v>40560</c:v>
                </c:pt>
                <c:pt idx="691">
                  <c:v>40553</c:v>
                </c:pt>
                <c:pt idx="692">
                  <c:v>40546</c:v>
                </c:pt>
                <c:pt idx="693">
                  <c:v>40539</c:v>
                </c:pt>
                <c:pt idx="694">
                  <c:v>40532</c:v>
                </c:pt>
                <c:pt idx="695">
                  <c:v>40525</c:v>
                </c:pt>
                <c:pt idx="696">
                  <c:v>40518</c:v>
                </c:pt>
                <c:pt idx="697">
                  <c:v>40511</c:v>
                </c:pt>
                <c:pt idx="698">
                  <c:v>40504</c:v>
                </c:pt>
                <c:pt idx="699">
                  <c:v>40497</c:v>
                </c:pt>
                <c:pt idx="700">
                  <c:v>40490</c:v>
                </c:pt>
                <c:pt idx="701">
                  <c:v>40483</c:v>
                </c:pt>
                <c:pt idx="702">
                  <c:v>40476</c:v>
                </c:pt>
                <c:pt idx="703">
                  <c:v>40469</c:v>
                </c:pt>
                <c:pt idx="704">
                  <c:v>40462</c:v>
                </c:pt>
                <c:pt idx="705">
                  <c:v>40455</c:v>
                </c:pt>
                <c:pt idx="706">
                  <c:v>40448</c:v>
                </c:pt>
                <c:pt idx="707">
                  <c:v>40441</c:v>
                </c:pt>
                <c:pt idx="708">
                  <c:v>40434</c:v>
                </c:pt>
                <c:pt idx="709">
                  <c:v>40427</c:v>
                </c:pt>
                <c:pt idx="710">
                  <c:v>40420</c:v>
                </c:pt>
                <c:pt idx="711">
                  <c:v>40413</c:v>
                </c:pt>
                <c:pt idx="712">
                  <c:v>40406</c:v>
                </c:pt>
                <c:pt idx="713">
                  <c:v>40399</c:v>
                </c:pt>
                <c:pt idx="714">
                  <c:v>40392</c:v>
                </c:pt>
                <c:pt idx="715">
                  <c:v>40385</c:v>
                </c:pt>
                <c:pt idx="716">
                  <c:v>40378</c:v>
                </c:pt>
                <c:pt idx="717">
                  <c:v>40371</c:v>
                </c:pt>
                <c:pt idx="718">
                  <c:v>40364</c:v>
                </c:pt>
                <c:pt idx="719">
                  <c:v>40357</c:v>
                </c:pt>
                <c:pt idx="720">
                  <c:v>40350</c:v>
                </c:pt>
                <c:pt idx="721">
                  <c:v>40343</c:v>
                </c:pt>
                <c:pt idx="722">
                  <c:v>40336</c:v>
                </c:pt>
                <c:pt idx="723">
                  <c:v>40329</c:v>
                </c:pt>
                <c:pt idx="724">
                  <c:v>40322</c:v>
                </c:pt>
                <c:pt idx="725">
                  <c:v>40315</c:v>
                </c:pt>
                <c:pt idx="726">
                  <c:v>40308</c:v>
                </c:pt>
                <c:pt idx="727">
                  <c:v>40301</c:v>
                </c:pt>
                <c:pt idx="728">
                  <c:v>40294</c:v>
                </c:pt>
                <c:pt idx="729">
                  <c:v>40287</c:v>
                </c:pt>
                <c:pt idx="730">
                  <c:v>40280</c:v>
                </c:pt>
                <c:pt idx="731">
                  <c:v>40273</c:v>
                </c:pt>
                <c:pt idx="732">
                  <c:v>40266</c:v>
                </c:pt>
                <c:pt idx="733">
                  <c:v>40259</c:v>
                </c:pt>
                <c:pt idx="734">
                  <c:v>40252</c:v>
                </c:pt>
                <c:pt idx="735">
                  <c:v>40245</c:v>
                </c:pt>
                <c:pt idx="736">
                  <c:v>40238</c:v>
                </c:pt>
                <c:pt idx="737">
                  <c:v>40231</c:v>
                </c:pt>
                <c:pt idx="738">
                  <c:v>40224</c:v>
                </c:pt>
                <c:pt idx="739">
                  <c:v>40217</c:v>
                </c:pt>
                <c:pt idx="740">
                  <c:v>40210</c:v>
                </c:pt>
                <c:pt idx="741">
                  <c:v>40203</c:v>
                </c:pt>
                <c:pt idx="742">
                  <c:v>40196</c:v>
                </c:pt>
                <c:pt idx="743">
                  <c:v>40189</c:v>
                </c:pt>
                <c:pt idx="744">
                  <c:v>40182</c:v>
                </c:pt>
                <c:pt idx="745">
                  <c:v>40175</c:v>
                </c:pt>
                <c:pt idx="746">
                  <c:v>40168</c:v>
                </c:pt>
                <c:pt idx="747">
                  <c:v>40161</c:v>
                </c:pt>
                <c:pt idx="748">
                  <c:v>40154</c:v>
                </c:pt>
                <c:pt idx="749">
                  <c:v>40147</c:v>
                </c:pt>
                <c:pt idx="750">
                  <c:v>40140</c:v>
                </c:pt>
                <c:pt idx="751">
                  <c:v>40133</c:v>
                </c:pt>
                <c:pt idx="752">
                  <c:v>40126</c:v>
                </c:pt>
                <c:pt idx="753">
                  <c:v>40119</c:v>
                </c:pt>
                <c:pt idx="754">
                  <c:v>40112</c:v>
                </c:pt>
                <c:pt idx="755">
                  <c:v>40105</c:v>
                </c:pt>
                <c:pt idx="756">
                  <c:v>40098</c:v>
                </c:pt>
                <c:pt idx="757">
                  <c:v>40091</c:v>
                </c:pt>
                <c:pt idx="758">
                  <c:v>40084</c:v>
                </c:pt>
                <c:pt idx="759">
                  <c:v>40077</c:v>
                </c:pt>
                <c:pt idx="760">
                  <c:v>40070</c:v>
                </c:pt>
                <c:pt idx="761">
                  <c:v>40063</c:v>
                </c:pt>
                <c:pt idx="762">
                  <c:v>40056</c:v>
                </c:pt>
                <c:pt idx="763">
                  <c:v>40049</c:v>
                </c:pt>
                <c:pt idx="764">
                  <c:v>40042</c:v>
                </c:pt>
                <c:pt idx="765">
                  <c:v>40035</c:v>
                </c:pt>
                <c:pt idx="766">
                  <c:v>40028</c:v>
                </c:pt>
                <c:pt idx="767">
                  <c:v>40021</c:v>
                </c:pt>
                <c:pt idx="768">
                  <c:v>40014</c:v>
                </c:pt>
                <c:pt idx="769">
                  <c:v>40007</c:v>
                </c:pt>
                <c:pt idx="770">
                  <c:v>40000</c:v>
                </c:pt>
                <c:pt idx="771">
                  <c:v>39993</c:v>
                </c:pt>
                <c:pt idx="772">
                  <c:v>39986</c:v>
                </c:pt>
                <c:pt idx="773">
                  <c:v>39979</c:v>
                </c:pt>
                <c:pt idx="774">
                  <c:v>39972</c:v>
                </c:pt>
                <c:pt idx="775">
                  <c:v>39965</c:v>
                </c:pt>
                <c:pt idx="776">
                  <c:v>39958</c:v>
                </c:pt>
                <c:pt idx="777">
                  <c:v>39951</c:v>
                </c:pt>
                <c:pt idx="778">
                  <c:v>39944</c:v>
                </c:pt>
                <c:pt idx="779">
                  <c:v>39937</c:v>
                </c:pt>
                <c:pt idx="780">
                  <c:v>39930</c:v>
                </c:pt>
                <c:pt idx="781">
                  <c:v>39923</c:v>
                </c:pt>
                <c:pt idx="782">
                  <c:v>39916</c:v>
                </c:pt>
                <c:pt idx="783">
                  <c:v>39909</c:v>
                </c:pt>
                <c:pt idx="784">
                  <c:v>39902</c:v>
                </c:pt>
                <c:pt idx="785">
                  <c:v>39895</c:v>
                </c:pt>
                <c:pt idx="786">
                  <c:v>39888</c:v>
                </c:pt>
                <c:pt idx="787">
                  <c:v>39881</c:v>
                </c:pt>
                <c:pt idx="788">
                  <c:v>39874</c:v>
                </c:pt>
                <c:pt idx="789">
                  <c:v>39867</c:v>
                </c:pt>
                <c:pt idx="790">
                  <c:v>39860</c:v>
                </c:pt>
                <c:pt idx="791">
                  <c:v>39853</c:v>
                </c:pt>
                <c:pt idx="792">
                  <c:v>39846</c:v>
                </c:pt>
                <c:pt idx="793">
                  <c:v>39839</c:v>
                </c:pt>
                <c:pt idx="794">
                  <c:v>39832</c:v>
                </c:pt>
                <c:pt idx="795">
                  <c:v>39825</c:v>
                </c:pt>
                <c:pt idx="796">
                  <c:v>39818</c:v>
                </c:pt>
                <c:pt idx="797">
                  <c:v>39811</c:v>
                </c:pt>
                <c:pt idx="798">
                  <c:v>39804</c:v>
                </c:pt>
                <c:pt idx="799">
                  <c:v>39797</c:v>
                </c:pt>
                <c:pt idx="800">
                  <c:v>39790</c:v>
                </c:pt>
                <c:pt idx="801">
                  <c:v>39783</c:v>
                </c:pt>
                <c:pt idx="802">
                  <c:v>39776</c:v>
                </c:pt>
                <c:pt idx="803">
                  <c:v>39769</c:v>
                </c:pt>
                <c:pt idx="804">
                  <c:v>39762</c:v>
                </c:pt>
                <c:pt idx="805">
                  <c:v>39755</c:v>
                </c:pt>
                <c:pt idx="806">
                  <c:v>39748</c:v>
                </c:pt>
                <c:pt idx="807">
                  <c:v>39741</c:v>
                </c:pt>
                <c:pt idx="808">
                  <c:v>39734</c:v>
                </c:pt>
                <c:pt idx="809">
                  <c:v>39727</c:v>
                </c:pt>
                <c:pt idx="810">
                  <c:v>39720</c:v>
                </c:pt>
                <c:pt idx="811">
                  <c:v>39713</c:v>
                </c:pt>
                <c:pt idx="812">
                  <c:v>39706</c:v>
                </c:pt>
                <c:pt idx="813">
                  <c:v>39699</c:v>
                </c:pt>
                <c:pt idx="814">
                  <c:v>39692</c:v>
                </c:pt>
                <c:pt idx="815">
                  <c:v>39685</c:v>
                </c:pt>
                <c:pt idx="816">
                  <c:v>39678</c:v>
                </c:pt>
                <c:pt idx="817">
                  <c:v>39671</c:v>
                </c:pt>
                <c:pt idx="818">
                  <c:v>39664</c:v>
                </c:pt>
                <c:pt idx="819">
                  <c:v>39657</c:v>
                </c:pt>
                <c:pt idx="820">
                  <c:v>39650</c:v>
                </c:pt>
                <c:pt idx="821">
                  <c:v>39643</c:v>
                </c:pt>
                <c:pt idx="822">
                  <c:v>39636</c:v>
                </c:pt>
                <c:pt idx="823">
                  <c:v>39629</c:v>
                </c:pt>
                <c:pt idx="824">
                  <c:v>39622</c:v>
                </c:pt>
                <c:pt idx="825">
                  <c:v>39615</c:v>
                </c:pt>
                <c:pt idx="826">
                  <c:v>39608</c:v>
                </c:pt>
                <c:pt idx="827">
                  <c:v>39601</c:v>
                </c:pt>
                <c:pt idx="828">
                  <c:v>39594</c:v>
                </c:pt>
                <c:pt idx="829">
                  <c:v>39587</c:v>
                </c:pt>
                <c:pt idx="830">
                  <c:v>39580</c:v>
                </c:pt>
                <c:pt idx="831">
                  <c:v>39573</c:v>
                </c:pt>
                <c:pt idx="832">
                  <c:v>39566</c:v>
                </c:pt>
                <c:pt idx="833">
                  <c:v>39559</c:v>
                </c:pt>
                <c:pt idx="834">
                  <c:v>39552</c:v>
                </c:pt>
                <c:pt idx="835">
                  <c:v>39545</c:v>
                </c:pt>
                <c:pt idx="836">
                  <c:v>39538</c:v>
                </c:pt>
                <c:pt idx="837">
                  <c:v>39531</c:v>
                </c:pt>
                <c:pt idx="838">
                  <c:v>39524</c:v>
                </c:pt>
                <c:pt idx="839">
                  <c:v>39517</c:v>
                </c:pt>
                <c:pt idx="840">
                  <c:v>39510</c:v>
                </c:pt>
                <c:pt idx="841">
                  <c:v>39503</c:v>
                </c:pt>
                <c:pt idx="842">
                  <c:v>39496</c:v>
                </c:pt>
                <c:pt idx="843">
                  <c:v>39489</c:v>
                </c:pt>
                <c:pt idx="844">
                  <c:v>39482</c:v>
                </c:pt>
                <c:pt idx="845">
                  <c:v>39475</c:v>
                </c:pt>
                <c:pt idx="846">
                  <c:v>39468</c:v>
                </c:pt>
                <c:pt idx="847">
                  <c:v>39461</c:v>
                </c:pt>
                <c:pt idx="848">
                  <c:v>39454</c:v>
                </c:pt>
                <c:pt idx="849">
                  <c:v>39447</c:v>
                </c:pt>
                <c:pt idx="850">
                  <c:v>39440</c:v>
                </c:pt>
                <c:pt idx="851">
                  <c:v>39433</c:v>
                </c:pt>
                <c:pt idx="852">
                  <c:v>39426</c:v>
                </c:pt>
                <c:pt idx="853">
                  <c:v>39419</c:v>
                </c:pt>
                <c:pt idx="854">
                  <c:v>39412</c:v>
                </c:pt>
                <c:pt idx="855">
                  <c:v>39405</c:v>
                </c:pt>
                <c:pt idx="856">
                  <c:v>39398</c:v>
                </c:pt>
                <c:pt idx="857">
                  <c:v>39391</c:v>
                </c:pt>
                <c:pt idx="858">
                  <c:v>39384</c:v>
                </c:pt>
                <c:pt idx="859">
                  <c:v>39377</c:v>
                </c:pt>
                <c:pt idx="860">
                  <c:v>39370</c:v>
                </c:pt>
                <c:pt idx="861">
                  <c:v>39363</c:v>
                </c:pt>
                <c:pt idx="862">
                  <c:v>39356</c:v>
                </c:pt>
                <c:pt idx="863">
                  <c:v>39349</c:v>
                </c:pt>
                <c:pt idx="864">
                  <c:v>39342</c:v>
                </c:pt>
                <c:pt idx="865">
                  <c:v>39335</c:v>
                </c:pt>
                <c:pt idx="866">
                  <c:v>39328</c:v>
                </c:pt>
                <c:pt idx="867">
                  <c:v>39321</c:v>
                </c:pt>
                <c:pt idx="868">
                  <c:v>39314</c:v>
                </c:pt>
                <c:pt idx="869">
                  <c:v>39307</c:v>
                </c:pt>
                <c:pt idx="870">
                  <c:v>39300</c:v>
                </c:pt>
                <c:pt idx="871">
                  <c:v>39293</c:v>
                </c:pt>
                <c:pt idx="872">
                  <c:v>39286</c:v>
                </c:pt>
                <c:pt idx="873">
                  <c:v>39279</c:v>
                </c:pt>
                <c:pt idx="874">
                  <c:v>39272</c:v>
                </c:pt>
                <c:pt idx="875">
                  <c:v>39265</c:v>
                </c:pt>
                <c:pt idx="876">
                  <c:v>39258</c:v>
                </c:pt>
                <c:pt idx="877">
                  <c:v>39251</c:v>
                </c:pt>
                <c:pt idx="878">
                  <c:v>39244</c:v>
                </c:pt>
                <c:pt idx="879">
                  <c:v>39237</c:v>
                </c:pt>
                <c:pt idx="880">
                  <c:v>39230</c:v>
                </c:pt>
                <c:pt idx="881">
                  <c:v>39223</c:v>
                </c:pt>
                <c:pt idx="882">
                  <c:v>39216</c:v>
                </c:pt>
                <c:pt idx="883">
                  <c:v>39209</c:v>
                </c:pt>
                <c:pt idx="884">
                  <c:v>39202</c:v>
                </c:pt>
                <c:pt idx="885">
                  <c:v>39195</c:v>
                </c:pt>
                <c:pt idx="886">
                  <c:v>39188</c:v>
                </c:pt>
                <c:pt idx="887">
                  <c:v>39181</c:v>
                </c:pt>
                <c:pt idx="888">
                  <c:v>39174</c:v>
                </c:pt>
                <c:pt idx="889">
                  <c:v>39167</c:v>
                </c:pt>
                <c:pt idx="890">
                  <c:v>39160</c:v>
                </c:pt>
                <c:pt idx="891">
                  <c:v>39153</c:v>
                </c:pt>
                <c:pt idx="892">
                  <c:v>39146</c:v>
                </c:pt>
                <c:pt idx="893">
                  <c:v>39139</c:v>
                </c:pt>
                <c:pt idx="894">
                  <c:v>39132</c:v>
                </c:pt>
                <c:pt idx="895">
                  <c:v>39125</c:v>
                </c:pt>
                <c:pt idx="896">
                  <c:v>39118</c:v>
                </c:pt>
                <c:pt idx="897">
                  <c:v>39111</c:v>
                </c:pt>
                <c:pt idx="898">
                  <c:v>39104</c:v>
                </c:pt>
                <c:pt idx="899">
                  <c:v>39097</c:v>
                </c:pt>
                <c:pt idx="900">
                  <c:v>39090</c:v>
                </c:pt>
                <c:pt idx="901">
                  <c:v>39083</c:v>
                </c:pt>
                <c:pt idx="902">
                  <c:v>39076</c:v>
                </c:pt>
                <c:pt idx="903">
                  <c:v>39069</c:v>
                </c:pt>
                <c:pt idx="904">
                  <c:v>39062</c:v>
                </c:pt>
                <c:pt idx="905">
                  <c:v>39055</c:v>
                </c:pt>
                <c:pt idx="906">
                  <c:v>39048</c:v>
                </c:pt>
                <c:pt idx="907">
                  <c:v>39041</c:v>
                </c:pt>
                <c:pt idx="908">
                  <c:v>39034</c:v>
                </c:pt>
                <c:pt idx="909">
                  <c:v>39027</c:v>
                </c:pt>
                <c:pt idx="910">
                  <c:v>39020</c:v>
                </c:pt>
                <c:pt idx="911">
                  <c:v>39013</c:v>
                </c:pt>
                <c:pt idx="912">
                  <c:v>39006</c:v>
                </c:pt>
                <c:pt idx="913">
                  <c:v>38999</c:v>
                </c:pt>
                <c:pt idx="914">
                  <c:v>38992</c:v>
                </c:pt>
                <c:pt idx="915">
                  <c:v>38985</c:v>
                </c:pt>
                <c:pt idx="916">
                  <c:v>38978</c:v>
                </c:pt>
                <c:pt idx="917">
                  <c:v>38971</c:v>
                </c:pt>
                <c:pt idx="918">
                  <c:v>38964</c:v>
                </c:pt>
                <c:pt idx="919">
                  <c:v>38957</c:v>
                </c:pt>
                <c:pt idx="920">
                  <c:v>38950</c:v>
                </c:pt>
                <c:pt idx="921">
                  <c:v>38943</c:v>
                </c:pt>
                <c:pt idx="922">
                  <c:v>38936</c:v>
                </c:pt>
                <c:pt idx="923">
                  <c:v>38929</c:v>
                </c:pt>
                <c:pt idx="924">
                  <c:v>38922</c:v>
                </c:pt>
                <c:pt idx="925">
                  <c:v>38915</c:v>
                </c:pt>
                <c:pt idx="926">
                  <c:v>38908</c:v>
                </c:pt>
                <c:pt idx="927">
                  <c:v>38901</c:v>
                </c:pt>
                <c:pt idx="928">
                  <c:v>38894</c:v>
                </c:pt>
                <c:pt idx="929">
                  <c:v>38887</c:v>
                </c:pt>
                <c:pt idx="930">
                  <c:v>38880</c:v>
                </c:pt>
                <c:pt idx="931">
                  <c:v>38873</c:v>
                </c:pt>
                <c:pt idx="932">
                  <c:v>38866</c:v>
                </c:pt>
                <c:pt idx="933">
                  <c:v>38859</c:v>
                </c:pt>
                <c:pt idx="934">
                  <c:v>38852</c:v>
                </c:pt>
                <c:pt idx="935">
                  <c:v>38845</c:v>
                </c:pt>
                <c:pt idx="936">
                  <c:v>38838</c:v>
                </c:pt>
                <c:pt idx="937">
                  <c:v>38831</c:v>
                </c:pt>
                <c:pt idx="938">
                  <c:v>38824</c:v>
                </c:pt>
                <c:pt idx="939">
                  <c:v>38817</c:v>
                </c:pt>
                <c:pt idx="940">
                  <c:v>38810</c:v>
                </c:pt>
                <c:pt idx="941">
                  <c:v>38803</c:v>
                </c:pt>
                <c:pt idx="942">
                  <c:v>38796</c:v>
                </c:pt>
                <c:pt idx="943">
                  <c:v>38789</c:v>
                </c:pt>
                <c:pt idx="944">
                  <c:v>38782</c:v>
                </c:pt>
                <c:pt idx="945">
                  <c:v>38775</c:v>
                </c:pt>
                <c:pt idx="946">
                  <c:v>38768</c:v>
                </c:pt>
                <c:pt idx="947">
                  <c:v>38761</c:v>
                </c:pt>
                <c:pt idx="948">
                  <c:v>38754</c:v>
                </c:pt>
                <c:pt idx="949">
                  <c:v>38747</c:v>
                </c:pt>
                <c:pt idx="950">
                  <c:v>38740</c:v>
                </c:pt>
                <c:pt idx="951">
                  <c:v>38733</c:v>
                </c:pt>
                <c:pt idx="952">
                  <c:v>38726</c:v>
                </c:pt>
                <c:pt idx="953">
                  <c:v>38719</c:v>
                </c:pt>
                <c:pt idx="954">
                  <c:v>38712</c:v>
                </c:pt>
                <c:pt idx="955">
                  <c:v>38705</c:v>
                </c:pt>
                <c:pt idx="956">
                  <c:v>38698</c:v>
                </c:pt>
                <c:pt idx="957">
                  <c:v>38691</c:v>
                </c:pt>
                <c:pt idx="958">
                  <c:v>38684</c:v>
                </c:pt>
                <c:pt idx="959">
                  <c:v>38677</c:v>
                </c:pt>
                <c:pt idx="960">
                  <c:v>38670</c:v>
                </c:pt>
                <c:pt idx="961">
                  <c:v>38663</c:v>
                </c:pt>
                <c:pt idx="962">
                  <c:v>38656</c:v>
                </c:pt>
                <c:pt idx="963">
                  <c:v>38649</c:v>
                </c:pt>
                <c:pt idx="964">
                  <c:v>38642</c:v>
                </c:pt>
                <c:pt idx="965">
                  <c:v>38635</c:v>
                </c:pt>
                <c:pt idx="966">
                  <c:v>38628</c:v>
                </c:pt>
                <c:pt idx="967">
                  <c:v>38621</c:v>
                </c:pt>
                <c:pt idx="968">
                  <c:v>38614</c:v>
                </c:pt>
                <c:pt idx="969">
                  <c:v>38607</c:v>
                </c:pt>
                <c:pt idx="970">
                  <c:v>38600</c:v>
                </c:pt>
                <c:pt idx="971">
                  <c:v>38593</c:v>
                </c:pt>
                <c:pt idx="972">
                  <c:v>38586</c:v>
                </c:pt>
                <c:pt idx="973">
                  <c:v>38579</c:v>
                </c:pt>
                <c:pt idx="974">
                  <c:v>38572</c:v>
                </c:pt>
                <c:pt idx="975">
                  <c:v>38565</c:v>
                </c:pt>
                <c:pt idx="976">
                  <c:v>38558</c:v>
                </c:pt>
                <c:pt idx="977">
                  <c:v>38551</c:v>
                </c:pt>
                <c:pt idx="978">
                  <c:v>38544</c:v>
                </c:pt>
                <c:pt idx="979">
                  <c:v>38537</c:v>
                </c:pt>
                <c:pt idx="980">
                  <c:v>38530</c:v>
                </c:pt>
                <c:pt idx="981">
                  <c:v>38523</c:v>
                </c:pt>
                <c:pt idx="982">
                  <c:v>38516</c:v>
                </c:pt>
                <c:pt idx="983">
                  <c:v>38509</c:v>
                </c:pt>
                <c:pt idx="984">
                  <c:v>38502</c:v>
                </c:pt>
                <c:pt idx="985">
                  <c:v>38495</c:v>
                </c:pt>
                <c:pt idx="986">
                  <c:v>38488</c:v>
                </c:pt>
                <c:pt idx="987">
                  <c:v>38481</c:v>
                </c:pt>
                <c:pt idx="988">
                  <c:v>38474</c:v>
                </c:pt>
                <c:pt idx="989">
                  <c:v>38467</c:v>
                </c:pt>
                <c:pt idx="990">
                  <c:v>38460</c:v>
                </c:pt>
                <c:pt idx="991">
                  <c:v>38453</c:v>
                </c:pt>
                <c:pt idx="992">
                  <c:v>38446</c:v>
                </c:pt>
                <c:pt idx="993">
                  <c:v>38439</c:v>
                </c:pt>
                <c:pt idx="994">
                  <c:v>38432</c:v>
                </c:pt>
                <c:pt idx="995">
                  <c:v>38425</c:v>
                </c:pt>
                <c:pt idx="996">
                  <c:v>38418</c:v>
                </c:pt>
                <c:pt idx="997">
                  <c:v>38411</c:v>
                </c:pt>
                <c:pt idx="998">
                  <c:v>38404</c:v>
                </c:pt>
                <c:pt idx="999">
                  <c:v>38397</c:v>
                </c:pt>
                <c:pt idx="1000">
                  <c:v>38390</c:v>
                </c:pt>
                <c:pt idx="1001">
                  <c:v>38383</c:v>
                </c:pt>
                <c:pt idx="1002">
                  <c:v>38376</c:v>
                </c:pt>
                <c:pt idx="1003">
                  <c:v>38369</c:v>
                </c:pt>
                <c:pt idx="1004">
                  <c:v>38362</c:v>
                </c:pt>
                <c:pt idx="1005">
                  <c:v>38355</c:v>
                </c:pt>
                <c:pt idx="1006">
                  <c:v>38348</c:v>
                </c:pt>
                <c:pt idx="1007">
                  <c:v>38341</c:v>
                </c:pt>
                <c:pt idx="1008">
                  <c:v>38334</c:v>
                </c:pt>
                <c:pt idx="1009">
                  <c:v>38327</c:v>
                </c:pt>
                <c:pt idx="1010">
                  <c:v>38320</c:v>
                </c:pt>
                <c:pt idx="1011">
                  <c:v>38313</c:v>
                </c:pt>
                <c:pt idx="1012">
                  <c:v>38306</c:v>
                </c:pt>
                <c:pt idx="1013">
                  <c:v>38299</c:v>
                </c:pt>
                <c:pt idx="1014">
                  <c:v>38292</c:v>
                </c:pt>
                <c:pt idx="1015">
                  <c:v>38285</c:v>
                </c:pt>
                <c:pt idx="1016">
                  <c:v>38278</c:v>
                </c:pt>
                <c:pt idx="1017">
                  <c:v>38271</c:v>
                </c:pt>
                <c:pt idx="1018">
                  <c:v>38264</c:v>
                </c:pt>
                <c:pt idx="1019">
                  <c:v>38257</c:v>
                </c:pt>
                <c:pt idx="1020">
                  <c:v>38250</c:v>
                </c:pt>
                <c:pt idx="1021">
                  <c:v>38243</c:v>
                </c:pt>
                <c:pt idx="1022">
                  <c:v>38236</c:v>
                </c:pt>
                <c:pt idx="1023">
                  <c:v>38229</c:v>
                </c:pt>
                <c:pt idx="1024">
                  <c:v>38222</c:v>
                </c:pt>
                <c:pt idx="1025">
                  <c:v>38215</c:v>
                </c:pt>
                <c:pt idx="1026">
                  <c:v>38208</c:v>
                </c:pt>
                <c:pt idx="1027">
                  <c:v>38201</c:v>
                </c:pt>
                <c:pt idx="1028">
                  <c:v>38194</c:v>
                </c:pt>
                <c:pt idx="1029">
                  <c:v>38187</c:v>
                </c:pt>
                <c:pt idx="1030">
                  <c:v>38180</c:v>
                </c:pt>
                <c:pt idx="1031">
                  <c:v>38173</c:v>
                </c:pt>
                <c:pt idx="1032">
                  <c:v>38166</c:v>
                </c:pt>
                <c:pt idx="1033">
                  <c:v>38159</c:v>
                </c:pt>
                <c:pt idx="1034">
                  <c:v>38152</c:v>
                </c:pt>
                <c:pt idx="1035">
                  <c:v>38145</c:v>
                </c:pt>
                <c:pt idx="1036">
                  <c:v>38138</c:v>
                </c:pt>
                <c:pt idx="1037">
                  <c:v>38131</c:v>
                </c:pt>
                <c:pt idx="1038">
                  <c:v>38124</c:v>
                </c:pt>
                <c:pt idx="1039">
                  <c:v>38117</c:v>
                </c:pt>
                <c:pt idx="1040">
                  <c:v>38110</c:v>
                </c:pt>
                <c:pt idx="1041">
                  <c:v>38103</c:v>
                </c:pt>
                <c:pt idx="1042">
                  <c:v>38096</c:v>
                </c:pt>
                <c:pt idx="1043">
                  <c:v>38089</c:v>
                </c:pt>
                <c:pt idx="1044">
                  <c:v>38082</c:v>
                </c:pt>
                <c:pt idx="1045">
                  <c:v>38075</c:v>
                </c:pt>
                <c:pt idx="1046">
                  <c:v>38068</c:v>
                </c:pt>
                <c:pt idx="1047">
                  <c:v>38061</c:v>
                </c:pt>
                <c:pt idx="1048">
                  <c:v>38054</c:v>
                </c:pt>
                <c:pt idx="1049">
                  <c:v>38047</c:v>
                </c:pt>
                <c:pt idx="1050">
                  <c:v>38040</c:v>
                </c:pt>
                <c:pt idx="1051">
                  <c:v>38033</c:v>
                </c:pt>
                <c:pt idx="1052">
                  <c:v>38026</c:v>
                </c:pt>
                <c:pt idx="1053">
                  <c:v>38019</c:v>
                </c:pt>
                <c:pt idx="1054">
                  <c:v>38012</c:v>
                </c:pt>
                <c:pt idx="1055">
                  <c:v>38005</c:v>
                </c:pt>
                <c:pt idx="1056">
                  <c:v>37998</c:v>
                </c:pt>
                <c:pt idx="1057">
                  <c:v>37991</c:v>
                </c:pt>
                <c:pt idx="1058">
                  <c:v>37984</c:v>
                </c:pt>
                <c:pt idx="1059">
                  <c:v>37977</c:v>
                </c:pt>
                <c:pt idx="1060">
                  <c:v>37970</c:v>
                </c:pt>
                <c:pt idx="1061">
                  <c:v>37963</c:v>
                </c:pt>
                <c:pt idx="1062">
                  <c:v>37956</c:v>
                </c:pt>
                <c:pt idx="1063">
                  <c:v>37949</c:v>
                </c:pt>
                <c:pt idx="1064">
                  <c:v>37942</c:v>
                </c:pt>
                <c:pt idx="1065">
                  <c:v>37935</c:v>
                </c:pt>
                <c:pt idx="1066">
                  <c:v>37928</c:v>
                </c:pt>
                <c:pt idx="1067">
                  <c:v>37921</c:v>
                </c:pt>
                <c:pt idx="1068">
                  <c:v>37914</c:v>
                </c:pt>
                <c:pt idx="1069">
                  <c:v>37907</c:v>
                </c:pt>
                <c:pt idx="1070">
                  <c:v>37900</c:v>
                </c:pt>
                <c:pt idx="1071">
                  <c:v>37893</c:v>
                </c:pt>
                <c:pt idx="1072">
                  <c:v>37886</c:v>
                </c:pt>
                <c:pt idx="1073">
                  <c:v>37879</c:v>
                </c:pt>
                <c:pt idx="1074">
                  <c:v>37872</c:v>
                </c:pt>
                <c:pt idx="1075">
                  <c:v>37865</c:v>
                </c:pt>
                <c:pt idx="1076">
                  <c:v>37858</c:v>
                </c:pt>
                <c:pt idx="1077">
                  <c:v>37851</c:v>
                </c:pt>
                <c:pt idx="1078">
                  <c:v>37844</c:v>
                </c:pt>
                <c:pt idx="1079">
                  <c:v>37837</c:v>
                </c:pt>
                <c:pt idx="1080">
                  <c:v>37830</c:v>
                </c:pt>
                <c:pt idx="1081">
                  <c:v>37823</c:v>
                </c:pt>
                <c:pt idx="1082">
                  <c:v>37816</c:v>
                </c:pt>
                <c:pt idx="1083">
                  <c:v>37809</c:v>
                </c:pt>
                <c:pt idx="1084">
                  <c:v>37802</c:v>
                </c:pt>
                <c:pt idx="1085">
                  <c:v>37795</c:v>
                </c:pt>
                <c:pt idx="1086">
                  <c:v>37788</c:v>
                </c:pt>
                <c:pt idx="1087">
                  <c:v>37781</c:v>
                </c:pt>
                <c:pt idx="1088">
                  <c:v>37774</c:v>
                </c:pt>
                <c:pt idx="1089">
                  <c:v>37767</c:v>
                </c:pt>
                <c:pt idx="1090">
                  <c:v>37760</c:v>
                </c:pt>
                <c:pt idx="1091">
                  <c:v>37753</c:v>
                </c:pt>
                <c:pt idx="1092">
                  <c:v>37746</c:v>
                </c:pt>
                <c:pt idx="1093">
                  <c:v>37739</c:v>
                </c:pt>
                <c:pt idx="1094">
                  <c:v>37732</c:v>
                </c:pt>
                <c:pt idx="1095">
                  <c:v>37725</c:v>
                </c:pt>
                <c:pt idx="1096">
                  <c:v>37718</c:v>
                </c:pt>
                <c:pt idx="1097">
                  <c:v>37711</c:v>
                </c:pt>
                <c:pt idx="1098">
                  <c:v>37704</c:v>
                </c:pt>
                <c:pt idx="1099">
                  <c:v>37697</c:v>
                </c:pt>
                <c:pt idx="1100">
                  <c:v>37690</c:v>
                </c:pt>
                <c:pt idx="1101">
                  <c:v>37683</c:v>
                </c:pt>
                <c:pt idx="1102">
                  <c:v>37676</c:v>
                </c:pt>
                <c:pt idx="1103">
                  <c:v>37669</c:v>
                </c:pt>
                <c:pt idx="1104">
                  <c:v>37662</c:v>
                </c:pt>
                <c:pt idx="1105">
                  <c:v>37655</c:v>
                </c:pt>
                <c:pt idx="1106">
                  <c:v>37648</c:v>
                </c:pt>
                <c:pt idx="1107">
                  <c:v>37641</c:v>
                </c:pt>
                <c:pt idx="1108">
                  <c:v>37634</c:v>
                </c:pt>
                <c:pt idx="1109">
                  <c:v>37627</c:v>
                </c:pt>
                <c:pt idx="1110">
                  <c:v>37620</c:v>
                </c:pt>
                <c:pt idx="1111">
                  <c:v>37613</c:v>
                </c:pt>
                <c:pt idx="1112">
                  <c:v>37606</c:v>
                </c:pt>
                <c:pt idx="1113">
                  <c:v>37599</c:v>
                </c:pt>
                <c:pt idx="1114">
                  <c:v>37592</c:v>
                </c:pt>
                <c:pt idx="1115">
                  <c:v>37585</c:v>
                </c:pt>
                <c:pt idx="1116">
                  <c:v>37578</c:v>
                </c:pt>
                <c:pt idx="1117">
                  <c:v>37571</c:v>
                </c:pt>
                <c:pt idx="1118">
                  <c:v>37564</c:v>
                </c:pt>
                <c:pt idx="1119">
                  <c:v>37557</c:v>
                </c:pt>
                <c:pt idx="1120">
                  <c:v>37550</c:v>
                </c:pt>
                <c:pt idx="1121">
                  <c:v>37543</c:v>
                </c:pt>
                <c:pt idx="1122">
                  <c:v>37536</c:v>
                </c:pt>
                <c:pt idx="1123">
                  <c:v>37529</c:v>
                </c:pt>
                <c:pt idx="1124">
                  <c:v>37522</c:v>
                </c:pt>
                <c:pt idx="1125">
                  <c:v>37515</c:v>
                </c:pt>
                <c:pt idx="1126">
                  <c:v>37508</c:v>
                </c:pt>
                <c:pt idx="1127">
                  <c:v>37501</c:v>
                </c:pt>
                <c:pt idx="1128">
                  <c:v>37494</c:v>
                </c:pt>
                <c:pt idx="1129">
                  <c:v>37487</c:v>
                </c:pt>
                <c:pt idx="1130">
                  <c:v>37480</c:v>
                </c:pt>
                <c:pt idx="1131">
                  <c:v>37473</c:v>
                </c:pt>
                <c:pt idx="1132">
                  <c:v>37466</c:v>
                </c:pt>
                <c:pt idx="1133">
                  <c:v>37459</c:v>
                </c:pt>
                <c:pt idx="1134">
                  <c:v>37452</c:v>
                </c:pt>
                <c:pt idx="1135">
                  <c:v>37445</c:v>
                </c:pt>
                <c:pt idx="1136">
                  <c:v>37438</c:v>
                </c:pt>
                <c:pt idx="1137">
                  <c:v>37431</c:v>
                </c:pt>
                <c:pt idx="1138">
                  <c:v>37424</c:v>
                </c:pt>
                <c:pt idx="1139">
                  <c:v>37417</c:v>
                </c:pt>
                <c:pt idx="1140">
                  <c:v>37410</c:v>
                </c:pt>
                <c:pt idx="1141">
                  <c:v>37403</c:v>
                </c:pt>
                <c:pt idx="1142">
                  <c:v>37396</c:v>
                </c:pt>
                <c:pt idx="1143">
                  <c:v>37389</c:v>
                </c:pt>
                <c:pt idx="1144">
                  <c:v>37382</c:v>
                </c:pt>
                <c:pt idx="1145">
                  <c:v>37375</c:v>
                </c:pt>
                <c:pt idx="1146">
                  <c:v>37368</c:v>
                </c:pt>
                <c:pt idx="1147">
                  <c:v>37361</c:v>
                </c:pt>
                <c:pt idx="1148">
                  <c:v>37354</c:v>
                </c:pt>
                <c:pt idx="1149">
                  <c:v>37347</c:v>
                </c:pt>
                <c:pt idx="1150">
                  <c:v>37340</c:v>
                </c:pt>
                <c:pt idx="1151">
                  <c:v>37333</c:v>
                </c:pt>
                <c:pt idx="1152">
                  <c:v>37326</c:v>
                </c:pt>
                <c:pt idx="1153">
                  <c:v>37319</c:v>
                </c:pt>
                <c:pt idx="1154">
                  <c:v>37312</c:v>
                </c:pt>
                <c:pt idx="1155">
                  <c:v>37305</c:v>
                </c:pt>
                <c:pt idx="1156">
                  <c:v>37298</c:v>
                </c:pt>
                <c:pt idx="1157">
                  <c:v>37291</c:v>
                </c:pt>
                <c:pt idx="1158">
                  <c:v>37284</c:v>
                </c:pt>
                <c:pt idx="1159">
                  <c:v>37277</c:v>
                </c:pt>
                <c:pt idx="1160">
                  <c:v>37270</c:v>
                </c:pt>
                <c:pt idx="1161">
                  <c:v>37263</c:v>
                </c:pt>
                <c:pt idx="1162">
                  <c:v>37256</c:v>
                </c:pt>
                <c:pt idx="1163">
                  <c:v>37249</c:v>
                </c:pt>
                <c:pt idx="1164">
                  <c:v>37242</c:v>
                </c:pt>
                <c:pt idx="1165">
                  <c:v>37235</c:v>
                </c:pt>
                <c:pt idx="1166">
                  <c:v>37228</c:v>
                </c:pt>
                <c:pt idx="1167">
                  <c:v>37221</c:v>
                </c:pt>
                <c:pt idx="1168">
                  <c:v>37214</c:v>
                </c:pt>
                <c:pt idx="1169">
                  <c:v>37207</c:v>
                </c:pt>
                <c:pt idx="1170">
                  <c:v>37200</c:v>
                </c:pt>
                <c:pt idx="1171">
                  <c:v>37193</c:v>
                </c:pt>
                <c:pt idx="1172">
                  <c:v>37186</c:v>
                </c:pt>
                <c:pt idx="1173">
                  <c:v>37179</c:v>
                </c:pt>
                <c:pt idx="1174">
                  <c:v>37172</c:v>
                </c:pt>
                <c:pt idx="1175">
                  <c:v>37165</c:v>
                </c:pt>
                <c:pt idx="1176">
                  <c:v>37158</c:v>
                </c:pt>
                <c:pt idx="1177">
                  <c:v>37151</c:v>
                </c:pt>
                <c:pt idx="1178">
                  <c:v>37144</c:v>
                </c:pt>
                <c:pt idx="1179">
                  <c:v>37137</c:v>
                </c:pt>
                <c:pt idx="1180">
                  <c:v>37130</c:v>
                </c:pt>
                <c:pt idx="1181">
                  <c:v>37123</c:v>
                </c:pt>
                <c:pt idx="1182">
                  <c:v>37116</c:v>
                </c:pt>
                <c:pt idx="1183">
                  <c:v>37109</c:v>
                </c:pt>
                <c:pt idx="1184">
                  <c:v>37102</c:v>
                </c:pt>
                <c:pt idx="1185">
                  <c:v>37095</c:v>
                </c:pt>
                <c:pt idx="1186">
                  <c:v>37088</c:v>
                </c:pt>
                <c:pt idx="1187">
                  <c:v>37081</c:v>
                </c:pt>
                <c:pt idx="1188">
                  <c:v>37074</c:v>
                </c:pt>
                <c:pt idx="1189">
                  <c:v>37067</c:v>
                </c:pt>
                <c:pt idx="1190">
                  <c:v>37060</c:v>
                </c:pt>
                <c:pt idx="1191">
                  <c:v>37053</c:v>
                </c:pt>
                <c:pt idx="1192">
                  <c:v>37046</c:v>
                </c:pt>
                <c:pt idx="1193">
                  <c:v>37039</c:v>
                </c:pt>
                <c:pt idx="1194">
                  <c:v>37032</c:v>
                </c:pt>
                <c:pt idx="1195">
                  <c:v>37025</c:v>
                </c:pt>
                <c:pt idx="1196">
                  <c:v>37018</c:v>
                </c:pt>
                <c:pt idx="1197">
                  <c:v>37011</c:v>
                </c:pt>
                <c:pt idx="1198">
                  <c:v>37004</c:v>
                </c:pt>
                <c:pt idx="1199">
                  <c:v>36997</c:v>
                </c:pt>
                <c:pt idx="1200">
                  <c:v>36990</c:v>
                </c:pt>
                <c:pt idx="1201">
                  <c:v>36983</c:v>
                </c:pt>
                <c:pt idx="1202">
                  <c:v>36976</c:v>
                </c:pt>
                <c:pt idx="1203">
                  <c:v>36969</c:v>
                </c:pt>
                <c:pt idx="1204">
                  <c:v>36962</c:v>
                </c:pt>
                <c:pt idx="1205">
                  <c:v>36955</c:v>
                </c:pt>
                <c:pt idx="1206">
                  <c:v>36948</c:v>
                </c:pt>
                <c:pt idx="1207">
                  <c:v>36941</c:v>
                </c:pt>
                <c:pt idx="1208">
                  <c:v>36934</c:v>
                </c:pt>
                <c:pt idx="1209">
                  <c:v>36927</c:v>
                </c:pt>
                <c:pt idx="1210">
                  <c:v>36920</c:v>
                </c:pt>
                <c:pt idx="1211">
                  <c:v>36913</c:v>
                </c:pt>
                <c:pt idx="1212">
                  <c:v>36906</c:v>
                </c:pt>
                <c:pt idx="1213">
                  <c:v>36899</c:v>
                </c:pt>
                <c:pt idx="1214">
                  <c:v>36892</c:v>
                </c:pt>
                <c:pt idx="1215">
                  <c:v>36885</c:v>
                </c:pt>
                <c:pt idx="1216">
                  <c:v>36878</c:v>
                </c:pt>
                <c:pt idx="1217">
                  <c:v>36871</c:v>
                </c:pt>
                <c:pt idx="1218">
                  <c:v>36864</c:v>
                </c:pt>
                <c:pt idx="1219">
                  <c:v>36857</c:v>
                </c:pt>
                <c:pt idx="1220">
                  <c:v>36850</c:v>
                </c:pt>
                <c:pt idx="1221">
                  <c:v>36843</c:v>
                </c:pt>
                <c:pt idx="1222">
                  <c:v>36836</c:v>
                </c:pt>
                <c:pt idx="1223">
                  <c:v>36829</c:v>
                </c:pt>
                <c:pt idx="1224">
                  <c:v>36822</c:v>
                </c:pt>
                <c:pt idx="1225">
                  <c:v>36815</c:v>
                </c:pt>
                <c:pt idx="1226">
                  <c:v>36808</c:v>
                </c:pt>
                <c:pt idx="1227">
                  <c:v>36801</c:v>
                </c:pt>
                <c:pt idx="1228">
                  <c:v>36794</c:v>
                </c:pt>
                <c:pt idx="1229">
                  <c:v>36787</c:v>
                </c:pt>
                <c:pt idx="1230">
                  <c:v>36780</c:v>
                </c:pt>
                <c:pt idx="1231">
                  <c:v>36773</c:v>
                </c:pt>
                <c:pt idx="1232">
                  <c:v>36766</c:v>
                </c:pt>
                <c:pt idx="1233">
                  <c:v>36759</c:v>
                </c:pt>
                <c:pt idx="1234">
                  <c:v>36752</c:v>
                </c:pt>
                <c:pt idx="1235">
                  <c:v>36745</c:v>
                </c:pt>
                <c:pt idx="1236">
                  <c:v>36738</c:v>
                </c:pt>
                <c:pt idx="1237">
                  <c:v>36731</c:v>
                </c:pt>
                <c:pt idx="1238">
                  <c:v>36724</c:v>
                </c:pt>
                <c:pt idx="1239">
                  <c:v>36717</c:v>
                </c:pt>
                <c:pt idx="1240">
                  <c:v>36710</c:v>
                </c:pt>
                <c:pt idx="1241">
                  <c:v>36703</c:v>
                </c:pt>
                <c:pt idx="1242">
                  <c:v>36696</c:v>
                </c:pt>
                <c:pt idx="1243">
                  <c:v>36689</c:v>
                </c:pt>
                <c:pt idx="1244">
                  <c:v>36682</c:v>
                </c:pt>
                <c:pt idx="1245">
                  <c:v>36675</c:v>
                </c:pt>
                <c:pt idx="1246">
                  <c:v>36668</c:v>
                </c:pt>
                <c:pt idx="1247">
                  <c:v>36661</c:v>
                </c:pt>
                <c:pt idx="1248">
                  <c:v>36654</c:v>
                </c:pt>
                <c:pt idx="1249">
                  <c:v>36647</c:v>
                </c:pt>
                <c:pt idx="1250">
                  <c:v>36640</c:v>
                </c:pt>
                <c:pt idx="1251">
                  <c:v>36633</c:v>
                </c:pt>
                <c:pt idx="1252">
                  <c:v>36626</c:v>
                </c:pt>
                <c:pt idx="1253">
                  <c:v>36619</c:v>
                </c:pt>
                <c:pt idx="1254">
                  <c:v>36612</c:v>
                </c:pt>
                <c:pt idx="1255">
                  <c:v>36605</c:v>
                </c:pt>
                <c:pt idx="1256">
                  <c:v>36598</c:v>
                </c:pt>
                <c:pt idx="1257">
                  <c:v>36591</c:v>
                </c:pt>
                <c:pt idx="1258">
                  <c:v>36584</c:v>
                </c:pt>
                <c:pt idx="1259">
                  <c:v>36577</c:v>
                </c:pt>
                <c:pt idx="1260">
                  <c:v>36570</c:v>
                </c:pt>
                <c:pt idx="1261">
                  <c:v>36563</c:v>
                </c:pt>
                <c:pt idx="1262">
                  <c:v>36556</c:v>
                </c:pt>
                <c:pt idx="1263">
                  <c:v>36549</c:v>
                </c:pt>
                <c:pt idx="1264">
                  <c:v>36542</c:v>
                </c:pt>
                <c:pt idx="1265">
                  <c:v>36535</c:v>
                </c:pt>
                <c:pt idx="1266">
                  <c:v>36528</c:v>
                </c:pt>
                <c:pt idx="1267">
                  <c:v>36521</c:v>
                </c:pt>
                <c:pt idx="1268">
                  <c:v>36514</c:v>
                </c:pt>
                <c:pt idx="1269">
                  <c:v>36507</c:v>
                </c:pt>
                <c:pt idx="1270">
                  <c:v>36500</c:v>
                </c:pt>
                <c:pt idx="1271">
                  <c:v>36493</c:v>
                </c:pt>
                <c:pt idx="1272">
                  <c:v>36486</c:v>
                </c:pt>
                <c:pt idx="1273">
                  <c:v>36479</c:v>
                </c:pt>
                <c:pt idx="1274">
                  <c:v>36472</c:v>
                </c:pt>
                <c:pt idx="1275">
                  <c:v>36465</c:v>
                </c:pt>
                <c:pt idx="1276">
                  <c:v>36458</c:v>
                </c:pt>
                <c:pt idx="1277">
                  <c:v>36451</c:v>
                </c:pt>
                <c:pt idx="1278">
                  <c:v>36444</c:v>
                </c:pt>
                <c:pt idx="1279">
                  <c:v>36437</c:v>
                </c:pt>
                <c:pt idx="1280">
                  <c:v>36430</c:v>
                </c:pt>
                <c:pt idx="1281">
                  <c:v>36423</c:v>
                </c:pt>
                <c:pt idx="1282">
                  <c:v>36416</c:v>
                </c:pt>
                <c:pt idx="1283">
                  <c:v>36409</c:v>
                </c:pt>
                <c:pt idx="1284">
                  <c:v>36402</c:v>
                </c:pt>
                <c:pt idx="1285">
                  <c:v>36395</c:v>
                </c:pt>
                <c:pt idx="1286">
                  <c:v>36388</c:v>
                </c:pt>
                <c:pt idx="1287">
                  <c:v>36381</c:v>
                </c:pt>
                <c:pt idx="1288">
                  <c:v>36374</c:v>
                </c:pt>
                <c:pt idx="1289">
                  <c:v>36367</c:v>
                </c:pt>
                <c:pt idx="1290">
                  <c:v>36360</c:v>
                </c:pt>
                <c:pt idx="1291">
                  <c:v>36353</c:v>
                </c:pt>
                <c:pt idx="1292">
                  <c:v>36346</c:v>
                </c:pt>
                <c:pt idx="1293">
                  <c:v>36339</c:v>
                </c:pt>
                <c:pt idx="1294">
                  <c:v>36332</c:v>
                </c:pt>
                <c:pt idx="1295">
                  <c:v>36325</c:v>
                </c:pt>
                <c:pt idx="1296">
                  <c:v>36318</c:v>
                </c:pt>
                <c:pt idx="1297">
                  <c:v>36311</c:v>
                </c:pt>
                <c:pt idx="1298">
                  <c:v>36304</c:v>
                </c:pt>
                <c:pt idx="1299">
                  <c:v>36297</c:v>
                </c:pt>
                <c:pt idx="1300">
                  <c:v>36290</c:v>
                </c:pt>
                <c:pt idx="1301">
                  <c:v>36283</c:v>
                </c:pt>
                <c:pt idx="1302">
                  <c:v>36276</c:v>
                </c:pt>
                <c:pt idx="1303">
                  <c:v>36269</c:v>
                </c:pt>
                <c:pt idx="1304">
                  <c:v>36262</c:v>
                </c:pt>
                <c:pt idx="1305">
                  <c:v>36255</c:v>
                </c:pt>
                <c:pt idx="1306">
                  <c:v>36248</c:v>
                </c:pt>
                <c:pt idx="1307">
                  <c:v>36241</c:v>
                </c:pt>
                <c:pt idx="1308">
                  <c:v>36234</c:v>
                </c:pt>
                <c:pt idx="1309">
                  <c:v>36227</c:v>
                </c:pt>
                <c:pt idx="1310">
                  <c:v>36220</c:v>
                </c:pt>
                <c:pt idx="1311">
                  <c:v>36213</c:v>
                </c:pt>
                <c:pt idx="1312">
                  <c:v>36206</c:v>
                </c:pt>
                <c:pt idx="1313">
                  <c:v>36199</c:v>
                </c:pt>
                <c:pt idx="1314">
                  <c:v>36192</c:v>
                </c:pt>
                <c:pt idx="1315">
                  <c:v>36185</c:v>
                </c:pt>
                <c:pt idx="1316">
                  <c:v>36178</c:v>
                </c:pt>
                <c:pt idx="1317">
                  <c:v>36171</c:v>
                </c:pt>
                <c:pt idx="1318">
                  <c:v>36164</c:v>
                </c:pt>
                <c:pt idx="1319">
                  <c:v>36157</c:v>
                </c:pt>
                <c:pt idx="1320">
                  <c:v>36150</c:v>
                </c:pt>
                <c:pt idx="1321">
                  <c:v>36143</c:v>
                </c:pt>
                <c:pt idx="1322">
                  <c:v>36136</c:v>
                </c:pt>
                <c:pt idx="1323">
                  <c:v>36129</c:v>
                </c:pt>
                <c:pt idx="1324">
                  <c:v>36122</c:v>
                </c:pt>
                <c:pt idx="1325">
                  <c:v>36115</c:v>
                </c:pt>
                <c:pt idx="1326">
                  <c:v>36108</c:v>
                </c:pt>
                <c:pt idx="1327">
                  <c:v>36101</c:v>
                </c:pt>
                <c:pt idx="1328">
                  <c:v>36094</c:v>
                </c:pt>
                <c:pt idx="1329">
                  <c:v>36087</c:v>
                </c:pt>
                <c:pt idx="1330">
                  <c:v>36080</c:v>
                </c:pt>
                <c:pt idx="1331">
                  <c:v>36073</c:v>
                </c:pt>
                <c:pt idx="1332">
                  <c:v>36066</c:v>
                </c:pt>
                <c:pt idx="1333">
                  <c:v>36059</c:v>
                </c:pt>
                <c:pt idx="1334">
                  <c:v>36052</c:v>
                </c:pt>
                <c:pt idx="1335">
                  <c:v>36045</c:v>
                </c:pt>
                <c:pt idx="1336">
                  <c:v>36038</c:v>
                </c:pt>
                <c:pt idx="1337">
                  <c:v>36031</c:v>
                </c:pt>
                <c:pt idx="1338">
                  <c:v>36024</c:v>
                </c:pt>
                <c:pt idx="1339">
                  <c:v>36017</c:v>
                </c:pt>
                <c:pt idx="1340">
                  <c:v>36010</c:v>
                </c:pt>
                <c:pt idx="1341">
                  <c:v>36003</c:v>
                </c:pt>
                <c:pt idx="1342">
                  <c:v>35996</c:v>
                </c:pt>
                <c:pt idx="1343">
                  <c:v>35989</c:v>
                </c:pt>
                <c:pt idx="1344">
                  <c:v>35982</c:v>
                </c:pt>
                <c:pt idx="1345">
                  <c:v>35975</c:v>
                </c:pt>
                <c:pt idx="1346">
                  <c:v>35968</c:v>
                </c:pt>
                <c:pt idx="1347">
                  <c:v>35961</c:v>
                </c:pt>
                <c:pt idx="1348">
                  <c:v>35954</c:v>
                </c:pt>
                <c:pt idx="1349">
                  <c:v>35947</c:v>
                </c:pt>
                <c:pt idx="1350">
                  <c:v>35940</c:v>
                </c:pt>
                <c:pt idx="1351">
                  <c:v>35933</c:v>
                </c:pt>
                <c:pt idx="1352">
                  <c:v>35926</c:v>
                </c:pt>
                <c:pt idx="1353">
                  <c:v>35919</c:v>
                </c:pt>
                <c:pt idx="1354">
                  <c:v>35912</c:v>
                </c:pt>
                <c:pt idx="1355">
                  <c:v>35905</c:v>
                </c:pt>
                <c:pt idx="1356">
                  <c:v>35898</c:v>
                </c:pt>
                <c:pt idx="1357">
                  <c:v>35891</c:v>
                </c:pt>
                <c:pt idx="1358">
                  <c:v>35884</c:v>
                </c:pt>
                <c:pt idx="1359">
                  <c:v>35877</c:v>
                </c:pt>
                <c:pt idx="1360">
                  <c:v>35870</c:v>
                </c:pt>
                <c:pt idx="1361">
                  <c:v>35863</c:v>
                </c:pt>
                <c:pt idx="1362">
                  <c:v>35856</c:v>
                </c:pt>
                <c:pt idx="1363">
                  <c:v>35849</c:v>
                </c:pt>
                <c:pt idx="1364">
                  <c:v>35842</c:v>
                </c:pt>
                <c:pt idx="1365">
                  <c:v>35835</c:v>
                </c:pt>
                <c:pt idx="1366">
                  <c:v>35828</c:v>
                </c:pt>
                <c:pt idx="1367">
                  <c:v>35821</c:v>
                </c:pt>
                <c:pt idx="1368">
                  <c:v>35814</c:v>
                </c:pt>
                <c:pt idx="1369">
                  <c:v>35807</c:v>
                </c:pt>
                <c:pt idx="1370">
                  <c:v>35800</c:v>
                </c:pt>
                <c:pt idx="1371">
                  <c:v>35793</c:v>
                </c:pt>
                <c:pt idx="1372">
                  <c:v>35786</c:v>
                </c:pt>
                <c:pt idx="1373">
                  <c:v>35779</c:v>
                </c:pt>
                <c:pt idx="1374">
                  <c:v>35772</c:v>
                </c:pt>
                <c:pt idx="1375">
                  <c:v>35765</c:v>
                </c:pt>
                <c:pt idx="1376">
                  <c:v>35758</c:v>
                </c:pt>
                <c:pt idx="1377">
                  <c:v>35751</c:v>
                </c:pt>
                <c:pt idx="1378">
                  <c:v>35744</c:v>
                </c:pt>
                <c:pt idx="1379">
                  <c:v>35737</c:v>
                </c:pt>
                <c:pt idx="1380">
                  <c:v>35730</c:v>
                </c:pt>
                <c:pt idx="1381">
                  <c:v>35723</c:v>
                </c:pt>
                <c:pt idx="1382">
                  <c:v>35716</c:v>
                </c:pt>
                <c:pt idx="1383">
                  <c:v>35709</c:v>
                </c:pt>
                <c:pt idx="1384">
                  <c:v>35702</c:v>
                </c:pt>
                <c:pt idx="1385">
                  <c:v>35695</c:v>
                </c:pt>
                <c:pt idx="1386">
                  <c:v>35688</c:v>
                </c:pt>
                <c:pt idx="1387">
                  <c:v>35681</c:v>
                </c:pt>
                <c:pt idx="1388">
                  <c:v>35674</c:v>
                </c:pt>
                <c:pt idx="1389">
                  <c:v>35667</c:v>
                </c:pt>
                <c:pt idx="1390">
                  <c:v>35660</c:v>
                </c:pt>
                <c:pt idx="1391">
                  <c:v>35653</c:v>
                </c:pt>
                <c:pt idx="1392">
                  <c:v>35646</c:v>
                </c:pt>
                <c:pt idx="1393">
                  <c:v>35639</c:v>
                </c:pt>
                <c:pt idx="1394">
                  <c:v>35632</c:v>
                </c:pt>
                <c:pt idx="1395">
                  <c:v>35625</c:v>
                </c:pt>
                <c:pt idx="1396">
                  <c:v>35618</c:v>
                </c:pt>
                <c:pt idx="1397">
                  <c:v>35611</c:v>
                </c:pt>
                <c:pt idx="1398">
                  <c:v>35604</c:v>
                </c:pt>
                <c:pt idx="1399">
                  <c:v>35597</c:v>
                </c:pt>
                <c:pt idx="1400">
                  <c:v>35590</c:v>
                </c:pt>
                <c:pt idx="1401">
                  <c:v>35583</c:v>
                </c:pt>
                <c:pt idx="1402">
                  <c:v>35576</c:v>
                </c:pt>
                <c:pt idx="1403">
                  <c:v>35569</c:v>
                </c:pt>
                <c:pt idx="1404">
                  <c:v>35562</c:v>
                </c:pt>
                <c:pt idx="1405">
                  <c:v>35555</c:v>
                </c:pt>
                <c:pt idx="1406">
                  <c:v>35548</c:v>
                </c:pt>
                <c:pt idx="1407">
                  <c:v>35541</c:v>
                </c:pt>
                <c:pt idx="1408">
                  <c:v>35534</c:v>
                </c:pt>
                <c:pt idx="1409">
                  <c:v>35527</c:v>
                </c:pt>
                <c:pt idx="1410">
                  <c:v>35520</c:v>
                </c:pt>
                <c:pt idx="1411">
                  <c:v>35513</c:v>
                </c:pt>
                <c:pt idx="1412">
                  <c:v>35506</c:v>
                </c:pt>
                <c:pt idx="1413">
                  <c:v>35499</c:v>
                </c:pt>
                <c:pt idx="1414">
                  <c:v>35492</c:v>
                </c:pt>
                <c:pt idx="1415">
                  <c:v>35485</c:v>
                </c:pt>
                <c:pt idx="1416">
                  <c:v>35478</c:v>
                </c:pt>
                <c:pt idx="1417">
                  <c:v>35471</c:v>
                </c:pt>
                <c:pt idx="1418">
                  <c:v>35464</c:v>
                </c:pt>
                <c:pt idx="1419">
                  <c:v>35457</c:v>
                </c:pt>
                <c:pt idx="1420">
                  <c:v>35450</c:v>
                </c:pt>
                <c:pt idx="1421">
                  <c:v>35443</c:v>
                </c:pt>
                <c:pt idx="1422">
                  <c:v>35436</c:v>
                </c:pt>
                <c:pt idx="1423">
                  <c:v>35429</c:v>
                </c:pt>
                <c:pt idx="1424">
                  <c:v>35422</c:v>
                </c:pt>
                <c:pt idx="1425">
                  <c:v>35415</c:v>
                </c:pt>
                <c:pt idx="1426">
                  <c:v>35408</c:v>
                </c:pt>
                <c:pt idx="1427">
                  <c:v>35401</c:v>
                </c:pt>
                <c:pt idx="1428">
                  <c:v>35394</c:v>
                </c:pt>
                <c:pt idx="1429">
                  <c:v>35387</c:v>
                </c:pt>
                <c:pt idx="1430">
                  <c:v>35380</c:v>
                </c:pt>
                <c:pt idx="1431">
                  <c:v>35373</c:v>
                </c:pt>
                <c:pt idx="1432">
                  <c:v>35366</c:v>
                </c:pt>
                <c:pt idx="1433">
                  <c:v>35359</c:v>
                </c:pt>
                <c:pt idx="1434">
                  <c:v>35352</c:v>
                </c:pt>
                <c:pt idx="1435">
                  <c:v>35345</c:v>
                </c:pt>
                <c:pt idx="1436">
                  <c:v>35338</c:v>
                </c:pt>
                <c:pt idx="1437">
                  <c:v>35331</c:v>
                </c:pt>
                <c:pt idx="1438">
                  <c:v>35324</c:v>
                </c:pt>
                <c:pt idx="1439">
                  <c:v>35317</c:v>
                </c:pt>
                <c:pt idx="1440">
                  <c:v>35310</c:v>
                </c:pt>
                <c:pt idx="1441">
                  <c:v>35303</c:v>
                </c:pt>
                <c:pt idx="1442">
                  <c:v>35296</c:v>
                </c:pt>
                <c:pt idx="1443">
                  <c:v>35289</c:v>
                </c:pt>
                <c:pt idx="1444">
                  <c:v>35282</c:v>
                </c:pt>
                <c:pt idx="1445">
                  <c:v>35275</c:v>
                </c:pt>
                <c:pt idx="1446">
                  <c:v>35268</c:v>
                </c:pt>
                <c:pt idx="1447">
                  <c:v>35261</c:v>
                </c:pt>
                <c:pt idx="1448">
                  <c:v>35254</c:v>
                </c:pt>
                <c:pt idx="1449">
                  <c:v>35247</c:v>
                </c:pt>
                <c:pt idx="1450">
                  <c:v>35240</c:v>
                </c:pt>
                <c:pt idx="1451">
                  <c:v>35233</c:v>
                </c:pt>
                <c:pt idx="1452">
                  <c:v>35226</c:v>
                </c:pt>
                <c:pt idx="1453">
                  <c:v>35219</c:v>
                </c:pt>
                <c:pt idx="1454">
                  <c:v>35212</c:v>
                </c:pt>
                <c:pt idx="1455">
                  <c:v>35205</c:v>
                </c:pt>
                <c:pt idx="1456">
                  <c:v>35198</c:v>
                </c:pt>
                <c:pt idx="1457">
                  <c:v>35191</c:v>
                </c:pt>
                <c:pt idx="1458">
                  <c:v>35184</c:v>
                </c:pt>
                <c:pt idx="1459">
                  <c:v>35177</c:v>
                </c:pt>
                <c:pt idx="1460">
                  <c:v>35170</c:v>
                </c:pt>
                <c:pt idx="1461">
                  <c:v>35163</c:v>
                </c:pt>
                <c:pt idx="1462">
                  <c:v>35156</c:v>
                </c:pt>
                <c:pt idx="1463">
                  <c:v>35149</c:v>
                </c:pt>
                <c:pt idx="1464">
                  <c:v>35142</c:v>
                </c:pt>
                <c:pt idx="1465">
                  <c:v>35135</c:v>
                </c:pt>
                <c:pt idx="1466">
                  <c:v>35128</c:v>
                </c:pt>
                <c:pt idx="1467">
                  <c:v>35121</c:v>
                </c:pt>
                <c:pt idx="1468">
                  <c:v>35114</c:v>
                </c:pt>
                <c:pt idx="1469">
                  <c:v>35107</c:v>
                </c:pt>
                <c:pt idx="1470">
                  <c:v>35100</c:v>
                </c:pt>
                <c:pt idx="1471">
                  <c:v>35093</c:v>
                </c:pt>
                <c:pt idx="1472">
                  <c:v>35086</c:v>
                </c:pt>
                <c:pt idx="1473">
                  <c:v>35079</c:v>
                </c:pt>
                <c:pt idx="1474">
                  <c:v>35072</c:v>
                </c:pt>
                <c:pt idx="1475">
                  <c:v>35065</c:v>
                </c:pt>
                <c:pt idx="1476">
                  <c:v>35058</c:v>
                </c:pt>
                <c:pt idx="1477">
                  <c:v>35051</c:v>
                </c:pt>
                <c:pt idx="1478">
                  <c:v>35044</c:v>
                </c:pt>
                <c:pt idx="1479">
                  <c:v>35037</c:v>
                </c:pt>
                <c:pt idx="1480">
                  <c:v>35030</c:v>
                </c:pt>
                <c:pt idx="1481">
                  <c:v>35023</c:v>
                </c:pt>
                <c:pt idx="1482">
                  <c:v>35016</c:v>
                </c:pt>
                <c:pt idx="1483">
                  <c:v>35009</c:v>
                </c:pt>
                <c:pt idx="1484">
                  <c:v>35002</c:v>
                </c:pt>
                <c:pt idx="1485">
                  <c:v>34995</c:v>
                </c:pt>
                <c:pt idx="1486">
                  <c:v>34988</c:v>
                </c:pt>
                <c:pt idx="1487">
                  <c:v>34981</c:v>
                </c:pt>
                <c:pt idx="1488">
                  <c:v>34974</c:v>
                </c:pt>
                <c:pt idx="1489">
                  <c:v>34967</c:v>
                </c:pt>
                <c:pt idx="1490">
                  <c:v>34960</c:v>
                </c:pt>
                <c:pt idx="1491">
                  <c:v>34953</c:v>
                </c:pt>
                <c:pt idx="1492">
                  <c:v>34946</c:v>
                </c:pt>
                <c:pt idx="1493">
                  <c:v>34939</c:v>
                </c:pt>
                <c:pt idx="1494">
                  <c:v>34932</c:v>
                </c:pt>
                <c:pt idx="1495">
                  <c:v>34925</c:v>
                </c:pt>
                <c:pt idx="1496">
                  <c:v>34918</c:v>
                </c:pt>
                <c:pt idx="1497">
                  <c:v>34911</c:v>
                </c:pt>
                <c:pt idx="1498">
                  <c:v>34904</c:v>
                </c:pt>
                <c:pt idx="1499">
                  <c:v>34897</c:v>
                </c:pt>
                <c:pt idx="1500">
                  <c:v>34890</c:v>
                </c:pt>
                <c:pt idx="1501">
                  <c:v>34883</c:v>
                </c:pt>
                <c:pt idx="1502">
                  <c:v>34876</c:v>
                </c:pt>
                <c:pt idx="1503">
                  <c:v>34869</c:v>
                </c:pt>
                <c:pt idx="1504">
                  <c:v>34862</c:v>
                </c:pt>
                <c:pt idx="1505">
                  <c:v>34855</c:v>
                </c:pt>
                <c:pt idx="1506">
                  <c:v>34848</c:v>
                </c:pt>
                <c:pt idx="1507">
                  <c:v>34841</c:v>
                </c:pt>
                <c:pt idx="1508">
                  <c:v>34834</c:v>
                </c:pt>
                <c:pt idx="1509">
                  <c:v>34827</c:v>
                </c:pt>
                <c:pt idx="1510">
                  <c:v>34820</c:v>
                </c:pt>
                <c:pt idx="1511">
                  <c:v>34813</c:v>
                </c:pt>
                <c:pt idx="1512">
                  <c:v>34806</c:v>
                </c:pt>
                <c:pt idx="1513">
                  <c:v>34799</c:v>
                </c:pt>
                <c:pt idx="1514">
                  <c:v>34792</c:v>
                </c:pt>
                <c:pt idx="1515">
                  <c:v>34785</c:v>
                </c:pt>
                <c:pt idx="1516">
                  <c:v>34778</c:v>
                </c:pt>
                <c:pt idx="1517">
                  <c:v>34771</c:v>
                </c:pt>
                <c:pt idx="1518">
                  <c:v>34764</c:v>
                </c:pt>
                <c:pt idx="1519">
                  <c:v>34757</c:v>
                </c:pt>
                <c:pt idx="1520">
                  <c:v>34750</c:v>
                </c:pt>
                <c:pt idx="1521">
                  <c:v>34743</c:v>
                </c:pt>
                <c:pt idx="1522">
                  <c:v>34736</c:v>
                </c:pt>
                <c:pt idx="1523">
                  <c:v>34729</c:v>
                </c:pt>
                <c:pt idx="1524">
                  <c:v>34722</c:v>
                </c:pt>
                <c:pt idx="1525">
                  <c:v>34715</c:v>
                </c:pt>
                <c:pt idx="1526">
                  <c:v>34708</c:v>
                </c:pt>
                <c:pt idx="1527">
                  <c:v>34701</c:v>
                </c:pt>
                <c:pt idx="1528">
                  <c:v>34694</c:v>
                </c:pt>
                <c:pt idx="1529">
                  <c:v>34687</c:v>
                </c:pt>
                <c:pt idx="1530">
                  <c:v>34680</c:v>
                </c:pt>
                <c:pt idx="1531">
                  <c:v>34673</c:v>
                </c:pt>
                <c:pt idx="1532">
                  <c:v>34666</c:v>
                </c:pt>
                <c:pt idx="1533">
                  <c:v>34659</c:v>
                </c:pt>
                <c:pt idx="1534">
                  <c:v>34652</c:v>
                </c:pt>
                <c:pt idx="1535">
                  <c:v>34645</c:v>
                </c:pt>
                <c:pt idx="1536">
                  <c:v>34638</c:v>
                </c:pt>
                <c:pt idx="1537">
                  <c:v>34631</c:v>
                </c:pt>
                <c:pt idx="1538">
                  <c:v>34624</c:v>
                </c:pt>
                <c:pt idx="1539">
                  <c:v>34617</c:v>
                </c:pt>
                <c:pt idx="1540">
                  <c:v>34610</c:v>
                </c:pt>
                <c:pt idx="1541">
                  <c:v>34603</c:v>
                </c:pt>
                <c:pt idx="1542">
                  <c:v>34596</c:v>
                </c:pt>
                <c:pt idx="1543">
                  <c:v>34589</c:v>
                </c:pt>
                <c:pt idx="1544">
                  <c:v>34582</c:v>
                </c:pt>
                <c:pt idx="1545">
                  <c:v>34575</c:v>
                </c:pt>
                <c:pt idx="1546">
                  <c:v>34568</c:v>
                </c:pt>
                <c:pt idx="1547">
                  <c:v>34561</c:v>
                </c:pt>
                <c:pt idx="1548">
                  <c:v>34554</c:v>
                </c:pt>
                <c:pt idx="1549">
                  <c:v>34547</c:v>
                </c:pt>
                <c:pt idx="1550">
                  <c:v>34540</c:v>
                </c:pt>
                <c:pt idx="1551">
                  <c:v>34533</c:v>
                </c:pt>
                <c:pt idx="1552">
                  <c:v>34526</c:v>
                </c:pt>
                <c:pt idx="1553">
                  <c:v>34519</c:v>
                </c:pt>
                <c:pt idx="1554">
                  <c:v>34512</c:v>
                </c:pt>
                <c:pt idx="1555">
                  <c:v>34505</c:v>
                </c:pt>
                <c:pt idx="1556">
                  <c:v>34498</c:v>
                </c:pt>
                <c:pt idx="1557">
                  <c:v>34491</c:v>
                </c:pt>
                <c:pt idx="1558">
                  <c:v>34484</c:v>
                </c:pt>
                <c:pt idx="1559">
                  <c:v>34477</c:v>
                </c:pt>
                <c:pt idx="1560">
                  <c:v>34470</c:v>
                </c:pt>
              </c:numCache>
            </c:numRef>
          </c:cat>
          <c:val>
            <c:numRef>
              <c:f>Catalysts!$C$2:$C$10000</c:f>
              <c:numCache>
                <c:formatCode>0.00</c:formatCode>
                <c:ptCount val="9999"/>
                <c:pt idx="0">
                  <c:v>8.86</c:v>
                </c:pt>
                <c:pt idx="1">
                  <c:v>8.84</c:v>
                </c:pt>
                <c:pt idx="2">
                  <c:v>8.17</c:v>
                </c:pt>
                <c:pt idx="3">
                  <c:v>7.72</c:v>
                </c:pt>
                <c:pt idx="4">
                  <c:v>7.7</c:v>
                </c:pt>
                <c:pt idx="5">
                  <c:v>7.14</c:v>
                </c:pt>
                <c:pt idx="6">
                  <c:v>5.94</c:v>
                </c:pt>
                <c:pt idx="7">
                  <c:v>5.66</c:v>
                </c:pt>
                <c:pt idx="8">
                  <c:v>5.57</c:v>
                </c:pt>
                <c:pt idx="9">
                  <c:v>5.86</c:v>
                </c:pt>
                <c:pt idx="10">
                  <c:v>6.39</c:v>
                </c:pt>
                <c:pt idx="11">
                  <c:v>6.29</c:v>
                </c:pt>
                <c:pt idx="12">
                  <c:v>5.64</c:v>
                </c:pt>
                <c:pt idx="13">
                  <c:v>5.87</c:v>
                </c:pt>
                <c:pt idx="14">
                  <c:v>5.9</c:v>
                </c:pt>
                <c:pt idx="15">
                  <c:v>6.15</c:v>
                </c:pt>
                <c:pt idx="16">
                  <c:v>6.31</c:v>
                </c:pt>
                <c:pt idx="17">
                  <c:v>6.04</c:v>
                </c:pt>
                <c:pt idx="18">
                  <c:v>5.92</c:v>
                </c:pt>
                <c:pt idx="19">
                  <c:v>6.29</c:v>
                </c:pt>
                <c:pt idx="20">
                  <c:v>5.76</c:v>
                </c:pt>
                <c:pt idx="21">
                  <c:v>5.44</c:v>
                </c:pt>
                <c:pt idx="22">
                  <c:v>4.47</c:v>
                </c:pt>
                <c:pt idx="23">
                  <c:v>4.9400000000000004</c:v>
                </c:pt>
                <c:pt idx="24">
                  <c:v>4.7</c:v>
                </c:pt>
                <c:pt idx="25">
                  <c:v>4.92</c:v>
                </c:pt>
                <c:pt idx="26">
                  <c:v>4.8171809999999997</c:v>
                </c:pt>
                <c:pt idx="27">
                  <c:v>3.8160790000000002</c:v>
                </c:pt>
                <c:pt idx="28">
                  <c:v>3.7268720000000002</c:v>
                </c:pt>
                <c:pt idx="29">
                  <c:v>4.2522029999999997</c:v>
                </c:pt>
                <c:pt idx="30">
                  <c:v>4.2720269999999996</c:v>
                </c:pt>
                <c:pt idx="31">
                  <c:v>4.1035240000000002</c:v>
                </c:pt>
                <c:pt idx="32">
                  <c:v>4.123348</c:v>
                </c:pt>
                <c:pt idx="33">
                  <c:v>4.0143180000000003</c:v>
                </c:pt>
                <c:pt idx="34">
                  <c:v>3.4790749999999999</c:v>
                </c:pt>
                <c:pt idx="35">
                  <c:v>3.8656389999999998</c:v>
                </c:pt>
                <c:pt idx="36">
                  <c:v>3.8854630000000001</c:v>
                </c:pt>
                <c:pt idx="37">
                  <c:v>4.2621149999999997</c:v>
                </c:pt>
                <c:pt idx="38">
                  <c:v>4.4603520000000003</c:v>
                </c:pt>
                <c:pt idx="39">
                  <c:v>4.5594710000000003</c:v>
                </c:pt>
                <c:pt idx="40">
                  <c:v>3.8854630000000001</c:v>
                </c:pt>
                <c:pt idx="41">
                  <c:v>4.1629949999999996</c:v>
                </c:pt>
                <c:pt idx="42">
                  <c:v>4.1927310000000002</c:v>
                </c:pt>
                <c:pt idx="43">
                  <c:v>4.4702640000000002</c:v>
                </c:pt>
                <c:pt idx="44">
                  <c:v>4.4801760000000002</c:v>
                </c:pt>
                <c:pt idx="45">
                  <c:v>4.5792950000000001</c:v>
                </c:pt>
                <c:pt idx="46">
                  <c:v>4.6189429999999998</c:v>
                </c:pt>
                <c:pt idx="47">
                  <c:v>4.777533</c:v>
                </c:pt>
                <c:pt idx="48">
                  <c:v>5.0550660000000001</c:v>
                </c:pt>
                <c:pt idx="49">
                  <c:v>5.1640969999999999</c:v>
                </c:pt>
                <c:pt idx="50">
                  <c:v>4.5693830000000002</c:v>
                </c:pt>
                <c:pt idx="51">
                  <c:v>4.3513210000000004</c:v>
                </c:pt>
                <c:pt idx="52">
                  <c:v>4.5495599999999996</c:v>
                </c:pt>
                <c:pt idx="53">
                  <c:v>4.5</c:v>
                </c:pt>
                <c:pt idx="54">
                  <c:v>4.0638769999999997</c:v>
                </c:pt>
                <c:pt idx="55">
                  <c:v>4.0143180000000003</c:v>
                </c:pt>
                <c:pt idx="56">
                  <c:v>3.7367840000000001</c:v>
                </c:pt>
                <c:pt idx="57">
                  <c:v>3.1321590000000001</c:v>
                </c:pt>
                <c:pt idx="58">
                  <c:v>3.2114539999999998</c:v>
                </c:pt>
                <c:pt idx="59">
                  <c:v>2.9636559999999998</c:v>
                </c:pt>
                <c:pt idx="60">
                  <c:v>3.2114539999999998</c:v>
                </c:pt>
                <c:pt idx="61">
                  <c:v>3.280837</c:v>
                </c:pt>
                <c:pt idx="62">
                  <c:v>3.4096920000000002</c:v>
                </c:pt>
                <c:pt idx="63">
                  <c:v>3.55837</c:v>
                </c:pt>
                <c:pt idx="64">
                  <c:v>3.8061669999999999</c:v>
                </c:pt>
                <c:pt idx="65">
                  <c:v>4.034141</c:v>
                </c:pt>
                <c:pt idx="66">
                  <c:v>3.7962549999999999</c:v>
                </c:pt>
                <c:pt idx="67">
                  <c:v>3.370044</c:v>
                </c:pt>
                <c:pt idx="68">
                  <c:v>3.370044</c:v>
                </c:pt>
                <c:pt idx="69">
                  <c:v>3.181718</c:v>
                </c:pt>
                <c:pt idx="70">
                  <c:v>3.4196040000000001</c:v>
                </c:pt>
                <c:pt idx="71">
                  <c:v>3.4889869999999998</c:v>
                </c:pt>
                <c:pt idx="72">
                  <c:v>3.5385460000000002</c:v>
                </c:pt>
                <c:pt idx="73">
                  <c:v>3.3105730000000002</c:v>
                </c:pt>
                <c:pt idx="74">
                  <c:v>3.4096920000000002</c:v>
                </c:pt>
                <c:pt idx="75">
                  <c:v>2.9834800000000001</c:v>
                </c:pt>
                <c:pt idx="76">
                  <c:v>2.8348019999999998</c:v>
                </c:pt>
                <c:pt idx="77">
                  <c:v>2.7555070000000002</c:v>
                </c:pt>
                <c:pt idx="78">
                  <c:v>2.4758619999999998</c:v>
                </c:pt>
                <c:pt idx="79">
                  <c:v>2.801374</c:v>
                </c:pt>
                <c:pt idx="80">
                  <c:v>2.3969499999999999</c:v>
                </c:pt>
                <c:pt idx="81">
                  <c:v>1.972799</c:v>
                </c:pt>
                <c:pt idx="82">
                  <c:v>2.1404860000000001</c:v>
                </c:pt>
                <c:pt idx="83">
                  <c:v>2.357494</c:v>
                </c:pt>
                <c:pt idx="84">
                  <c:v>2.4659979999999999</c:v>
                </c:pt>
                <c:pt idx="85">
                  <c:v>3.117022</c:v>
                </c:pt>
                <c:pt idx="86">
                  <c:v>3.1564779999999999</c:v>
                </c:pt>
                <c:pt idx="87">
                  <c:v>3.4523980000000001</c:v>
                </c:pt>
                <c:pt idx="88">
                  <c:v>3.3833500000000001</c:v>
                </c:pt>
                <c:pt idx="89">
                  <c:v>3.2255259999999999</c:v>
                </c:pt>
                <c:pt idx="90">
                  <c:v>3.0677020000000002</c:v>
                </c:pt>
                <c:pt idx="91">
                  <c:v>2.9887899999999998</c:v>
                </c:pt>
                <c:pt idx="92">
                  <c:v>3.2452540000000001</c:v>
                </c:pt>
                <c:pt idx="93">
                  <c:v>3.2057980000000001</c:v>
                </c:pt>
                <c:pt idx="94">
                  <c:v>3.2353900000000002</c:v>
                </c:pt>
                <c:pt idx="95">
                  <c:v>3.3143020000000001</c:v>
                </c:pt>
                <c:pt idx="96">
                  <c:v>3.4721259999999998</c:v>
                </c:pt>
                <c:pt idx="97">
                  <c:v>3.5214460000000001</c:v>
                </c:pt>
                <c:pt idx="98">
                  <c:v>3.620085</c:v>
                </c:pt>
                <c:pt idx="99">
                  <c:v>3.5411730000000001</c:v>
                </c:pt>
                <c:pt idx="100">
                  <c:v>3.462262</c:v>
                </c:pt>
                <c:pt idx="101">
                  <c:v>3.8765489999999998</c:v>
                </c:pt>
                <c:pt idx="102">
                  <c:v>4.0343739999999997</c:v>
                </c:pt>
                <c:pt idx="103">
                  <c:v>4.1921970000000002</c:v>
                </c:pt>
                <c:pt idx="104">
                  <c:v>4.7544449999999996</c:v>
                </c:pt>
                <c:pt idx="105">
                  <c:v>4.767493</c:v>
                </c:pt>
                <c:pt idx="106">
                  <c:v>5.1402599999999996</c:v>
                </c:pt>
                <c:pt idx="107">
                  <c:v>5.1010220000000004</c:v>
                </c:pt>
                <c:pt idx="108">
                  <c:v>4.8655900000000001</c:v>
                </c:pt>
                <c:pt idx="109">
                  <c:v>5.1402599999999996</c:v>
                </c:pt>
                <c:pt idx="110">
                  <c:v>4.9931159999999997</c:v>
                </c:pt>
                <c:pt idx="111">
                  <c:v>3.894434</c:v>
                </c:pt>
                <c:pt idx="112">
                  <c:v>4.0513880000000002</c:v>
                </c:pt>
                <c:pt idx="113">
                  <c:v>3.7570990000000002</c:v>
                </c:pt>
                <c:pt idx="114">
                  <c:v>3.5412859999999999</c:v>
                </c:pt>
                <c:pt idx="115">
                  <c:v>3.3352840000000001</c:v>
                </c:pt>
                <c:pt idx="116">
                  <c:v>4.0023400000000002</c:v>
                </c:pt>
                <c:pt idx="117">
                  <c:v>3.6491929999999999</c:v>
                </c:pt>
                <c:pt idx="118">
                  <c:v>3.44319</c:v>
                </c:pt>
                <c:pt idx="119">
                  <c:v>4.0317689999999997</c:v>
                </c:pt>
                <c:pt idx="120">
                  <c:v>3.8748149999999999</c:v>
                </c:pt>
                <c:pt idx="121">
                  <c:v>3.688431</c:v>
                </c:pt>
                <c:pt idx="122">
                  <c:v>3.5805250000000002</c:v>
                </c:pt>
                <c:pt idx="123">
                  <c:v>4.1396759999999997</c:v>
                </c:pt>
                <c:pt idx="124">
                  <c:v>3.7865280000000001</c:v>
                </c:pt>
                <c:pt idx="125">
                  <c:v>3.9532919999999998</c:v>
                </c:pt>
                <c:pt idx="126">
                  <c:v>3.9925310000000001</c:v>
                </c:pt>
                <c:pt idx="127">
                  <c:v>3.5609060000000001</c:v>
                </c:pt>
                <c:pt idx="128">
                  <c:v>3.5510959999999998</c:v>
                </c:pt>
                <c:pt idx="129">
                  <c:v>3.8551959999999998</c:v>
                </c:pt>
                <c:pt idx="130">
                  <c:v>3.7678889999999998</c:v>
                </c:pt>
                <c:pt idx="131">
                  <c:v>3.41648</c:v>
                </c:pt>
                <c:pt idx="132">
                  <c:v>3.1041159999999999</c:v>
                </c:pt>
                <c:pt idx="133">
                  <c:v>3.1041159999999999</c:v>
                </c:pt>
                <c:pt idx="134">
                  <c:v>3.1529229999999999</c:v>
                </c:pt>
                <c:pt idx="135">
                  <c:v>3.05531</c:v>
                </c:pt>
                <c:pt idx="136">
                  <c:v>3.4262419999999998</c:v>
                </c:pt>
                <c:pt idx="137">
                  <c:v>3.748367</c:v>
                </c:pt>
                <c:pt idx="138">
                  <c:v>3.4945710000000001</c:v>
                </c:pt>
                <c:pt idx="139">
                  <c:v>3.48481</c:v>
                </c:pt>
                <c:pt idx="140">
                  <c:v>3.660514</c:v>
                </c:pt>
                <c:pt idx="141">
                  <c:v>4.0021620000000002</c:v>
                </c:pt>
                <c:pt idx="142">
                  <c:v>3.8166959999999999</c:v>
                </c:pt>
                <c:pt idx="143">
                  <c:v>3.943594</c:v>
                </c:pt>
                <c:pt idx="144">
                  <c:v>3.728844</c:v>
                </c:pt>
                <c:pt idx="145">
                  <c:v>3.7678889999999998</c:v>
                </c:pt>
                <c:pt idx="146">
                  <c:v>3.7386050000000002</c:v>
                </c:pt>
                <c:pt idx="147">
                  <c:v>3.98264</c:v>
                </c:pt>
                <c:pt idx="148">
                  <c:v>4.5292760000000003</c:v>
                </c:pt>
                <c:pt idx="149">
                  <c:v>4.9782999999999999</c:v>
                </c:pt>
                <c:pt idx="150">
                  <c:v>5.036867</c:v>
                </c:pt>
                <c:pt idx="151">
                  <c:v>5.3492309999999996</c:v>
                </c:pt>
                <c:pt idx="152">
                  <c:v>4.8709239999999996</c:v>
                </c:pt>
                <c:pt idx="153">
                  <c:v>5.0563900000000004</c:v>
                </c:pt>
                <c:pt idx="154">
                  <c:v>4.4316630000000004</c:v>
                </c:pt>
                <c:pt idx="155">
                  <c:v>4.6756970000000004</c:v>
                </c:pt>
                <c:pt idx="156">
                  <c:v>4.5300479999999999</c:v>
                </c:pt>
                <c:pt idx="157">
                  <c:v>4.6836089999999997</c:v>
                </c:pt>
                <c:pt idx="158">
                  <c:v>4.6740120000000003</c:v>
                </c:pt>
                <c:pt idx="159">
                  <c:v>4.2229270000000003</c:v>
                </c:pt>
                <c:pt idx="160">
                  <c:v>4.3572920000000002</c:v>
                </c:pt>
                <c:pt idx="161">
                  <c:v>4.1749390000000002</c:v>
                </c:pt>
                <c:pt idx="162">
                  <c:v>4.1557430000000002</c:v>
                </c:pt>
                <c:pt idx="163">
                  <c:v>3.6374749999999998</c:v>
                </c:pt>
                <c:pt idx="164">
                  <c:v>3.7046579999999998</c:v>
                </c:pt>
                <c:pt idx="165">
                  <c:v>3.9637920000000002</c:v>
                </c:pt>
                <c:pt idx="166">
                  <c:v>4.1461459999999999</c:v>
                </c:pt>
                <c:pt idx="167">
                  <c:v>4.2709140000000003</c:v>
                </c:pt>
                <c:pt idx="168">
                  <c:v>4.2325239999999997</c:v>
                </c:pt>
                <c:pt idx="169">
                  <c:v>4.0885610000000003</c:v>
                </c:pt>
                <c:pt idx="170">
                  <c:v>4.3380970000000003</c:v>
                </c:pt>
                <c:pt idx="171">
                  <c:v>4.491657</c:v>
                </c:pt>
                <c:pt idx="172">
                  <c:v>4.578036</c:v>
                </c:pt>
                <c:pt idx="173">
                  <c:v>4.5876340000000004</c:v>
                </c:pt>
                <c:pt idx="174">
                  <c:v>3.9733900000000002</c:v>
                </c:pt>
                <c:pt idx="175">
                  <c:v>4.1557430000000002</c:v>
                </c:pt>
                <c:pt idx="176">
                  <c:v>4.0693650000000003</c:v>
                </c:pt>
                <c:pt idx="177">
                  <c:v>4.4724630000000003</c:v>
                </c:pt>
                <c:pt idx="178">
                  <c:v>4.6164259999999997</c:v>
                </c:pt>
                <c:pt idx="179">
                  <c:v>5.595377</c:v>
                </c:pt>
                <c:pt idx="180">
                  <c:v>4.7124009999999998</c:v>
                </c:pt>
                <c:pt idx="181">
                  <c:v>5.0867069999999996</c:v>
                </c:pt>
                <c:pt idx="182">
                  <c:v>5.4322189999999999</c:v>
                </c:pt>
                <c:pt idx="183">
                  <c:v>5.7201449999999996</c:v>
                </c:pt>
                <c:pt idx="184">
                  <c:v>5.0483159999999998</c:v>
                </c:pt>
                <c:pt idx="185">
                  <c:v>4.9139499999999998</c:v>
                </c:pt>
                <c:pt idx="186">
                  <c:v>5.3074510000000004</c:v>
                </c:pt>
                <c:pt idx="187">
                  <c:v>5.7585360000000003</c:v>
                </c:pt>
                <c:pt idx="188">
                  <c:v>5.7105480000000002</c:v>
                </c:pt>
                <c:pt idx="189">
                  <c:v>6.2192189999999998</c:v>
                </c:pt>
                <c:pt idx="190">
                  <c:v>5.5281950000000002</c:v>
                </c:pt>
                <c:pt idx="191">
                  <c:v>5.7105480000000002</c:v>
                </c:pt>
                <c:pt idx="192">
                  <c:v>6.132841</c:v>
                </c:pt>
                <c:pt idx="193">
                  <c:v>6.1904260000000004</c:v>
                </c:pt>
                <c:pt idx="194">
                  <c:v>6.7470850000000002</c:v>
                </c:pt>
                <c:pt idx="195">
                  <c:v>6.1616330000000001</c:v>
                </c:pt>
                <c:pt idx="196">
                  <c:v>5.5857799999999997</c:v>
                </c:pt>
                <c:pt idx="197">
                  <c:v>4.3285</c:v>
                </c:pt>
                <c:pt idx="198">
                  <c:v>3.4551219999999998</c:v>
                </c:pt>
                <c:pt idx="199">
                  <c:v>3.1480000000000001</c:v>
                </c:pt>
                <c:pt idx="200">
                  <c:v>3.0136340000000001</c:v>
                </c:pt>
                <c:pt idx="201">
                  <c:v>3.0040360000000002</c:v>
                </c:pt>
                <c:pt idx="202">
                  <c:v>3.1959870000000001</c:v>
                </c:pt>
                <c:pt idx="203">
                  <c:v>3.3879380000000001</c:v>
                </c:pt>
                <c:pt idx="204">
                  <c:v>3.6950599999999998</c:v>
                </c:pt>
                <c:pt idx="205">
                  <c:v>3.426329</c:v>
                </c:pt>
                <c:pt idx="206">
                  <c:v>3.6950599999999998</c:v>
                </c:pt>
                <c:pt idx="207">
                  <c:v>3.6182799999999999</c:v>
                </c:pt>
                <c:pt idx="208">
                  <c:v>2.6681219999999999</c:v>
                </c:pt>
                <c:pt idx="209">
                  <c:v>2.562548</c:v>
                </c:pt>
                <c:pt idx="210">
                  <c:v>2.0250849999999998</c:v>
                </c:pt>
                <c:pt idx="211">
                  <c:v>2.2842190000000002</c:v>
                </c:pt>
                <c:pt idx="212">
                  <c:v>1.8523289999999999</c:v>
                </c:pt>
                <c:pt idx="213">
                  <c:v>2.3610000000000002</c:v>
                </c:pt>
                <c:pt idx="214">
                  <c:v>3.8006340000000001</c:v>
                </c:pt>
                <c:pt idx="215">
                  <c:v>3.2631709999999998</c:v>
                </c:pt>
                <c:pt idx="216">
                  <c:v>3.9637920000000002</c:v>
                </c:pt>
                <c:pt idx="217">
                  <c:v>3.0040360000000002</c:v>
                </c:pt>
                <c:pt idx="218">
                  <c:v>2.8600729999999999</c:v>
                </c:pt>
                <c:pt idx="219">
                  <c:v>3.22478</c:v>
                </c:pt>
                <c:pt idx="220">
                  <c:v>3.5223049999999998</c:v>
                </c:pt>
                <c:pt idx="221">
                  <c:v>3.4071340000000001</c:v>
                </c:pt>
                <c:pt idx="222">
                  <c:v>3.5510969999999999</c:v>
                </c:pt>
                <c:pt idx="223">
                  <c:v>3.5702919999999998</c:v>
                </c:pt>
                <c:pt idx="224">
                  <c:v>3.426329</c:v>
                </c:pt>
                <c:pt idx="225">
                  <c:v>3.0136340000000001</c:v>
                </c:pt>
                <c:pt idx="226">
                  <c:v>3.0616219999999998</c:v>
                </c:pt>
                <c:pt idx="227">
                  <c:v>2.9944389999999999</c:v>
                </c:pt>
                <c:pt idx="228">
                  <c:v>2.9944389999999999</c:v>
                </c:pt>
                <c:pt idx="229">
                  <c:v>3.042427</c:v>
                </c:pt>
                <c:pt idx="230">
                  <c:v>3.1384020000000001</c:v>
                </c:pt>
                <c:pt idx="231">
                  <c:v>2.9944389999999999</c:v>
                </c:pt>
                <c:pt idx="232">
                  <c:v>3.359146</c:v>
                </c:pt>
                <c:pt idx="233">
                  <c:v>3.2535729999999998</c:v>
                </c:pt>
                <c:pt idx="234">
                  <c:v>3.042427</c:v>
                </c:pt>
                <c:pt idx="235">
                  <c:v>2.8024879999999999</c:v>
                </c:pt>
                <c:pt idx="236">
                  <c:v>2.9848409999999999</c:v>
                </c:pt>
                <c:pt idx="237">
                  <c:v>2.8024879999999999</c:v>
                </c:pt>
                <c:pt idx="238">
                  <c:v>3.090414</c:v>
                </c:pt>
                <c:pt idx="239">
                  <c:v>2.8696700000000002</c:v>
                </c:pt>
                <c:pt idx="240">
                  <c:v>3.2631709999999998</c:v>
                </c:pt>
                <c:pt idx="241">
                  <c:v>3.5606949999999999</c:v>
                </c:pt>
                <c:pt idx="242">
                  <c:v>3.435927</c:v>
                </c:pt>
                <c:pt idx="243">
                  <c:v>2.8504749999999999</c:v>
                </c:pt>
                <c:pt idx="244">
                  <c:v>2.9176579999999999</c:v>
                </c:pt>
                <c:pt idx="245">
                  <c:v>2.5529510000000002</c:v>
                </c:pt>
                <c:pt idx="246">
                  <c:v>2.3705970000000001</c:v>
                </c:pt>
                <c:pt idx="247">
                  <c:v>2.4569749999999999</c:v>
                </c:pt>
                <c:pt idx="248">
                  <c:v>2.2842190000000002</c:v>
                </c:pt>
                <c:pt idx="249">
                  <c:v>2.1402559999999999</c:v>
                </c:pt>
                <c:pt idx="250">
                  <c:v>2.1786460000000001</c:v>
                </c:pt>
                <c:pt idx="251">
                  <c:v>2.0826709999999999</c:v>
                </c:pt>
                <c:pt idx="252">
                  <c:v>1.881122</c:v>
                </c:pt>
                <c:pt idx="253">
                  <c:v>1.813939</c:v>
                </c:pt>
                <c:pt idx="254">
                  <c:v>1.7083660000000001</c:v>
                </c:pt>
                <c:pt idx="255">
                  <c:v>1.5931949999999999</c:v>
                </c:pt>
                <c:pt idx="256">
                  <c:v>1.5644020000000001</c:v>
                </c:pt>
                <c:pt idx="257">
                  <c:v>1.5835969999999999</c:v>
                </c:pt>
                <c:pt idx="258">
                  <c:v>1.535609</c:v>
                </c:pt>
                <c:pt idx="259">
                  <c:v>1.7851459999999999</c:v>
                </c:pt>
                <c:pt idx="260">
                  <c:v>1.746756</c:v>
                </c:pt>
                <c:pt idx="261">
                  <c:v>1.8427309999999999</c:v>
                </c:pt>
                <c:pt idx="262">
                  <c:v>1.8619270000000001</c:v>
                </c:pt>
                <c:pt idx="263">
                  <c:v>1.823536</c:v>
                </c:pt>
                <c:pt idx="264">
                  <c:v>1.9099139999999999</c:v>
                </c:pt>
                <c:pt idx="265">
                  <c:v>1.900317</c:v>
                </c:pt>
                <c:pt idx="266">
                  <c:v>1.957902</c:v>
                </c:pt>
                <c:pt idx="267">
                  <c:v>1.9195120000000001</c:v>
                </c:pt>
                <c:pt idx="268">
                  <c:v>2.00589</c:v>
                </c:pt>
                <c:pt idx="269">
                  <c:v>1.9099139999999999</c:v>
                </c:pt>
                <c:pt idx="270">
                  <c:v>2.0538780000000001</c:v>
                </c:pt>
                <c:pt idx="271">
                  <c:v>1.957902</c:v>
                </c:pt>
                <c:pt idx="272">
                  <c:v>1.7083660000000001</c:v>
                </c:pt>
                <c:pt idx="273">
                  <c:v>1.621988</c:v>
                </c:pt>
                <c:pt idx="274">
                  <c:v>1.7851459999999999</c:v>
                </c:pt>
                <c:pt idx="275">
                  <c:v>1.7947439999999999</c:v>
                </c:pt>
                <c:pt idx="276">
                  <c:v>1.6027929999999999</c:v>
                </c:pt>
                <c:pt idx="277">
                  <c:v>1.6411830000000001</c:v>
                </c:pt>
                <c:pt idx="278">
                  <c:v>1.535609</c:v>
                </c:pt>
                <c:pt idx="279">
                  <c:v>1.5740000000000001</c:v>
                </c:pt>
                <c:pt idx="280">
                  <c:v>1.4396340000000001</c:v>
                </c:pt>
                <c:pt idx="281">
                  <c:v>1.5644020000000001</c:v>
                </c:pt>
                <c:pt idx="282">
                  <c:v>1.621988</c:v>
                </c:pt>
                <c:pt idx="283">
                  <c:v>1.6027929999999999</c:v>
                </c:pt>
                <c:pt idx="284">
                  <c:v>1.7947439999999999</c:v>
                </c:pt>
                <c:pt idx="285">
                  <c:v>1.881122</c:v>
                </c:pt>
                <c:pt idx="286">
                  <c:v>1.9866950000000001</c:v>
                </c:pt>
                <c:pt idx="287">
                  <c:v>1.938707</c:v>
                </c:pt>
                <c:pt idx="288">
                  <c:v>1.6027929999999999</c:v>
                </c:pt>
                <c:pt idx="289">
                  <c:v>1.5931949999999999</c:v>
                </c:pt>
                <c:pt idx="290">
                  <c:v>1.7947439999999999</c:v>
                </c:pt>
                <c:pt idx="291">
                  <c:v>1.6987680000000001</c:v>
                </c:pt>
                <c:pt idx="292">
                  <c:v>1.7179629999999999</c:v>
                </c:pt>
                <c:pt idx="293">
                  <c:v>1.5931949999999999</c:v>
                </c:pt>
                <c:pt idx="294">
                  <c:v>1.535609</c:v>
                </c:pt>
                <c:pt idx="295">
                  <c:v>1.4300360000000001</c:v>
                </c:pt>
                <c:pt idx="296">
                  <c:v>1.5644020000000001</c:v>
                </c:pt>
                <c:pt idx="297">
                  <c:v>1.5740000000000001</c:v>
                </c:pt>
                <c:pt idx="298">
                  <c:v>1.61239</c:v>
                </c:pt>
                <c:pt idx="299">
                  <c:v>1.554805</c:v>
                </c:pt>
                <c:pt idx="300">
                  <c:v>1.545207</c:v>
                </c:pt>
                <c:pt idx="301">
                  <c:v>1.6411830000000001</c:v>
                </c:pt>
                <c:pt idx="302">
                  <c:v>1.4972190000000001</c:v>
                </c:pt>
                <c:pt idx="303">
                  <c:v>1.535609</c:v>
                </c:pt>
                <c:pt idx="304">
                  <c:v>1.5164150000000001</c:v>
                </c:pt>
                <c:pt idx="305">
                  <c:v>1.535609</c:v>
                </c:pt>
                <c:pt idx="306">
                  <c:v>1.6411830000000001</c:v>
                </c:pt>
                <c:pt idx="307">
                  <c:v>1.7179629999999999</c:v>
                </c:pt>
                <c:pt idx="308">
                  <c:v>1.7083660000000001</c:v>
                </c:pt>
                <c:pt idx="309">
                  <c:v>1.8427309999999999</c:v>
                </c:pt>
                <c:pt idx="310">
                  <c:v>1.948305</c:v>
                </c:pt>
                <c:pt idx="311">
                  <c:v>1.9866950000000001</c:v>
                </c:pt>
                <c:pt idx="312">
                  <c:v>1.890719</c:v>
                </c:pt>
                <c:pt idx="313">
                  <c:v>2.00589</c:v>
                </c:pt>
                <c:pt idx="314">
                  <c:v>2.3322069999999999</c:v>
                </c:pt>
                <c:pt idx="315">
                  <c:v>2.2938170000000002</c:v>
                </c:pt>
                <c:pt idx="316">
                  <c:v>2.2362320000000002</c:v>
                </c:pt>
                <c:pt idx="317">
                  <c:v>2.0442809999999998</c:v>
                </c:pt>
                <c:pt idx="318">
                  <c:v>2.1114630000000001</c:v>
                </c:pt>
                <c:pt idx="319">
                  <c:v>2.0634760000000001</c:v>
                </c:pt>
                <c:pt idx="320">
                  <c:v>2.0250849999999998</c:v>
                </c:pt>
                <c:pt idx="321">
                  <c:v>2.0346829999999998</c:v>
                </c:pt>
                <c:pt idx="322">
                  <c:v>1.6411830000000001</c:v>
                </c:pt>
                <c:pt idx="323">
                  <c:v>1.6027929999999999</c:v>
                </c:pt>
                <c:pt idx="324">
                  <c:v>1.6603779999999999</c:v>
                </c:pt>
                <c:pt idx="325">
                  <c:v>1.6603779999999999</c:v>
                </c:pt>
                <c:pt idx="326">
                  <c:v>1.7563530000000001</c:v>
                </c:pt>
                <c:pt idx="327">
                  <c:v>1.775549</c:v>
                </c:pt>
                <c:pt idx="328">
                  <c:v>1.7947439999999999</c:v>
                </c:pt>
                <c:pt idx="329">
                  <c:v>1.765951</c:v>
                </c:pt>
                <c:pt idx="330">
                  <c:v>1.7275609999999999</c:v>
                </c:pt>
                <c:pt idx="331">
                  <c:v>1.6603779999999999</c:v>
                </c:pt>
                <c:pt idx="332">
                  <c:v>1.7563530000000001</c:v>
                </c:pt>
                <c:pt idx="333">
                  <c:v>1.7179629999999999</c:v>
                </c:pt>
                <c:pt idx="334">
                  <c:v>1.7563530000000001</c:v>
                </c:pt>
                <c:pt idx="335">
                  <c:v>1.7563530000000001</c:v>
                </c:pt>
                <c:pt idx="336">
                  <c:v>1.6987680000000001</c:v>
                </c:pt>
                <c:pt idx="337">
                  <c:v>1.679573</c:v>
                </c:pt>
                <c:pt idx="338">
                  <c:v>1.5931949999999999</c:v>
                </c:pt>
                <c:pt idx="339">
                  <c:v>1.7787010000000001</c:v>
                </c:pt>
                <c:pt idx="340">
                  <c:v>1.788162</c:v>
                </c:pt>
                <c:pt idx="341">
                  <c:v>1.731395</c:v>
                </c:pt>
                <c:pt idx="342">
                  <c:v>1.7597780000000001</c:v>
                </c:pt>
                <c:pt idx="343">
                  <c:v>2.0246909999999998</c:v>
                </c:pt>
                <c:pt idx="344">
                  <c:v>1.9584630000000001</c:v>
                </c:pt>
                <c:pt idx="345">
                  <c:v>1.9206179999999999</c:v>
                </c:pt>
                <c:pt idx="346">
                  <c:v>1.7030110000000001</c:v>
                </c:pt>
                <c:pt idx="347">
                  <c:v>1.7692399999999999</c:v>
                </c:pt>
                <c:pt idx="348">
                  <c:v>1.7597780000000001</c:v>
                </c:pt>
                <c:pt idx="349">
                  <c:v>1.6367830000000001</c:v>
                </c:pt>
                <c:pt idx="350">
                  <c:v>1.674628</c:v>
                </c:pt>
                <c:pt idx="351">
                  <c:v>1.646244</c:v>
                </c:pt>
                <c:pt idx="352">
                  <c:v>1.6273219999999999</c:v>
                </c:pt>
                <c:pt idx="353">
                  <c:v>1.504327</c:v>
                </c:pt>
                <c:pt idx="354">
                  <c:v>1.561094</c:v>
                </c:pt>
                <c:pt idx="355">
                  <c:v>1.6084000000000001</c:v>
                </c:pt>
                <c:pt idx="356">
                  <c:v>1.589477</c:v>
                </c:pt>
                <c:pt idx="357">
                  <c:v>1.7597780000000001</c:v>
                </c:pt>
                <c:pt idx="358">
                  <c:v>1.826006</c:v>
                </c:pt>
                <c:pt idx="359">
                  <c:v>2.0152299999999999</c:v>
                </c:pt>
                <c:pt idx="360">
                  <c:v>2.1571470000000001</c:v>
                </c:pt>
                <c:pt idx="361">
                  <c:v>2.1855310000000001</c:v>
                </c:pt>
                <c:pt idx="362">
                  <c:v>2.0436130000000001</c:v>
                </c:pt>
                <c:pt idx="363">
                  <c:v>2.0625360000000001</c:v>
                </c:pt>
                <c:pt idx="364">
                  <c:v>2.25176</c:v>
                </c:pt>
                <c:pt idx="365">
                  <c:v>2.5450560000000002</c:v>
                </c:pt>
                <c:pt idx="366">
                  <c:v>2.5072109999999999</c:v>
                </c:pt>
                <c:pt idx="367">
                  <c:v>2.3179880000000002</c:v>
                </c:pt>
                <c:pt idx="368">
                  <c:v>2.2706819999999999</c:v>
                </c:pt>
                <c:pt idx="369">
                  <c:v>2.1110890000000002</c:v>
                </c:pt>
                <c:pt idx="370">
                  <c:v>2.0552899999999998</c:v>
                </c:pt>
                <c:pt idx="371">
                  <c:v>2.2133880000000001</c:v>
                </c:pt>
                <c:pt idx="372">
                  <c:v>2.4830869999999998</c:v>
                </c:pt>
                <c:pt idx="373">
                  <c:v>2.5853869999999999</c:v>
                </c:pt>
                <c:pt idx="374">
                  <c:v>2.5574870000000001</c:v>
                </c:pt>
                <c:pt idx="375">
                  <c:v>2.4737870000000002</c:v>
                </c:pt>
                <c:pt idx="376">
                  <c:v>2.2691880000000002</c:v>
                </c:pt>
                <c:pt idx="377">
                  <c:v>2.3063880000000001</c:v>
                </c:pt>
                <c:pt idx="378">
                  <c:v>2.297088</c:v>
                </c:pt>
                <c:pt idx="379">
                  <c:v>2.2133880000000001</c:v>
                </c:pt>
                <c:pt idx="380">
                  <c:v>2.0552899999999998</c:v>
                </c:pt>
                <c:pt idx="381">
                  <c:v>1.8971899999999999</c:v>
                </c:pt>
                <c:pt idx="382">
                  <c:v>1.7576909999999999</c:v>
                </c:pt>
                <c:pt idx="383">
                  <c:v>1.9343900000000001</c:v>
                </c:pt>
                <c:pt idx="384">
                  <c:v>2.1296889999999999</c:v>
                </c:pt>
                <c:pt idx="385">
                  <c:v>2.1110890000000002</c:v>
                </c:pt>
                <c:pt idx="386">
                  <c:v>2.297088</c:v>
                </c:pt>
                <c:pt idx="387">
                  <c:v>2.3621880000000002</c:v>
                </c:pt>
                <c:pt idx="388">
                  <c:v>3.1805829999999999</c:v>
                </c:pt>
                <c:pt idx="389">
                  <c:v>2.8550849999999999</c:v>
                </c:pt>
                <c:pt idx="390">
                  <c:v>2.9573839999999998</c:v>
                </c:pt>
                <c:pt idx="391">
                  <c:v>2.7341859999999998</c:v>
                </c:pt>
                <c:pt idx="392">
                  <c:v>2.7899850000000002</c:v>
                </c:pt>
                <c:pt idx="393">
                  <c:v>3.2456830000000001</c:v>
                </c:pt>
                <c:pt idx="394">
                  <c:v>3.2549830000000002</c:v>
                </c:pt>
                <c:pt idx="395">
                  <c:v>3.0828289999999998</c:v>
                </c:pt>
                <c:pt idx="396">
                  <c:v>3.3128899999999999</c:v>
                </c:pt>
                <c:pt idx="397">
                  <c:v>3.6993939999999998</c:v>
                </c:pt>
                <c:pt idx="398">
                  <c:v>3.5613570000000001</c:v>
                </c:pt>
                <c:pt idx="399">
                  <c:v>3.7730139999999999</c:v>
                </c:pt>
                <c:pt idx="400">
                  <c:v>4.113505</c:v>
                </c:pt>
                <c:pt idx="401">
                  <c:v>4.1411129999999998</c:v>
                </c:pt>
                <c:pt idx="402">
                  <c:v>4.2055309999999997</c:v>
                </c:pt>
                <c:pt idx="403">
                  <c:v>3.9754679999999998</c:v>
                </c:pt>
                <c:pt idx="404">
                  <c:v>4.150315</c:v>
                </c:pt>
                <c:pt idx="405">
                  <c:v>4.104304</c:v>
                </c:pt>
                <c:pt idx="406">
                  <c:v>3.5797620000000001</c:v>
                </c:pt>
                <c:pt idx="407">
                  <c:v>3.3312949999999999</c:v>
                </c:pt>
                <c:pt idx="408">
                  <c:v>3.202461</c:v>
                </c:pt>
                <c:pt idx="409">
                  <c:v>3.3589030000000002</c:v>
                </c:pt>
                <c:pt idx="410">
                  <c:v>3.220866</c:v>
                </c:pt>
                <c:pt idx="411">
                  <c:v>2.687122</c:v>
                </c:pt>
                <c:pt idx="412">
                  <c:v>3.055221</c:v>
                </c:pt>
                <c:pt idx="413">
                  <c:v>3.055221</c:v>
                </c:pt>
                <c:pt idx="414">
                  <c:v>3.3865099999999999</c:v>
                </c:pt>
                <c:pt idx="415">
                  <c:v>3.3681049999999999</c:v>
                </c:pt>
                <c:pt idx="416">
                  <c:v>2.8527670000000001</c:v>
                </c:pt>
                <c:pt idx="417">
                  <c:v>3.3036880000000002</c:v>
                </c:pt>
                <c:pt idx="418">
                  <c:v>3.6165720000000001</c:v>
                </c:pt>
                <c:pt idx="419">
                  <c:v>3.4233199999999999</c:v>
                </c:pt>
                <c:pt idx="420">
                  <c:v>3.4417249999999999</c:v>
                </c:pt>
                <c:pt idx="421">
                  <c:v>3.4785349999999999</c:v>
                </c:pt>
                <c:pt idx="422">
                  <c:v>3.1196380000000001</c:v>
                </c:pt>
                <c:pt idx="423">
                  <c:v>2.8987790000000002</c:v>
                </c:pt>
                <c:pt idx="424">
                  <c:v>2.760742</c:v>
                </c:pt>
                <c:pt idx="425">
                  <c:v>2.4202509999999999</c:v>
                </c:pt>
                <c:pt idx="426">
                  <c:v>2.521477</c:v>
                </c:pt>
                <c:pt idx="427">
                  <c:v>2.1533790000000002</c:v>
                </c:pt>
                <c:pt idx="428">
                  <c:v>1.647243</c:v>
                </c:pt>
                <c:pt idx="429">
                  <c:v>1.518408</c:v>
                </c:pt>
                <c:pt idx="430">
                  <c:v>1.481598</c:v>
                </c:pt>
                <c:pt idx="431">
                  <c:v>1.187119</c:v>
                </c:pt>
                <c:pt idx="432">
                  <c:v>0.85582999999999998</c:v>
                </c:pt>
                <c:pt idx="433">
                  <c:v>0.947855</c:v>
                </c:pt>
                <c:pt idx="434">
                  <c:v>0.76380499999999996</c:v>
                </c:pt>
                <c:pt idx="435">
                  <c:v>0.85582999999999998</c:v>
                </c:pt>
                <c:pt idx="436">
                  <c:v>0.67178099999999996</c:v>
                </c:pt>
                <c:pt idx="437">
                  <c:v>0.51533799999999996</c:v>
                </c:pt>
                <c:pt idx="438">
                  <c:v>0.48773100000000003</c:v>
                </c:pt>
                <c:pt idx="439">
                  <c:v>0.56135100000000004</c:v>
                </c:pt>
                <c:pt idx="440">
                  <c:v>0.61656599999999995</c:v>
                </c:pt>
                <c:pt idx="441">
                  <c:v>0.62576799999999999</c:v>
                </c:pt>
                <c:pt idx="442">
                  <c:v>0.680983</c:v>
                </c:pt>
                <c:pt idx="443">
                  <c:v>0.73619800000000002</c:v>
                </c:pt>
                <c:pt idx="444">
                  <c:v>0.70859000000000005</c:v>
                </c:pt>
                <c:pt idx="445">
                  <c:v>0.56135100000000004</c:v>
                </c:pt>
                <c:pt idx="446">
                  <c:v>0.60736299999999999</c:v>
                </c:pt>
                <c:pt idx="447">
                  <c:v>0.73619800000000002</c:v>
                </c:pt>
                <c:pt idx="448">
                  <c:v>0.63497099999999995</c:v>
                </c:pt>
                <c:pt idx="449">
                  <c:v>0.70859000000000005</c:v>
                </c:pt>
                <c:pt idx="450">
                  <c:v>0.83742499999999997</c:v>
                </c:pt>
                <c:pt idx="451">
                  <c:v>0.99386699999999994</c:v>
                </c:pt>
                <c:pt idx="452">
                  <c:v>0.90184200000000003</c:v>
                </c:pt>
                <c:pt idx="453">
                  <c:v>0.86503300000000005</c:v>
                </c:pt>
                <c:pt idx="454">
                  <c:v>0.92024700000000004</c:v>
                </c:pt>
                <c:pt idx="455">
                  <c:v>0.99386699999999994</c:v>
                </c:pt>
                <c:pt idx="456">
                  <c:v>1.0398799999999999</c:v>
                </c:pt>
                <c:pt idx="457">
                  <c:v>1.0858920000000001</c:v>
                </c:pt>
                <c:pt idx="458">
                  <c:v>1.187119</c:v>
                </c:pt>
                <c:pt idx="459">
                  <c:v>1.269941</c:v>
                </c:pt>
                <c:pt idx="460">
                  <c:v>1.343561</c:v>
                </c:pt>
                <c:pt idx="461">
                  <c:v>1.242334</c:v>
                </c:pt>
                <c:pt idx="462">
                  <c:v>1.2331319999999999</c:v>
                </c:pt>
                <c:pt idx="463">
                  <c:v>1.361966</c:v>
                </c:pt>
                <c:pt idx="464">
                  <c:v>1.417181</c:v>
                </c:pt>
                <c:pt idx="465">
                  <c:v>1.536813</c:v>
                </c:pt>
                <c:pt idx="466">
                  <c:v>1.665648</c:v>
                </c:pt>
                <c:pt idx="467">
                  <c:v>1.78528</c:v>
                </c:pt>
                <c:pt idx="468">
                  <c:v>1.74847</c:v>
                </c:pt>
                <c:pt idx="469">
                  <c:v>1.7760769999999999</c:v>
                </c:pt>
                <c:pt idx="470">
                  <c:v>1.766875</c:v>
                </c:pt>
                <c:pt idx="471">
                  <c:v>1.7760769999999999</c:v>
                </c:pt>
                <c:pt idx="472">
                  <c:v>1.6564449999999999</c:v>
                </c:pt>
                <c:pt idx="473">
                  <c:v>1.7760769999999999</c:v>
                </c:pt>
                <c:pt idx="474">
                  <c:v>1.555218</c:v>
                </c:pt>
                <c:pt idx="475">
                  <c:v>1.7944819999999999</c:v>
                </c:pt>
                <c:pt idx="476">
                  <c:v>2.263808</c:v>
                </c:pt>
                <c:pt idx="477">
                  <c:v>2.2269990000000002</c:v>
                </c:pt>
                <c:pt idx="478">
                  <c:v>2.4294530000000001</c:v>
                </c:pt>
                <c:pt idx="479">
                  <c:v>2.650312</c:v>
                </c:pt>
                <c:pt idx="480">
                  <c:v>2.8527670000000001</c:v>
                </c:pt>
                <c:pt idx="481">
                  <c:v>2.650312</c:v>
                </c:pt>
                <c:pt idx="482">
                  <c:v>2.7699440000000002</c:v>
                </c:pt>
                <c:pt idx="483">
                  <c:v>2.3742380000000001</c:v>
                </c:pt>
                <c:pt idx="484">
                  <c:v>1.78528</c:v>
                </c:pt>
                <c:pt idx="485">
                  <c:v>1.7760769999999999</c:v>
                </c:pt>
                <c:pt idx="486">
                  <c:v>1.6564449999999999</c:v>
                </c:pt>
                <c:pt idx="487">
                  <c:v>1.5644199999999999</c:v>
                </c:pt>
                <c:pt idx="488">
                  <c:v>1.5828249999999999</c:v>
                </c:pt>
                <c:pt idx="489">
                  <c:v>1.573623</c:v>
                </c:pt>
                <c:pt idx="490">
                  <c:v>1.592028</c:v>
                </c:pt>
                <c:pt idx="491">
                  <c:v>1.6012299999999999</c:v>
                </c:pt>
                <c:pt idx="492">
                  <c:v>1.5460149999999999</c:v>
                </c:pt>
                <c:pt idx="493">
                  <c:v>1.490801</c:v>
                </c:pt>
                <c:pt idx="494">
                  <c:v>1.7208619999999999</c:v>
                </c:pt>
                <c:pt idx="495">
                  <c:v>1.8496969999999999</c:v>
                </c:pt>
                <c:pt idx="496">
                  <c:v>1.840495</c:v>
                </c:pt>
                <c:pt idx="497">
                  <c:v>1.8496969999999999</c:v>
                </c:pt>
                <c:pt idx="498">
                  <c:v>2.088962</c:v>
                </c:pt>
                <c:pt idx="499">
                  <c:v>2.1901890000000002</c:v>
                </c:pt>
                <c:pt idx="500">
                  <c:v>2.4294530000000001</c:v>
                </c:pt>
                <c:pt idx="501">
                  <c:v>2.5766930000000001</c:v>
                </c:pt>
                <c:pt idx="502">
                  <c:v>2.797552</c:v>
                </c:pt>
                <c:pt idx="503">
                  <c:v>2.7331349999999999</c:v>
                </c:pt>
                <c:pt idx="504">
                  <c:v>2.797552</c:v>
                </c:pt>
                <c:pt idx="505">
                  <c:v>2.8895759999999999</c:v>
                </c:pt>
                <c:pt idx="506">
                  <c:v>2.8251590000000002</c:v>
                </c:pt>
                <c:pt idx="507">
                  <c:v>2.9539939999999998</c:v>
                </c:pt>
                <c:pt idx="508">
                  <c:v>3.018411</c:v>
                </c:pt>
                <c:pt idx="509">
                  <c:v>3.000006</c:v>
                </c:pt>
                <c:pt idx="510">
                  <c:v>2.815957</c:v>
                </c:pt>
                <c:pt idx="511">
                  <c:v>2.687122</c:v>
                </c:pt>
                <c:pt idx="512">
                  <c:v>2.6779199999999999</c:v>
                </c:pt>
                <c:pt idx="513">
                  <c:v>2.650312</c:v>
                </c:pt>
                <c:pt idx="514">
                  <c:v>2.4386549999999998</c:v>
                </c:pt>
                <c:pt idx="515">
                  <c:v>2.4386549999999998</c:v>
                </c:pt>
                <c:pt idx="516">
                  <c:v>2.760742</c:v>
                </c:pt>
                <c:pt idx="517">
                  <c:v>2.8895759999999999</c:v>
                </c:pt>
                <c:pt idx="518">
                  <c:v>2.7699440000000002</c:v>
                </c:pt>
                <c:pt idx="519">
                  <c:v>3.0460189999999998</c:v>
                </c:pt>
                <c:pt idx="520">
                  <c:v>3.073626</c:v>
                </c:pt>
                <c:pt idx="521">
                  <c:v>2.8251590000000002</c:v>
                </c:pt>
                <c:pt idx="522">
                  <c:v>2.9447920000000001</c:v>
                </c:pt>
                <c:pt idx="523">
                  <c:v>2.8527670000000001</c:v>
                </c:pt>
                <c:pt idx="524">
                  <c:v>2.9447920000000001</c:v>
                </c:pt>
                <c:pt idx="525">
                  <c:v>3.110436</c:v>
                </c:pt>
                <c:pt idx="526">
                  <c:v>3.4693320000000001</c:v>
                </c:pt>
                <c:pt idx="527">
                  <c:v>3.0644239999999998</c:v>
                </c:pt>
                <c:pt idx="528">
                  <c:v>2.9816020000000001</c:v>
                </c:pt>
                <c:pt idx="529">
                  <c:v>3.1012330000000001</c:v>
                </c:pt>
                <c:pt idx="530">
                  <c:v>2.9355889999999998</c:v>
                </c:pt>
                <c:pt idx="531">
                  <c:v>2.4846680000000001</c:v>
                </c:pt>
                <c:pt idx="532">
                  <c:v>2.650312</c:v>
                </c:pt>
                <c:pt idx="533">
                  <c:v>2.7055280000000002</c:v>
                </c:pt>
                <c:pt idx="534">
                  <c:v>2.6042999999999998</c:v>
                </c:pt>
                <c:pt idx="535">
                  <c:v>2.4110469999999999</c:v>
                </c:pt>
                <c:pt idx="536">
                  <c:v>2.4018459999999999</c:v>
                </c:pt>
                <c:pt idx="537">
                  <c:v>2.3098209999999999</c:v>
                </c:pt>
                <c:pt idx="538">
                  <c:v>2.2085940000000002</c:v>
                </c:pt>
                <c:pt idx="539">
                  <c:v>2.263808</c:v>
                </c:pt>
                <c:pt idx="540">
                  <c:v>2.3466309999999999</c:v>
                </c:pt>
                <c:pt idx="541">
                  <c:v>2.6227049999999998</c:v>
                </c:pt>
                <c:pt idx="542">
                  <c:v>2.7331349999999999</c:v>
                </c:pt>
                <c:pt idx="543">
                  <c:v>2.8803740000000002</c:v>
                </c:pt>
                <c:pt idx="544">
                  <c:v>3.018411</c:v>
                </c:pt>
                <c:pt idx="545">
                  <c:v>2.9908039999999998</c:v>
                </c:pt>
                <c:pt idx="546">
                  <c:v>3.3404980000000002</c:v>
                </c:pt>
                <c:pt idx="547">
                  <c:v>3.055221</c:v>
                </c:pt>
                <c:pt idx="548">
                  <c:v>2.815957</c:v>
                </c:pt>
                <c:pt idx="549">
                  <c:v>3.000006</c:v>
                </c:pt>
                <c:pt idx="550">
                  <c:v>3.165651</c:v>
                </c:pt>
                <c:pt idx="551">
                  <c:v>3.2852830000000002</c:v>
                </c:pt>
                <c:pt idx="552">
                  <c:v>3.3589030000000002</c:v>
                </c:pt>
                <c:pt idx="553">
                  <c:v>3.5797620000000001</c:v>
                </c:pt>
                <c:pt idx="554">
                  <c:v>3.3312949999999999</c:v>
                </c:pt>
                <c:pt idx="555">
                  <c:v>3.6901920000000001</c:v>
                </c:pt>
                <c:pt idx="556">
                  <c:v>3.7454070000000002</c:v>
                </c:pt>
                <c:pt idx="557">
                  <c:v>3.4325230000000002</c:v>
                </c:pt>
                <c:pt idx="558">
                  <c:v>3.220866</c:v>
                </c:pt>
                <c:pt idx="559">
                  <c:v>3.6165720000000001</c:v>
                </c:pt>
                <c:pt idx="560">
                  <c:v>3.3681049999999999</c:v>
                </c:pt>
                <c:pt idx="561">
                  <c:v>3.2116630000000002</c:v>
                </c:pt>
                <c:pt idx="562">
                  <c:v>3.2852830000000002</c:v>
                </c:pt>
                <c:pt idx="563">
                  <c:v>3.5061420000000001</c:v>
                </c:pt>
                <c:pt idx="564">
                  <c:v>3.2484730000000002</c:v>
                </c:pt>
                <c:pt idx="565">
                  <c:v>3.5245470000000001</c:v>
                </c:pt>
                <c:pt idx="566">
                  <c:v>3.7546089999999999</c:v>
                </c:pt>
                <c:pt idx="567">
                  <c:v>3.8466330000000002</c:v>
                </c:pt>
                <c:pt idx="568">
                  <c:v>3.4233199999999999</c:v>
                </c:pt>
                <c:pt idx="569">
                  <c:v>3.4601299999999999</c:v>
                </c:pt>
                <c:pt idx="570">
                  <c:v>4.2515429999999999</c:v>
                </c:pt>
                <c:pt idx="571">
                  <c:v>3.9754679999999998</c:v>
                </c:pt>
                <c:pt idx="572">
                  <c:v>4.334365</c:v>
                </c:pt>
                <c:pt idx="573">
                  <c:v>4.5092119999999998</c:v>
                </c:pt>
                <c:pt idx="574">
                  <c:v>5.0613609999999998</c:v>
                </c:pt>
                <c:pt idx="575">
                  <c:v>5.5766980000000004</c:v>
                </c:pt>
                <c:pt idx="576">
                  <c:v>5.8987850000000002</c:v>
                </c:pt>
                <c:pt idx="577">
                  <c:v>5.8803799999999997</c:v>
                </c:pt>
                <c:pt idx="578">
                  <c:v>6.0368219999999999</c:v>
                </c:pt>
                <c:pt idx="579">
                  <c:v>5.715827</c:v>
                </c:pt>
                <c:pt idx="580">
                  <c:v>5.5973170000000003</c:v>
                </c:pt>
                <c:pt idx="581">
                  <c:v>5.8525700000000001</c:v>
                </c:pt>
                <c:pt idx="582">
                  <c:v>6.1898669999999996</c:v>
                </c:pt>
                <c:pt idx="583">
                  <c:v>6.4633510000000003</c:v>
                </c:pt>
                <c:pt idx="584">
                  <c:v>5.9801960000000003</c:v>
                </c:pt>
                <c:pt idx="585">
                  <c:v>6.3630740000000001</c:v>
                </c:pt>
                <c:pt idx="586">
                  <c:v>6.9647399999999999</c:v>
                </c:pt>
                <c:pt idx="587">
                  <c:v>7.046786</c:v>
                </c:pt>
                <c:pt idx="588">
                  <c:v>7.721381</c:v>
                </c:pt>
                <c:pt idx="589">
                  <c:v>7.8672399999999998</c:v>
                </c:pt>
                <c:pt idx="590">
                  <c:v>7.5572910000000002</c:v>
                </c:pt>
                <c:pt idx="591">
                  <c:v>7.5025930000000001</c:v>
                </c:pt>
                <c:pt idx="592">
                  <c:v>7.0741339999999999</c:v>
                </c:pt>
                <c:pt idx="593">
                  <c:v>7.1197140000000001</c:v>
                </c:pt>
                <c:pt idx="594">
                  <c:v>7.4296629999999997</c:v>
                </c:pt>
                <c:pt idx="595">
                  <c:v>7.046786</c:v>
                </c:pt>
                <c:pt idx="596">
                  <c:v>7.6757999999999997</c:v>
                </c:pt>
                <c:pt idx="597">
                  <c:v>7.2199929999999997</c:v>
                </c:pt>
                <c:pt idx="598">
                  <c:v>7.484362</c:v>
                </c:pt>
                <c:pt idx="599">
                  <c:v>7.4205480000000001</c:v>
                </c:pt>
                <c:pt idx="600">
                  <c:v>7.3385020000000001</c:v>
                </c:pt>
                <c:pt idx="601">
                  <c:v>7.1561789999999998</c:v>
                </c:pt>
                <c:pt idx="602">
                  <c:v>7.6666850000000002</c:v>
                </c:pt>
                <c:pt idx="603">
                  <c:v>8.4689060000000005</c:v>
                </c:pt>
                <c:pt idx="604">
                  <c:v>8.2192290000000003</c:v>
                </c:pt>
                <c:pt idx="605">
                  <c:v>8.1649150000000006</c:v>
                </c:pt>
                <c:pt idx="606">
                  <c:v>7.7304199999999996</c:v>
                </c:pt>
                <c:pt idx="607">
                  <c:v>8.7804540000000006</c:v>
                </c:pt>
                <c:pt idx="608">
                  <c:v>8.472683</c:v>
                </c:pt>
                <c:pt idx="609">
                  <c:v>9.2692619999999994</c:v>
                </c:pt>
                <c:pt idx="610">
                  <c:v>8.9433889999999998</c:v>
                </c:pt>
                <c:pt idx="611">
                  <c:v>9.1696910000000003</c:v>
                </c:pt>
                <c:pt idx="612">
                  <c:v>8.2101760000000006</c:v>
                </c:pt>
                <c:pt idx="613">
                  <c:v>8.3006960000000003</c:v>
                </c:pt>
                <c:pt idx="614">
                  <c:v>8.2282810000000008</c:v>
                </c:pt>
                <c:pt idx="615">
                  <c:v>8.5088919999999995</c:v>
                </c:pt>
                <c:pt idx="616">
                  <c:v>8.7261399999999991</c:v>
                </c:pt>
                <c:pt idx="617">
                  <c:v>9.3054699999999997</c:v>
                </c:pt>
                <c:pt idx="618">
                  <c:v>9.2692619999999994</c:v>
                </c:pt>
                <c:pt idx="619">
                  <c:v>9.3507309999999997</c:v>
                </c:pt>
                <c:pt idx="620">
                  <c:v>8.8709740000000004</c:v>
                </c:pt>
                <c:pt idx="621">
                  <c:v>8.2735400000000006</c:v>
                </c:pt>
                <c:pt idx="622">
                  <c:v>8.5450990000000004</c:v>
                </c:pt>
                <c:pt idx="623">
                  <c:v>8.6175160000000002</c:v>
                </c:pt>
                <c:pt idx="624">
                  <c:v>8.9252839999999996</c:v>
                </c:pt>
                <c:pt idx="625">
                  <c:v>8.5813079999999999</c:v>
                </c:pt>
                <c:pt idx="626">
                  <c:v>8.8619199999999996</c:v>
                </c:pt>
                <c:pt idx="627">
                  <c:v>9.2511589999999995</c:v>
                </c:pt>
                <c:pt idx="628">
                  <c:v>9.8938509999999997</c:v>
                </c:pt>
                <c:pt idx="629">
                  <c:v>9.9300580000000007</c:v>
                </c:pt>
                <c:pt idx="630">
                  <c:v>9.8576420000000002</c:v>
                </c:pt>
                <c:pt idx="631">
                  <c:v>10.723183000000001</c:v>
                </c:pt>
                <c:pt idx="632">
                  <c:v>11.155714</c:v>
                </c:pt>
                <c:pt idx="633">
                  <c:v>11.993747000000001</c:v>
                </c:pt>
                <c:pt idx="634">
                  <c:v>11.417036</c:v>
                </c:pt>
                <c:pt idx="635">
                  <c:v>11.62429</c:v>
                </c:pt>
                <c:pt idx="636">
                  <c:v>11.182747000000001</c:v>
                </c:pt>
                <c:pt idx="637">
                  <c:v>10.966481999999999</c:v>
                </c:pt>
                <c:pt idx="638">
                  <c:v>10.308672</c:v>
                </c:pt>
                <c:pt idx="639">
                  <c:v>10.588017000000001</c:v>
                </c:pt>
                <c:pt idx="640">
                  <c:v>10.840325</c:v>
                </c:pt>
                <c:pt idx="641">
                  <c:v>10.488894999999999</c:v>
                </c:pt>
                <c:pt idx="642">
                  <c:v>10.768236999999999</c:v>
                </c:pt>
                <c:pt idx="643">
                  <c:v>10.651095</c:v>
                </c:pt>
                <c:pt idx="644">
                  <c:v>12.092866000000001</c:v>
                </c:pt>
                <c:pt idx="645">
                  <c:v>12.552432</c:v>
                </c:pt>
                <c:pt idx="646">
                  <c:v>11.272859</c:v>
                </c:pt>
                <c:pt idx="647">
                  <c:v>11.62429</c:v>
                </c:pt>
                <c:pt idx="648">
                  <c:v>12.777708000000001</c:v>
                </c:pt>
                <c:pt idx="649">
                  <c:v>12.471330999999999</c:v>
                </c:pt>
                <c:pt idx="650">
                  <c:v>11.975721999999999</c:v>
                </c:pt>
                <c:pt idx="651">
                  <c:v>10.696149</c:v>
                </c:pt>
                <c:pt idx="652">
                  <c:v>11.227804000000001</c:v>
                </c:pt>
                <c:pt idx="653">
                  <c:v>10.588017000000001</c:v>
                </c:pt>
                <c:pt idx="654">
                  <c:v>10.569993999999999</c:v>
                </c:pt>
                <c:pt idx="655">
                  <c:v>10.669117</c:v>
                </c:pt>
                <c:pt idx="656">
                  <c:v>11.766056000000001</c:v>
                </c:pt>
                <c:pt idx="657">
                  <c:v>12.231681</c:v>
                </c:pt>
                <c:pt idx="658">
                  <c:v>12.348089999999999</c:v>
                </c:pt>
                <c:pt idx="659">
                  <c:v>11.873507</c:v>
                </c:pt>
                <c:pt idx="660">
                  <c:v>10.709436999999999</c:v>
                </c:pt>
                <c:pt idx="661">
                  <c:v>12.491358999999999</c:v>
                </c:pt>
                <c:pt idx="662">
                  <c:v>11.766056000000001</c:v>
                </c:pt>
                <c:pt idx="663">
                  <c:v>12.160048</c:v>
                </c:pt>
                <c:pt idx="664">
                  <c:v>12.724174</c:v>
                </c:pt>
                <c:pt idx="665">
                  <c:v>12.804762999999999</c:v>
                </c:pt>
                <c:pt idx="666">
                  <c:v>11.855598000000001</c:v>
                </c:pt>
                <c:pt idx="667">
                  <c:v>11.470560000000001</c:v>
                </c:pt>
                <c:pt idx="668">
                  <c:v>11.049702999999999</c:v>
                </c:pt>
                <c:pt idx="669">
                  <c:v>11.139246999999999</c:v>
                </c:pt>
                <c:pt idx="670">
                  <c:v>11.748146</c:v>
                </c:pt>
                <c:pt idx="671">
                  <c:v>12.670446</c:v>
                </c:pt>
                <c:pt idx="672">
                  <c:v>12.348089999999999</c:v>
                </c:pt>
                <c:pt idx="673">
                  <c:v>12.070501999999999</c:v>
                </c:pt>
                <c:pt idx="674">
                  <c:v>11.757101</c:v>
                </c:pt>
                <c:pt idx="675">
                  <c:v>12.455543</c:v>
                </c:pt>
                <c:pt idx="676">
                  <c:v>13.941967999999999</c:v>
                </c:pt>
                <c:pt idx="677">
                  <c:v>13.807651999999999</c:v>
                </c:pt>
                <c:pt idx="678">
                  <c:v>13.261436</c:v>
                </c:pt>
                <c:pt idx="679">
                  <c:v>13.933014999999999</c:v>
                </c:pt>
                <c:pt idx="680">
                  <c:v>13.628567</c:v>
                </c:pt>
                <c:pt idx="681">
                  <c:v>12.625676</c:v>
                </c:pt>
                <c:pt idx="682">
                  <c:v>10.62885</c:v>
                </c:pt>
                <c:pt idx="683">
                  <c:v>11.166111000000001</c:v>
                </c:pt>
                <c:pt idx="684">
                  <c:v>10.834799</c:v>
                </c:pt>
                <c:pt idx="685">
                  <c:v>10.449761000000001</c:v>
                </c:pt>
                <c:pt idx="686">
                  <c:v>10.064723000000001</c:v>
                </c:pt>
                <c:pt idx="687">
                  <c:v>9.5364129999999996</c:v>
                </c:pt>
                <c:pt idx="688">
                  <c:v>9.7423649999999995</c:v>
                </c:pt>
                <c:pt idx="689">
                  <c:v>9.7513190000000005</c:v>
                </c:pt>
                <c:pt idx="690">
                  <c:v>9.8229559999999996</c:v>
                </c:pt>
                <c:pt idx="691">
                  <c:v>9.9483160000000002</c:v>
                </c:pt>
                <c:pt idx="692">
                  <c:v>10.297537</c:v>
                </c:pt>
                <c:pt idx="693">
                  <c:v>11.228793</c:v>
                </c:pt>
                <c:pt idx="694">
                  <c:v>11.040751</c:v>
                </c:pt>
                <c:pt idx="695">
                  <c:v>11.049702999999999</c:v>
                </c:pt>
                <c:pt idx="696">
                  <c:v>11.067614000000001</c:v>
                </c:pt>
                <c:pt idx="697">
                  <c:v>11.112385</c:v>
                </c:pt>
                <c:pt idx="698">
                  <c:v>10.181129</c:v>
                </c:pt>
                <c:pt idx="699">
                  <c:v>10.62885</c:v>
                </c:pt>
                <c:pt idx="700">
                  <c:v>10.906435</c:v>
                </c:pt>
                <c:pt idx="701">
                  <c:v>11.05866</c:v>
                </c:pt>
                <c:pt idx="702">
                  <c:v>10.324400000000001</c:v>
                </c:pt>
                <c:pt idx="703">
                  <c:v>10.073677999999999</c:v>
                </c:pt>
                <c:pt idx="704">
                  <c:v>10.073677999999999</c:v>
                </c:pt>
                <c:pt idx="705">
                  <c:v>10.279628000000001</c:v>
                </c:pt>
                <c:pt idx="706">
                  <c:v>10.136358</c:v>
                </c:pt>
                <c:pt idx="707">
                  <c:v>10.225902</c:v>
                </c:pt>
                <c:pt idx="708">
                  <c:v>9.8438110000000005</c:v>
                </c:pt>
                <c:pt idx="709">
                  <c:v>9.8527120000000004</c:v>
                </c:pt>
                <c:pt idx="710">
                  <c:v>9.4521929999999994</c:v>
                </c:pt>
                <c:pt idx="711">
                  <c:v>9.1940819999999999</c:v>
                </c:pt>
                <c:pt idx="712">
                  <c:v>8.9537739999999992</c:v>
                </c:pt>
                <c:pt idx="713">
                  <c:v>9.6925050000000006</c:v>
                </c:pt>
                <c:pt idx="714">
                  <c:v>9.6925050000000006</c:v>
                </c:pt>
                <c:pt idx="715">
                  <c:v>8.9003730000000001</c:v>
                </c:pt>
                <c:pt idx="716">
                  <c:v>8.9181740000000005</c:v>
                </c:pt>
                <c:pt idx="717">
                  <c:v>9.1762829999999997</c:v>
                </c:pt>
                <c:pt idx="718">
                  <c:v>9.4165939999999999</c:v>
                </c:pt>
                <c:pt idx="719">
                  <c:v>9.1762829999999997</c:v>
                </c:pt>
                <c:pt idx="720">
                  <c:v>9.3720909999999993</c:v>
                </c:pt>
                <c:pt idx="721">
                  <c:v>9.185181</c:v>
                </c:pt>
                <c:pt idx="722">
                  <c:v>8.6956620000000004</c:v>
                </c:pt>
                <c:pt idx="723">
                  <c:v>8.4642529999999994</c:v>
                </c:pt>
                <c:pt idx="724">
                  <c:v>8.6155600000000003</c:v>
                </c:pt>
                <c:pt idx="725">
                  <c:v>8.0459359999999993</c:v>
                </c:pt>
                <c:pt idx="726">
                  <c:v>9.2385859999999997</c:v>
                </c:pt>
                <c:pt idx="727">
                  <c:v>8.3307479999999998</c:v>
                </c:pt>
                <c:pt idx="728">
                  <c:v>8.6956620000000004</c:v>
                </c:pt>
                <c:pt idx="729">
                  <c:v>8.4998559999999994</c:v>
                </c:pt>
                <c:pt idx="730">
                  <c:v>8.3485499999999995</c:v>
                </c:pt>
                <c:pt idx="731">
                  <c:v>9.0694769999999991</c:v>
                </c:pt>
                <c:pt idx="732">
                  <c:v>8.8380700000000001</c:v>
                </c:pt>
                <c:pt idx="733">
                  <c:v>8.4108509999999992</c:v>
                </c:pt>
                <c:pt idx="734">
                  <c:v>8.5087580000000003</c:v>
                </c:pt>
                <c:pt idx="735">
                  <c:v>8.5354550000000007</c:v>
                </c:pt>
                <c:pt idx="736">
                  <c:v>8.8113670000000006</c:v>
                </c:pt>
                <c:pt idx="737">
                  <c:v>8.1260399999999997</c:v>
                </c:pt>
                <c:pt idx="738">
                  <c:v>8.2595449999999992</c:v>
                </c:pt>
                <c:pt idx="739">
                  <c:v>8.3040479999999999</c:v>
                </c:pt>
                <c:pt idx="740">
                  <c:v>8.4197520000000008</c:v>
                </c:pt>
                <c:pt idx="741">
                  <c:v>8.1616409999999995</c:v>
                </c:pt>
                <c:pt idx="742">
                  <c:v>8.7490640000000006</c:v>
                </c:pt>
                <c:pt idx="743">
                  <c:v>9.2474880000000006</c:v>
                </c:pt>
                <c:pt idx="744">
                  <c:v>9.7726070000000007</c:v>
                </c:pt>
                <c:pt idx="745">
                  <c:v>9.051679</c:v>
                </c:pt>
                <c:pt idx="746">
                  <c:v>8.9092710000000004</c:v>
                </c:pt>
                <c:pt idx="747">
                  <c:v>8.8291690000000003</c:v>
                </c:pt>
                <c:pt idx="748">
                  <c:v>9.0694769999999991</c:v>
                </c:pt>
                <c:pt idx="749">
                  <c:v>9.8972130000000007</c:v>
                </c:pt>
                <c:pt idx="750">
                  <c:v>9.6925050000000006</c:v>
                </c:pt>
                <c:pt idx="751">
                  <c:v>9.4254940000000005</c:v>
                </c:pt>
                <c:pt idx="752">
                  <c:v>9.3898930000000007</c:v>
                </c:pt>
                <c:pt idx="753">
                  <c:v>9.5144950000000001</c:v>
                </c:pt>
                <c:pt idx="754">
                  <c:v>8.86477</c:v>
                </c:pt>
                <c:pt idx="755">
                  <c:v>9.8171099999999996</c:v>
                </c:pt>
                <c:pt idx="756">
                  <c:v>10.253228</c:v>
                </c:pt>
                <c:pt idx="757">
                  <c:v>10.351134</c:v>
                </c:pt>
                <c:pt idx="758">
                  <c:v>9.1050819999999995</c:v>
                </c:pt>
                <c:pt idx="759">
                  <c:v>9.3542919999999992</c:v>
                </c:pt>
                <c:pt idx="760">
                  <c:v>10.062810000000001</c:v>
                </c:pt>
                <c:pt idx="761">
                  <c:v>10.115913000000001</c:v>
                </c:pt>
                <c:pt idx="762">
                  <c:v>9.45214</c:v>
                </c:pt>
                <c:pt idx="763">
                  <c:v>8.2927470000000003</c:v>
                </c:pt>
                <c:pt idx="764">
                  <c:v>8.3015980000000003</c:v>
                </c:pt>
                <c:pt idx="765">
                  <c:v>8.06264</c:v>
                </c:pt>
                <c:pt idx="766">
                  <c:v>8.1157419999999991</c:v>
                </c:pt>
                <c:pt idx="767">
                  <c:v>8.1953940000000003</c:v>
                </c:pt>
                <c:pt idx="768">
                  <c:v>8.3192979999999999</c:v>
                </c:pt>
                <c:pt idx="769">
                  <c:v>8.1422899999999991</c:v>
                </c:pt>
                <c:pt idx="770">
                  <c:v>7.5227690000000003</c:v>
                </c:pt>
                <c:pt idx="771">
                  <c:v>8.5494050000000001</c:v>
                </c:pt>
                <c:pt idx="772">
                  <c:v>9.5671920000000004</c:v>
                </c:pt>
                <c:pt idx="773">
                  <c:v>9.9123540000000006</c:v>
                </c:pt>
                <c:pt idx="774">
                  <c:v>9.275131</c:v>
                </c:pt>
                <c:pt idx="775">
                  <c:v>9.7441990000000001</c:v>
                </c:pt>
                <c:pt idx="776">
                  <c:v>10.708883999999999</c:v>
                </c:pt>
                <c:pt idx="777">
                  <c:v>10.230964999999999</c:v>
                </c:pt>
                <c:pt idx="778">
                  <c:v>9.4078870000000006</c:v>
                </c:pt>
                <c:pt idx="779">
                  <c:v>8.9565199999999994</c:v>
                </c:pt>
                <c:pt idx="780">
                  <c:v>8.2573450000000008</c:v>
                </c:pt>
                <c:pt idx="781">
                  <c:v>8.6379099999999998</c:v>
                </c:pt>
                <c:pt idx="782">
                  <c:v>7.2307100000000002</c:v>
                </c:pt>
                <c:pt idx="783">
                  <c:v>8.0272360000000003</c:v>
                </c:pt>
                <c:pt idx="784">
                  <c:v>8.6467609999999997</c:v>
                </c:pt>
                <c:pt idx="785">
                  <c:v>10.045111</c:v>
                </c:pt>
                <c:pt idx="786">
                  <c:v>10.726583</c:v>
                </c:pt>
                <c:pt idx="787">
                  <c:v>9.8061509999999998</c:v>
                </c:pt>
                <c:pt idx="788">
                  <c:v>10.098214</c:v>
                </c:pt>
                <c:pt idx="789">
                  <c:v>10.602679</c:v>
                </c:pt>
                <c:pt idx="790">
                  <c:v>11.549664</c:v>
                </c:pt>
                <c:pt idx="791">
                  <c:v>10.638081</c:v>
                </c:pt>
                <c:pt idx="792">
                  <c:v>10.593831</c:v>
                </c:pt>
                <c:pt idx="793">
                  <c:v>10.443376000000001</c:v>
                </c:pt>
                <c:pt idx="794">
                  <c:v>9.8327039999999997</c:v>
                </c:pt>
                <c:pt idx="795">
                  <c:v>9.0538749999999997</c:v>
                </c:pt>
                <c:pt idx="796">
                  <c:v>8.9211189999999991</c:v>
                </c:pt>
                <c:pt idx="797">
                  <c:v>9.4609889999999996</c:v>
                </c:pt>
                <c:pt idx="798">
                  <c:v>9.2220309999999994</c:v>
                </c:pt>
                <c:pt idx="799">
                  <c:v>7.9210339999999997</c:v>
                </c:pt>
                <c:pt idx="800">
                  <c:v>8.9830710000000007</c:v>
                </c:pt>
                <c:pt idx="801">
                  <c:v>7.8767810000000003</c:v>
                </c:pt>
                <c:pt idx="802">
                  <c:v>7.6466719999999997</c:v>
                </c:pt>
                <c:pt idx="803">
                  <c:v>6.3368279999999997</c:v>
                </c:pt>
                <c:pt idx="804">
                  <c:v>5.5225980000000003</c:v>
                </c:pt>
                <c:pt idx="805">
                  <c:v>6.0978680000000001</c:v>
                </c:pt>
                <c:pt idx="806">
                  <c:v>6.4695819999999999</c:v>
                </c:pt>
                <c:pt idx="807">
                  <c:v>5.8146589999999998</c:v>
                </c:pt>
                <c:pt idx="808">
                  <c:v>7.0537029999999996</c:v>
                </c:pt>
                <c:pt idx="809">
                  <c:v>8.1953940000000003</c:v>
                </c:pt>
                <c:pt idx="810">
                  <c:v>7.133356</c:v>
                </c:pt>
                <c:pt idx="811">
                  <c:v>8.9830710000000007</c:v>
                </c:pt>
                <c:pt idx="812">
                  <c:v>8.3015980000000003</c:v>
                </c:pt>
                <c:pt idx="813">
                  <c:v>6.7881939999999998</c:v>
                </c:pt>
                <c:pt idx="814">
                  <c:v>6.8678460000000001</c:v>
                </c:pt>
                <c:pt idx="815">
                  <c:v>7.7086259999999998</c:v>
                </c:pt>
                <c:pt idx="816">
                  <c:v>7.434266</c:v>
                </c:pt>
                <c:pt idx="817">
                  <c:v>6.7439419999999997</c:v>
                </c:pt>
                <c:pt idx="818">
                  <c:v>7.3723130000000001</c:v>
                </c:pt>
                <c:pt idx="819">
                  <c:v>9.0981249999999996</c:v>
                </c:pt>
                <c:pt idx="820">
                  <c:v>9.3016819999999996</c:v>
                </c:pt>
                <c:pt idx="821">
                  <c:v>10.363719</c:v>
                </c:pt>
                <c:pt idx="822">
                  <c:v>10.788536000000001</c:v>
                </c:pt>
                <c:pt idx="823">
                  <c:v>10.602679</c:v>
                </c:pt>
                <c:pt idx="824">
                  <c:v>10.885889000000001</c:v>
                </c:pt>
                <c:pt idx="825">
                  <c:v>9.8238520000000005</c:v>
                </c:pt>
                <c:pt idx="826">
                  <c:v>9.8327039999999997</c:v>
                </c:pt>
                <c:pt idx="827">
                  <c:v>10.620381999999999</c:v>
                </c:pt>
                <c:pt idx="828">
                  <c:v>10.531878000000001</c:v>
                </c:pt>
                <c:pt idx="829">
                  <c:v>11.381506999999999</c:v>
                </c:pt>
                <c:pt idx="830">
                  <c:v>11.107146999999999</c:v>
                </c:pt>
                <c:pt idx="831">
                  <c:v>10.921291</c:v>
                </c:pt>
                <c:pt idx="832">
                  <c:v>10.204414</c:v>
                </c:pt>
                <c:pt idx="833">
                  <c:v>10.523026</c:v>
                </c:pt>
                <c:pt idx="834">
                  <c:v>10.611530999999999</c:v>
                </c:pt>
                <c:pt idx="835">
                  <c:v>10.098214</c:v>
                </c:pt>
                <c:pt idx="836">
                  <c:v>10.301769999999999</c:v>
                </c:pt>
                <c:pt idx="837">
                  <c:v>10.691182</c:v>
                </c:pt>
                <c:pt idx="838">
                  <c:v>10.523026</c:v>
                </c:pt>
                <c:pt idx="839">
                  <c:v>12.771008</c:v>
                </c:pt>
                <c:pt idx="840">
                  <c:v>11.921379999999999</c:v>
                </c:pt>
                <c:pt idx="841">
                  <c:v>10.744285</c:v>
                </c:pt>
                <c:pt idx="842">
                  <c:v>10.770835</c:v>
                </c:pt>
                <c:pt idx="843">
                  <c:v>8.9476709999999997</c:v>
                </c:pt>
                <c:pt idx="844">
                  <c:v>8.7972149999999996</c:v>
                </c:pt>
                <c:pt idx="845">
                  <c:v>8.6467609999999997</c:v>
                </c:pt>
                <c:pt idx="846">
                  <c:v>9.6202950000000005</c:v>
                </c:pt>
                <c:pt idx="847">
                  <c:v>9.7884510000000002</c:v>
                </c:pt>
                <c:pt idx="848">
                  <c:v>11.195650000000001</c:v>
                </c:pt>
                <c:pt idx="849">
                  <c:v>10.292921</c:v>
                </c:pt>
                <c:pt idx="850">
                  <c:v>9.4078870000000006</c:v>
                </c:pt>
                <c:pt idx="851">
                  <c:v>8.8503170000000004</c:v>
                </c:pt>
                <c:pt idx="852">
                  <c:v>8.5848089999999999</c:v>
                </c:pt>
                <c:pt idx="853">
                  <c:v>9.6025939999999999</c:v>
                </c:pt>
                <c:pt idx="854">
                  <c:v>9.2397290000000005</c:v>
                </c:pt>
                <c:pt idx="855">
                  <c:v>9.1246759999999991</c:v>
                </c:pt>
                <c:pt idx="856">
                  <c:v>9.1423769999999998</c:v>
                </c:pt>
                <c:pt idx="857">
                  <c:v>9.8681029999999996</c:v>
                </c:pt>
                <c:pt idx="858">
                  <c:v>9.8946529999999999</c:v>
                </c:pt>
                <c:pt idx="859">
                  <c:v>9.4698390000000003</c:v>
                </c:pt>
                <c:pt idx="860">
                  <c:v>8.4786029999999997</c:v>
                </c:pt>
                <c:pt idx="861">
                  <c:v>8.9565199999999994</c:v>
                </c:pt>
                <c:pt idx="862">
                  <c:v>9.5494920000000008</c:v>
                </c:pt>
                <c:pt idx="863">
                  <c:v>10.540727</c:v>
                </c:pt>
                <c:pt idx="864">
                  <c:v>10.894741</c:v>
                </c:pt>
                <c:pt idx="865">
                  <c:v>9.9212059999999997</c:v>
                </c:pt>
                <c:pt idx="866">
                  <c:v>9.0184719999999992</c:v>
                </c:pt>
                <c:pt idx="867">
                  <c:v>7.9210339999999997</c:v>
                </c:pt>
                <c:pt idx="868">
                  <c:v>7.9741359999999997</c:v>
                </c:pt>
                <c:pt idx="869">
                  <c:v>7.947584</c:v>
                </c:pt>
                <c:pt idx="870">
                  <c:v>8.7352640000000008</c:v>
                </c:pt>
                <c:pt idx="871">
                  <c:v>11.921379999999999</c:v>
                </c:pt>
                <c:pt idx="872">
                  <c:v>11.824024</c:v>
                </c:pt>
                <c:pt idx="873">
                  <c:v>13.293177999999999</c:v>
                </c:pt>
                <c:pt idx="874">
                  <c:v>13.266624999999999</c:v>
                </c:pt>
                <c:pt idx="875">
                  <c:v>13.018818</c:v>
                </c:pt>
                <c:pt idx="876">
                  <c:v>12.6294</c:v>
                </c:pt>
                <c:pt idx="877">
                  <c:v>12.903762</c:v>
                </c:pt>
                <c:pt idx="878">
                  <c:v>12.30194</c:v>
                </c:pt>
                <c:pt idx="879">
                  <c:v>12.169186</c:v>
                </c:pt>
                <c:pt idx="880">
                  <c:v>13.425931</c:v>
                </c:pt>
                <c:pt idx="881">
                  <c:v>13.302026</c:v>
                </c:pt>
                <c:pt idx="882">
                  <c:v>13.302026</c:v>
                </c:pt>
                <c:pt idx="883">
                  <c:v>13.921547</c:v>
                </c:pt>
                <c:pt idx="884">
                  <c:v>14.443716</c:v>
                </c:pt>
                <c:pt idx="885">
                  <c:v>14.372915000000001</c:v>
                </c:pt>
                <c:pt idx="886">
                  <c:v>14.372915000000001</c:v>
                </c:pt>
                <c:pt idx="887">
                  <c:v>14.20476</c:v>
                </c:pt>
                <c:pt idx="888">
                  <c:v>13.735692</c:v>
                </c:pt>
                <c:pt idx="889">
                  <c:v>12.30194</c:v>
                </c:pt>
                <c:pt idx="890">
                  <c:v>12.815257000000001</c:v>
                </c:pt>
                <c:pt idx="891">
                  <c:v>12.142633</c:v>
                </c:pt>
                <c:pt idx="892">
                  <c:v>11.877122999999999</c:v>
                </c:pt>
                <c:pt idx="893">
                  <c:v>11.850574</c:v>
                </c:pt>
                <c:pt idx="894">
                  <c:v>12.505497</c:v>
                </c:pt>
                <c:pt idx="895">
                  <c:v>11.939076999999999</c:v>
                </c:pt>
                <c:pt idx="896">
                  <c:v>11.647016000000001</c:v>
                </c:pt>
                <c:pt idx="897">
                  <c:v>11.647016000000001</c:v>
                </c:pt>
                <c:pt idx="898">
                  <c:v>12.124936</c:v>
                </c:pt>
                <c:pt idx="899">
                  <c:v>11.885975999999999</c:v>
                </c:pt>
                <c:pt idx="900">
                  <c:v>11.930228</c:v>
                </c:pt>
                <c:pt idx="901">
                  <c:v>12.6294</c:v>
                </c:pt>
                <c:pt idx="902">
                  <c:v>13.939249999999999</c:v>
                </c:pt>
                <c:pt idx="903">
                  <c:v>13.594089</c:v>
                </c:pt>
                <c:pt idx="904">
                  <c:v>14.116256</c:v>
                </c:pt>
                <c:pt idx="905">
                  <c:v>13.620639000000001</c:v>
                </c:pt>
                <c:pt idx="906">
                  <c:v>14.638426000000001</c:v>
                </c:pt>
                <c:pt idx="907">
                  <c:v>14.585321</c:v>
                </c:pt>
                <c:pt idx="908">
                  <c:v>13.125019999999999</c:v>
                </c:pt>
                <c:pt idx="909">
                  <c:v>13.877298</c:v>
                </c:pt>
                <c:pt idx="910">
                  <c:v>14.010052</c:v>
                </c:pt>
                <c:pt idx="911">
                  <c:v>12.850663000000001</c:v>
                </c:pt>
                <c:pt idx="912">
                  <c:v>12.540899</c:v>
                </c:pt>
                <c:pt idx="913">
                  <c:v>12.664804</c:v>
                </c:pt>
                <c:pt idx="914">
                  <c:v>12.204587</c:v>
                </c:pt>
                <c:pt idx="915">
                  <c:v>11.44346</c:v>
                </c:pt>
                <c:pt idx="916">
                  <c:v>11.195650000000001</c:v>
                </c:pt>
                <c:pt idx="917">
                  <c:v>10.841638</c:v>
                </c:pt>
                <c:pt idx="918">
                  <c:v>11.496561</c:v>
                </c:pt>
                <c:pt idx="919">
                  <c:v>12.346190999999999</c:v>
                </c:pt>
                <c:pt idx="920">
                  <c:v>12.30194</c:v>
                </c:pt>
                <c:pt idx="921">
                  <c:v>12.089534</c:v>
                </c:pt>
                <c:pt idx="922">
                  <c:v>11.779773</c:v>
                </c:pt>
                <c:pt idx="923">
                  <c:v>12.346190999999999</c:v>
                </c:pt>
                <c:pt idx="924">
                  <c:v>12.965714</c:v>
                </c:pt>
                <c:pt idx="925">
                  <c:v>12.169186</c:v>
                </c:pt>
                <c:pt idx="926">
                  <c:v>13.859596</c:v>
                </c:pt>
                <c:pt idx="927">
                  <c:v>14.151657999999999</c:v>
                </c:pt>
                <c:pt idx="928">
                  <c:v>14.417168</c:v>
                </c:pt>
                <c:pt idx="929">
                  <c:v>13.009967</c:v>
                </c:pt>
                <c:pt idx="930">
                  <c:v>11.647016000000001</c:v>
                </c:pt>
                <c:pt idx="931">
                  <c:v>11.868275000000001</c:v>
                </c:pt>
                <c:pt idx="932">
                  <c:v>12.779856000000001</c:v>
                </c:pt>
                <c:pt idx="933">
                  <c:v>12.602850999999999</c:v>
                </c:pt>
                <c:pt idx="934">
                  <c:v>12.169186</c:v>
                </c:pt>
                <c:pt idx="935">
                  <c:v>13.594089</c:v>
                </c:pt>
                <c:pt idx="936">
                  <c:v>14.346363999999999</c:v>
                </c:pt>
                <c:pt idx="937">
                  <c:v>14.868532</c:v>
                </c:pt>
                <c:pt idx="938">
                  <c:v>14.815431</c:v>
                </c:pt>
                <c:pt idx="939">
                  <c:v>13.771094</c:v>
                </c:pt>
                <c:pt idx="940">
                  <c:v>13.434782</c:v>
                </c:pt>
                <c:pt idx="941">
                  <c:v>14.054304999999999</c:v>
                </c:pt>
                <c:pt idx="942">
                  <c:v>13.594089</c:v>
                </c:pt>
                <c:pt idx="943">
                  <c:v>12.416994000000001</c:v>
                </c:pt>
                <c:pt idx="944">
                  <c:v>11.478861999999999</c:v>
                </c:pt>
                <c:pt idx="945">
                  <c:v>12.682506</c:v>
                </c:pt>
                <c:pt idx="946">
                  <c:v>13.558685000000001</c:v>
                </c:pt>
                <c:pt idx="947">
                  <c:v>13.886146999999999</c:v>
                </c:pt>
                <c:pt idx="948">
                  <c:v>14.417168</c:v>
                </c:pt>
                <c:pt idx="949">
                  <c:v>15.744714999999999</c:v>
                </c:pt>
                <c:pt idx="950">
                  <c:v>14.983587999999999</c:v>
                </c:pt>
                <c:pt idx="951">
                  <c:v>13.850745999999999</c:v>
                </c:pt>
                <c:pt idx="952">
                  <c:v>13.231225</c:v>
                </c:pt>
                <c:pt idx="953">
                  <c:v>12.700206</c:v>
                </c:pt>
                <c:pt idx="954">
                  <c:v>11.549664</c:v>
                </c:pt>
                <c:pt idx="955">
                  <c:v>11.505413000000001</c:v>
                </c:pt>
                <c:pt idx="956">
                  <c:v>11.452310000000001</c:v>
                </c:pt>
                <c:pt idx="957">
                  <c:v>11.505413000000001</c:v>
                </c:pt>
                <c:pt idx="958">
                  <c:v>10.770835</c:v>
                </c:pt>
                <c:pt idx="959">
                  <c:v>11.505413000000001</c:v>
                </c:pt>
                <c:pt idx="960">
                  <c:v>11.133698000000001</c:v>
                </c:pt>
                <c:pt idx="961">
                  <c:v>10.337172000000001</c:v>
                </c:pt>
                <c:pt idx="962">
                  <c:v>9.1158269999999995</c:v>
                </c:pt>
                <c:pt idx="963">
                  <c:v>9.3724869999999996</c:v>
                </c:pt>
                <c:pt idx="964">
                  <c:v>9.0184719999999992</c:v>
                </c:pt>
                <c:pt idx="965">
                  <c:v>9.4167360000000002</c:v>
                </c:pt>
                <c:pt idx="966">
                  <c:v>9.8946529999999999</c:v>
                </c:pt>
                <c:pt idx="967">
                  <c:v>9.6822459999999992</c:v>
                </c:pt>
                <c:pt idx="968">
                  <c:v>8.8326159999999998</c:v>
                </c:pt>
                <c:pt idx="969">
                  <c:v>8.8945679999999996</c:v>
                </c:pt>
                <c:pt idx="970">
                  <c:v>7.434266</c:v>
                </c:pt>
                <c:pt idx="971">
                  <c:v>6.9563490000000003</c:v>
                </c:pt>
                <c:pt idx="972">
                  <c:v>6.6111870000000001</c:v>
                </c:pt>
                <c:pt idx="973">
                  <c:v>7.5758739999999998</c:v>
                </c:pt>
                <c:pt idx="974">
                  <c:v>7.7794290000000004</c:v>
                </c:pt>
                <c:pt idx="975">
                  <c:v>7.4165660000000004</c:v>
                </c:pt>
                <c:pt idx="976">
                  <c:v>7.2572599999999996</c:v>
                </c:pt>
                <c:pt idx="977">
                  <c:v>7.4608169999999996</c:v>
                </c:pt>
                <c:pt idx="978">
                  <c:v>7.2749620000000004</c:v>
                </c:pt>
                <c:pt idx="979">
                  <c:v>7.5404710000000001</c:v>
                </c:pt>
                <c:pt idx="980">
                  <c:v>7.6201210000000001</c:v>
                </c:pt>
                <c:pt idx="981">
                  <c:v>7.4254179999999996</c:v>
                </c:pt>
                <c:pt idx="982">
                  <c:v>7.2572599999999996</c:v>
                </c:pt>
                <c:pt idx="983">
                  <c:v>6.9563490000000003</c:v>
                </c:pt>
                <c:pt idx="984">
                  <c:v>6.9386489999999998</c:v>
                </c:pt>
                <c:pt idx="985">
                  <c:v>6.7881939999999998</c:v>
                </c:pt>
                <c:pt idx="986">
                  <c:v>6.1332700000000004</c:v>
                </c:pt>
                <c:pt idx="987">
                  <c:v>5.4163940000000004</c:v>
                </c:pt>
                <c:pt idx="988">
                  <c:v>5.4783460000000002</c:v>
                </c:pt>
                <c:pt idx="989">
                  <c:v>5.5491489999999999</c:v>
                </c:pt>
                <c:pt idx="990">
                  <c:v>6.1686709999999998</c:v>
                </c:pt>
                <c:pt idx="991">
                  <c:v>6.2394740000000004</c:v>
                </c:pt>
                <c:pt idx="992">
                  <c:v>6.7881939999999998</c:v>
                </c:pt>
                <c:pt idx="993">
                  <c:v>6.9652000000000003</c:v>
                </c:pt>
                <c:pt idx="994">
                  <c:v>6.9474989999999996</c:v>
                </c:pt>
                <c:pt idx="995">
                  <c:v>7.938733</c:v>
                </c:pt>
                <c:pt idx="996">
                  <c:v>7.7971300000000001</c:v>
                </c:pt>
                <c:pt idx="997">
                  <c:v>7.2838099999999999</c:v>
                </c:pt>
                <c:pt idx="998">
                  <c:v>7.584721</c:v>
                </c:pt>
                <c:pt idx="999">
                  <c:v>7.3457629999999998</c:v>
                </c:pt>
                <c:pt idx="1000">
                  <c:v>7.5227690000000003</c:v>
                </c:pt>
                <c:pt idx="1001">
                  <c:v>7.1599060000000003</c:v>
                </c:pt>
                <c:pt idx="1002">
                  <c:v>7.2130080000000003</c:v>
                </c:pt>
                <c:pt idx="1003">
                  <c:v>7.9210339999999997</c:v>
                </c:pt>
                <c:pt idx="1004">
                  <c:v>7.938733</c:v>
                </c:pt>
                <c:pt idx="1005">
                  <c:v>8.3281489999999998</c:v>
                </c:pt>
                <c:pt idx="1006">
                  <c:v>8.2042439999999992</c:v>
                </c:pt>
                <c:pt idx="1007">
                  <c:v>8.098039</c:v>
                </c:pt>
                <c:pt idx="1008">
                  <c:v>8.3015980000000003</c:v>
                </c:pt>
                <c:pt idx="1009">
                  <c:v>8.3281489999999998</c:v>
                </c:pt>
                <c:pt idx="1010">
                  <c:v>9.1600789999999996</c:v>
                </c:pt>
                <c:pt idx="1011">
                  <c:v>9.443289</c:v>
                </c:pt>
                <c:pt idx="1012">
                  <c:v>10.160162</c:v>
                </c:pt>
                <c:pt idx="1013">
                  <c:v>9.7795989999999993</c:v>
                </c:pt>
                <c:pt idx="1014">
                  <c:v>10.230964999999999</c:v>
                </c:pt>
                <c:pt idx="1015">
                  <c:v>10.443376000000001</c:v>
                </c:pt>
                <c:pt idx="1016">
                  <c:v>10.841638</c:v>
                </c:pt>
                <c:pt idx="1017">
                  <c:v>11.115997999999999</c:v>
                </c:pt>
                <c:pt idx="1018">
                  <c:v>12.487798</c:v>
                </c:pt>
                <c:pt idx="1019">
                  <c:v>11.885975999999999</c:v>
                </c:pt>
                <c:pt idx="1020">
                  <c:v>11.452310000000001</c:v>
                </c:pt>
                <c:pt idx="1021">
                  <c:v>11.151400000000001</c:v>
                </c:pt>
                <c:pt idx="1022">
                  <c:v>10.86819</c:v>
                </c:pt>
                <c:pt idx="1023">
                  <c:v>10.378429000000001</c:v>
                </c:pt>
                <c:pt idx="1024">
                  <c:v>11.013301</c:v>
                </c:pt>
                <c:pt idx="1025">
                  <c:v>11.401281000000001</c:v>
                </c:pt>
                <c:pt idx="1026">
                  <c:v>10.669411999999999</c:v>
                </c:pt>
                <c:pt idx="1027">
                  <c:v>9.5672010000000007</c:v>
                </c:pt>
                <c:pt idx="1028">
                  <c:v>9.6641949999999994</c:v>
                </c:pt>
                <c:pt idx="1029">
                  <c:v>8.9940499999999997</c:v>
                </c:pt>
                <c:pt idx="1030">
                  <c:v>8.9411430000000003</c:v>
                </c:pt>
                <c:pt idx="1031">
                  <c:v>9.7435530000000004</c:v>
                </c:pt>
                <c:pt idx="1032">
                  <c:v>9.479025</c:v>
                </c:pt>
                <c:pt idx="1033">
                  <c:v>9.584835</c:v>
                </c:pt>
                <c:pt idx="1034">
                  <c:v>9.1351320000000005</c:v>
                </c:pt>
                <c:pt idx="1035">
                  <c:v>9.0116849999999999</c:v>
                </c:pt>
                <c:pt idx="1036">
                  <c:v>9.8405489999999993</c:v>
                </c:pt>
                <c:pt idx="1037">
                  <c:v>10.563599999999999</c:v>
                </c:pt>
                <c:pt idx="1038">
                  <c:v>9.9199079999999995</c:v>
                </c:pt>
                <c:pt idx="1039">
                  <c:v>9.3291229999999992</c:v>
                </c:pt>
                <c:pt idx="1040">
                  <c:v>9.1086799999999997</c:v>
                </c:pt>
                <c:pt idx="1041">
                  <c:v>9.7347370000000009</c:v>
                </c:pt>
                <c:pt idx="1042">
                  <c:v>10.554783</c:v>
                </c:pt>
                <c:pt idx="1043">
                  <c:v>11.480639999999999</c:v>
                </c:pt>
                <c:pt idx="1044">
                  <c:v>12.344775</c:v>
                </c:pt>
                <c:pt idx="1045">
                  <c:v>13.191272</c:v>
                </c:pt>
                <c:pt idx="1046">
                  <c:v>13.623339</c:v>
                </c:pt>
                <c:pt idx="1047">
                  <c:v>13.535164</c:v>
                </c:pt>
                <c:pt idx="1048">
                  <c:v>13.111912999999999</c:v>
                </c:pt>
                <c:pt idx="1049">
                  <c:v>14.099565999999999</c:v>
                </c:pt>
                <c:pt idx="1050">
                  <c:v>13.221088999999999</c:v>
                </c:pt>
                <c:pt idx="1051">
                  <c:v>13.651541999999999</c:v>
                </c:pt>
                <c:pt idx="1052">
                  <c:v>14.591516</c:v>
                </c:pt>
                <c:pt idx="1053">
                  <c:v>14.407033</c:v>
                </c:pt>
                <c:pt idx="1054">
                  <c:v>13.414353</c:v>
                </c:pt>
                <c:pt idx="1055">
                  <c:v>14.301615999999999</c:v>
                </c:pt>
                <c:pt idx="1056">
                  <c:v>13.923869</c:v>
                </c:pt>
                <c:pt idx="1057">
                  <c:v>15.197663</c:v>
                </c:pt>
                <c:pt idx="1058">
                  <c:v>14.547589</c:v>
                </c:pt>
                <c:pt idx="1059">
                  <c:v>14.275262</c:v>
                </c:pt>
                <c:pt idx="1060">
                  <c:v>13.546125</c:v>
                </c:pt>
                <c:pt idx="1061">
                  <c:v>13.897517000000001</c:v>
                </c:pt>
                <c:pt idx="1062">
                  <c:v>13.730604</c:v>
                </c:pt>
                <c:pt idx="1063">
                  <c:v>13.906300999999999</c:v>
                </c:pt>
                <c:pt idx="1064">
                  <c:v>13.379212000000001</c:v>
                </c:pt>
                <c:pt idx="1065">
                  <c:v>13.510989</c:v>
                </c:pt>
                <c:pt idx="1066">
                  <c:v>12.421673999999999</c:v>
                </c:pt>
                <c:pt idx="1067">
                  <c:v>13.282582</c:v>
                </c:pt>
                <c:pt idx="1068">
                  <c:v>13.388</c:v>
                </c:pt>
                <c:pt idx="1069">
                  <c:v>12.711572</c:v>
                </c:pt>
                <c:pt idx="1070">
                  <c:v>11.903371999999999</c:v>
                </c:pt>
                <c:pt idx="1071">
                  <c:v>11.947295</c:v>
                </c:pt>
                <c:pt idx="1072">
                  <c:v>12.579801</c:v>
                </c:pt>
                <c:pt idx="1073">
                  <c:v>13.546125</c:v>
                </c:pt>
                <c:pt idx="1074">
                  <c:v>13.168379</c:v>
                </c:pt>
                <c:pt idx="1075">
                  <c:v>13.218187</c:v>
                </c:pt>
                <c:pt idx="1076">
                  <c:v>12.38664</c:v>
                </c:pt>
                <c:pt idx="1077">
                  <c:v>11.529102</c:v>
                </c:pt>
                <c:pt idx="1078">
                  <c:v>11.866918</c:v>
                </c:pt>
                <c:pt idx="1079">
                  <c:v>11.234595000000001</c:v>
                </c:pt>
                <c:pt idx="1080">
                  <c:v>10.662906</c:v>
                </c:pt>
                <c:pt idx="1081">
                  <c:v>10.957409999999999</c:v>
                </c:pt>
                <c:pt idx="1082">
                  <c:v>9.7707200000000007</c:v>
                </c:pt>
                <c:pt idx="1083">
                  <c:v>10.974734</c:v>
                </c:pt>
                <c:pt idx="1084">
                  <c:v>11.754314000000001</c:v>
                </c:pt>
                <c:pt idx="1085">
                  <c:v>11.468469000000001</c:v>
                </c:pt>
                <c:pt idx="1086">
                  <c:v>12.507904999999999</c:v>
                </c:pt>
                <c:pt idx="1087">
                  <c:v>12.074807</c:v>
                </c:pt>
                <c:pt idx="1088">
                  <c:v>11.477131</c:v>
                </c:pt>
                <c:pt idx="1089">
                  <c:v>11.347201999999999</c:v>
                </c:pt>
                <c:pt idx="1090">
                  <c:v>11.199947</c:v>
                </c:pt>
                <c:pt idx="1091">
                  <c:v>11.044032</c:v>
                </c:pt>
                <c:pt idx="1092">
                  <c:v>10.186496</c:v>
                </c:pt>
                <c:pt idx="1093">
                  <c:v>9.7707200000000007</c:v>
                </c:pt>
                <c:pt idx="1094">
                  <c:v>9.8140300000000007</c:v>
                </c:pt>
                <c:pt idx="1095">
                  <c:v>10.377055</c:v>
                </c:pt>
                <c:pt idx="1096">
                  <c:v>10.238464</c:v>
                </c:pt>
                <c:pt idx="1097">
                  <c:v>10.177832</c:v>
                </c:pt>
                <c:pt idx="1098">
                  <c:v>10.532973</c:v>
                </c:pt>
                <c:pt idx="1099">
                  <c:v>9.9526199999999996</c:v>
                </c:pt>
                <c:pt idx="1100">
                  <c:v>10.87079</c:v>
                </c:pt>
                <c:pt idx="1101">
                  <c:v>11.381849000000001</c:v>
                </c:pt>
                <c:pt idx="1102">
                  <c:v>12.184044</c:v>
                </c:pt>
                <c:pt idx="1103">
                  <c:v>12.527018</c:v>
                </c:pt>
                <c:pt idx="1104">
                  <c:v>12.304086</c:v>
                </c:pt>
                <c:pt idx="1105">
                  <c:v>12.544168000000001</c:v>
                </c:pt>
                <c:pt idx="1106">
                  <c:v>13.350148000000001</c:v>
                </c:pt>
                <c:pt idx="1107">
                  <c:v>14.833496</c:v>
                </c:pt>
                <c:pt idx="1108">
                  <c:v>13.624525999999999</c:v>
                </c:pt>
                <c:pt idx="1109">
                  <c:v>15.004981000000001</c:v>
                </c:pt>
                <c:pt idx="1110">
                  <c:v>15.373680999999999</c:v>
                </c:pt>
                <c:pt idx="1111">
                  <c:v>15.176469000000001</c:v>
                </c:pt>
                <c:pt idx="1112">
                  <c:v>14.404783</c:v>
                </c:pt>
                <c:pt idx="1113">
                  <c:v>14.413357</c:v>
                </c:pt>
                <c:pt idx="1114">
                  <c:v>13.375873</c:v>
                </c:pt>
                <c:pt idx="1115">
                  <c:v>11.009369</c:v>
                </c:pt>
                <c:pt idx="1116">
                  <c:v>11.832501000000001</c:v>
                </c:pt>
                <c:pt idx="1117">
                  <c:v>13.07577</c:v>
                </c:pt>
                <c:pt idx="1118">
                  <c:v>13.110066</c:v>
                </c:pt>
                <c:pt idx="1119">
                  <c:v>11.986838000000001</c:v>
                </c:pt>
                <c:pt idx="1120">
                  <c:v>10.966499000000001</c:v>
                </c:pt>
                <c:pt idx="1121">
                  <c:v>10.537785</c:v>
                </c:pt>
                <c:pt idx="1122">
                  <c:v>12.252642</c:v>
                </c:pt>
                <c:pt idx="1123">
                  <c:v>13.110066</c:v>
                </c:pt>
                <c:pt idx="1124">
                  <c:v>13.25583</c:v>
                </c:pt>
                <c:pt idx="1125">
                  <c:v>14.113257000000001</c:v>
                </c:pt>
                <c:pt idx="1126">
                  <c:v>14.447654</c:v>
                </c:pt>
                <c:pt idx="1127">
                  <c:v>13.984643999999999</c:v>
                </c:pt>
                <c:pt idx="1128">
                  <c:v>11.861234</c:v>
                </c:pt>
                <c:pt idx="1129">
                  <c:v>10.296384</c:v>
                </c:pt>
                <c:pt idx="1130">
                  <c:v>10.912335000000001</c:v>
                </c:pt>
                <c:pt idx="1131">
                  <c:v>10.446209</c:v>
                </c:pt>
                <c:pt idx="1132">
                  <c:v>9.9884059999999995</c:v>
                </c:pt>
                <c:pt idx="1133">
                  <c:v>8.3319960000000002</c:v>
                </c:pt>
                <c:pt idx="1134">
                  <c:v>12.934987</c:v>
                </c:pt>
                <c:pt idx="1135">
                  <c:v>13.800649</c:v>
                </c:pt>
                <c:pt idx="1136">
                  <c:v>11.445048999999999</c:v>
                </c:pt>
                <c:pt idx="1137">
                  <c:v>11.261927999999999</c:v>
                </c:pt>
                <c:pt idx="1138">
                  <c:v>12.227473</c:v>
                </c:pt>
                <c:pt idx="1139">
                  <c:v>11.145397000000001</c:v>
                </c:pt>
                <c:pt idx="1140">
                  <c:v>12.110943000000001</c:v>
                </c:pt>
                <c:pt idx="1141">
                  <c:v>13.476027</c:v>
                </c:pt>
                <c:pt idx="1142">
                  <c:v>15.032552000000001</c:v>
                </c:pt>
                <c:pt idx="1143">
                  <c:v>13.517644000000001</c:v>
                </c:pt>
                <c:pt idx="1144">
                  <c:v>13.201345999999999</c:v>
                </c:pt>
                <c:pt idx="1145">
                  <c:v>11.73638</c:v>
                </c:pt>
                <c:pt idx="1146">
                  <c:v>12.485507999999999</c:v>
                </c:pt>
                <c:pt idx="1147">
                  <c:v>11.153721000000001</c:v>
                </c:pt>
                <c:pt idx="1148">
                  <c:v>10.296384</c:v>
                </c:pt>
                <c:pt idx="1149">
                  <c:v>8.6982359999999996</c:v>
                </c:pt>
                <c:pt idx="1150">
                  <c:v>9.4057510000000004</c:v>
                </c:pt>
                <c:pt idx="1151">
                  <c:v>9.0228610000000007</c:v>
                </c:pt>
                <c:pt idx="1152">
                  <c:v>7.5995140000000001</c:v>
                </c:pt>
                <c:pt idx="1153">
                  <c:v>7.0501500000000004</c:v>
                </c:pt>
                <c:pt idx="1154">
                  <c:v>8.7232070000000004</c:v>
                </c:pt>
                <c:pt idx="1155">
                  <c:v>8.0406680000000001</c:v>
                </c:pt>
                <c:pt idx="1156">
                  <c:v>8.6786840000000005</c:v>
                </c:pt>
                <c:pt idx="1157">
                  <c:v>8.0009219999999992</c:v>
                </c:pt>
                <c:pt idx="1158">
                  <c:v>6.5296779999999996</c:v>
                </c:pt>
                <c:pt idx="1159">
                  <c:v>5.8188519999999997</c:v>
                </c:pt>
                <c:pt idx="1160">
                  <c:v>5.7279340000000003</c:v>
                </c:pt>
                <c:pt idx="1161">
                  <c:v>5.8767100000000001</c:v>
                </c:pt>
                <c:pt idx="1162">
                  <c:v>5.6287479999999999</c:v>
                </c:pt>
                <c:pt idx="1163">
                  <c:v>5.3725209999999999</c:v>
                </c:pt>
                <c:pt idx="1164">
                  <c:v>5.5626259999999998</c:v>
                </c:pt>
                <c:pt idx="1165">
                  <c:v>5.7279340000000003</c:v>
                </c:pt>
                <c:pt idx="1166">
                  <c:v>4.8517989999999998</c:v>
                </c:pt>
                <c:pt idx="1167">
                  <c:v>4.5542449999999999</c:v>
                </c:pt>
                <c:pt idx="1168">
                  <c:v>4.2980150000000004</c:v>
                </c:pt>
                <c:pt idx="1169">
                  <c:v>4.2649549999999996</c:v>
                </c:pt>
                <c:pt idx="1170">
                  <c:v>4.47159</c:v>
                </c:pt>
                <c:pt idx="1171">
                  <c:v>4.7112860000000003</c:v>
                </c:pt>
                <c:pt idx="1172">
                  <c:v>4.7195520000000002</c:v>
                </c:pt>
                <c:pt idx="1173">
                  <c:v>4.7526149999999996</c:v>
                </c:pt>
                <c:pt idx="1174">
                  <c:v>4.5129169999999998</c:v>
                </c:pt>
                <c:pt idx="1175">
                  <c:v>5.0171070000000002</c:v>
                </c:pt>
                <c:pt idx="1176">
                  <c:v>4.3889360000000002</c:v>
                </c:pt>
                <c:pt idx="1177">
                  <c:v>4.2814839999999998</c:v>
                </c:pt>
                <c:pt idx="1178">
                  <c:v>3.8434179999999998</c:v>
                </c:pt>
                <c:pt idx="1179">
                  <c:v>3.950869</c:v>
                </c:pt>
                <c:pt idx="1180">
                  <c:v>3.8847459999999998</c:v>
                </c:pt>
                <c:pt idx="1181">
                  <c:v>4.0335229999999997</c:v>
                </c:pt>
                <c:pt idx="1182">
                  <c:v>4.2139660000000001</c:v>
                </c:pt>
                <c:pt idx="1183">
                  <c:v>4.3848039999999999</c:v>
                </c:pt>
                <c:pt idx="1184">
                  <c:v>4.1244800000000001</c:v>
                </c:pt>
                <c:pt idx="1185">
                  <c:v>4.3685330000000002</c:v>
                </c:pt>
                <c:pt idx="1186">
                  <c:v>4.4986930000000003</c:v>
                </c:pt>
                <c:pt idx="1187">
                  <c:v>4.270912</c:v>
                </c:pt>
                <c:pt idx="1188">
                  <c:v>4.270912</c:v>
                </c:pt>
                <c:pt idx="1189">
                  <c:v>4.6288559999999999</c:v>
                </c:pt>
                <c:pt idx="1190">
                  <c:v>4.3685330000000002</c:v>
                </c:pt>
                <c:pt idx="1191">
                  <c:v>4.6044499999999999</c:v>
                </c:pt>
                <c:pt idx="1192">
                  <c:v>4.6613949999999997</c:v>
                </c:pt>
                <c:pt idx="1193">
                  <c:v>4.1814270000000002</c:v>
                </c:pt>
                <c:pt idx="1194">
                  <c:v>4.7996920000000003</c:v>
                </c:pt>
                <c:pt idx="1195">
                  <c:v>5.1250939999999998</c:v>
                </c:pt>
                <c:pt idx="1196">
                  <c:v>4.3441280000000004</c:v>
                </c:pt>
                <c:pt idx="1197">
                  <c:v>3.856023</c:v>
                </c:pt>
                <c:pt idx="1198">
                  <c:v>3.9455089999999999</c:v>
                </c:pt>
                <c:pt idx="1199">
                  <c:v>3.7828080000000002</c:v>
                </c:pt>
                <c:pt idx="1200">
                  <c:v>4.0675350000000003</c:v>
                </c:pt>
                <c:pt idx="1201">
                  <c:v>4.0166909999999998</c:v>
                </c:pt>
                <c:pt idx="1202">
                  <c:v>3.915003</c:v>
                </c:pt>
                <c:pt idx="1203">
                  <c:v>3.9404249999999998</c:v>
                </c:pt>
                <c:pt idx="1204">
                  <c:v>3.7116259999999999</c:v>
                </c:pt>
                <c:pt idx="1205">
                  <c:v>4.2454900000000002</c:v>
                </c:pt>
                <c:pt idx="1206">
                  <c:v>3.7624710000000001</c:v>
                </c:pt>
                <c:pt idx="1207">
                  <c:v>3.7878919999999998</c:v>
                </c:pt>
                <c:pt idx="1208">
                  <c:v>3.5547650000000002</c:v>
                </c:pt>
                <c:pt idx="1209">
                  <c:v>3.3044289999999998</c:v>
                </c:pt>
                <c:pt idx="1210">
                  <c:v>3.6048309999999999</c:v>
                </c:pt>
                <c:pt idx="1211">
                  <c:v>3.8050999999999999</c:v>
                </c:pt>
                <c:pt idx="1212">
                  <c:v>3.8050999999999999</c:v>
                </c:pt>
                <c:pt idx="1213">
                  <c:v>3.6048309999999999</c:v>
                </c:pt>
                <c:pt idx="1214">
                  <c:v>3.6048309999999999</c:v>
                </c:pt>
                <c:pt idx="1215">
                  <c:v>3.7550330000000001</c:v>
                </c:pt>
                <c:pt idx="1216">
                  <c:v>3.7550330000000001</c:v>
                </c:pt>
                <c:pt idx="1217">
                  <c:v>3.5547650000000002</c:v>
                </c:pt>
                <c:pt idx="1218">
                  <c:v>3.5547650000000002</c:v>
                </c:pt>
                <c:pt idx="1219">
                  <c:v>3.204294</c:v>
                </c:pt>
                <c:pt idx="1220">
                  <c:v>3.0791270000000002</c:v>
                </c:pt>
                <c:pt idx="1221">
                  <c:v>2.9539599999999999</c:v>
                </c:pt>
                <c:pt idx="1222">
                  <c:v>2.9038919999999999</c:v>
                </c:pt>
                <c:pt idx="1223">
                  <c:v>3.0540940000000001</c:v>
                </c:pt>
                <c:pt idx="1224">
                  <c:v>3.0540940000000001</c:v>
                </c:pt>
                <c:pt idx="1225">
                  <c:v>3.3795299999999999</c:v>
                </c:pt>
                <c:pt idx="1226">
                  <c:v>3.7299989999999998</c:v>
                </c:pt>
                <c:pt idx="1227">
                  <c:v>3.6799330000000001</c:v>
                </c:pt>
                <c:pt idx="1228">
                  <c:v>4.1055039999999998</c:v>
                </c:pt>
                <c:pt idx="1229">
                  <c:v>4.0053679999999998</c:v>
                </c:pt>
                <c:pt idx="1230">
                  <c:v>4.1806029999999996</c:v>
                </c:pt>
                <c:pt idx="1231">
                  <c:v>4.3057720000000002</c:v>
                </c:pt>
                <c:pt idx="1232">
                  <c:v>4.318289</c:v>
                </c:pt>
                <c:pt idx="1233">
                  <c:v>4.2056370000000003</c:v>
                </c:pt>
                <c:pt idx="1234">
                  <c:v>4.3558380000000003</c:v>
                </c:pt>
                <c:pt idx="1235">
                  <c:v>4.2056370000000003</c:v>
                </c:pt>
                <c:pt idx="1236">
                  <c:v>3.6819229999999998</c:v>
                </c:pt>
                <c:pt idx="1237">
                  <c:v>4.22194</c:v>
                </c:pt>
                <c:pt idx="1238">
                  <c:v>3.8782920000000001</c:v>
                </c:pt>
                <c:pt idx="1239">
                  <c:v>3.8782920000000001</c:v>
                </c:pt>
                <c:pt idx="1240">
                  <c:v>3.9028390000000002</c:v>
                </c:pt>
                <c:pt idx="1241">
                  <c:v>4.3692149999999996</c:v>
                </c:pt>
                <c:pt idx="1242">
                  <c:v>4.050116</c:v>
                </c:pt>
                <c:pt idx="1243">
                  <c:v>4.4674009999999997</c:v>
                </c:pt>
                <c:pt idx="1244">
                  <c:v>3.9519310000000001</c:v>
                </c:pt>
                <c:pt idx="1245">
                  <c:v>4.2955769999999998</c:v>
                </c:pt>
                <c:pt idx="1246">
                  <c:v>3.7801089999999999</c:v>
                </c:pt>
                <c:pt idx="1247">
                  <c:v>3.7310150000000002</c:v>
                </c:pt>
                <c:pt idx="1248">
                  <c:v>4.1728449999999997</c:v>
                </c:pt>
                <c:pt idx="1249">
                  <c:v>4.2710299999999997</c:v>
                </c:pt>
                <c:pt idx="1250">
                  <c:v>3.927384</c:v>
                </c:pt>
                <c:pt idx="1251">
                  <c:v>4.0746609999999999</c:v>
                </c:pt>
                <c:pt idx="1252">
                  <c:v>4.4674009999999997</c:v>
                </c:pt>
                <c:pt idx="1253">
                  <c:v>4.3201239999999999</c:v>
                </c:pt>
                <c:pt idx="1254">
                  <c:v>4.8110460000000002</c:v>
                </c:pt>
                <c:pt idx="1255">
                  <c:v>5.2037839999999997</c:v>
                </c:pt>
                <c:pt idx="1256">
                  <c:v>5.3756069999999996</c:v>
                </c:pt>
                <c:pt idx="1257">
                  <c:v>5.1055999999999999</c:v>
                </c:pt>
                <c:pt idx="1258">
                  <c:v>5.0074160000000001</c:v>
                </c:pt>
                <c:pt idx="1259">
                  <c:v>4.8110460000000002</c:v>
                </c:pt>
                <c:pt idx="1260">
                  <c:v>5.7928930000000003</c:v>
                </c:pt>
                <c:pt idx="1261">
                  <c:v>5.5614090000000003</c:v>
                </c:pt>
                <c:pt idx="1262">
                  <c:v>5.3174859999999997</c:v>
                </c:pt>
                <c:pt idx="1263">
                  <c:v>4.0490950000000003</c:v>
                </c:pt>
                <c:pt idx="1264">
                  <c:v>4.7076830000000003</c:v>
                </c:pt>
                <c:pt idx="1265">
                  <c:v>4.7808590000000004</c:v>
                </c:pt>
                <c:pt idx="1266">
                  <c:v>4.8296429999999999</c:v>
                </c:pt>
                <c:pt idx="1267">
                  <c:v>4.902819</c:v>
                </c:pt>
                <c:pt idx="1268">
                  <c:v>5.0735650000000003</c:v>
                </c:pt>
                <c:pt idx="1269">
                  <c:v>4.7808590000000004</c:v>
                </c:pt>
                <c:pt idx="1270">
                  <c:v>4.8296429999999999</c:v>
                </c:pt>
                <c:pt idx="1271">
                  <c:v>4.8784280000000004</c:v>
                </c:pt>
                <c:pt idx="1272">
                  <c:v>5.658976</c:v>
                </c:pt>
                <c:pt idx="1273">
                  <c:v>4.9759960000000003</c:v>
                </c:pt>
                <c:pt idx="1274">
                  <c:v>4.8784280000000004</c:v>
                </c:pt>
                <c:pt idx="1275">
                  <c:v>4.7808590000000004</c:v>
                </c:pt>
                <c:pt idx="1276">
                  <c:v>5.2199179999999998</c:v>
                </c:pt>
                <c:pt idx="1277">
                  <c:v>5.1223489999999998</c:v>
                </c:pt>
                <c:pt idx="1278">
                  <c:v>5.5126229999999996</c:v>
                </c:pt>
                <c:pt idx="1279">
                  <c:v>5.3662710000000002</c:v>
                </c:pt>
                <c:pt idx="1280">
                  <c:v>5.0735650000000003</c:v>
                </c:pt>
                <c:pt idx="1281">
                  <c:v>3.3417219999999999</c:v>
                </c:pt>
                <c:pt idx="1282">
                  <c:v>2.975841</c:v>
                </c:pt>
                <c:pt idx="1283">
                  <c:v>3.1709779999999999</c:v>
                </c:pt>
                <c:pt idx="1284">
                  <c:v>3.1465860000000001</c:v>
                </c:pt>
                <c:pt idx="1285">
                  <c:v>3.3173309999999998</c:v>
                </c:pt>
                <c:pt idx="1286">
                  <c:v>3.2685469999999999</c:v>
                </c:pt>
                <c:pt idx="1287">
                  <c:v>3.6832129999999998</c:v>
                </c:pt>
                <c:pt idx="1288">
                  <c:v>3.3327149999999999</c:v>
                </c:pt>
                <c:pt idx="1289">
                  <c:v>3.139513</c:v>
                </c:pt>
                <c:pt idx="1290">
                  <c:v>3.042913</c:v>
                </c:pt>
                <c:pt idx="1291">
                  <c:v>3.042913</c:v>
                </c:pt>
                <c:pt idx="1292">
                  <c:v>3.3327149999999999</c:v>
                </c:pt>
                <c:pt idx="1293">
                  <c:v>3.7191179999999999</c:v>
                </c:pt>
                <c:pt idx="1294">
                  <c:v>3.6225160000000001</c:v>
                </c:pt>
                <c:pt idx="1295">
                  <c:v>3.6949670000000001</c:v>
                </c:pt>
                <c:pt idx="1296">
                  <c:v>3.7432660000000002</c:v>
                </c:pt>
                <c:pt idx="1297">
                  <c:v>3.8398669999999999</c:v>
                </c:pt>
                <c:pt idx="1298">
                  <c:v>3.8640159999999999</c:v>
                </c:pt>
                <c:pt idx="1299">
                  <c:v>3.8640159999999999</c:v>
                </c:pt>
                <c:pt idx="1300">
                  <c:v>3.8640159999999999</c:v>
                </c:pt>
                <c:pt idx="1301">
                  <c:v>4.2504200000000001</c:v>
                </c:pt>
                <c:pt idx="1302">
                  <c:v>4.2987190000000002</c:v>
                </c:pt>
                <c:pt idx="1303">
                  <c:v>4.0089170000000003</c:v>
                </c:pt>
                <c:pt idx="1304">
                  <c:v>4.2504200000000001</c:v>
                </c:pt>
                <c:pt idx="1305">
                  <c:v>3.5259160000000001</c:v>
                </c:pt>
                <c:pt idx="1306">
                  <c:v>3.767417</c:v>
                </c:pt>
                <c:pt idx="1307">
                  <c:v>3.5259160000000001</c:v>
                </c:pt>
                <c:pt idx="1308">
                  <c:v>3.7915670000000001</c:v>
                </c:pt>
                <c:pt idx="1309">
                  <c:v>3.8157160000000001</c:v>
                </c:pt>
                <c:pt idx="1310">
                  <c:v>3.6225160000000001</c:v>
                </c:pt>
                <c:pt idx="1311">
                  <c:v>3.3810150000000001</c:v>
                </c:pt>
                <c:pt idx="1312">
                  <c:v>3.3327149999999999</c:v>
                </c:pt>
                <c:pt idx="1313">
                  <c:v>3.5259160000000001</c:v>
                </c:pt>
                <c:pt idx="1314">
                  <c:v>3.6225160000000001</c:v>
                </c:pt>
                <c:pt idx="1315">
                  <c:v>3.5259160000000001</c:v>
                </c:pt>
                <c:pt idx="1316">
                  <c:v>3.2844150000000001</c:v>
                </c:pt>
                <c:pt idx="1317">
                  <c:v>3.5742159999999998</c:v>
                </c:pt>
                <c:pt idx="1318">
                  <c:v>3.6949670000000001</c:v>
                </c:pt>
                <c:pt idx="1319">
                  <c:v>3.6708159999999999</c:v>
                </c:pt>
                <c:pt idx="1320">
                  <c:v>3.4776150000000001</c:v>
                </c:pt>
                <c:pt idx="1321">
                  <c:v>3.4293149999999999</c:v>
                </c:pt>
                <c:pt idx="1322">
                  <c:v>3.4293149999999999</c:v>
                </c:pt>
                <c:pt idx="1323">
                  <c:v>3.5742159999999998</c:v>
                </c:pt>
                <c:pt idx="1324">
                  <c:v>3.8640159999999999</c:v>
                </c:pt>
                <c:pt idx="1325">
                  <c:v>4.0572189999999999</c:v>
                </c:pt>
                <c:pt idx="1326">
                  <c:v>3.7191179999999999</c:v>
                </c:pt>
                <c:pt idx="1327">
                  <c:v>3.6708159999999999</c:v>
                </c:pt>
                <c:pt idx="1328">
                  <c:v>4.0089170000000003</c:v>
                </c:pt>
                <c:pt idx="1329">
                  <c:v>3.6708159999999999</c:v>
                </c:pt>
                <c:pt idx="1330">
                  <c:v>4.1538180000000002</c:v>
                </c:pt>
                <c:pt idx="1331">
                  <c:v>3.9123169999999998</c:v>
                </c:pt>
                <c:pt idx="1332">
                  <c:v>3.8157160000000001</c:v>
                </c:pt>
                <c:pt idx="1333">
                  <c:v>3.4776150000000001</c:v>
                </c:pt>
                <c:pt idx="1334">
                  <c:v>3.5742159999999998</c:v>
                </c:pt>
                <c:pt idx="1335">
                  <c:v>3.3810150000000001</c:v>
                </c:pt>
                <c:pt idx="1336">
                  <c:v>3.4776150000000001</c:v>
                </c:pt>
                <c:pt idx="1337">
                  <c:v>2.3184100000000001</c:v>
                </c:pt>
                <c:pt idx="1338">
                  <c:v>3.0912139999999999</c:v>
                </c:pt>
                <c:pt idx="1339">
                  <c:v>2.9463140000000001</c:v>
                </c:pt>
                <c:pt idx="1340">
                  <c:v>3.0912139999999999</c:v>
                </c:pt>
                <c:pt idx="1341">
                  <c:v>3.2361149999999999</c:v>
                </c:pt>
                <c:pt idx="1342">
                  <c:v>3.5259160000000001</c:v>
                </c:pt>
                <c:pt idx="1343">
                  <c:v>3.3810150000000001</c:v>
                </c:pt>
                <c:pt idx="1344">
                  <c:v>3.2844150000000001</c:v>
                </c:pt>
                <c:pt idx="1345">
                  <c:v>3.2361149999999999</c:v>
                </c:pt>
                <c:pt idx="1346">
                  <c:v>3.042913</c:v>
                </c:pt>
                <c:pt idx="1347">
                  <c:v>3.2844150000000001</c:v>
                </c:pt>
                <c:pt idx="1348">
                  <c:v>3.1878139999999999</c:v>
                </c:pt>
                <c:pt idx="1349">
                  <c:v>3.4293149999999999</c:v>
                </c:pt>
                <c:pt idx="1350">
                  <c:v>3.3327149999999999</c:v>
                </c:pt>
                <c:pt idx="1351">
                  <c:v>3.9123169999999998</c:v>
                </c:pt>
                <c:pt idx="1352">
                  <c:v>4.1538180000000002</c:v>
                </c:pt>
                <c:pt idx="1353">
                  <c:v>4.1175930000000003</c:v>
                </c:pt>
                <c:pt idx="1354">
                  <c:v>4.0572189999999999</c:v>
                </c:pt>
                <c:pt idx="1355">
                  <c:v>4.4436200000000001</c:v>
                </c:pt>
                <c:pt idx="1356">
                  <c:v>3.3810150000000001</c:v>
                </c:pt>
                <c:pt idx="1357">
                  <c:v>3.5742159999999998</c:v>
                </c:pt>
                <c:pt idx="1358">
                  <c:v>3.1274389999999999</c:v>
                </c:pt>
                <c:pt idx="1359">
                  <c:v>2.6202869999999998</c:v>
                </c:pt>
                <c:pt idx="1360">
                  <c:v>2.3184100000000001</c:v>
                </c:pt>
                <c:pt idx="1361">
                  <c:v>2.5478369999999999</c:v>
                </c:pt>
                <c:pt idx="1362">
                  <c:v>2.5236860000000001</c:v>
                </c:pt>
                <c:pt idx="1363">
                  <c:v>2.6444369999999999</c:v>
                </c:pt>
                <c:pt idx="1364">
                  <c:v>2.5116109999999998</c:v>
                </c:pt>
                <c:pt idx="1365">
                  <c:v>2.4150100000000001</c:v>
                </c:pt>
                <c:pt idx="1366">
                  <c:v>2.608212</c:v>
                </c:pt>
                <c:pt idx="1367">
                  <c:v>2.3546360000000002</c:v>
                </c:pt>
                <c:pt idx="1368">
                  <c:v>2.1855850000000001</c:v>
                </c:pt>
                <c:pt idx="1369">
                  <c:v>1.7388079999999999</c:v>
                </c:pt>
                <c:pt idx="1370">
                  <c:v>1.4490069999999999</c:v>
                </c:pt>
                <c:pt idx="1371">
                  <c:v>1.8354079999999999</c:v>
                </c:pt>
                <c:pt idx="1372">
                  <c:v>1.7388079999999999</c:v>
                </c:pt>
                <c:pt idx="1373">
                  <c:v>1.6784319999999999</c:v>
                </c:pt>
                <c:pt idx="1374">
                  <c:v>1.6784319999999999</c:v>
                </c:pt>
                <c:pt idx="1375">
                  <c:v>1.8354079999999999</c:v>
                </c:pt>
                <c:pt idx="1376">
                  <c:v>1.8716330000000001</c:v>
                </c:pt>
                <c:pt idx="1377">
                  <c:v>2.0648339999999998</c:v>
                </c:pt>
                <c:pt idx="1378">
                  <c:v>2.3184100000000001</c:v>
                </c:pt>
                <c:pt idx="1379">
                  <c:v>2.5116109999999998</c:v>
                </c:pt>
                <c:pt idx="1380">
                  <c:v>2.7410369999999999</c:v>
                </c:pt>
                <c:pt idx="1381">
                  <c:v>2.8014130000000002</c:v>
                </c:pt>
                <c:pt idx="1382">
                  <c:v>3.2240389999999999</c:v>
                </c:pt>
                <c:pt idx="1383">
                  <c:v>3.2240389999999999</c:v>
                </c:pt>
                <c:pt idx="1384">
                  <c:v>3.3810150000000001</c:v>
                </c:pt>
                <c:pt idx="1385">
                  <c:v>2.9946139999999999</c:v>
                </c:pt>
                <c:pt idx="1386">
                  <c:v>2.7410369999999999</c:v>
                </c:pt>
                <c:pt idx="1387">
                  <c:v>3.1878139999999999</c:v>
                </c:pt>
                <c:pt idx="1388">
                  <c:v>3.4776150000000001</c:v>
                </c:pt>
                <c:pt idx="1389">
                  <c:v>3.7794919999999999</c:v>
                </c:pt>
                <c:pt idx="1390">
                  <c:v>3.9606180000000002</c:v>
                </c:pt>
                <c:pt idx="1391">
                  <c:v>3.5742159999999998</c:v>
                </c:pt>
                <c:pt idx="1392">
                  <c:v>3.5379900000000002</c:v>
                </c:pt>
                <c:pt idx="1393">
                  <c:v>3.4776150000000001</c:v>
                </c:pt>
                <c:pt idx="1394">
                  <c:v>3.767417</c:v>
                </c:pt>
                <c:pt idx="1395">
                  <c:v>3.900242</c:v>
                </c:pt>
                <c:pt idx="1396">
                  <c:v>3.6708159999999999</c:v>
                </c:pt>
                <c:pt idx="1397">
                  <c:v>3.4172410000000002</c:v>
                </c:pt>
                <c:pt idx="1398">
                  <c:v>3.6708159999999999</c:v>
                </c:pt>
                <c:pt idx="1399">
                  <c:v>4.2504200000000001</c:v>
                </c:pt>
                <c:pt idx="1400">
                  <c:v>4.9266220000000001</c:v>
                </c:pt>
                <c:pt idx="1401">
                  <c:v>5.0232229999999998</c:v>
                </c:pt>
                <c:pt idx="1402">
                  <c:v>5.3492499999999996</c:v>
                </c:pt>
                <c:pt idx="1403">
                  <c:v>5.3492499999999996</c:v>
                </c:pt>
                <c:pt idx="1404">
                  <c:v>5.5062249999999997</c:v>
                </c:pt>
                <c:pt idx="1405">
                  <c:v>5.4096260000000003</c:v>
                </c:pt>
                <c:pt idx="1406">
                  <c:v>5.2164229999999998</c:v>
                </c:pt>
                <c:pt idx="1407">
                  <c:v>5.6994259999999999</c:v>
                </c:pt>
                <c:pt idx="1408">
                  <c:v>5.5424490000000004</c:v>
                </c:pt>
                <c:pt idx="1409">
                  <c:v>5.8926270000000001</c:v>
                </c:pt>
                <c:pt idx="1410">
                  <c:v>5.7960260000000003</c:v>
                </c:pt>
                <c:pt idx="1411">
                  <c:v>6.2790270000000001</c:v>
                </c:pt>
                <c:pt idx="1412">
                  <c:v>6.7016549999999997</c:v>
                </c:pt>
                <c:pt idx="1413">
                  <c:v>6.7620300000000002</c:v>
                </c:pt>
                <c:pt idx="1414">
                  <c:v>6.6654309999999999</c:v>
                </c:pt>
                <c:pt idx="1415">
                  <c:v>6.5084549999999997</c:v>
                </c:pt>
                <c:pt idx="1416">
                  <c:v>6.5688300000000002</c:v>
                </c:pt>
                <c:pt idx="1417">
                  <c:v>6.9552300000000002</c:v>
                </c:pt>
                <c:pt idx="1418">
                  <c:v>6.4722299999999997</c:v>
                </c:pt>
                <c:pt idx="1419">
                  <c:v>6.3756279999999999</c:v>
                </c:pt>
                <c:pt idx="1420">
                  <c:v>6.2790270000000001</c:v>
                </c:pt>
                <c:pt idx="1421">
                  <c:v>6.4722299999999997</c:v>
                </c:pt>
                <c:pt idx="1422">
                  <c:v>6.4722299999999997</c:v>
                </c:pt>
                <c:pt idx="1423">
                  <c:v>6.0858270000000001</c:v>
                </c:pt>
                <c:pt idx="1424">
                  <c:v>5.7960260000000003</c:v>
                </c:pt>
                <c:pt idx="1425">
                  <c:v>5.8926270000000001</c:v>
                </c:pt>
                <c:pt idx="1426">
                  <c:v>5.8926270000000001</c:v>
                </c:pt>
                <c:pt idx="1427">
                  <c:v>5.7960260000000003</c:v>
                </c:pt>
                <c:pt idx="1428">
                  <c:v>6.0858270000000001</c:v>
                </c:pt>
                <c:pt idx="1429">
                  <c:v>6.3756279999999999</c:v>
                </c:pt>
                <c:pt idx="1430">
                  <c:v>6.2790270000000001</c:v>
                </c:pt>
                <c:pt idx="1431">
                  <c:v>6.0858270000000001</c:v>
                </c:pt>
                <c:pt idx="1432">
                  <c:v>5.7960260000000003</c:v>
                </c:pt>
                <c:pt idx="1433">
                  <c:v>6.0858270000000001</c:v>
                </c:pt>
                <c:pt idx="1434">
                  <c:v>6.1824279999999998</c:v>
                </c:pt>
                <c:pt idx="1435">
                  <c:v>6.2790270000000001</c:v>
                </c:pt>
                <c:pt idx="1436">
                  <c:v>6.3756279999999999</c:v>
                </c:pt>
                <c:pt idx="1437">
                  <c:v>6.4722299999999997</c:v>
                </c:pt>
                <c:pt idx="1438">
                  <c:v>7.3416319999999997</c:v>
                </c:pt>
                <c:pt idx="1439">
                  <c:v>7.2450320000000001</c:v>
                </c:pt>
                <c:pt idx="1440">
                  <c:v>7.4382349999999997</c:v>
                </c:pt>
                <c:pt idx="1441">
                  <c:v>7.534834</c:v>
                </c:pt>
                <c:pt idx="1442">
                  <c:v>7.1484329999999998</c:v>
                </c:pt>
                <c:pt idx="1443">
                  <c:v>7.4140829999999998</c:v>
                </c:pt>
                <c:pt idx="1444">
                  <c:v>7.8246349999999998</c:v>
                </c:pt>
                <c:pt idx="1445">
                  <c:v>7.8246349999999998</c:v>
                </c:pt>
                <c:pt idx="1446">
                  <c:v>7.8246349999999998</c:v>
                </c:pt>
                <c:pt idx="1447">
                  <c:v>7.9453849999999999</c:v>
                </c:pt>
                <c:pt idx="1448">
                  <c:v>8.1144370000000006</c:v>
                </c:pt>
                <c:pt idx="1449">
                  <c:v>8.1144370000000006</c:v>
                </c:pt>
                <c:pt idx="1450">
                  <c:v>7.3416319999999997</c:v>
                </c:pt>
                <c:pt idx="1451">
                  <c:v>7.4382349999999997</c:v>
                </c:pt>
                <c:pt idx="1452">
                  <c:v>7.3416319999999997</c:v>
                </c:pt>
                <c:pt idx="1453">
                  <c:v>8.5008400000000002</c:v>
                </c:pt>
                <c:pt idx="1454">
                  <c:v>8.7906390000000005</c:v>
                </c:pt>
                <c:pt idx="1455">
                  <c:v>8.8147900000000003</c:v>
                </c:pt>
                <c:pt idx="1456">
                  <c:v>8.8872400000000003</c:v>
                </c:pt>
                <c:pt idx="1457">
                  <c:v>8.6457379999999997</c:v>
                </c:pt>
                <c:pt idx="1458">
                  <c:v>8.7906390000000005</c:v>
                </c:pt>
                <c:pt idx="1459">
                  <c:v>8.8872400000000003</c:v>
                </c:pt>
                <c:pt idx="1460">
                  <c:v>9.0804399999999994</c:v>
                </c:pt>
                <c:pt idx="1461">
                  <c:v>9.2977889999999999</c:v>
                </c:pt>
                <c:pt idx="1462">
                  <c:v>9.2736400000000003</c:v>
                </c:pt>
                <c:pt idx="1463">
                  <c:v>9.9498449999999998</c:v>
                </c:pt>
                <c:pt idx="1464">
                  <c:v>10.239644</c:v>
                </c:pt>
                <c:pt idx="1465">
                  <c:v>10.239644</c:v>
                </c:pt>
                <c:pt idx="1466">
                  <c:v>9.3702439999999996</c:v>
                </c:pt>
                <c:pt idx="1467">
                  <c:v>10.143044</c:v>
                </c:pt>
                <c:pt idx="1468">
                  <c:v>9.1770420000000001</c:v>
                </c:pt>
                <c:pt idx="1469">
                  <c:v>9.3702439999999996</c:v>
                </c:pt>
                <c:pt idx="1470">
                  <c:v>9.5634429999999995</c:v>
                </c:pt>
                <c:pt idx="1471">
                  <c:v>9.6600420000000007</c:v>
                </c:pt>
                <c:pt idx="1472">
                  <c:v>8.5008400000000002</c:v>
                </c:pt>
                <c:pt idx="1473">
                  <c:v>7.8246349999999998</c:v>
                </c:pt>
                <c:pt idx="1474">
                  <c:v>7.9453849999999999</c:v>
                </c:pt>
                <c:pt idx="1475">
                  <c:v>7.6314330000000004</c:v>
                </c:pt>
                <c:pt idx="1476">
                  <c:v>6.6654309999999999</c:v>
                </c:pt>
                <c:pt idx="1477">
                  <c:v>6.6412789999999999</c:v>
                </c:pt>
                <c:pt idx="1478">
                  <c:v>6.8586309999999999</c:v>
                </c:pt>
                <c:pt idx="1479">
                  <c:v>7.1725830000000004</c:v>
                </c:pt>
                <c:pt idx="1480">
                  <c:v>6.7620300000000002</c:v>
                </c:pt>
                <c:pt idx="1481">
                  <c:v>6.8586309999999999</c:v>
                </c:pt>
                <c:pt idx="1482">
                  <c:v>7.3416319999999997</c:v>
                </c:pt>
                <c:pt idx="1483">
                  <c:v>7.7280319999999998</c:v>
                </c:pt>
                <c:pt idx="1484">
                  <c:v>6.6654309999999999</c:v>
                </c:pt>
                <c:pt idx="1485">
                  <c:v>6.5688300000000002</c:v>
                </c:pt>
                <c:pt idx="1486">
                  <c:v>6.5688300000000002</c:v>
                </c:pt>
                <c:pt idx="1487">
                  <c:v>7.269183</c:v>
                </c:pt>
                <c:pt idx="1488">
                  <c:v>7.1484329999999998</c:v>
                </c:pt>
                <c:pt idx="1489">
                  <c:v>7.534834</c:v>
                </c:pt>
                <c:pt idx="1490">
                  <c:v>7.4140829999999998</c:v>
                </c:pt>
                <c:pt idx="1491">
                  <c:v>7.3416319999999997</c:v>
                </c:pt>
                <c:pt idx="1492">
                  <c:v>7.1484329999999998</c:v>
                </c:pt>
                <c:pt idx="1493">
                  <c:v>6.9552300000000002</c:v>
                </c:pt>
                <c:pt idx="1494">
                  <c:v>6.6654309999999999</c:v>
                </c:pt>
                <c:pt idx="1495">
                  <c:v>7.0518330000000002</c:v>
                </c:pt>
                <c:pt idx="1496">
                  <c:v>7.0687720000000001</c:v>
                </c:pt>
                <c:pt idx="1497">
                  <c:v>7.3553459999999999</c:v>
                </c:pt>
                <c:pt idx="1498">
                  <c:v>6.7583190000000002</c:v>
                </c:pt>
                <c:pt idx="1499">
                  <c:v>5.9463650000000001</c:v>
                </c:pt>
                <c:pt idx="1500">
                  <c:v>6.1135320000000002</c:v>
                </c:pt>
                <c:pt idx="1501">
                  <c:v>6.1135320000000002</c:v>
                </c:pt>
                <c:pt idx="1502">
                  <c:v>5.922485</c:v>
                </c:pt>
                <c:pt idx="1503">
                  <c:v>5.8269609999999998</c:v>
                </c:pt>
                <c:pt idx="1504">
                  <c:v>6.2090540000000001</c:v>
                </c:pt>
                <c:pt idx="1505">
                  <c:v>5.6359130000000004</c:v>
                </c:pt>
                <c:pt idx="1506">
                  <c:v>5.8030799999999996</c:v>
                </c:pt>
                <c:pt idx="1507">
                  <c:v>5.7314369999999997</c:v>
                </c:pt>
                <c:pt idx="1508">
                  <c:v>5.6359130000000004</c:v>
                </c:pt>
                <c:pt idx="1509">
                  <c:v>6.2090540000000001</c:v>
                </c:pt>
                <c:pt idx="1510">
                  <c:v>6.5911530000000003</c:v>
                </c:pt>
                <c:pt idx="1511">
                  <c:v>6.7821999999999996</c:v>
                </c:pt>
                <c:pt idx="1512">
                  <c:v>6.5911530000000003</c:v>
                </c:pt>
                <c:pt idx="1513">
                  <c:v>6.4956269999999998</c:v>
                </c:pt>
                <c:pt idx="1514">
                  <c:v>7.0687720000000001</c:v>
                </c:pt>
                <c:pt idx="1515">
                  <c:v>6.8777239999999997</c:v>
                </c:pt>
                <c:pt idx="1516">
                  <c:v>5.922485</c:v>
                </c:pt>
                <c:pt idx="1517">
                  <c:v>6.5911530000000003</c:v>
                </c:pt>
                <c:pt idx="1518">
                  <c:v>6.3045799999999996</c:v>
                </c:pt>
                <c:pt idx="1519">
                  <c:v>6.4001049999999999</c:v>
                </c:pt>
                <c:pt idx="1520">
                  <c:v>6.5911530000000003</c:v>
                </c:pt>
                <c:pt idx="1521">
                  <c:v>6.6866760000000003</c:v>
                </c:pt>
                <c:pt idx="1522">
                  <c:v>6.8777239999999997</c:v>
                </c:pt>
                <c:pt idx="1523">
                  <c:v>6.5911530000000003</c:v>
                </c:pt>
                <c:pt idx="1524">
                  <c:v>6.3045799999999996</c:v>
                </c:pt>
                <c:pt idx="1525">
                  <c:v>6.6866760000000003</c:v>
                </c:pt>
                <c:pt idx="1526">
                  <c:v>6.806082</c:v>
                </c:pt>
                <c:pt idx="1527">
                  <c:v>6.4956269999999998</c:v>
                </c:pt>
                <c:pt idx="1528">
                  <c:v>7.1642950000000001</c:v>
                </c:pt>
                <c:pt idx="1529">
                  <c:v>6.8777239999999997</c:v>
                </c:pt>
                <c:pt idx="1530">
                  <c:v>6.4956269999999998</c:v>
                </c:pt>
                <c:pt idx="1531">
                  <c:v>6.1135320000000002</c:v>
                </c:pt>
                <c:pt idx="1532">
                  <c:v>5.4448650000000001</c:v>
                </c:pt>
                <c:pt idx="1533">
                  <c:v>6.7105569999999997</c:v>
                </c:pt>
                <c:pt idx="1534">
                  <c:v>6.8777239999999997</c:v>
                </c:pt>
                <c:pt idx="1535">
                  <c:v>7.0687720000000001</c:v>
                </c:pt>
                <c:pt idx="1536">
                  <c:v>7.4508669999999997</c:v>
                </c:pt>
                <c:pt idx="1537">
                  <c:v>7.7374390000000002</c:v>
                </c:pt>
                <c:pt idx="1538">
                  <c:v>8.3105840000000004</c:v>
                </c:pt>
                <c:pt idx="1539">
                  <c:v>7.6419129999999997</c:v>
                </c:pt>
                <c:pt idx="1540">
                  <c:v>7.4508669999999997</c:v>
                </c:pt>
                <c:pt idx="1541">
                  <c:v>8.1195339999999998</c:v>
                </c:pt>
                <c:pt idx="1542">
                  <c:v>7.4747490000000001</c:v>
                </c:pt>
                <c:pt idx="1543">
                  <c:v>6.3045799999999996</c:v>
                </c:pt>
                <c:pt idx="1544">
                  <c:v>6.3045799999999996</c:v>
                </c:pt>
                <c:pt idx="1545">
                  <c:v>5.3493409999999999</c:v>
                </c:pt>
                <c:pt idx="1546">
                  <c:v>4.8000790000000002</c:v>
                </c:pt>
                <c:pt idx="1547">
                  <c:v>4.3941020000000002</c:v>
                </c:pt>
                <c:pt idx="1548">
                  <c:v>4.6806739999999998</c:v>
                </c:pt>
                <c:pt idx="1549">
                  <c:v>4.2030539999999998</c:v>
                </c:pt>
                <c:pt idx="1550">
                  <c:v>4.0120050000000003</c:v>
                </c:pt>
                <c:pt idx="1551">
                  <c:v>4.0120050000000003</c:v>
                </c:pt>
                <c:pt idx="1552">
                  <c:v>4.0120050000000003</c:v>
                </c:pt>
                <c:pt idx="1553">
                  <c:v>3.7254330000000002</c:v>
                </c:pt>
                <c:pt idx="1554">
                  <c:v>3.7254330000000002</c:v>
                </c:pt>
                <c:pt idx="1555">
                  <c:v>4.0120050000000003</c:v>
                </c:pt>
                <c:pt idx="1556">
                  <c:v>3.8209569999999999</c:v>
                </c:pt>
                <c:pt idx="1557">
                  <c:v>3.8209569999999999</c:v>
                </c:pt>
                <c:pt idx="1558">
                  <c:v>4.0120050000000003</c:v>
                </c:pt>
                <c:pt idx="1559">
                  <c:v>3.9164819999999998</c:v>
                </c:pt>
                <c:pt idx="1560">
                  <c:v>3.8209569999999999</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_xlchart.v1.3</cx:f>
      </cx:numDim>
    </cx:data>
    <cx:data id="1">
      <cx:strDim type="cat">
        <cx:f dir="row">_xlchart.v1.4</cx:f>
      </cx:strDim>
      <cx:numDim type="val">
        <cx:f dir="row">_xlchart.v1.2</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_xlchart.v1.0</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_xlchart.v1.9</cx:f>
      </cx:numDim>
    </cx:data>
    <cx:data id="1">
      <cx:strDim type="cat">
        <cx:f dir="row">_xlchart.v1.7</cx:f>
      </cx:strDim>
      <cx:numDim type="val">
        <cx:f dir="row">_xlchart.v1.8</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_xlchart.v1.6</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_xlchart.v1.5</cx:f>
              <cx:v>Revenue in ZAR</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52387</xdr:rowOff>
    </xdr:from>
    <xdr:to>
      <xdr:col>27</xdr:col>
      <xdr:colOff>342900</xdr:colOff>
      <xdr:row>18</xdr:row>
      <xdr:rowOff>19050</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30</xdr:row>
      <xdr:rowOff>47625</xdr:rowOff>
    </xdr:from>
    <xdr:to>
      <xdr:col>20</xdr:col>
      <xdr:colOff>419100</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552450</xdr:colOff>
      <xdr:row>0</xdr:row>
      <xdr:rowOff>133350</xdr:rowOff>
    </xdr:from>
    <xdr:to>
      <xdr:col>25</xdr:col>
      <xdr:colOff>47625</xdr:colOff>
      <xdr:row>20</xdr:row>
      <xdr:rowOff>95250</xdr:rowOff>
    </xdr:to>
    <xdr:graphicFrame macro="">
      <xdr:nvGraphicFramePr>
        <xdr:cNvPr id="2" name="Chart 1">
          <a:extLst>
            <a:ext uri="{FF2B5EF4-FFF2-40B4-BE49-F238E27FC236}">
              <a16:creationId xmlns:a16="http://schemas.microsoft.com/office/drawing/2014/main" id="{E9DBD0E6-AF61-454B-A9AE-19E2445F4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542925</xdr:colOff>
      <xdr:row>20</xdr:row>
      <xdr:rowOff>123825</xdr:rowOff>
    </xdr:from>
    <xdr:to>
      <xdr:col>24</xdr:col>
      <xdr:colOff>352425</xdr:colOff>
      <xdr:row>40</xdr:row>
      <xdr:rowOff>85725</xdr:rowOff>
    </xdr:to>
    <xdr:graphicFrame macro="">
      <xdr:nvGraphicFramePr>
        <xdr:cNvPr id="3" name="Chart 2">
          <a:extLst>
            <a:ext uri="{FF2B5EF4-FFF2-40B4-BE49-F238E27FC236}">
              <a16:creationId xmlns:a16="http://schemas.microsoft.com/office/drawing/2014/main" id="{93E01DFC-6AB5-42C2-8D23-4CD1035F6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542925</xdr:colOff>
      <xdr:row>40</xdr:row>
      <xdr:rowOff>114300</xdr:rowOff>
    </xdr:from>
    <xdr:to>
      <xdr:col>24</xdr:col>
      <xdr:colOff>352425</xdr:colOff>
      <xdr:row>60</xdr:row>
      <xdr:rowOff>76200</xdr:rowOff>
    </xdr:to>
    <xdr:graphicFrame macro="">
      <xdr:nvGraphicFramePr>
        <xdr:cNvPr id="4" name="Chart 3">
          <a:extLst>
            <a:ext uri="{FF2B5EF4-FFF2-40B4-BE49-F238E27FC236}">
              <a16:creationId xmlns:a16="http://schemas.microsoft.com/office/drawing/2014/main" id="{AE137E03-04B2-432F-BEE3-7A2B2A70C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495300</xdr:colOff>
      <xdr:row>6</xdr:row>
      <xdr:rowOff>9525</xdr:rowOff>
    </xdr:from>
    <xdr:to>
      <xdr:col>25</xdr:col>
      <xdr:colOff>352425</xdr:colOff>
      <xdr:row>33</xdr:row>
      <xdr:rowOff>23813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9524</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1"/>
  <sheetViews>
    <sheetView tabSelected="1" workbookViewId="0">
      <selection activeCell="E20" sqref="E20"/>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39.5703125" customWidth="1"/>
    <col min="13" max="13" width="40.140625" customWidth="1"/>
    <col min="14" max="14" width="34.42578125" customWidth="1"/>
  </cols>
  <sheetData>
    <row r="2" spans="2:14" x14ac:dyDescent="0.25">
      <c r="B2" s="34"/>
      <c r="C2" s="19"/>
      <c r="E2" s="24" t="s">
        <v>47</v>
      </c>
      <c r="F2" s="62" t="s">
        <v>48</v>
      </c>
      <c r="G2" s="25"/>
      <c r="H2" s="26" t="s">
        <v>55</v>
      </c>
      <c r="I2" s="26" t="s">
        <v>1</v>
      </c>
      <c r="J2" s="27" t="s">
        <v>48</v>
      </c>
      <c r="L2" s="30" t="s">
        <v>41</v>
      </c>
      <c r="M2" s="31" t="s">
        <v>57</v>
      </c>
      <c r="N2" s="32" t="s">
        <v>56</v>
      </c>
    </row>
    <row r="3" spans="2:14" x14ac:dyDescent="0.25">
      <c r="B3" s="5" t="s">
        <v>40</v>
      </c>
      <c r="C3" s="20">
        <v>45394</v>
      </c>
      <c r="E3" s="5" t="s">
        <v>128</v>
      </c>
      <c r="F3" s="28" t="s">
        <v>129</v>
      </c>
      <c r="I3" s="10"/>
      <c r="J3" s="39"/>
      <c r="L3" s="5" t="s">
        <v>148</v>
      </c>
      <c r="M3" t="s">
        <v>149</v>
      </c>
      <c r="N3" s="38"/>
    </row>
    <row r="4" spans="2:14" x14ac:dyDescent="0.25">
      <c r="B4" s="5"/>
      <c r="C4" s="21">
        <v>0.6069444444444444</v>
      </c>
      <c r="E4" s="5" t="s">
        <v>130</v>
      </c>
      <c r="F4" s="28" t="s">
        <v>131</v>
      </c>
      <c r="I4" s="10"/>
      <c r="J4" s="39"/>
      <c r="L4" s="5" t="s">
        <v>150</v>
      </c>
      <c r="M4" t="s">
        <v>163</v>
      </c>
      <c r="N4" s="13"/>
    </row>
    <row r="5" spans="2:14" x14ac:dyDescent="0.25">
      <c r="B5" s="5"/>
      <c r="C5" s="13"/>
      <c r="E5" s="5" t="s">
        <v>132</v>
      </c>
      <c r="F5" s="28" t="s">
        <v>133</v>
      </c>
      <c r="I5" s="10"/>
      <c r="J5" s="39"/>
      <c r="L5" s="5" t="s">
        <v>151</v>
      </c>
      <c r="M5" t="s">
        <v>164</v>
      </c>
      <c r="N5" s="13"/>
    </row>
    <row r="6" spans="2:14" x14ac:dyDescent="0.25">
      <c r="B6" s="5" t="s">
        <v>0</v>
      </c>
      <c r="C6" s="13">
        <v>9.64</v>
      </c>
      <c r="E6" s="5" t="s">
        <v>134</v>
      </c>
      <c r="F6" s="28" t="s">
        <v>135</v>
      </c>
      <c r="I6" s="10"/>
      <c r="J6" s="39"/>
      <c r="L6" s="5" t="s">
        <v>152</v>
      </c>
      <c r="M6" t="s">
        <v>153</v>
      </c>
      <c r="N6" s="13"/>
    </row>
    <row r="7" spans="2:14" x14ac:dyDescent="0.25">
      <c r="B7" s="5" t="s">
        <v>1</v>
      </c>
      <c r="C7" s="15">
        <v>619.92999999999995</v>
      </c>
      <c r="E7" s="5" t="s">
        <v>136</v>
      </c>
      <c r="F7" s="28" t="s">
        <v>137</v>
      </c>
      <c r="I7" s="10"/>
      <c r="J7" s="39"/>
      <c r="L7" s="5" t="s">
        <v>154</v>
      </c>
      <c r="M7" t="s">
        <v>155</v>
      </c>
      <c r="N7" s="13"/>
    </row>
    <row r="8" spans="2:14" x14ac:dyDescent="0.25">
      <c r="B8" s="5" t="s">
        <v>2</v>
      </c>
      <c r="C8" s="15">
        <f>C6*C7</f>
        <v>5976.1251999999995</v>
      </c>
      <c r="E8" s="5" t="s">
        <v>138</v>
      </c>
      <c r="F8" s="28" t="s">
        <v>139</v>
      </c>
      <c r="I8" s="10"/>
      <c r="J8" s="39"/>
      <c r="L8" s="5" t="s">
        <v>156</v>
      </c>
      <c r="M8" t="s">
        <v>165</v>
      </c>
      <c r="N8" s="13"/>
    </row>
    <row r="9" spans="2:14" x14ac:dyDescent="0.25">
      <c r="B9" s="5" t="s">
        <v>3</v>
      </c>
      <c r="C9" s="15">
        <f>Model!G35+Model!G36+Model!G38</f>
        <v>3018</v>
      </c>
      <c r="E9" s="5" t="s">
        <v>140</v>
      </c>
      <c r="F9" s="28" t="s">
        <v>141</v>
      </c>
      <c r="I9" s="10"/>
      <c r="J9" s="39"/>
      <c r="L9" s="5" t="s">
        <v>157</v>
      </c>
      <c r="M9" t="s">
        <v>166</v>
      </c>
      <c r="N9" s="13"/>
    </row>
    <row r="10" spans="2:14" x14ac:dyDescent="0.25">
      <c r="B10" s="5" t="s">
        <v>4</v>
      </c>
      <c r="C10" s="15">
        <f>Model!G50+Model!G52+Model!G58</f>
        <v>6756</v>
      </c>
      <c r="E10" s="5" t="s">
        <v>142</v>
      </c>
      <c r="F10" s="28" t="s">
        <v>143</v>
      </c>
      <c r="I10" s="10"/>
      <c r="J10" s="39"/>
      <c r="L10" s="5" t="s">
        <v>158</v>
      </c>
      <c r="M10" t="s">
        <v>159</v>
      </c>
      <c r="N10" s="13"/>
    </row>
    <row r="11" spans="2:14" x14ac:dyDescent="0.25">
      <c r="B11" s="5" t="s">
        <v>35</v>
      </c>
      <c r="C11" s="15">
        <f>C9-C10</f>
        <v>-3738</v>
      </c>
      <c r="E11" s="5" t="s">
        <v>144</v>
      </c>
      <c r="F11" s="28" t="s">
        <v>145</v>
      </c>
      <c r="I11" s="10"/>
      <c r="J11" s="39"/>
      <c r="L11" s="5" t="s">
        <v>160</v>
      </c>
      <c r="M11" t="s">
        <v>167</v>
      </c>
      <c r="N11" s="13"/>
    </row>
    <row r="12" spans="2:14" x14ac:dyDescent="0.25">
      <c r="B12" s="5" t="s">
        <v>5</v>
      </c>
      <c r="C12" s="15">
        <f>C8-C9+C10</f>
        <v>9714.1251999999986</v>
      </c>
      <c r="E12" s="5" t="s">
        <v>146</v>
      </c>
      <c r="F12" s="28" t="s">
        <v>147</v>
      </c>
      <c r="J12" s="13"/>
      <c r="L12" s="5" t="s">
        <v>161</v>
      </c>
      <c r="M12" t="s">
        <v>162</v>
      </c>
      <c r="N12" s="13"/>
    </row>
    <row r="13" spans="2:14" x14ac:dyDescent="0.25">
      <c r="B13" s="5" t="s">
        <v>46</v>
      </c>
      <c r="C13" s="36">
        <f>C6/(Model!G25/18.5)</f>
        <v>0.22864102564102565</v>
      </c>
      <c r="E13" s="5"/>
      <c r="J13" s="13"/>
      <c r="L13" s="5"/>
      <c r="N13" s="13"/>
    </row>
    <row r="14" spans="2:14" x14ac:dyDescent="0.25">
      <c r="B14" s="5" t="s">
        <v>44</v>
      </c>
      <c r="C14" s="36"/>
      <c r="E14" s="22"/>
      <c r="F14" s="29"/>
      <c r="G14" s="29"/>
      <c r="H14" s="29"/>
      <c r="I14" s="29"/>
      <c r="J14" s="23"/>
      <c r="L14" s="22"/>
      <c r="M14" s="29"/>
      <c r="N14" s="23"/>
    </row>
    <row r="15" spans="2:14" x14ac:dyDescent="0.25">
      <c r="B15" s="5" t="s">
        <v>45</v>
      </c>
      <c r="C15" s="36"/>
    </row>
    <row r="16" spans="2:14" x14ac:dyDescent="0.25">
      <c r="B16" s="5" t="s">
        <v>42</v>
      </c>
      <c r="C16" s="6"/>
    </row>
    <row r="17" spans="2:14" x14ac:dyDescent="0.25">
      <c r="B17" s="5" t="s">
        <v>43</v>
      </c>
      <c r="C17" s="6"/>
      <c r="E17" s="33" t="s">
        <v>53</v>
      </c>
      <c r="L17" s="131" t="s">
        <v>169</v>
      </c>
      <c r="M17" s="132"/>
      <c r="N17" s="133"/>
    </row>
    <row r="18" spans="2:14" x14ac:dyDescent="0.25">
      <c r="B18" s="5" t="s">
        <v>66</v>
      </c>
      <c r="C18" s="52"/>
      <c r="E18" t="s">
        <v>168</v>
      </c>
      <c r="L18" s="134"/>
      <c r="M18" s="135"/>
      <c r="N18" s="136"/>
    </row>
    <row r="19" spans="2:14" x14ac:dyDescent="0.25">
      <c r="B19" s="5" t="s">
        <v>67</v>
      </c>
      <c r="C19" s="52"/>
      <c r="L19" s="134"/>
      <c r="M19" s="135"/>
      <c r="N19" s="136"/>
    </row>
    <row r="20" spans="2:14" x14ac:dyDescent="0.25">
      <c r="B20" s="5" t="s">
        <v>75</v>
      </c>
      <c r="C20" s="6"/>
      <c r="L20" s="134"/>
      <c r="M20" s="135"/>
      <c r="N20" s="136"/>
    </row>
    <row r="21" spans="2:14" x14ac:dyDescent="0.25">
      <c r="B21" s="5" t="s">
        <v>76</v>
      </c>
      <c r="C21" s="6"/>
      <c r="L21" s="134"/>
      <c r="M21" s="135"/>
      <c r="N21" s="136"/>
    </row>
    <row r="22" spans="2:14" x14ac:dyDescent="0.25">
      <c r="B22" s="5" t="s">
        <v>68</v>
      </c>
      <c r="C22" s="15"/>
      <c r="L22" s="134"/>
      <c r="M22" s="135"/>
      <c r="N22" s="136"/>
    </row>
    <row r="23" spans="2:14" x14ac:dyDescent="0.25">
      <c r="B23" s="5" t="s">
        <v>18</v>
      </c>
      <c r="C23" s="15"/>
      <c r="L23" s="134"/>
      <c r="M23" s="135"/>
      <c r="N23" s="136"/>
    </row>
    <row r="24" spans="2:14" x14ac:dyDescent="0.25">
      <c r="B24" s="5" t="s">
        <v>27</v>
      </c>
      <c r="C24" s="7">
        <f>Model!G27</f>
        <v>0.19766615930999487</v>
      </c>
      <c r="L24" s="134"/>
      <c r="M24" s="135"/>
      <c r="N24" s="136"/>
    </row>
    <row r="25" spans="2:14" x14ac:dyDescent="0.25">
      <c r="B25" s="5" t="s">
        <v>28</v>
      </c>
      <c r="C25" s="7">
        <f>Model!G28</f>
        <v>9.7818366311516997E-2</v>
      </c>
      <c r="L25" s="134"/>
      <c r="M25" s="135"/>
      <c r="N25" s="136"/>
    </row>
    <row r="26" spans="2:14" x14ac:dyDescent="0.25">
      <c r="B26" s="5" t="s">
        <v>69</v>
      </c>
      <c r="C26" s="36"/>
      <c r="L26" s="134"/>
      <c r="M26" s="135"/>
      <c r="N26" s="136"/>
    </row>
    <row r="27" spans="2:14" x14ac:dyDescent="0.25">
      <c r="B27" s="5" t="s">
        <v>77</v>
      </c>
      <c r="C27" s="124">
        <f>(Model!G52+Model!G50+Model!G58)/Model!G64</f>
        <v>0.19369266055045872</v>
      </c>
      <c r="E27" t="s">
        <v>71</v>
      </c>
      <c r="L27" s="134"/>
      <c r="M27" s="135"/>
      <c r="N27" s="136"/>
    </row>
    <row r="28" spans="2:14" x14ac:dyDescent="0.25">
      <c r="B28" s="5" t="s">
        <v>78</v>
      </c>
      <c r="C28" s="36">
        <f>C22/-Model!F8</f>
        <v>0</v>
      </c>
      <c r="E28" t="s">
        <v>127</v>
      </c>
      <c r="L28" s="137"/>
      <c r="M28" s="138"/>
      <c r="N28" s="139"/>
    </row>
    <row r="29" spans="2:14" x14ac:dyDescent="0.25">
      <c r="B29" s="5" t="s">
        <v>79</v>
      </c>
      <c r="C29" s="36"/>
    </row>
    <row r="30" spans="2:14" x14ac:dyDescent="0.25">
      <c r="B30" s="5" t="s">
        <v>80</v>
      </c>
      <c r="C30" s="36"/>
    </row>
    <row r="31" spans="2:14" x14ac:dyDescent="0.25">
      <c r="B31" s="5" t="s">
        <v>81</v>
      </c>
      <c r="C31" s="6"/>
    </row>
    <row r="32" spans="2:14" x14ac:dyDescent="0.25">
      <c r="B32" s="5" t="s">
        <v>82</v>
      </c>
      <c r="C32" s="36"/>
    </row>
    <row r="33" spans="2:9" x14ac:dyDescent="0.25">
      <c r="B33" s="5" t="s">
        <v>83</v>
      </c>
      <c r="C33" s="36"/>
    </row>
    <row r="34" spans="2:9" x14ac:dyDescent="0.25">
      <c r="B34" s="5" t="s">
        <v>84</v>
      </c>
      <c r="C34" s="39"/>
    </row>
    <row r="35" spans="2:9" x14ac:dyDescent="0.25">
      <c r="B35" s="5" t="s">
        <v>85</v>
      </c>
      <c r="C35" s="39"/>
    </row>
    <row r="36" spans="2:9" x14ac:dyDescent="0.25">
      <c r="B36" s="22" t="s">
        <v>86</v>
      </c>
      <c r="C36" s="23"/>
    </row>
    <row r="41" spans="2:9" x14ac:dyDescent="0.25">
      <c r="E41" s="60"/>
      <c r="F41" s="60"/>
      <c r="G41" s="61"/>
      <c r="H41" s="61"/>
      <c r="I41" s="61"/>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Y85"/>
  <sheetViews>
    <sheetView zoomScaleNormal="100" workbookViewId="0">
      <pane xSplit="2" ySplit="2" topLeftCell="C33" activePane="bottomRight" state="frozen"/>
      <selection pane="topRight" activeCell="B1" sqref="B1"/>
      <selection pane="bottomLeft" activeCell="A3" sqref="A3"/>
      <selection pane="bottomRight" activeCell="D34" sqref="D34:E34"/>
    </sheetView>
  </sheetViews>
  <sheetFormatPr defaultColWidth="11.42578125" defaultRowHeight="15" x14ac:dyDescent="0.25"/>
  <cols>
    <col min="1" max="1" width="4.7109375" customWidth="1"/>
    <col min="2" max="2" width="27.28515625" customWidth="1"/>
    <col min="7" max="7" width="11.42578125" style="13"/>
    <col min="23" max="23" width="11.42578125" style="13"/>
  </cols>
  <sheetData>
    <row r="1" spans="1:25" x14ac:dyDescent="0.25">
      <c r="A1" s="8" t="s">
        <v>36</v>
      </c>
      <c r="D1" s="12">
        <v>44012</v>
      </c>
      <c r="E1" s="12">
        <v>44377</v>
      </c>
      <c r="F1" s="12">
        <v>44742</v>
      </c>
      <c r="G1" s="20">
        <v>45107</v>
      </c>
    </row>
    <row r="2" spans="1:25" x14ac:dyDescent="0.25">
      <c r="C2" t="s">
        <v>32</v>
      </c>
      <c r="D2" t="s">
        <v>17</v>
      </c>
      <c r="E2" t="s">
        <v>14</v>
      </c>
      <c r="F2" t="s">
        <v>15</v>
      </c>
      <c r="G2" s="13" t="s">
        <v>16</v>
      </c>
      <c r="H2" t="s">
        <v>30</v>
      </c>
      <c r="I2" t="s">
        <v>65</v>
      </c>
      <c r="L2" t="s">
        <v>31</v>
      </c>
      <c r="M2" t="s">
        <v>10</v>
      </c>
      <c r="N2" t="s">
        <v>11</v>
      </c>
      <c r="O2" t="s">
        <v>12</v>
      </c>
      <c r="P2" t="s">
        <v>13</v>
      </c>
      <c r="Q2" t="s">
        <v>6</v>
      </c>
      <c r="R2" t="s">
        <v>7</v>
      </c>
      <c r="S2" t="s">
        <v>8</v>
      </c>
      <c r="T2" t="s">
        <v>9</v>
      </c>
      <c r="U2" t="s">
        <v>34</v>
      </c>
      <c r="V2" t="s">
        <v>38</v>
      </c>
      <c r="W2" s="13" t="s">
        <v>39</v>
      </c>
      <c r="X2" t="s">
        <v>61</v>
      </c>
      <c r="Y2" t="s">
        <v>64</v>
      </c>
    </row>
    <row r="3" spans="1:25" x14ac:dyDescent="0.25">
      <c r="B3" s="127" t="s">
        <v>170</v>
      </c>
      <c r="C3" s="10"/>
      <c r="D3" s="10"/>
      <c r="E3" s="10">
        <v>41733</v>
      </c>
      <c r="F3" s="10">
        <v>42645</v>
      </c>
      <c r="G3" s="15">
        <v>49275</v>
      </c>
      <c r="H3" s="41"/>
      <c r="I3" s="41"/>
      <c r="L3" s="10"/>
      <c r="M3" s="10"/>
      <c r="N3" s="10"/>
      <c r="O3" s="10"/>
      <c r="P3" s="10"/>
      <c r="Q3" s="10"/>
      <c r="R3" s="10"/>
      <c r="S3" s="10"/>
      <c r="T3" s="10"/>
      <c r="U3" s="10"/>
      <c r="V3" s="10"/>
      <c r="W3" s="15"/>
      <c r="X3" s="10"/>
    </row>
    <row r="4" spans="1:25" x14ac:dyDescent="0.25">
      <c r="B4" s="9" t="s">
        <v>63</v>
      </c>
      <c r="C4" s="10"/>
      <c r="D4" s="10"/>
      <c r="E4" s="10"/>
      <c r="F4" s="10"/>
      <c r="G4" s="15"/>
      <c r="H4" s="43"/>
      <c r="I4" s="43"/>
      <c r="L4" s="41"/>
      <c r="M4" s="41"/>
      <c r="N4" s="41"/>
      <c r="O4" s="41"/>
      <c r="P4" s="41"/>
      <c r="Q4" s="41"/>
      <c r="R4" s="41"/>
      <c r="S4" s="41"/>
      <c r="T4" s="41"/>
      <c r="U4" s="41"/>
      <c r="V4" s="41"/>
      <c r="W4" s="15"/>
      <c r="X4" s="10"/>
      <c r="Y4" s="41"/>
    </row>
    <row r="5" spans="1:25" x14ac:dyDescent="0.25">
      <c r="B5" s="9" t="s">
        <v>171</v>
      </c>
      <c r="C5" s="10"/>
      <c r="D5" s="10"/>
      <c r="E5" s="10">
        <v>29774</v>
      </c>
      <c r="F5" s="10">
        <v>33099</v>
      </c>
      <c r="G5" s="15">
        <v>34866</v>
      </c>
      <c r="H5" s="41"/>
      <c r="I5" s="41"/>
      <c r="L5" s="41"/>
      <c r="M5" s="41"/>
      <c r="N5" s="41"/>
      <c r="O5" s="41"/>
      <c r="P5" s="41"/>
      <c r="Q5" s="41"/>
      <c r="R5" s="41"/>
      <c r="S5" s="41"/>
      <c r="T5" s="41"/>
      <c r="U5" s="41"/>
      <c r="V5" s="41"/>
      <c r="W5" s="15"/>
      <c r="X5" s="10"/>
      <c r="Y5" s="41"/>
    </row>
    <row r="6" spans="1:25" x14ac:dyDescent="0.25">
      <c r="B6" s="9" t="s">
        <v>22</v>
      </c>
      <c r="C6" s="10"/>
      <c r="D6" s="10"/>
      <c r="E6" s="10">
        <v>3875</v>
      </c>
      <c r="F6" s="10">
        <v>3683</v>
      </c>
      <c r="G6" s="15">
        <v>3454</v>
      </c>
      <c r="H6" s="41"/>
      <c r="I6" s="41"/>
      <c r="L6" s="41"/>
      <c r="M6" s="41"/>
      <c r="N6" s="41"/>
      <c r="O6" s="41"/>
      <c r="P6" s="41"/>
      <c r="Q6" s="41"/>
      <c r="R6" s="41"/>
      <c r="S6" s="41"/>
      <c r="T6" s="41"/>
      <c r="U6" s="41"/>
      <c r="V6" s="41"/>
      <c r="W6" s="15"/>
      <c r="X6" s="10"/>
      <c r="Y6" s="41"/>
    </row>
    <row r="7" spans="1:25" x14ac:dyDescent="0.25">
      <c r="B7" s="9" t="s">
        <v>172</v>
      </c>
      <c r="C7" s="10"/>
      <c r="D7" s="10"/>
      <c r="E7" s="10">
        <v>1124</v>
      </c>
      <c r="F7" s="10">
        <v>4433</v>
      </c>
      <c r="G7" s="15">
        <v>0</v>
      </c>
      <c r="H7" s="41"/>
      <c r="I7" s="41"/>
      <c r="L7" s="41"/>
      <c r="M7" s="41"/>
      <c r="N7" s="41"/>
      <c r="O7" s="41"/>
      <c r="P7" s="41"/>
      <c r="Q7" s="41"/>
      <c r="R7" s="41"/>
      <c r="S7" s="41"/>
      <c r="T7" s="41"/>
      <c r="U7" s="41"/>
      <c r="V7" s="41"/>
      <c r="W7" s="15"/>
      <c r="X7" s="10"/>
      <c r="Y7" s="41"/>
    </row>
    <row r="8" spans="1:25" x14ac:dyDescent="0.25">
      <c r="B8" s="9" t="s">
        <v>24</v>
      </c>
      <c r="C8" s="10"/>
      <c r="D8" s="10"/>
      <c r="E8" s="10">
        <v>716</v>
      </c>
      <c r="F8" s="10">
        <v>712</v>
      </c>
      <c r="G8" s="15">
        <v>1215</v>
      </c>
      <c r="H8" s="41"/>
      <c r="I8" s="41"/>
      <c r="L8" s="41"/>
      <c r="M8" s="41"/>
      <c r="N8" s="41"/>
      <c r="O8" s="41"/>
      <c r="P8" s="41"/>
      <c r="Q8" s="41"/>
      <c r="R8" s="41"/>
      <c r="S8" s="41"/>
      <c r="T8" s="41"/>
      <c r="U8" s="41"/>
      <c r="V8" s="41"/>
      <c r="W8" s="15"/>
      <c r="X8" s="10"/>
      <c r="Y8" s="41"/>
    </row>
    <row r="9" spans="1:25" s="1" customFormat="1" x14ac:dyDescent="0.25">
      <c r="B9" s="1" t="s">
        <v>58</v>
      </c>
      <c r="C9" s="11">
        <f>SUM(C5:C8)</f>
        <v>0</v>
      </c>
      <c r="D9" s="11">
        <f t="shared" ref="D9:I9" si="0">SUM(D5:D8)</f>
        <v>0</v>
      </c>
      <c r="E9" s="11">
        <f t="shared" si="0"/>
        <v>35489</v>
      </c>
      <c r="F9" s="11">
        <f t="shared" si="0"/>
        <v>41927</v>
      </c>
      <c r="G9" s="14">
        <f t="shared" si="0"/>
        <v>39535</v>
      </c>
      <c r="H9" s="11">
        <f t="shared" si="0"/>
        <v>0</v>
      </c>
      <c r="I9" s="11">
        <f t="shared" si="0"/>
        <v>0</v>
      </c>
      <c r="L9" s="11">
        <f t="shared" ref="L9" si="1">SUM(L5:L8)</f>
        <v>0</v>
      </c>
      <c r="M9" s="11">
        <f t="shared" ref="M9" si="2">SUM(M5:M8)</f>
        <v>0</v>
      </c>
      <c r="N9" s="11">
        <f t="shared" ref="N9" si="3">SUM(N5:N8)</f>
        <v>0</v>
      </c>
      <c r="O9" s="11">
        <f t="shared" ref="O9" si="4">SUM(O5:O8)</f>
        <v>0</v>
      </c>
      <c r="P9" s="11">
        <f t="shared" ref="P9" si="5">SUM(P5:P8)</f>
        <v>0</v>
      </c>
      <c r="Q9" s="11">
        <f t="shared" ref="Q9" si="6">SUM(Q5:Q8)</f>
        <v>0</v>
      </c>
      <c r="R9" s="11">
        <f t="shared" ref="R9" si="7">SUM(R5:R8)</f>
        <v>0</v>
      </c>
      <c r="S9" s="11">
        <f t="shared" ref="S9" si="8">SUM(S5:S8)</f>
        <v>0</v>
      </c>
      <c r="T9" s="11">
        <f t="shared" ref="T9" si="9">SUM(T5:T8)</f>
        <v>0</v>
      </c>
      <c r="U9" s="11">
        <f t="shared" ref="U9" si="10">SUM(U5:U8)</f>
        <v>0</v>
      </c>
      <c r="V9" s="11">
        <f t="shared" ref="V9" si="11">SUM(V5:V8)</f>
        <v>0</v>
      </c>
      <c r="W9" s="14">
        <f t="shared" ref="W9" si="12">SUM(W5:W8)</f>
        <v>0</v>
      </c>
      <c r="X9" s="11">
        <f t="shared" ref="X9" si="13">SUM(X5:X8)</f>
        <v>0</v>
      </c>
      <c r="Y9" s="11">
        <f t="shared" ref="Y9" si="14">SUM(Y5:Y8)</f>
        <v>0</v>
      </c>
    </row>
    <row r="10" spans="1:25" x14ac:dyDescent="0.25">
      <c r="B10" t="s">
        <v>173</v>
      </c>
      <c r="C10" s="10"/>
      <c r="D10" s="10"/>
      <c r="E10" s="10">
        <v>1068</v>
      </c>
      <c r="F10" s="10">
        <v>984</v>
      </c>
      <c r="G10" s="15">
        <v>1044</v>
      </c>
      <c r="H10" s="41"/>
      <c r="I10" s="41"/>
      <c r="L10" s="10"/>
      <c r="M10" s="10"/>
      <c r="N10" s="10"/>
      <c r="O10" s="10"/>
      <c r="P10" s="10"/>
      <c r="Q10" s="10"/>
      <c r="R10" s="10"/>
      <c r="S10" s="10"/>
      <c r="T10" s="10"/>
      <c r="U10" s="10"/>
      <c r="V10" s="10"/>
      <c r="W10" s="15"/>
    </row>
    <row r="11" spans="1:25" x14ac:dyDescent="0.25">
      <c r="B11" t="s">
        <v>174</v>
      </c>
      <c r="C11" s="10"/>
      <c r="D11" s="10"/>
      <c r="E11" s="10">
        <v>177</v>
      </c>
      <c r="F11" s="10">
        <v>214</v>
      </c>
      <c r="G11" s="15">
        <v>506</v>
      </c>
      <c r="H11" s="41"/>
      <c r="I11" s="41"/>
      <c r="L11" s="10"/>
      <c r="M11" s="10"/>
      <c r="N11" s="10"/>
      <c r="O11" s="10"/>
      <c r="P11" s="10"/>
      <c r="Q11" s="10"/>
      <c r="R11" s="10"/>
      <c r="S11" s="10"/>
      <c r="T11" s="10"/>
      <c r="U11" s="10"/>
      <c r="V11" s="10"/>
      <c r="W11" s="15"/>
    </row>
    <row r="12" spans="1:25" x14ac:dyDescent="0.25">
      <c r="B12" t="s">
        <v>175</v>
      </c>
      <c r="C12" s="10"/>
      <c r="D12" s="10"/>
      <c r="E12" s="10">
        <f>-1022-670</f>
        <v>-1692</v>
      </c>
      <c r="F12" s="10">
        <f>-53+327</f>
        <v>274</v>
      </c>
      <c r="G12" s="15">
        <f>194+634</f>
        <v>828</v>
      </c>
      <c r="H12" s="10"/>
      <c r="I12" s="10"/>
      <c r="L12" s="10"/>
      <c r="M12" s="10"/>
      <c r="N12" s="10"/>
      <c r="O12" s="10"/>
      <c r="P12" s="10"/>
      <c r="Q12" s="10"/>
      <c r="R12" s="10"/>
      <c r="S12" s="10"/>
      <c r="T12" s="10"/>
      <c r="U12" s="10"/>
      <c r="V12" s="10"/>
      <c r="W12" s="15"/>
    </row>
    <row r="13" spans="1:25" x14ac:dyDescent="0.25">
      <c r="B13" t="s">
        <v>24</v>
      </c>
      <c r="C13" s="10"/>
      <c r="D13" s="10"/>
      <c r="E13" s="10">
        <v>241</v>
      </c>
      <c r="F13" s="10">
        <v>1</v>
      </c>
      <c r="G13" s="15">
        <v>268</v>
      </c>
      <c r="H13" s="41"/>
      <c r="I13" s="41"/>
      <c r="L13" s="10"/>
      <c r="M13" s="10"/>
      <c r="N13" s="10"/>
      <c r="O13" s="10"/>
      <c r="P13" s="10"/>
      <c r="Q13" s="10"/>
      <c r="R13" s="10"/>
      <c r="S13" s="10"/>
      <c r="T13" s="10"/>
      <c r="U13" s="10"/>
      <c r="V13" s="10"/>
      <c r="W13" s="15"/>
    </row>
    <row r="14" spans="1:25" s="1" customFormat="1" x14ac:dyDescent="0.25">
      <c r="B14" s="1" t="s">
        <v>21</v>
      </c>
      <c r="C14" s="11">
        <f>C3-SUM(C9:C13)</f>
        <v>0</v>
      </c>
      <c r="D14" s="11">
        <f t="shared" ref="D14:I14" si="15">D3-SUM(D9:D13)</f>
        <v>0</v>
      </c>
      <c r="E14" s="11">
        <f t="shared" si="15"/>
        <v>6450</v>
      </c>
      <c r="F14" s="11">
        <f t="shared" si="15"/>
        <v>-755</v>
      </c>
      <c r="G14" s="14">
        <f t="shared" si="15"/>
        <v>7094</v>
      </c>
      <c r="H14" s="11">
        <f t="shared" si="15"/>
        <v>0</v>
      </c>
      <c r="I14" s="11">
        <f t="shared" si="15"/>
        <v>0</v>
      </c>
      <c r="J14" s="11"/>
      <c r="K14" s="11"/>
      <c r="L14" s="11">
        <f t="shared" ref="L14" si="16">L3-SUM(L9:L13)</f>
        <v>0</v>
      </c>
      <c r="M14" s="11">
        <f t="shared" ref="M14" si="17">M3-SUM(M9:M13)</f>
        <v>0</v>
      </c>
      <c r="N14" s="11">
        <f t="shared" ref="N14" si="18">N3-SUM(N9:N13)</f>
        <v>0</v>
      </c>
      <c r="O14" s="11">
        <f t="shared" ref="O14" si="19">O3-SUM(O9:O13)</f>
        <v>0</v>
      </c>
      <c r="P14" s="11">
        <f t="shared" ref="P14" si="20">P3-SUM(P9:P13)</f>
        <v>0</v>
      </c>
      <c r="Q14" s="11">
        <f t="shared" ref="Q14" si="21">Q3-SUM(Q9:Q13)</f>
        <v>0</v>
      </c>
      <c r="R14" s="11">
        <f t="shared" ref="R14" si="22">R3-SUM(R9:R13)</f>
        <v>0</v>
      </c>
      <c r="S14" s="11">
        <f t="shared" ref="S14" si="23">S3-SUM(S9:S13)</f>
        <v>0</v>
      </c>
      <c r="T14" s="11">
        <f t="shared" ref="T14" si="24">T3-SUM(T9:T13)</f>
        <v>0</v>
      </c>
      <c r="U14" s="11">
        <f t="shared" ref="U14" si="25">U3-SUM(U9:U13)</f>
        <v>0</v>
      </c>
      <c r="V14" s="11">
        <f t="shared" ref="V14" si="26">V3-SUM(V9:V13)</f>
        <v>0</v>
      </c>
      <c r="W14" s="14">
        <f t="shared" ref="W14" si="27">W3-SUM(W9:W13)</f>
        <v>0</v>
      </c>
      <c r="X14" s="11">
        <f t="shared" ref="X14" si="28">X3-SUM(X9:X13)</f>
        <v>0</v>
      </c>
      <c r="Y14" s="11">
        <f t="shared" ref="Y14" si="29">Y3-SUM(Y9:Y13)</f>
        <v>0</v>
      </c>
    </row>
    <row r="15" spans="1:25" x14ac:dyDescent="0.25">
      <c r="B15" t="s">
        <v>176</v>
      </c>
      <c r="C15" s="10"/>
      <c r="D15" s="10"/>
      <c r="E15" s="10">
        <v>303</v>
      </c>
      <c r="F15" s="10"/>
      <c r="G15" s="15">
        <v>0</v>
      </c>
      <c r="H15" s="41"/>
      <c r="I15" s="41"/>
      <c r="L15" s="10"/>
      <c r="M15" s="10"/>
      <c r="N15" s="10"/>
      <c r="O15" s="10"/>
      <c r="P15" s="10"/>
      <c r="Q15" s="10"/>
      <c r="R15" s="10"/>
      <c r="S15" s="10"/>
      <c r="T15" s="10"/>
      <c r="U15" s="10"/>
      <c r="V15" s="10"/>
      <c r="W15" s="15"/>
    </row>
    <row r="16" spans="1:25" x14ac:dyDescent="0.25">
      <c r="B16" t="s">
        <v>177</v>
      </c>
      <c r="C16" s="10"/>
      <c r="D16" s="10"/>
      <c r="E16" s="10">
        <v>-124</v>
      </c>
      <c r="F16" s="10"/>
      <c r="G16" s="15">
        <v>-214</v>
      </c>
      <c r="H16" s="41"/>
      <c r="I16" s="41"/>
      <c r="L16" s="10"/>
      <c r="M16" s="10"/>
      <c r="N16" s="10"/>
      <c r="O16" s="10"/>
      <c r="P16" s="10"/>
      <c r="Q16" s="10"/>
      <c r="R16" s="10"/>
      <c r="S16" s="10"/>
      <c r="T16" s="10"/>
      <c r="U16" s="10"/>
      <c r="V16" s="10"/>
      <c r="W16" s="15"/>
    </row>
    <row r="17" spans="2:25" x14ac:dyDescent="0.25">
      <c r="B17" t="s">
        <v>178</v>
      </c>
      <c r="C17" s="10"/>
      <c r="D17" s="10"/>
      <c r="E17" s="10">
        <v>83</v>
      </c>
      <c r="F17" s="10">
        <v>63</v>
      </c>
      <c r="G17" s="15">
        <v>57</v>
      </c>
      <c r="H17" s="41"/>
      <c r="I17" s="41"/>
      <c r="L17" s="10"/>
      <c r="M17" s="10"/>
      <c r="N17" s="10"/>
      <c r="O17" s="10"/>
      <c r="P17" s="10"/>
      <c r="Q17" s="10"/>
      <c r="R17" s="10"/>
      <c r="S17" s="10"/>
      <c r="T17" s="10"/>
      <c r="U17" s="10"/>
      <c r="V17" s="10"/>
      <c r="W17" s="15"/>
    </row>
    <row r="18" spans="2:25" x14ac:dyDescent="0.25">
      <c r="B18" t="s">
        <v>179</v>
      </c>
      <c r="C18" s="10"/>
      <c r="D18" s="10"/>
      <c r="E18" s="10">
        <v>331</v>
      </c>
      <c r="F18" s="10">
        <v>352</v>
      </c>
      <c r="G18" s="15">
        <v>663</v>
      </c>
      <c r="H18" s="41"/>
      <c r="I18" s="41"/>
      <c r="L18" s="10"/>
      <c r="M18" s="10"/>
      <c r="N18" s="10"/>
      <c r="O18" s="10"/>
      <c r="P18" s="10"/>
      <c r="Q18" s="10"/>
      <c r="R18" s="10"/>
      <c r="S18" s="10"/>
      <c r="T18" s="10"/>
      <c r="U18" s="10"/>
      <c r="V18" s="10"/>
      <c r="W18" s="15"/>
    </row>
    <row r="19" spans="2:25" x14ac:dyDescent="0.25">
      <c r="B19" t="s">
        <v>180</v>
      </c>
      <c r="C19" s="10"/>
      <c r="D19" s="10"/>
      <c r="E19" s="10">
        <v>-661</v>
      </c>
      <c r="F19" s="10">
        <v>-718</v>
      </c>
      <c r="G19" s="15">
        <v>-994</v>
      </c>
      <c r="H19" s="41"/>
      <c r="I19" s="41"/>
      <c r="L19" s="10"/>
      <c r="M19" s="10"/>
      <c r="N19" s="10"/>
      <c r="O19" s="10"/>
      <c r="P19" s="10"/>
      <c r="Q19" s="10"/>
      <c r="R19" s="10"/>
      <c r="S19" s="10"/>
      <c r="T19" s="10"/>
      <c r="U19" s="10"/>
      <c r="V19" s="10"/>
      <c r="W19" s="15"/>
    </row>
    <row r="20" spans="2:25" s="1" customFormat="1" x14ac:dyDescent="0.25">
      <c r="B20" s="1" t="s">
        <v>18</v>
      </c>
      <c r="C20" s="11">
        <f>C14+SUM(C15:C19)</f>
        <v>0</v>
      </c>
      <c r="D20" s="11">
        <f>D14+SUM(D15:D19)</f>
        <v>0</v>
      </c>
      <c r="E20" s="11">
        <f t="shared" ref="E20:I20" si="30">E14+SUM(E15:E19)</f>
        <v>6382</v>
      </c>
      <c r="F20" s="11">
        <f t="shared" si="30"/>
        <v>-1058</v>
      </c>
      <c r="G20" s="14">
        <f>G14+SUM(G15:G19)</f>
        <v>6606</v>
      </c>
      <c r="H20" s="11">
        <f t="shared" si="30"/>
        <v>0</v>
      </c>
      <c r="I20" s="11">
        <f t="shared" si="30"/>
        <v>0</v>
      </c>
      <c r="L20" s="11">
        <f t="shared" ref="L20" si="31">L14+SUM(L15:L19)</f>
        <v>0</v>
      </c>
      <c r="M20" s="11">
        <f t="shared" ref="M20" si="32">M14+SUM(M15:M19)</f>
        <v>0</v>
      </c>
      <c r="N20" s="11">
        <f t="shared" ref="N20" si="33">N14+SUM(N15:N19)</f>
        <v>0</v>
      </c>
      <c r="O20" s="11">
        <f t="shared" ref="O20" si="34">O14+SUM(O15:O19)</f>
        <v>0</v>
      </c>
      <c r="P20" s="11">
        <f t="shared" ref="P20" si="35">P14+SUM(P15:P19)</f>
        <v>0</v>
      </c>
      <c r="Q20" s="11">
        <f t="shared" ref="Q20" si="36">Q14+SUM(Q15:Q19)</f>
        <v>0</v>
      </c>
      <c r="R20" s="11">
        <f t="shared" ref="R20" si="37">R14+SUM(R15:R19)</f>
        <v>0</v>
      </c>
      <c r="S20" s="11">
        <f t="shared" ref="S20" si="38">S14+SUM(S15:S19)</f>
        <v>0</v>
      </c>
      <c r="T20" s="11">
        <f t="shared" ref="T20" si="39">T14+SUM(T15:T19)</f>
        <v>0</v>
      </c>
      <c r="U20" s="11">
        <f t="shared" ref="U20" si="40">U14+SUM(U15:U19)</f>
        <v>0</v>
      </c>
      <c r="V20" s="11">
        <f t="shared" ref="V20" si="41">V14+SUM(V15:V19)</f>
        <v>0</v>
      </c>
      <c r="W20" s="14">
        <f t="shared" ref="W20" si="42">W14+SUM(W15:W19)</f>
        <v>0</v>
      </c>
      <c r="X20" s="11">
        <f t="shared" ref="X20" si="43">X14+SUM(X15:X19)</f>
        <v>0</v>
      </c>
      <c r="Y20" s="11">
        <f t="shared" ref="Y20" si="44">Y14+SUM(Y15:Y19)</f>
        <v>0</v>
      </c>
    </row>
    <row r="21" spans="2:25" x14ac:dyDescent="0.25">
      <c r="B21" t="s">
        <v>181</v>
      </c>
      <c r="C21" s="10"/>
      <c r="D21" s="10"/>
      <c r="E21" s="10">
        <v>-1258</v>
      </c>
      <c r="F21" s="10">
        <v>46</v>
      </c>
      <c r="G21" s="15">
        <v>-1723</v>
      </c>
      <c r="H21" s="41"/>
      <c r="I21" s="41"/>
      <c r="L21" s="10"/>
      <c r="M21" s="10"/>
      <c r="N21" s="10"/>
      <c r="O21" s="10"/>
      <c r="P21" s="10"/>
      <c r="Q21" s="10"/>
      <c r="R21" s="10"/>
      <c r="S21" s="10"/>
      <c r="T21" s="10"/>
      <c r="U21" s="10"/>
      <c r="V21" s="10"/>
      <c r="W21" s="15"/>
    </row>
    <row r="22" spans="2:25" x14ac:dyDescent="0.25">
      <c r="B22" t="s">
        <v>70</v>
      </c>
      <c r="C22" s="10"/>
      <c r="D22" s="10"/>
      <c r="E22" s="10">
        <v>-37</v>
      </c>
      <c r="F22" s="10">
        <v>-40</v>
      </c>
      <c r="G22" s="15">
        <v>-63</v>
      </c>
      <c r="H22" s="41"/>
      <c r="I22" s="41"/>
      <c r="L22" s="10"/>
      <c r="M22" s="10"/>
      <c r="N22" s="10"/>
      <c r="O22" s="10"/>
      <c r="P22" s="10"/>
      <c r="Q22" s="10"/>
      <c r="R22" s="10"/>
      <c r="S22" s="10"/>
      <c r="T22" s="10"/>
      <c r="U22" s="10"/>
      <c r="V22" s="10"/>
      <c r="W22" s="15"/>
    </row>
    <row r="23" spans="2:25" s="1" customFormat="1" x14ac:dyDescent="0.25">
      <c r="B23" s="1" t="s">
        <v>19</v>
      </c>
      <c r="C23" s="11">
        <f t="shared" ref="C23:F23" si="45">C20+SUM(C21:C22)</f>
        <v>0</v>
      </c>
      <c r="D23" s="11">
        <f t="shared" si="45"/>
        <v>0</v>
      </c>
      <c r="E23" s="11">
        <f t="shared" si="45"/>
        <v>5087</v>
      </c>
      <c r="F23" s="11">
        <f t="shared" si="45"/>
        <v>-1052</v>
      </c>
      <c r="G23" s="14">
        <f>G20+SUM(G21:G22)</f>
        <v>4820</v>
      </c>
      <c r="H23" s="59"/>
      <c r="I23" s="59"/>
      <c r="L23" s="11">
        <f t="shared" ref="L23:Y23" si="46">L20-SUM(L21:L22)</f>
        <v>0</v>
      </c>
      <c r="M23" s="11">
        <f t="shared" si="46"/>
        <v>0</v>
      </c>
      <c r="N23" s="11">
        <f t="shared" si="46"/>
        <v>0</v>
      </c>
      <c r="O23" s="11">
        <f t="shared" si="46"/>
        <v>0</v>
      </c>
      <c r="P23" s="11">
        <f t="shared" si="46"/>
        <v>0</v>
      </c>
      <c r="Q23" s="11">
        <f t="shared" si="46"/>
        <v>0</v>
      </c>
      <c r="R23" s="11">
        <f t="shared" si="46"/>
        <v>0</v>
      </c>
      <c r="S23" s="11">
        <f t="shared" si="46"/>
        <v>0</v>
      </c>
      <c r="T23" s="11">
        <f t="shared" si="46"/>
        <v>0</v>
      </c>
      <c r="U23" s="11">
        <f t="shared" si="46"/>
        <v>0</v>
      </c>
      <c r="V23" s="11">
        <f t="shared" si="46"/>
        <v>0</v>
      </c>
      <c r="W23" s="14">
        <f t="shared" si="46"/>
        <v>0</v>
      </c>
      <c r="X23" s="11">
        <f t="shared" si="46"/>
        <v>0</v>
      </c>
      <c r="Y23" s="11">
        <f t="shared" si="46"/>
        <v>0</v>
      </c>
    </row>
    <row r="24" spans="2:25" x14ac:dyDescent="0.25">
      <c r="B24" t="s">
        <v>1</v>
      </c>
      <c r="C24" s="10"/>
      <c r="D24" s="10"/>
      <c r="E24" s="10">
        <f>E25*E23</f>
        <v>4283254</v>
      </c>
      <c r="F24" s="10">
        <f>F25*F23</f>
        <v>180944</v>
      </c>
      <c r="G24" s="15">
        <f>G25*G23</f>
        <v>3759600</v>
      </c>
      <c r="H24" s="41"/>
      <c r="I24" s="41"/>
      <c r="L24" s="10"/>
      <c r="M24" s="10"/>
      <c r="N24" s="10"/>
      <c r="O24" s="10"/>
      <c r="P24" s="10"/>
      <c r="Q24" s="10"/>
      <c r="R24" s="10"/>
      <c r="S24" s="10"/>
      <c r="T24" s="10"/>
      <c r="U24" s="10"/>
      <c r="V24" s="10"/>
      <c r="W24" s="15"/>
      <c r="X24" s="10"/>
      <c r="Y24" s="10"/>
    </row>
    <row r="25" spans="2:25" s="1" customFormat="1" x14ac:dyDescent="0.25">
      <c r="B25" s="1" t="s">
        <v>20</v>
      </c>
      <c r="C25" s="2" t="e">
        <f>C23/C24</f>
        <v>#DIV/0!</v>
      </c>
      <c r="D25" s="2" t="e">
        <f>D23/D24</f>
        <v>#DIV/0!</v>
      </c>
      <c r="E25" s="2">
        <v>842</v>
      </c>
      <c r="F25" s="2">
        <v>-172</v>
      </c>
      <c r="G25" s="55">
        <v>780</v>
      </c>
      <c r="H25" s="56"/>
      <c r="I25" s="57"/>
      <c r="L25" s="2"/>
      <c r="M25" s="2"/>
      <c r="N25" s="2"/>
      <c r="O25" s="2"/>
      <c r="P25" s="2"/>
      <c r="Q25" s="2"/>
      <c r="R25" s="2"/>
      <c r="S25" s="2"/>
      <c r="T25" s="2"/>
      <c r="U25" s="2"/>
      <c r="V25" s="2"/>
      <c r="W25" s="49"/>
      <c r="X25" s="50"/>
      <c r="Y25" s="50"/>
    </row>
    <row r="26" spans="2:25" s="1" customFormat="1" x14ac:dyDescent="0.25">
      <c r="B26" s="9" t="s">
        <v>62</v>
      </c>
      <c r="C26" s="2"/>
      <c r="D26" s="2"/>
      <c r="E26" s="2"/>
      <c r="F26" s="2"/>
      <c r="G26" s="35"/>
      <c r="H26" s="44"/>
      <c r="I26" s="45"/>
      <c r="L26" s="51"/>
      <c r="M26" s="51"/>
      <c r="N26" s="51"/>
      <c r="O26" s="51"/>
      <c r="P26" s="51"/>
      <c r="Q26" s="51"/>
      <c r="R26" s="51"/>
      <c r="S26" s="51"/>
      <c r="T26" s="51"/>
      <c r="U26" s="51"/>
      <c r="V26" s="51"/>
      <c r="W26" s="49"/>
      <c r="X26" s="50"/>
      <c r="Y26" s="50"/>
    </row>
    <row r="27" spans="2:25" s="1" customFormat="1" x14ac:dyDescent="0.25">
      <c r="B27" t="s">
        <v>27</v>
      </c>
      <c r="C27" s="3" t="e">
        <f>1-C9/C3</f>
        <v>#DIV/0!</v>
      </c>
      <c r="D27" s="3" t="e">
        <f>1-D9/D3</f>
        <v>#DIV/0!</v>
      </c>
      <c r="E27" s="3">
        <f>1-E9/E3</f>
        <v>0.14961780844894923</v>
      </c>
      <c r="F27" s="3">
        <f>1-F9/F3</f>
        <v>1.6836674873959456E-2</v>
      </c>
      <c r="G27" s="6">
        <f>1-G9/G3</f>
        <v>0.19766615930999487</v>
      </c>
      <c r="H27" s="46"/>
      <c r="I27" s="46"/>
      <c r="L27" s="3" t="e">
        <f t="shared" ref="L27:W27" si="47">1-L9/L3</f>
        <v>#DIV/0!</v>
      </c>
      <c r="M27" s="3" t="e">
        <f t="shared" si="47"/>
        <v>#DIV/0!</v>
      </c>
      <c r="N27" s="3" t="e">
        <f t="shared" si="47"/>
        <v>#DIV/0!</v>
      </c>
      <c r="O27" s="3" t="e">
        <f t="shared" si="47"/>
        <v>#DIV/0!</v>
      </c>
      <c r="P27" s="3" t="e">
        <f t="shared" si="47"/>
        <v>#DIV/0!</v>
      </c>
      <c r="Q27" s="3" t="e">
        <f t="shared" si="47"/>
        <v>#DIV/0!</v>
      </c>
      <c r="R27" s="3" t="e">
        <f t="shared" si="47"/>
        <v>#DIV/0!</v>
      </c>
      <c r="S27" s="3" t="e">
        <f t="shared" si="47"/>
        <v>#DIV/0!</v>
      </c>
      <c r="T27" s="3" t="e">
        <f t="shared" si="47"/>
        <v>#DIV/0!</v>
      </c>
      <c r="U27" s="3" t="e">
        <f t="shared" si="47"/>
        <v>#DIV/0!</v>
      </c>
      <c r="V27" s="3" t="e">
        <f t="shared" si="47"/>
        <v>#DIV/0!</v>
      </c>
      <c r="W27" s="6" t="e">
        <f t="shared" si="47"/>
        <v>#DIV/0!</v>
      </c>
    </row>
    <row r="28" spans="2:25" x14ac:dyDescent="0.25">
      <c r="B28" t="s">
        <v>28</v>
      </c>
      <c r="C28" s="4" t="e">
        <f>C23/C3</f>
        <v>#DIV/0!</v>
      </c>
      <c r="D28" s="4" t="e">
        <f>D23/D3</f>
        <v>#DIV/0!</v>
      </c>
      <c r="E28" s="4">
        <f>E23/E3</f>
        <v>0.12189394483981501</v>
      </c>
      <c r="F28" s="4">
        <f>F23/F3</f>
        <v>-2.4668777113377886E-2</v>
      </c>
      <c r="G28" s="7">
        <f>G23/G3</f>
        <v>9.7818366311516997E-2</v>
      </c>
      <c r="H28" s="47" t="e">
        <f>H23/H4</f>
        <v>#DIV/0!</v>
      </c>
      <c r="I28" s="47" t="e">
        <f>I23/I4</f>
        <v>#DIV/0!</v>
      </c>
      <c r="L28" s="4" t="e">
        <f t="shared" ref="L28:W28" si="48">L23/L3</f>
        <v>#DIV/0!</v>
      </c>
      <c r="M28" s="4" t="e">
        <f t="shared" si="48"/>
        <v>#DIV/0!</v>
      </c>
      <c r="N28" s="4" t="e">
        <f t="shared" si="48"/>
        <v>#DIV/0!</v>
      </c>
      <c r="O28" s="4" t="e">
        <f t="shared" si="48"/>
        <v>#DIV/0!</v>
      </c>
      <c r="P28" s="4" t="e">
        <f t="shared" si="48"/>
        <v>#DIV/0!</v>
      </c>
      <c r="Q28" s="4" t="e">
        <f t="shared" si="48"/>
        <v>#DIV/0!</v>
      </c>
      <c r="R28" s="4" t="e">
        <f t="shared" si="48"/>
        <v>#DIV/0!</v>
      </c>
      <c r="S28" s="4" t="e">
        <f t="shared" si="48"/>
        <v>#DIV/0!</v>
      </c>
      <c r="T28" s="4" t="e">
        <f t="shared" si="48"/>
        <v>#DIV/0!</v>
      </c>
      <c r="U28" s="4" t="e">
        <f t="shared" si="48"/>
        <v>#DIV/0!</v>
      </c>
      <c r="V28" s="4" t="e">
        <f t="shared" si="48"/>
        <v>#DIV/0!</v>
      </c>
      <c r="W28" s="7" t="e">
        <f t="shared" si="48"/>
        <v>#DIV/0!</v>
      </c>
    </row>
    <row r="29" spans="2:25" x14ac:dyDescent="0.25">
      <c r="B29" t="s">
        <v>29</v>
      </c>
      <c r="C29" s="3"/>
      <c r="D29" s="3" t="e">
        <f>D3/C3-1</f>
        <v>#DIV/0!</v>
      </c>
      <c r="E29" s="3" t="e">
        <f>E3/D3-1</f>
        <v>#DIV/0!</v>
      </c>
      <c r="F29" s="40">
        <f>F3/E3-1</f>
        <v>2.1853209690173347E-2</v>
      </c>
      <c r="G29" s="6">
        <f>G3/F3-1</f>
        <v>0.1554695743932466</v>
      </c>
      <c r="H29" s="48">
        <f>H4/G3-1</f>
        <v>-1</v>
      </c>
      <c r="I29" s="48" t="e">
        <f>I4/H4-1</f>
        <v>#DIV/0!</v>
      </c>
      <c r="L29" s="4"/>
      <c r="M29" s="4"/>
      <c r="N29" s="4"/>
      <c r="O29" s="4"/>
      <c r="P29" s="4" t="e">
        <f t="shared" ref="P29:W29" si="49">P3/L3-1</f>
        <v>#DIV/0!</v>
      </c>
      <c r="Q29" s="4" t="e">
        <f t="shared" si="49"/>
        <v>#DIV/0!</v>
      </c>
      <c r="R29" s="4" t="e">
        <f t="shared" si="49"/>
        <v>#DIV/0!</v>
      </c>
      <c r="S29" s="4" t="e">
        <f t="shared" si="49"/>
        <v>#DIV/0!</v>
      </c>
      <c r="T29" s="4" t="e">
        <f t="shared" si="49"/>
        <v>#DIV/0!</v>
      </c>
      <c r="U29" s="4" t="e">
        <f t="shared" si="49"/>
        <v>#DIV/0!</v>
      </c>
      <c r="V29" s="4" t="e">
        <f t="shared" si="49"/>
        <v>#DIV/0!</v>
      </c>
      <c r="W29" s="7" t="e">
        <f t="shared" si="49"/>
        <v>#DIV/0!</v>
      </c>
      <c r="X29" s="37" t="e">
        <f>X4/T3-1</f>
        <v>#DIV/0!</v>
      </c>
      <c r="Y29" s="37" t="e">
        <f>Y4/U3-1</f>
        <v>#DIV/0!</v>
      </c>
    </row>
    <row r="30" spans="2:25" x14ac:dyDescent="0.25">
      <c r="B30" t="s">
        <v>216</v>
      </c>
      <c r="C30" s="4" t="e">
        <f>C10/C3</f>
        <v>#DIV/0!</v>
      </c>
      <c r="D30" s="4" t="e">
        <f>D10/D3</f>
        <v>#DIV/0!</v>
      </c>
      <c r="E30" s="4">
        <f>E10/E3</f>
        <v>2.559125871612393E-2</v>
      </c>
      <c r="F30" s="4">
        <f>F10/F3</f>
        <v>2.3074217376011254E-2</v>
      </c>
      <c r="G30" s="7">
        <f>G10/G3</f>
        <v>2.1187214611872146E-2</v>
      </c>
      <c r="H30" s="125"/>
      <c r="I30" s="125"/>
      <c r="L30" s="4" t="e">
        <f t="shared" ref="L30:W30" si="50">L10/L3</f>
        <v>#DIV/0!</v>
      </c>
      <c r="M30" s="4" t="e">
        <f t="shared" si="50"/>
        <v>#DIV/0!</v>
      </c>
      <c r="N30" s="4" t="e">
        <f t="shared" si="50"/>
        <v>#DIV/0!</v>
      </c>
      <c r="O30" s="4" t="e">
        <f t="shared" si="50"/>
        <v>#DIV/0!</v>
      </c>
      <c r="P30" s="4" t="e">
        <f t="shared" si="50"/>
        <v>#DIV/0!</v>
      </c>
      <c r="Q30" s="4" t="e">
        <f t="shared" si="50"/>
        <v>#DIV/0!</v>
      </c>
      <c r="R30" s="4" t="e">
        <f t="shared" si="50"/>
        <v>#DIV/0!</v>
      </c>
      <c r="S30" s="4" t="e">
        <f t="shared" si="50"/>
        <v>#DIV/0!</v>
      </c>
      <c r="T30" s="4" t="e">
        <f t="shared" si="50"/>
        <v>#DIV/0!</v>
      </c>
      <c r="U30" s="4" t="e">
        <f t="shared" si="50"/>
        <v>#DIV/0!</v>
      </c>
      <c r="V30" s="4" t="e">
        <f t="shared" si="50"/>
        <v>#DIV/0!</v>
      </c>
      <c r="W30" s="7" t="e">
        <f t="shared" si="50"/>
        <v>#DIV/0!</v>
      </c>
      <c r="X30" s="4"/>
    </row>
    <row r="31" spans="2:25" x14ac:dyDescent="0.25">
      <c r="B31" t="s">
        <v>33</v>
      </c>
      <c r="C31" s="3"/>
      <c r="D31" s="3" t="e">
        <f>-(D23/C23-1)</f>
        <v>#DIV/0!</v>
      </c>
      <c r="E31" s="3" t="e">
        <f>-(E23/D23-1)</f>
        <v>#DIV/0!</v>
      </c>
      <c r="F31" s="40">
        <f>F23/E23-1</f>
        <v>-1.2068016512679378</v>
      </c>
      <c r="G31" s="6">
        <f>G23/F23-1</f>
        <v>-5.581749049429658</v>
      </c>
      <c r="H31" s="58">
        <f>H25/G25</f>
        <v>0</v>
      </c>
      <c r="I31" s="58" t="e">
        <f>I25/H25</f>
        <v>#DIV/0!</v>
      </c>
      <c r="L31" s="4"/>
      <c r="M31" s="4"/>
      <c r="N31" s="4"/>
      <c r="O31" s="4"/>
      <c r="P31" s="4" t="e">
        <f t="shared" ref="P31:X31" si="51">P23/L23-1</f>
        <v>#DIV/0!</v>
      </c>
      <c r="Q31" s="4" t="e">
        <f t="shared" si="51"/>
        <v>#DIV/0!</v>
      </c>
      <c r="R31" s="4" t="e">
        <f t="shared" si="51"/>
        <v>#DIV/0!</v>
      </c>
      <c r="S31" s="4" t="e">
        <f t="shared" si="51"/>
        <v>#DIV/0!</v>
      </c>
      <c r="T31" s="4" t="e">
        <f t="shared" si="51"/>
        <v>#DIV/0!</v>
      </c>
      <c r="U31" s="4" t="e">
        <f t="shared" si="51"/>
        <v>#DIV/0!</v>
      </c>
      <c r="V31" s="4" t="e">
        <f t="shared" si="51"/>
        <v>#DIV/0!</v>
      </c>
      <c r="W31" s="7" t="e">
        <f t="shared" si="51"/>
        <v>#DIV/0!</v>
      </c>
      <c r="X31" s="4" t="e">
        <f t="shared" si="51"/>
        <v>#DIV/0!</v>
      </c>
    </row>
    <row r="34" spans="2:23" s="1" customFormat="1" x14ac:dyDescent="0.25">
      <c r="B34" s="1" t="s">
        <v>37</v>
      </c>
      <c r="C34" s="11">
        <f>C35+C37-C49-C50-C57</f>
        <v>0</v>
      </c>
      <c r="D34" s="11">
        <f>D35+D36-D50-D52-D58</f>
        <v>0</v>
      </c>
      <c r="E34" s="11">
        <f>E35+E36-E50-E52-E58</f>
        <v>0</v>
      </c>
      <c r="F34" s="14">
        <f>F35+F36-F50-F52-F58</f>
        <v>-246</v>
      </c>
      <c r="G34" s="14">
        <f>G35+G36-G50-G52-G58</f>
        <v>-3779</v>
      </c>
      <c r="L34" s="11">
        <f t="shared" ref="L34:W34" si="52">L35+L37-L49-L50-L57</f>
        <v>0</v>
      </c>
      <c r="M34" s="11">
        <f t="shared" si="52"/>
        <v>0</v>
      </c>
      <c r="N34" s="11">
        <f t="shared" si="52"/>
        <v>0</v>
      </c>
      <c r="O34" s="11">
        <f t="shared" si="52"/>
        <v>0</v>
      </c>
      <c r="P34" s="11">
        <f t="shared" si="52"/>
        <v>0</v>
      </c>
      <c r="Q34" s="11">
        <f t="shared" si="52"/>
        <v>0</v>
      </c>
      <c r="R34" s="11">
        <f t="shared" si="52"/>
        <v>0</v>
      </c>
      <c r="S34" s="11">
        <f t="shared" si="52"/>
        <v>0</v>
      </c>
      <c r="T34" s="11">
        <f t="shared" si="52"/>
        <v>0</v>
      </c>
      <c r="U34" s="11">
        <f t="shared" si="52"/>
        <v>0</v>
      </c>
      <c r="V34" s="11">
        <f t="shared" si="52"/>
        <v>0</v>
      </c>
      <c r="W34" s="14">
        <f t="shared" si="52"/>
        <v>0</v>
      </c>
    </row>
    <row r="35" spans="2:23" x14ac:dyDescent="0.25">
      <c r="B35" t="s">
        <v>23</v>
      </c>
      <c r="C35" s="10"/>
      <c r="D35" s="10"/>
      <c r="E35" s="10"/>
      <c r="F35" s="10">
        <v>2448</v>
      </c>
      <c r="G35" s="15">
        <v>2867</v>
      </c>
      <c r="L35" s="10"/>
      <c r="M35" s="10"/>
      <c r="N35" s="10"/>
      <c r="O35" s="10"/>
      <c r="P35" s="10"/>
      <c r="Q35" s="10"/>
      <c r="R35" s="10"/>
      <c r="S35" s="10"/>
      <c r="T35" s="10"/>
      <c r="U35" s="10"/>
      <c r="V35" s="10"/>
      <c r="W35" s="15"/>
    </row>
    <row r="36" spans="2:23" x14ac:dyDescent="0.25">
      <c r="B36" t="s">
        <v>182</v>
      </c>
      <c r="C36" s="10"/>
      <c r="D36" s="10"/>
      <c r="E36" s="10"/>
      <c r="F36" s="10">
        <v>519</v>
      </c>
      <c r="G36" s="15">
        <v>110</v>
      </c>
      <c r="L36" s="10"/>
      <c r="M36" s="10"/>
      <c r="N36" s="10"/>
      <c r="O36" s="10"/>
      <c r="P36" s="10"/>
      <c r="Q36" s="10"/>
      <c r="R36" s="10"/>
      <c r="S36" s="10"/>
      <c r="T36" s="10"/>
      <c r="U36" s="10"/>
      <c r="V36" s="10"/>
      <c r="W36" s="15"/>
    </row>
    <row r="37" spans="2:23" x14ac:dyDescent="0.25">
      <c r="B37" t="s">
        <v>183</v>
      </c>
      <c r="C37" s="10"/>
      <c r="D37" s="10"/>
      <c r="E37" s="10"/>
      <c r="F37" s="10">
        <v>1682</v>
      </c>
      <c r="G37" s="15">
        <v>2395</v>
      </c>
      <c r="L37" s="10"/>
      <c r="M37" s="10"/>
      <c r="N37" s="10"/>
      <c r="O37" s="10"/>
      <c r="P37" s="10"/>
      <c r="Q37" s="10"/>
      <c r="R37" s="10"/>
      <c r="S37" s="10"/>
      <c r="T37" s="10"/>
      <c r="U37" s="10"/>
      <c r="V37" s="10"/>
      <c r="W37" s="15"/>
    </row>
    <row r="38" spans="2:23" x14ac:dyDescent="0.25">
      <c r="B38" t="s">
        <v>72</v>
      </c>
      <c r="C38" s="10"/>
      <c r="D38" s="10"/>
      <c r="E38" s="10"/>
      <c r="F38" s="10">
        <v>27</v>
      </c>
      <c r="G38" s="15">
        <v>41</v>
      </c>
      <c r="L38" s="10"/>
      <c r="M38" s="10"/>
      <c r="N38" s="10"/>
      <c r="O38" s="10"/>
      <c r="P38" s="10"/>
      <c r="Q38" s="10"/>
      <c r="R38" s="10"/>
      <c r="S38" s="10"/>
      <c r="T38" s="10"/>
      <c r="U38" s="10"/>
      <c r="V38" s="10"/>
      <c r="W38" s="15"/>
    </row>
    <row r="39" spans="2:23" x14ac:dyDescent="0.25">
      <c r="B39" t="s">
        <v>184</v>
      </c>
      <c r="C39" s="10"/>
      <c r="D39" s="10"/>
      <c r="E39" s="10"/>
      <c r="F39" s="10">
        <v>2818</v>
      </c>
      <c r="G39" s="15">
        <v>3265</v>
      </c>
      <c r="L39" s="10"/>
      <c r="M39" s="10"/>
      <c r="N39" s="10"/>
      <c r="O39" s="10"/>
      <c r="P39" s="10"/>
      <c r="Q39" s="10"/>
      <c r="R39" s="10"/>
      <c r="S39" s="10"/>
      <c r="T39" s="10"/>
      <c r="U39" s="10"/>
      <c r="V39" s="10"/>
      <c r="W39" s="15"/>
    </row>
    <row r="40" spans="2:23" s="1" customFormat="1" x14ac:dyDescent="0.25">
      <c r="B40" s="1" t="s">
        <v>59</v>
      </c>
      <c r="C40" s="11">
        <f>SUM(C35:C39)</f>
        <v>0</v>
      </c>
      <c r="D40" s="11">
        <f>SUM(D35:D39)</f>
        <v>0</v>
      </c>
      <c r="E40" s="11">
        <f>SUM(E35:E39)</f>
        <v>0</v>
      </c>
      <c r="F40" s="11">
        <f>SUM(F35:F39)</f>
        <v>7494</v>
      </c>
      <c r="G40" s="14">
        <f>SUM(G35:G39)</f>
        <v>8678</v>
      </c>
      <c r="L40" s="11">
        <f t="shared" ref="L40:W40" si="53">SUM(L35:L39)</f>
        <v>0</v>
      </c>
      <c r="M40" s="11">
        <f t="shared" si="53"/>
        <v>0</v>
      </c>
      <c r="N40" s="11">
        <f t="shared" si="53"/>
        <v>0</v>
      </c>
      <c r="O40" s="11">
        <f t="shared" si="53"/>
        <v>0</v>
      </c>
      <c r="P40" s="11">
        <f t="shared" si="53"/>
        <v>0</v>
      </c>
      <c r="Q40" s="11">
        <f t="shared" si="53"/>
        <v>0</v>
      </c>
      <c r="R40" s="11">
        <f t="shared" si="53"/>
        <v>0</v>
      </c>
      <c r="S40" s="11">
        <f t="shared" si="53"/>
        <v>0</v>
      </c>
      <c r="T40" s="11">
        <f t="shared" si="53"/>
        <v>0</v>
      </c>
      <c r="U40" s="11">
        <f t="shared" si="53"/>
        <v>0</v>
      </c>
      <c r="V40" s="11">
        <f t="shared" si="53"/>
        <v>0</v>
      </c>
      <c r="W40" s="14">
        <f t="shared" si="53"/>
        <v>0</v>
      </c>
    </row>
    <row r="41" spans="2:23" x14ac:dyDescent="0.25">
      <c r="B41" t="s">
        <v>185</v>
      </c>
      <c r="C41" s="10"/>
      <c r="D41" s="10"/>
      <c r="E41" s="10"/>
      <c r="F41" s="10">
        <v>32872</v>
      </c>
      <c r="G41" s="15">
        <v>41507</v>
      </c>
      <c r="L41" s="10"/>
      <c r="M41" s="10"/>
      <c r="N41" s="10"/>
      <c r="O41" s="10"/>
      <c r="P41" s="10"/>
      <c r="Q41" s="10"/>
      <c r="R41" s="10"/>
      <c r="S41" s="10"/>
      <c r="T41" s="10"/>
      <c r="U41" s="10"/>
      <c r="V41" s="10"/>
      <c r="W41" s="15"/>
    </row>
    <row r="42" spans="2:23" x14ac:dyDescent="0.25">
      <c r="B42" t="s">
        <v>73</v>
      </c>
      <c r="C42" s="10"/>
      <c r="D42" s="10"/>
      <c r="E42" s="10"/>
      <c r="F42" s="10">
        <v>48</v>
      </c>
      <c r="G42" s="15">
        <v>33</v>
      </c>
      <c r="L42" s="10"/>
      <c r="M42" s="10"/>
      <c r="N42" s="10"/>
      <c r="O42" s="10"/>
      <c r="P42" s="10"/>
      <c r="Q42" s="10"/>
      <c r="R42" s="10"/>
      <c r="S42" s="10"/>
      <c r="T42" s="10"/>
      <c r="U42" s="10"/>
      <c r="V42" s="10"/>
      <c r="W42" s="15"/>
    </row>
    <row r="43" spans="2:23" x14ac:dyDescent="0.25">
      <c r="B43" t="s">
        <v>72</v>
      </c>
      <c r="C43" s="10"/>
      <c r="D43" s="10"/>
      <c r="E43" s="10"/>
      <c r="F43" s="10">
        <v>5555</v>
      </c>
      <c r="G43" s="15">
        <v>6121</v>
      </c>
      <c r="L43" s="10"/>
      <c r="M43" s="10"/>
      <c r="N43" s="10"/>
      <c r="O43" s="10"/>
      <c r="P43" s="10"/>
      <c r="Q43" s="10"/>
      <c r="R43" s="10"/>
      <c r="S43" s="10"/>
      <c r="T43" s="10"/>
      <c r="U43" s="10"/>
      <c r="V43" s="10"/>
      <c r="W43" s="15"/>
    </row>
    <row r="44" spans="2:23" x14ac:dyDescent="0.25">
      <c r="B44" t="s">
        <v>186</v>
      </c>
      <c r="C44" s="10"/>
      <c r="D44" s="10"/>
      <c r="E44" s="10"/>
      <c r="F44" s="10">
        <v>125</v>
      </c>
      <c r="G44" s="15">
        <v>111</v>
      </c>
      <c r="L44" s="10"/>
      <c r="M44" s="10"/>
      <c r="N44" s="10"/>
      <c r="O44" s="10"/>
      <c r="P44" s="10"/>
      <c r="Q44" s="10"/>
      <c r="R44" s="10"/>
      <c r="S44" s="10"/>
      <c r="T44" s="10"/>
      <c r="U44" s="10"/>
      <c r="V44" s="10"/>
      <c r="W44" s="15"/>
    </row>
    <row r="45" spans="2:23" s="1" customFormat="1" x14ac:dyDescent="0.25">
      <c r="B45" t="s">
        <v>187</v>
      </c>
      <c r="C45" s="10"/>
      <c r="D45" s="10"/>
      <c r="E45" s="10"/>
      <c r="F45" s="10">
        <v>203</v>
      </c>
      <c r="G45" s="15">
        <v>189</v>
      </c>
      <c r="L45" s="10"/>
      <c r="M45" s="10"/>
      <c r="N45" s="10"/>
      <c r="O45" s="10"/>
      <c r="P45" s="10"/>
      <c r="Q45" s="10"/>
      <c r="R45" s="10"/>
      <c r="S45" s="10"/>
      <c r="T45" s="10"/>
      <c r="U45" s="10"/>
      <c r="V45" s="10"/>
      <c r="W45" s="15"/>
    </row>
    <row r="46" spans="2:23" s="1" customFormat="1" x14ac:dyDescent="0.25">
      <c r="B46" t="s">
        <v>188</v>
      </c>
      <c r="C46" s="10"/>
      <c r="D46" s="10"/>
      <c r="E46" s="10"/>
      <c r="F46" s="10">
        <v>374</v>
      </c>
      <c r="G46" s="15">
        <v>332</v>
      </c>
      <c r="L46" s="10"/>
      <c r="M46" s="10"/>
      <c r="N46" s="10"/>
      <c r="O46" s="10"/>
      <c r="P46" s="10"/>
      <c r="Q46" s="10"/>
      <c r="R46" s="10"/>
      <c r="S46" s="10"/>
      <c r="T46" s="10"/>
      <c r="U46" s="10"/>
      <c r="V46" s="10"/>
      <c r="W46" s="15"/>
    </row>
    <row r="47" spans="2:23" s="1" customFormat="1" x14ac:dyDescent="0.25">
      <c r="B47" t="s">
        <v>189</v>
      </c>
      <c r="C47" s="10"/>
      <c r="D47" s="10"/>
      <c r="E47" s="10"/>
      <c r="F47" s="10">
        <v>137</v>
      </c>
      <c r="G47" s="15">
        <v>269</v>
      </c>
      <c r="L47" s="10"/>
      <c r="M47" s="10"/>
      <c r="N47" s="10"/>
      <c r="O47" s="10"/>
      <c r="P47" s="10"/>
      <c r="Q47" s="10"/>
      <c r="R47" s="10"/>
      <c r="S47" s="10"/>
      <c r="T47" s="10"/>
      <c r="U47" s="10"/>
      <c r="V47" s="10"/>
      <c r="W47" s="15"/>
    </row>
    <row r="48" spans="2:23" x14ac:dyDescent="0.25">
      <c r="B48" s="1" t="s">
        <v>25</v>
      </c>
      <c r="C48" s="11">
        <f>SUM(C40:C47)</f>
        <v>0</v>
      </c>
      <c r="D48" s="11">
        <f>SUM(D40:D47)</f>
        <v>0</v>
      </c>
      <c r="E48" s="11">
        <f>SUM(E40:E47)</f>
        <v>0</v>
      </c>
      <c r="F48" s="11">
        <f>SUM(F40:F47)</f>
        <v>46808</v>
      </c>
      <c r="G48" s="14">
        <f>SUM(G40:G47)</f>
        <v>57240</v>
      </c>
      <c r="L48" s="11">
        <f t="shared" ref="L48:W48" si="54">SUM(L40:L47)</f>
        <v>0</v>
      </c>
      <c r="M48" s="11">
        <f t="shared" si="54"/>
        <v>0</v>
      </c>
      <c r="N48" s="11">
        <f t="shared" si="54"/>
        <v>0</v>
      </c>
      <c r="O48" s="11">
        <f t="shared" si="54"/>
        <v>0</v>
      </c>
      <c r="P48" s="11">
        <f t="shared" si="54"/>
        <v>0</v>
      </c>
      <c r="Q48" s="11">
        <f t="shared" si="54"/>
        <v>0</v>
      </c>
      <c r="R48" s="11">
        <f t="shared" si="54"/>
        <v>0</v>
      </c>
      <c r="S48" s="11">
        <f t="shared" si="54"/>
        <v>0</v>
      </c>
      <c r="T48" s="11">
        <f t="shared" si="54"/>
        <v>0</v>
      </c>
      <c r="U48" s="11">
        <f t="shared" si="54"/>
        <v>0</v>
      </c>
      <c r="V48" s="11">
        <f t="shared" si="54"/>
        <v>0</v>
      </c>
      <c r="W48" s="14">
        <f t="shared" si="54"/>
        <v>0</v>
      </c>
    </row>
    <row r="49" spans="2:25" x14ac:dyDescent="0.25">
      <c r="B49" t="s">
        <v>190</v>
      </c>
      <c r="C49" s="10"/>
      <c r="D49" s="10"/>
      <c r="E49" s="10"/>
      <c r="F49" s="10">
        <v>309</v>
      </c>
      <c r="G49" s="15">
        <v>285</v>
      </c>
      <c r="L49" s="10"/>
      <c r="M49" s="10"/>
      <c r="N49" s="10"/>
      <c r="O49" s="10"/>
      <c r="P49" s="10"/>
      <c r="Q49" s="10"/>
      <c r="R49" s="10"/>
      <c r="S49" s="10"/>
      <c r="T49" s="10"/>
      <c r="U49" s="10"/>
      <c r="V49" s="10"/>
      <c r="W49" s="15"/>
    </row>
    <row r="50" spans="2:25" x14ac:dyDescent="0.25">
      <c r="B50" t="s">
        <v>191</v>
      </c>
      <c r="C50" s="10"/>
      <c r="D50" s="10"/>
      <c r="E50" s="10"/>
      <c r="F50" s="10">
        <v>8</v>
      </c>
      <c r="G50" s="15">
        <v>1061</v>
      </c>
      <c r="L50" s="10"/>
      <c r="M50" s="10"/>
      <c r="N50" s="10"/>
      <c r="O50" s="10"/>
      <c r="P50" s="10"/>
      <c r="Q50" s="10"/>
      <c r="R50" s="10"/>
      <c r="S50" s="10"/>
      <c r="T50" s="10"/>
      <c r="U50" s="10"/>
      <c r="V50" s="10"/>
      <c r="W50" s="15"/>
    </row>
    <row r="51" spans="2:25" x14ac:dyDescent="0.25">
      <c r="B51" t="s">
        <v>192</v>
      </c>
      <c r="C51" s="10"/>
      <c r="D51" s="10"/>
      <c r="E51" s="10"/>
      <c r="F51" s="10">
        <v>4494</v>
      </c>
      <c r="G51" s="15">
        <v>5238</v>
      </c>
      <c r="L51" s="10"/>
      <c r="M51" s="10"/>
      <c r="N51" s="10"/>
      <c r="O51" s="10"/>
      <c r="P51" s="10"/>
      <c r="Q51" s="10"/>
      <c r="R51" s="10"/>
      <c r="S51" s="10"/>
      <c r="T51" s="10"/>
      <c r="U51" s="10"/>
      <c r="V51" s="10"/>
      <c r="W51" s="15"/>
    </row>
    <row r="52" spans="2:25" x14ac:dyDescent="0.25">
      <c r="B52" t="s">
        <v>193</v>
      </c>
      <c r="C52" s="10"/>
      <c r="D52" s="10"/>
      <c r="E52" s="10"/>
      <c r="F52" s="10">
        <v>25</v>
      </c>
      <c r="G52" s="15">
        <v>103</v>
      </c>
      <c r="L52" s="10"/>
      <c r="M52" s="10"/>
      <c r="N52" s="10"/>
      <c r="O52" s="10"/>
      <c r="P52" s="10"/>
      <c r="Q52" s="10"/>
      <c r="R52" s="10"/>
      <c r="S52" s="10"/>
      <c r="T52" s="10"/>
      <c r="U52" s="10"/>
      <c r="V52" s="10"/>
      <c r="W52" s="15"/>
    </row>
    <row r="53" spans="2:25" x14ac:dyDescent="0.25">
      <c r="B53" t="s">
        <v>194</v>
      </c>
      <c r="C53" s="10"/>
      <c r="D53" s="10"/>
      <c r="E53" s="10"/>
      <c r="F53" s="10">
        <v>139</v>
      </c>
      <c r="G53" s="15">
        <v>180</v>
      </c>
      <c r="L53" s="10"/>
      <c r="M53" s="10"/>
      <c r="N53" s="10"/>
      <c r="O53" s="10"/>
      <c r="P53" s="10"/>
      <c r="Q53" s="10"/>
      <c r="R53" s="10"/>
      <c r="S53" s="10"/>
      <c r="T53" s="10"/>
      <c r="U53" s="10"/>
      <c r="V53" s="10"/>
      <c r="W53" s="15"/>
    </row>
    <row r="54" spans="2:25" s="1" customFormat="1" x14ac:dyDescent="0.25">
      <c r="B54" s="1" t="s">
        <v>60</v>
      </c>
      <c r="C54" s="11">
        <f>SUM(C49:C53)</f>
        <v>0</v>
      </c>
      <c r="D54" s="11">
        <f>SUM(D49:D53)</f>
        <v>0</v>
      </c>
      <c r="E54" s="11">
        <f>SUM(E49:E53)</f>
        <v>0</v>
      </c>
      <c r="F54" s="11">
        <f>SUM(F49:F53)</f>
        <v>4975</v>
      </c>
      <c r="G54" s="14">
        <f>SUM(G49:G53)</f>
        <v>6867</v>
      </c>
      <c r="L54" s="11">
        <f t="shared" ref="L54:W54" si="55">SUM(L49:L53)</f>
        <v>0</v>
      </c>
      <c r="M54" s="11">
        <f t="shared" si="55"/>
        <v>0</v>
      </c>
      <c r="N54" s="11">
        <f t="shared" si="55"/>
        <v>0</v>
      </c>
      <c r="O54" s="11">
        <f t="shared" si="55"/>
        <v>0</v>
      </c>
      <c r="P54" s="11">
        <f t="shared" si="55"/>
        <v>0</v>
      </c>
      <c r="Q54" s="11">
        <f t="shared" si="55"/>
        <v>0</v>
      </c>
      <c r="R54" s="11">
        <f t="shared" si="55"/>
        <v>0</v>
      </c>
      <c r="S54" s="11">
        <f t="shared" si="55"/>
        <v>0</v>
      </c>
      <c r="T54" s="11">
        <f t="shared" si="55"/>
        <v>0</v>
      </c>
      <c r="U54" s="11">
        <f t="shared" si="55"/>
        <v>0</v>
      </c>
      <c r="V54" s="11">
        <f t="shared" si="55"/>
        <v>0</v>
      </c>
      <c r="W54" s="14">
        <f t="shared" si="55"/>
        <v>0</v>
      </c>
      <c r="X54" s="11"/>
      <c r="Y54" s="11"/>
    </row>
    <row r="55" spans="2:25" x14ac:dyDescent="0.25">
      <c r="B55" t="s">
        <v>195</v>
      </c>
      <c r="C55" s="10"/>
      <c r="D55" s="10"/>
      <c r="E55" s="10"/>
      <c r="F55" s="10">
        <v>1586</v>
      </c>
      <c r="G55" s="15">
        <v>2294</v>
      </c>
      <c r="L55" s="10"/>
      <c r="M55" s="10"/>
      <c r="N55" s="10"/>
      <c r="O55" s="10"/>
      <c r="P55" s="10"/>
      <c r="Q55" s="10"/>
      <c r="R55" s="10"/>
      <c r="S55" s="10"/>
      <c r="T55" s="10"/>
      <c r="U55" s="10"/>
      <c r="V55" s="10"/>
      <c r="W55" s="15"/>
    </row>
    <row r="56" spans="2:25" x14ac:dyDescent="0.25">
      <c r="B56" t="s">
        <v>196</v>
      </c>
      <c r="C56" s="10"/>
      <c r="D56" s="10"/>
      <c r="E56" s="10"/>
      <c r="F56" s="10">
        <v>5013</v>
      </c>
      <c r="G56" s="15">
        <v>5473</v>
      </c>
      <c r="L56" s="10"/>
      <c r="M56" s="10"/>
      <c r="N56" s="10"/>
      <c r="O56" s="10"/>
      <c r="P56" s="10"/>
      <c r="Q56" s="10"/>
      <c r="R56" s="10"/>
      <c r="S56" s="10"/>
      <c r="T56" s="10"/>
      <c r="U56" s="10"/>
      <c r="V56" s="10"/>
      <c r="W56" s="15"/>
    </row>
    <row r="57" spans="2:25" x14ac:dyDescent="0.25">
      <c r="B57" t="s">
        <v>194</v>
      </c>
      <c r="C57" s="10"/>
      <c r="D57" s="10"/>
      <c r="E57" s="10"/>
      <c r="F57" s="10">
        <v>932</v>
      </c>
      <c r="G57" s="15">
        <v>633</v>
      </c>
      <c r="L57" s="10"/>
      <c r="M57" s="10"/>
      <c r="N57" s="10"/>
      <c r="O57" s="10"/>
      <c r="P57" s="10"/>
      <c r="Q57" s="10"/>
      <c r="R57" s="10"/>
      <c r="S57" s="10"/>
      <c r="T57" s="10"/>
      <c r="U57" s="10"/>
      <c r="V57" s="10"/>
      <c r="W57" s="15"/>
    </row>
    <row r="58" spans="2:25" x14ac:dyDescent="0.25">
      <c r="B58" t="s">
        <v>193</v>
      </c>
      <c r="C58" s="10"/>
      <c r="D58" s="10"/>
      <c r="E58" s="10"/>
      <c r="F58" s="10">
        <v>3180</v>
      </c>
      <c r="G58" s="15">
        <v>5592</v>
      </c>
      <c r="L58" s="10"/>
      <c r="M58" s="10"/>
      <c r="N58" s="10"/>
      <c r="O58" s="10"/>
      <c r="P58" s="10"/>
      <c r="Q58" s="10"/>
      <c r="R58" s="10"/>
      <c r="S58" s="10"/>
      <c r="T58" s="10"/>
      <c r="U58" s="10"/>
      <c r="V58" s="10"/>
      <c r="W58" s="15"/>
    </row>
    <row r="59" spans="2:25" x14ac:dyDescent="0.25">
      <c r="B59" t="s">
        <v>197</v>
      </c>
      <c r="C59" s="10"/>
      <c r="D59" s="10"/>
      <c r="E59" s="10"/>
      <c r="F59" s="10">
        <v>356</v>
      </c>
      <c r="G59" s="15">
        <v>589</v>
      </c>
      <c r="L59" s="10"/>
      <c r="M59" s="10"/>
      <c r="N59" s="10"/>
      <c r="O59" s="10"/>
      <c r="P59" s="10"/>
      <c r="Q59" s="10"/>
      <c r="R59" s="10"/>
      <c r="S59" s="10"/>
      <c r="T59" s="10"/>
      <c r="U59" s="10"/>
      <c r="V59" s="10"/>
      <c r="W59" s="15"/>
    </row>
    <row r="60" spans="2:25" x14ac:dyDescent="0.25">
      <c r="B60" t="s">
        <v>198</v>
      </c>
      <c r="C60" s="10"/>
      <c r="D60" s="10"/>
      <c r="E60" s="10"/>
      <c r="F60" s="10">
        <v>268</v>
      </c>
      <c r="G60" s="15">
        <v>337</v>
      </c>
      <c r="L60" s="10"/>
      <c r="M60" s="10"/>
      <c r="N60" s="10"/>
      <c r="O60" s="10"/>
      <c r="P60" s="10"/>
      <c r="Q60" s="10"/>
      <c r="R60" s="10"/>
      <c r="S60" s="10"/>
      <c r="T60" s="10"/>
      <c r="U60" s="10"/>
      <c r="V60" s="10"/>
      <c r="W60" s="15"/>
    </row>
    <row r="61" spans="2:25" x14ac:dyDescent="0.25">
      <c r="B61" t="s">
        <v>191</v>
      </c>
      <c r="C61" s="10"/>
      <c r="D61" s="10"/>
      <c r="E61" s="10"/>
      <c r="F61" s="10">
        <v>3</v>
      </c>
      <c r="G61" s="15">
        <v>470</v>
      </c>
      <c r="L61" s="10"/>
      <c r="M61" s="10"/>
      <c r="N61" s="10"/>
      <c r="O61" s="10"/>
      <c r="P61" s="10"/>
      <c r="Q61" s="10"/>
      <c r="R61" s="10"/>
      <c r="S61" s="10"/>
      <c r="T61" s="10"/>
      <c r="U61" s="10"/>
      <c r="V61" s="10"/>
      <c r="W61" s="15"/>
    </row>
    <row r="62" spans="2:25" x14ac:dyDescent="0.25">
      <c r="B62" t="s">
        <v>190</v>
      </c>
      <c r="C62" s="10"/>
      <c r="D62" s="10"/>
      <c r="E62" s="10"/>
      <c r="F62" s="10">
        <v>378</v>
      </c>
      <c r="G62" s="15">
        <v>105</v>
      </c>
      <c r="L62" s="10"/>
      <c r="M62" s="10"/>
      <c r="N62" s="10"/>
      <c r="O62" s="10"/>
      <c r="P62" s="10"/>
      <c r="Q62" s="10"/>
      <c r="R62" s="10"/>
      <c r="S62" s="10"/>
      <c r="T62" s="10"/>
      <c r="U62" s="10"/>
      <c r="V62" s="10"/>
      <c r="W62" s="15"/>
    </row>
    <row r="63" spans="2:25" x14ac:dyDescent="0.25">
      <c r="B63" s="1" t="s">
        <v>26</v>
      </c>
      <c r="C63" s="11">
        <f>SUM(C54:C62)</f>
        <v>0</v>
      </c>
      <c r="D63" s="11">
        <f>SUM(D54:D62)</f>
        <v>0</v>
      </c>
      <c r="E63" s="11">
        <f>SUM(E54:E62)</f>
        <v>0</v>
      </c>
      <c r="F63" s="11">
        <f>SUM(F54:F62)</f>
        <v>16691</v>
      </c>
      <c r="G63" s="14">
        <f>SUM(G54:G62)</f>
        <v>22360</v>
      </c>
      <c r="L63" s="11">
        <f t="shared" ref="L63:W63" si="56">SUM(L54:L62)</f>
        <v>0</v>
      </c>
      <c r="M63" s="11">
        <f t="shared" si="56"/>
        <v>0</v>
      </c>
      <c r="N63" s="11">
        <f t="shared" si="56"/>
        <v>0</v>
      </c>
      <c r="O63" s="11">
        <f t="shared" si="56"/>
        <v>0</v>
      </c>
      <c r="P63" s="11">
        <f t="shared" si="56"/>
        <v>0</v>
      </c>
      <c r="Q63" s="11">
        <f t="shared" si="56"/>
        <v>0</v>
      </c>
      <c r="R63" s="11">
        <f t="shared" si="56"/>
        <v>0</v>
      </c>
      <c r="S63" s="11">
        <f t="shared" si="56"/>
        <v>0</v>
      </c>
      <c r="T63" s="11">
        <f t="shared" si="56"/>
        <v>0</v>
      </c>
      <c r="U63" s="11">
        <f t="shared" si="56"/>
        <v>0</v>
      </c>
      <c r="V63" s="11">
        <f t="shared" si="56"/>
        <v>0</v>
      </c>
      <c r="W63" s="14">
        <f t="shared" si="56"/>
        <v>0</v>
      </c>
    </row>
    <row r="64" spans="2:25" x14ac:dyDescent="0.25">
      <c r="B64" t="s">
        <v>74</v>
      </c>
      <c r="C64" s="10"/>
      <c r="D64" s="10"/>
      <c r="E64" s="10"/>
      <c r="F64" s="10">
        <f>F48-F63</f>
        <v>30117</v>
      </c>
      <c r="G64" s="15">
        <f>G48-G63</f>
        <v>34880</v>
      </c>
    </row>
    <row r="66" spans="3:23" s="1" customFormat="1" x14ac:dyDescent="0.25">
      <c r="C66" s="53"/>
      <c r="D66" s="128"/>
      <c r="E66" s="128"/>
      <c r="F66" s="128"/>
      <c r="G66" s="54"/>
      <c r="W66" s="16"/>
    </row>
    <row r="84" spans="7:23" s="9" customFormat="1" x14ac:dyDescent="0.25">
      <c r="G84" s="42"/>
      <c r="W84" s="42"/>
    </row>
    <row r="85" spans="7:23" s="1" customFormat="1" x14ac:dyDescent="0.25">
      <c r="G85" s="16"/>
      <c r="W85"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5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A8" sqref="A8"/>
    </sheetView>
  </sheetViews>
  <sheetFormatPr defaultRowHeight="15" x14ac:dyDescent="0.25"/>
  <sheetData>
    <row r="1" spans="1:1" x14ac:dyDescent="0.25">
      <c r="A1" s="8" t="s">
        <v>36</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833B-D89B-4E8E-A50D-F9E55A1BF86E}">
  <dimension ref="A1:G17"/>
  <sheetViews>
    <sheetView workbookViewId="0">
      <selection activeCell="I10" sqref="I10"/>
    </sheetView>
  </sheetViews>
  <sheetFormatPr defaultRowHeight="15" x14ac:dyDescent="0.25"/>
  <cols>
    <col min="1" max="1" width="22.140625" bestFit="1" customWidth="1"/>
  </cols>
  <sheetData>
    <row r="1" spans="1:7" x14ac:dyDescent="0.25">
      <c r="A1" t="s">
        <v>199</v>
      </c>
      <c r="C1">
        <v>2019</v>
      </c>
      <c r="D1">
        <v>2020</v>
      </c>
      <c r="E1">
        <v>2021</v>
      </c>
      <c r="F1">
        <v>2022</v>
      </c>
      <c r="G1">
        <v>2023</v>
      </c>
    </row>
    <row r="2" spans="1:7" x14ac:dyDescent="0.25">
      <c r="A2" t="s">
        <v>200</v>
      </c>
      <c r="B2" t="s">
        <v>201</v>
      </c>
      <c r="C2" s="10">
        <v>25976</v>
      </c>
      <c r="D2" s="10">
        <v>25429</v>
      </c>
      <c r="E2" s="10">
        <v>49253</v>
      </c>
      <c r="F2" s="10">
        <v>53801</v>
      </c>
      <c r="G2" s="10">
        <v>52315</v>
      </c>
    </row>
    <row r="3" spans="1:7" x14ac:dyDescent="0.25">
      <c r="A3" t="s">
        <v>207</v>
      </c>
      <c r="B3" t="s">
        <v>202</v>
      </c>
      <c r="C3" s="10">
        <v>44734</v>
      </c>
      <c r="D3" s="10">
        <v>37863</v>
      </c>
      <c r="E3" s="10">
        <v>47755</v>
      </c>
      <c r="F3" s="10">
        <v>46236</v>
      </c>
      <c r="G3" s="10">
        <v>45651</v>
      </c>
    </row>
    <row r="4" spans="1:7" x14ac:dyDescent="0.25">
      <c r="B4" t="s">
        <v>203</v>
      </c>
      <c r="C4" s="10">
        <v>1438</v>
      </c>
      <c r="D4" s="10">
        <v>1217</v>
      </c>
      <c r="E4" s="10">
        <v>1535</v>
      </c>
      <c r="F4" s="10">
        <v>1487</v>
      </c>
      <c r="G4" s="10">
        <v>1468</v>
      </c>
    </row>
    <row r="5" spans="1:7" x14ac:dyDescent="0.25">
      <c r="A5" t="s">
        <v>208</v>
      </c>
      <c r="B5" t="s">
        <v>204</v>
      </c>
      <c r="C5" s="10">
        <v>439722</v>
      </c>
      <c r="D5" s="10">
        <v>553513</v>
      </c>
      <c r="E5" s="10">
        <v>600592</v>
      </c>
      <c r="F5" s="10">
        <v>701024</v>
      </c>
      <c r="G5" s="10">
        <v>735634</v>
      </c>
    </row>
    <row r="6" spans="1:7" x14ac:dyDescent="0.25">
      <c r="B6" t="s">
        <v>205</v>
      </c>
      <c r="C6" s="10">
        <v>965</v>
      </c>
      <c r="D6" s="10">
        <v>1099</v>
      </c>
      <c r="E6" s="10">
        <v>1213</v>
      </c>
      <c r="F6" s="10">
        <v>1434</v>
      </c>
      <c r="G6" s="10">
        <v>1288</v>
      </c>
    </row>
    <row r="7" spans="1:7" x14ac:dyDescent="0.25">
      <c r="A7" t="s">
        <v>209</v>
      </c>
      <c r="B7" t="s">
        <v>204</v>
      </c>
      <c r="C7" s="10">
        <v>550005</v>
      </c>
      <c r="D7" s="10">
        <v>651356</v>
      </c>
      <c r="E7" s="10">
        <v>723054</v>
      </c>
      <c r="F7" s="10">
        <v>835891</v>
      </c>
      <c r="G7" s="10">
        <v>889766</v>
      </c>
    </row>
    <row r="8" spans="1:7" x14ac:dyDescent="0.25">
      <c r="B8" t="s">
        <v>205</v>
      </c>
      <c r="C8" s="10">
        <v>1207</v>
      </c>
      <c r="D8" s="10">
        <v>1293</v>
      </c>
      <c r="E8" s="10">
        <v>1460</v>
      </c>
      <c r="F8" s="10">
        <v>1709</v>
      </c>
      <c r="G8" s="10">
        <v>1558</v>
      </c>
    </row>
    <row r="9" spans="1:7" x14ac:dyDescent="0.25">
      <c r="A9" t="s">
        <v>210</v>
      </c>
      <c r="B9" t="s">
        <v>206</v>
      </c>
      <c r="C9" s="129">
        <v>5.59</v>
      </c>
      <c r="D9" s="129">
        <v>5.45</v>
      </c>
      <c r="E9" s="129">
        <v>5.51</v>
      </c>
      <c r="F9" s="129">
        <v>5.37</v>
      </c>
      <c r="G9" s="129">
        <v>5.78</v>
      </c>
    </row>
    <row r="11" spans="1:7" x14ac:dyDescent="0.25">
      <c r="A11" t="s">
        <v>211</v>
      </c>
      <c r="D11" s="3">
        <f>D3/C3-1</f>
        <v>-0.15359681673894576</v>
      </c>
      <c r="E11" s="3">
        <f t="shared" ref="E11:G11" si="0">E3/D3-1</f>
        <v>0.26125769220611161</v>
      </c>
      <c r="F11" s="3">
        <f t="shared" si="0"/>
        <v>-3.1808187624332573E-2</v>
      </c>
      <c r="G11" s="3">
        <f t="shared" si="0"/>
        <v>-1.2652478588113136E-2</v>
      </c>
    </row>
    <row r="12" spans="1:7" x14ac:dyDescent="0.25">
      <c r="A12" t="s">
        <v>212</v>
      </c>
      <c r="D12" s="3">
        <f>D2/C2-1</f>
        <v>-2.1057899599630447E-2</v>
      </c>
      <c r="E12" s="3">
        <f t="shared" ref="E12:G12" si="1">E2/D2-1</f>
        <v>0.93688308624011962</v>
      </c>
      <c r="F12" s="3">
        <f t="shared" si="1"/>
        <v>9.2339552920634338E-2</v>
      </c>
      <c r="G12" s="3">
        <f t="shared" si="1"/>
        <v>-2.7620304455307498E-2</v>
      </c>
    </row>
    <row r="16" spans="1:7" x14ac:dyDescent="0.25">
      <c r="A16" t="s">
        <v>213</v>
      </c>
      <c r="B16" t="s">
        <v>214</v>
      </c>
      <c r="C16">
        <v>36.5</v>
      </c>
      <c r="D16">
        <v>36.5</v>
      </c>
      <c r="E16">
        <v>42.5</v>
      </c>
      <c r="F16">
        <v>39.799999999999997</v>
      </c>
      <c r="G16">
        <v>39.299999999999997</v>
      </c>
    </row>
    <row r="17" spans="1:7" x14ac:dyDescent="0.25">
      <c r="A17" t="s">
        <v>215</v>
      </c>
      <c r="B17" t="s">
        <v>205</v>
      </c>
      <c r="C17" s="10">
        <v>1287</v>
      </c>
      <c r="D17" s="10">
        <v>1461</v>
      </c>
      <c r="E17" s="10">
        <v>1719</v>
      </c>
      <c r="F17" s="10">
        <v>1829</v>
      </c>
      <c r="G17" s="10">
        <v>1808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C33D9-6BED-4FD4-A5B7-C425E2DFC1A5}">
  <dimension ref="A1:N2067"/>
  <sheetViews>
    <sheetView workbookViewId="0">
      <selection activeCell="AB12" sqref="AB12"/>
    </sheetView>
  </sheetViews>
  <sheetFormatPr defaultRowHeight="15" x14ac:dyDescent="0.25"/>
  <cols>
    <col min="1" max="1" width="5.28515625" customWidth="1"/>
    <col min="2" max="2" width="11.7109375" customWidth="1"/>
    <col min="3" max="6" width="9.42578125" customWidth="1"/>
    <col min="12" max="12" width="10.140625" bestFit="1" customWidth="1"/>
    <col min="14" max="14" width="12.42578125" customWidth="1"/>
    <col min="21" max="21" width="10.140625" customWidth="1"/>
  </cols>
  <sheetData>
    <row r="1" spans="1:14" x14ac:dyDescent="0.25">
      <c r="A1" s="8" t="s">
        <v>36</v>
      </c>
      <c r="B1" t="s">
        <v>49</v>
      </c>
      <c r="C1" s="17" t="s">
        <v>218</v>
      </c>
      <c r="D1" s="17" t="s">
        <v>217</v>
      </c>
      <c r="E1" s="17" t="s">
        <v>219</v>
      </c>
      <c r="F1" s="17" t="s">
        <v>220</v>
      </c>
      <c r="G1" s="17" t="s">
        <v>221</v>
      </c>
      <c r="H1" s="17" t="s">
        <v>222</v>
      </c>
      <c r="I1" s="17" t="s">
        <v>223</v>
      </c>
      <c r="J1" s="17" t="s">
        <v>224</v>
      </c>
    </row>
    <row r="2" spans="1:14" x14ac:dyDescent="0.25">
      <c r="B2" s="12">
        <v>45390</v>
      </c>
      <c r="C2" s="18">
        <v>8.86</v>
      </c>
      <c r="D2">
        <v>2354.8000000000002</v>
      </c>
      <c r="E2" s="126">
        <f>C2/C3-1</f>
        <v>2.2624434389140191E-3</v>
      </c>
      <c r="F2" s="126">
        <f>D2/D3-1</f>
        <v>1.2512361869544852E-2</v>
      </c>
      <c r="G2" s="130">
        <f>CORREL(F2:F14,E2:E14)</f>
        <v>0.60608827076164939</v>
      </c>
      <c r="H2" s="130">
        <f>CORREL(F2:F54,E2:E54)</f>
        <v>0.75980663017812322</v>
      </c>
      <c r="I2" s="18">
        <f>SLOPE(E2:E14,F2:F14)</f>
        <v>2.2976536850366998</v>
      </c>
      <c r="J2" s="130">
        <f>SLOPE(E2:E54,F2:F54)</f>
        <v>3.2896940679128721</v>
      </c>
    </row>
    <row r="3" spans="1:14" x14ac:dyDescent="0.25">
      <c r="B3" s="12">
        <v>45383</v>
      </c>
      <c r="C3" s="18">
        <v>8.84</v>
      </c>
      <c r="D3">
        <v>2325.6999999999998</v>
      </c>
      <c r="E3" s="126">
        <f t="shared" ref="E3:E66" si="0">C3/C4-1</f>
        <v>8.2007343941248534E-2</v>
      </c>
      <c r="F3" s="126">
        <f t="shared" ref="F3:F66" si="1">D3/D4-1</f>
        <v>4.8840984937313925E-2</v>
      </c>
      <c r="G3" s="130">
        <f t="shared" ref="G3:G66" si="2">CORREL(F3:F15,E3:E15)</f>
        <v>0.62116180897827278</v>
      </c>
      <c r="H3" s="130">
        <f t="shared" ref="H3:H66" si="3">CORREL(F3:F55,E3:E55)</f>
        <v>0.76824748596544257</v>
      </c>
      <c r="I3" s="18">
        <f t="shared" ref="I3:I66" si="4">SLOPE(E3:E15,F3:F15)</f>
        <v>2.3469004344915576</v>
      </c>
      <c r="J3" s="130">
        <f t="shared" ref="J3:J66" si="5">SLOPE(E3:E55,F3:F55)</f>
        <v>3.3408729810882631</v>
      </c>
      <c r="N3" s="12"/>
    </row>
    <row r="4" spans="1:14" x14ac:dyDescent="0.25">
      <c r="B4" s="12">
        <v>45376</v>
      </c>
      <c r="C4" s="18">
        <v>8.17</v>
      </c>
      <c r="D4">
        <v>2217.4</v>
      </c>
      <c r="E4" s="126">
        <f t="shared" si="0"/>
        <v>5.8290155440414493E-2</v>
      </c>
      <c r="F4" s="126">
        <f t="shared" si="1"/>
        <v>2.7477874055882534E-2</v>
      </c>
      <c r="G4" s="130">
        <f t="shared" si="2"/>
        <v>0.66330614434870427</v>
      </c>
      <c r="H4" s="130">
        <f t="shared" si="3"/>
        <v>0.78001488324435242</v>
      </c>
      <c r="I4" s="18">
        <f t="shared" si="4"/>
        <v>2.9999364041137615</v>
      </c>
      <c r="J4" s="130">
        <f t="shared" si="5"/>
        <v>3.5702179785561574</v>
      </c>
      <c r="N4" s="12"/>
    </row>
    <row r="5" spans="1:14" x14ac:dyDescent="0.25">
      <c r="B5" s="12">
        <v>45369</v>
      </c>
      <c r="C5" s="18">
        <v>7.72</v>
      </c>
      <c r="D5">
        <v>2158.1</v>
      </c>
      <c r="E5" s="126">
        <f t="shared" si="0"/>
        <v>2.5974025974024872E-3</v>
      </c>
      <c r="F5" s="126">
        <f t="shared" si="1"/>
        <v>3.7083391276127031E-4</v>
      </c>
      <c r="G5" s="130">
        <f t="shared" si="2"/>
        <v>0.66374981301748848</v>
      </c>
      <c r="H5" s="130">
        <f t="shared" si="3"/>
        <v>0.78245421739440024</v>
      </c>
      <c r="I5" s="18">
        <f t="shared" si="4"/>
        <v>3.2688727756774929</v>
      </c>
      <c r="J5" s="130">
        <f t="shared" si="5"/>
        <v>3.658449123757709</v>
      </c>
      <c r="N5" s="12"/>
    </row>
    <row r="6" spans="1:14" x14ac:dyDescent="0.25">
      <c r="B6" s="12">
        <v>45362</v>
      </c>
      <c r="C6" s="18">
        <v>7.7</v>
      </c>
      <c r="D6">
        <v>2157.3000000000002</v>
      </c>
      <c r="E6" s="126">
        <f t="shared" si="0"/>
        <v>7.8431372549019773E-2</v>
      </c>
      <c r="F6" s="126">
        <f t="shared" si="1"/>
        <v>-9.7769209584135375E-3</v>
      </c>
      <c r="G6" s="130">
        <f t="shared" si="2"/>
        <v>0.66233682687290441</v>
      </c>
      <c r="H6" s="130">
        <f t="shared" si="3"/>
        <v>0.80068198982675376</v>
      </c>
      <c r="I6" s="18">
        <f t="shared" si="4"/>
        <v>3.184028858872161</v>
      </c>
      <c r="J6" s="130">
        <f t="shared" si="5"/>
        <v>3.5749660893225745</v>
      </c>
      <c r="N6" s="12"/>
    </row>
    <row r="7" spans="1:14" x14ac:dyDescent="0.25">
      <c r="B7" s="12">
        <v>45355</v>
      </c>
      <c r="C7" s="18">
        <v>7.14</v>
      </c>
      <c r="D7">
        <v>2178.6</v>
      </c>
      <c r="E7" s="126">
        <f t="shared" si="0"/>
        <v>0.20202020202020199</v>
      </c>
      <c r="F7" s="126">
        <f t="shared" si="1"/>
        <v>4.3940773395946042E-2</v>
      </c>
      <c r="G7" s="130">
        <f t="shared" si="2"/>
        <v>0.77004866430251251</v>
      </c>
      <c r="H7" s="130">
        <f t="shared" si="3"/>
        <v>0.81181340046611172</v>
      </c>
      <c r="I7" s="18">
        <f t="shared" si="4"/>
        <v>3.7438280044580128</v>
      </c>
      <c r="J7" s="130">
        <f t="shared" si="5"/>
        <v>3.6312486830713842</v>
      </c>
      <c r="N7" s="12"/>
    </row>
    <row r="8" spans="1:14" x14ac:dyDescent="0.25">
      <c r="B8" s="12">
        <v>45348</v>
      </c>
      <c r="C8" s="18">
        <v>5.94</v>
      </c>
      <c r="D8">
        <v>2086.9</v>
      </c>
      <c r="E8" s="126">
        <f t="shared" si="0"/>
        <v>4.9469964664311084E-2</v>
      </c>
      <c r="F8" s="126">
        <f t="shared" si="1"/>
        <v>2.3692730305111542E-2</v>
      </c>
      <c r="G8" s="130">
        <f t="shared" si="2"/>
        <v>0.566136540114206</v>
      </c>
      <c r="H8" s="130">
        <f t="shared" si="3"/>
        <v>0.79648607102185454</v>
      </c>
      <c r="I8" s="18">
        <f t="shared" si="4"/>
        <v>2.0041826498252768</v>
      </c>
      <c r="J8" s="130">
        <f t="shared" si="5"/>
        <v>3.5472454096183772</v>
      </c>
      <c r="N8" s="12"/>
    </row>
    <row r="9" spans="1:14" x14ac:dyDescent="0.25">
      <c r="B9" s="12">
        <v>45341</v>
      </c>
      <c r="C9" s="18">
        <v>5.66</v>
      </c>
      <c r="D9">
        <v>2038.6</v>
      </c>
      <c r="E9" s="126">
        <f t="shared" si="0"/>
        <v>1.6157989228007263E-2</v>
      </c>
      <c r="F9" s="126">
        <f t="shared" si="1"/>
        <v>1.3472532935620229E-2</v>
      </c>
      <c r="G9" s="130">
        <f t="shared" si="2"/>
        <v>0.63956421363444393</v>
      </c>
      <c r="H9" s="130">
        <f t="shared" si="3"/>
        <v>0.80333945836307918</v>
      </c>
      <c r="I9" s="18">
        <f t="shared" si="4"/>
        <v>2.2286403828431851</v>
      </c>
      <c r="J9" s="130">
        <f t="shared" si="5"/>
        <v>3.6213294739454982</v>
      </c>
      <c r="N9" s="12"/>
    </row>
    <row r="10" spans="1:14" x14ac:dyDescent="0.25">
      <c r="B10" s="12">
        <v>45334</v>
      </c>
      <c r="C10" s="18">
        <v>5.57</v>
      </c>
      <c r="D10">
        <v>2011.5</v>
      </c>
      <c r="E10" s="126">
        <f t="shared" si="0"/>
        <v>-4.9488054607508492E-2</v>
      </c>
      <c r="F10" s="126">
        <f t="shared" si="1"/>
        <v>-5.8320565412939285E-3</v>
      </c>
      <c r="G10" s="130">
        <f t="shared" si="2"/>
        <v>0.65114467922818065</v>
      </c>
      <c r="H10" s="130">
        <f t="shared" si="3"/>
        <v>0.80634868765085332</v>
      </c>
      <c r="I10" s="18">
        <f t="shared" si="4"/>
        <v>2.3737343038156906</v>
      </c>
      <c r="J10" s="130">
        <f t="shared" si="5"/>
        <v>3.6350284745361234</v>
      </c>
      <c r="N10" s="12"/>
    </row>
    <row r="11" spans="1:14" x14ac:dyDescent="0.25">
      <c r="B11" s="12">
        <v>45327</v>
      </c>
      <c r="C11" s="18">
        <v>5.86</v>
      </c>
      <c r="D11">
        <v>2023.3</v>
      </c>
      <c r="E11" s="126">
        <f t="shared" si="0"/>
        <v>-8.2942097026603934E-2</v>
      </c>
      <c r="F11" s="126">
        <f t="shared" si="1"/>
        <v>-6.2865281665929196E-3</v>
      </c>
      <c r="G11" s="130">
        <f t="shared" si="2"/>
        <v>0.68454109000984609</v>
      </c>
      <c r="H11" s="130">
        <f t="shared" si="3"/>
        <v>0.80425433966316329</v>
      </c>
      <c r="I11" s="18">
        <f t="shared" si="4"/>
        <v>3.1769574218512924</v>
      </c>
      <c r="J11" s="130">
        <f t="shared" si="5"/>
        <v>3.6243286140696198</v>
      </c>
      <c r="N11" s="12"/>
    </row>
    <row r="12" spans="1:14" x14ac:dyDescent="0.25">
      <c r="B12" s="12">
        <v>45320</v>
      </c>
      <c r="C12" s="18">
        <v>6.39</v>
      </c>
      <c r="D12">
        <v>2036.1</v>
      </c>
      <c r="E12" s="126">
        <f t="shared" si="0"/>
        <v>1.5898251192368873E-2</v>
      </c>
      <c r="F12" s="126">
        <f t="shared" si="1"/>
        <v>9.5696152320507988E-3</v>
      </c>
      <c r="G12" s="130">
        <f t="shared" si="2"/>
        <v>0.74459249552142059</v>
      </c>
      <c r="H12" s="130">
        <f t="shared" si="3"/>
        <v>0.80015282843810376</v>
      </c>
      <c r="I12" s="18">
        <f t="shared" si="4"/>
        <v>3.1367776499013913</v>
      </c>
      <c r="J12" s="130">
        <f t="shared" si="5"/>
        <v>3.4587746893316371</v>
      </c>
      <c r="N12" s="12"/>
    </row>
    <row r="13" spans="1:14" x14ac:dyDescent="0.25">
      <c r="B13" s="12">
        <v>45313</v>
      </c>
      <c r="C13" s="18">
        <v>6.29</v>
      </c>
      <c r="D13">
        <v>2016.8</v>
      </c>
      <c r="E13" s="126">
        <f t="shared" si="0"/>
        <v>0.11524822695035475</v>
      </c>
      <c r="F13" s="126">
        <f t="shared" si="1"/>
        <v>-4.7865778435727258E-3</v>
      </c>
      <c r="G13" s="130">
        <f t="shared" si="2"/>
        <v>0.75007168954884718</v>
      </c>
      <c r="H13" s="130">
        <f t="shared" si="3"/>
        <v>0.79449134955515577</v>
      </c>
      <c r="I13" s="18">
        <f t="shared" si="4"/>
        <v>3.1932923205056221</v>
      </c>
      <c r="J13" s="130">
        <f t="shared" si="5"/>
        <v>3.4707061287201078</v>
      </c>
    </row>
    <row r="14" spans="1:14" x14ac:dyDescent="0.25">
      <c r="B14" s="12">
        <v>45306</v>
      </c>
      <c r="C14" s="18">
        <v>5.64</v>
      </c>
      <c r="D14">
        <v>2026.5</v>
      </c>
      <c r="E14" s="126">
        <f t="shared" si="0"/>
        <v>-3.9182282793867151E-2</v>
      </c>
      <c r="F14" s="126">
        <f t="shared" si="1"/>
        <v>-9.8695460985978034E-3</v>
      </c>
      <c r="G14" s="130">
        <f t="shared" si="2"/>
        <v>0.80279277644929847</v>
      </c>
      <c r="H14" s="130">
        <f t="shared" si="3"/>
        <v>0.80709811530601061</v>
      </c>
      <c r="I14" s="18">
        <f t="shared" si="4"/>
        <v>3.329107175893911</v>
      </c>
      <c r="J14" s="130">
        <f t="shared" si="5"/>
        <v>3.4972460789078279</v>
      </c>
    </row>
    <row r="15" spans="1:14" x14ac:dyDescent="0.25">
      <c r="B15" s="12">
        <v>45299</v>
      </c>
      <c r="C15" s="18">
        <v>5.87</v>
      </c>
      <c r="D15">
        <v>2046.7</v>
      </c>
      <c r="E15" s="126">
        <f t="shared" si="0"/>
        <v>-5.0847457627118953E-3</v>
      </c>
      <c r="F15" s="126">
        <f t="shared" si="1"/>
        <v>2.1053662358010428E-3</v>
      </c>
      <c r="G15" s="130">
        <f t="shared" si="2"/>
        <v>0.75086596747374024</v>
      </c>
      <c r="H15" s="130">
        <f t="shared" si="3"/>
        <v>0.80419117558790953</v>
      </c>
      <c r="I15" s="18">
        <f t="shared" si="4"/>
        <v>2.913792795983996</v>
      </c>
      <c r="J15" s="130">
        <f t="shared" si="5"/>
        <v>3.4294703916829241</v>
      </c>
    </row>
    <row r="16" spans="1:14" x14ac:dyDescent="0.25">
      <c r="B16" s="12">
        <v>45292</v>
      </c>
      <c r="C16" s="18">
        <v>5.9</v>
      </c>
      <c r="D16">
        <v>2042.4</v>
      </c>
      <c r="E16" s="126">
        <f t="shared" si="0"/>
        <v>-4.065040650406504E-2</v>
      </c>
      <c r="F16" s="126">
        <f t="shared" si="1"/>
        <v>-9.6974398758727931E-3</v>
      </c>
      <c r="G16" s="130">
        <f t="shared" si="2"/>
        <v>0.83193756534582086</v>
      </c>
      <c r="H16" s="130">
        <f t="shared" si="3"/>
        <v>0.80996623025362713</v>
      </c>
      <c r="I16" s="18">
        <f t="shared" si="4"/>
        <v>3.5341252103404148</v>
      </c>
      <c r="J16" s="130">
        <f t="shared" si="5"/>
        <v>3.471216302619343</v>
      </c>
    </row>
    <row r="17" spans="2:10" x14ac:dyDescent="0.25">
      <c r="B17" s="12">
        <v>45285</v>
      </c>
      <c r="C17" s="18">
        <v>6.15</v>
      </c>
      <c r="D17">
        <v>2062.4</v>
      </c>
      <c r="E17" s="126">
        <f t="shared" si="0"/>
        <v>-2.5356576862123448E-2</v>
      </c>
      <c r="F17" s="126">
        <f t="shared" si="1"/>
        <v>2.5764425647758493E-3</v>
      </c>
      <c r="G17" s="130">
        <f t="shared" si="2"/>
        <v>0.81337630439429487</v>
      </c>
      <c r="H17" s="130">
        <f t="shared" si="3"/>
        <v>0.8041302759065001</v>
      </c>
      <c r="I17" s="18">
        <f t="shared" si="4"/>
        <v>3.3697339055528217</v>
      </c>
      <c r="J17" s="130">
        <f t="shared" si="5"/>
        <v>3.4361402909524346</v>
      </c>
    </row>
    <row r="18" spans="2:10" x14ac:dyDescent="0.25">
      <c r="B18" s="12">
        <v>45278</v>
      </c>
      <c r="C18" s="18">
        <v>6.31</v>
      </c>
      <c r="D18">
        <v>2057.1</v>
      </c>
      <c r="E18" s="126">
        <f t="shared" si="0"/>
        <v>4.4701986754966727E-2</v>
      </c>
      <c r="F18" s="126">
        <f t="shared" si="1"/>
        <v>1.7812082529315765E-2</v>
      </c>
      <c r="G18" s="130">
        <f t="shared" si="2"/>
        <v>0.85455066754294706</v>
      </c>
      <c r="H18" s="130">
        <f t="shared" si="3"/>
        <v>0.80399113309479719</v>
      </c>
      <c r="I18" s="18">
        <f t="shared" si="4"/>
        <v>3.3666566742527992</v>
      </c>
      <c r="J18" s="130">
        <f t="shared" si="5"/>
        <v>3.4367093741667412</v>
      </c>
    </row>
    <row r="19" spans="2:10" x14ac:dyDescent="0.25">
      <c r="B19" s="12">
        <v>45271</v>
      </c>
      <c r="C19" s="18">
        <v>6.04</v>
      </c>
      <c r="D19">
        <v>2021.1</v>
      </c>
      <c r="E19" s="126">
        <f t="shared" si="0"/>
        <v>2.0270270270270396E-2</v>
      </c>
      <c r="F19" s="126">
        <f t="shared" si="1"/>
        <v>1.1409698243507016E-2</v>
      </c>
      <c r="G19" s="130">
        <f t="shared" si="2"/>
        <v>0.85793328474567554</v>
      </c>
      <c r="H19" s="130">
        <f t="shared" si="3"/>
        <v>0.80254549505995509</v>
      </c>
      <c r="I19" s="18">
        <f t="shared" si="4"/>
        <v>3.4239621492630508</v>
      </c>
      <c r="J19" s="130">
        <f t="shared" si="5"/>
        <v>3.4759725503379495</v>
      </c>
    </row>
    <row r="20" spans="2:10" x14ac:dyDescent="0.25">
      <c r="B20" s="12">
        <v>45264</v>
      </c>
      <c r="C20" s="18">
        <v>5.92</v>
      </c>
      <c r="D20">
        <v>1998.3</v>
      </c>
      <c r="E20" s="126">
        <f t="shared" si="0"/>
        <v>-5.8823529411764719E-2</v>
      </c>
      <c r="F20" s="126">
        <f t="shared" si="1"/>
        <v>-3.5103814582327364E-2</v>
      </c>
      <c r="G20" s="130">
        <f t="shared" si="2"/>
        <v>0.86323567452407091</v>
      </c>
      <c r="H20" s="130">
        <f t="shared" si="3"/>
        <v>0.80276093171528318</v>
      </c>
      <c r="I20" s="18">
        <f t="shared" si="4"/>
        <v>3.4544179941884829</v>
      </c>
      <c r="J20" s="130">
        <f t="shared" si="5"/>
        <v>3.4892547120020572</v>
      </c>
    </row>
    <row r="21" spans="2:10" x14ac:dyDescent="0.25">
      <c r="B21" s="12">
        <v>45257</v>
      </c>
      <c r="C21" s="18">
        <v>6.29</v>
      </c>
      <c r="D21">
        <v>2071</v>
      </c>
      <c r="E21" s="126">
        <f t="shared" si="0"/>
        <v>9.201388888888884E-2</v>
      </c>
      <c r="F21" s="126">
        <f t="shared" si="1"/>
        <v>3.4362201578263862E-2</v>
      </c>
      <c r="G21" s="130">
        <f t="shared" si="2"/>
        <v>0.8631726418449267</v>
      </c>
      <c r="H21" s="130">
        <f t="shared" si="3"/>
        <v>0.7879404054547865</v>
      </c>
      <c r="I21" s="18">
        <f t="shared" si="4"/>
        <v>3.6381678661501482</v>
      </c>
      <c r="J21" s="130">
        <f t="shared" si="5"/>
        <v>3.491338804539748</v>
      </c>
    </row>
    <row r="22" spans="2:10" x14ac:dyDescent="0.25">
      <c r="B22" s="12">
        <v>45250</v>
      </c>
      <c r="C22" s="18">
        <v>5.76</v>
      </c>
      <c r="D22">
        <v>2002.2</v>
      </c>
      <c r="E22" s="126">
        <f t="shared" si="0"/>
        <v>5.8823529411764497E-2</v>
      </c>
      <c r="F22" s="126">
        <f t="shared" si="1"/>
        <v>1.0395639886960018E-2</v>
      </c>
      <c r="G22" s="130">
        <f t="shared" si="2"/>
        <v>0.8627716911784169</v>
      </c>
      <c r="H22" s="130">
        <f t="shared" si="3"/>
        <v>0.78081928097779896</v>
      </c>
      <c r="I22" s="18">
        <f t="shared" si="4"/>
        <v>3.7865360368553573</v>
      </c>
      <c r="J22" s="130">
        <f t="shared" si="5"/>
        <v>3.5392235420845286</v>
      </c>
    </row>
    <row r="23" spans="2:10" x14ac:dyDescent="0.25">
      <c r="B23" s="12">
        <v>45243</v>
      </c>
      <c r="C23" s="18">
        <v>5.44</v>
      </c>
      <c r="D23">
        <v>1981.6</v>
      </c>
      <c r="E23" s="126">
        <f t="shared" si="0"/>
        <v>0.21700223713646549</v>
      </c>
      <c r="F23" s="126">
        <f t="shared" si="1"/>
        <v>2.5354444789402963E-2</v>
      </c>
      <c r="G23" s="130">
        <f t="shared" si="2"/>
        <v>0.85019326434596687</v>
      </c>
      <c r="H23" s="130">
        <f t="shared" si="3"/>
        <v>0.78111366892552148</v>
      </c>
      <c r="I23" s="18">
        <f t="shared" si="4"/>
        <v>3.8943971059995923</v>
      </c>
      <c r="J23" s="130">
        <f t="shared" si="5"/>
        <v>3.5340639318232476</v>
      </c>
    </row>
    <row r="24" spans="2:10" x14ac:dyDescent="0.25">
      <c r="B24" s="12">
        <v>45236</v>
      </c>
      <c r="C24" s="18">
        <v>4.47</v>
      </c>
      <c r="D24">
        <v>1932.6</v>
      </c>
      <c r="E24" s="126">
        <f t="shared" si="0"/>
        <v>-9.5141700404858476E-2</v>
      </c>
      <c r="F24" s="126">
        <f t="shared" si="1"/>
        <v>-2.9575696711021893E-2</v>
      </c>
      <c r="G24" s="130">
        <f t="shared" si="2"/>
        <v>0.85401252287433438</v>
      </c>
      <c r="H24" s="130">
        <f t="shared" si="3"/>
        <v>0.7895015775991493</v>
      </c>
      <c r="I24" s="18">
        <f t="shared" si="4"/>
        <v>3.7178631748321398</v>
      </c>
      <c r="J24" s="130">
        <f t="shared" si="5"/>
        <v>3.2412499399332111</v>
      </c>
    </row>
    <row r="25" spans="2:10" x14ac:dyDescent="0.25">
      <c r="B25" s="12">
        <v>45229</v>
      </c>
      <c r="C25" s="18">
        <v>4.9400000000000004</v>
      </c>
      <c r="D25">
        <v>1991.5</v>
      </c>
      <c r="E25" s="126">
        <f t="shared" si="0"/>
        <v>5.1063829787234116E-2</v>
      </c>
      <c r="F25" s="126">
        <f t="shared" si="1"/>
        <v>1.458312380569371E-3</v>
      </c>
      <c r="G25" s="130">
        <f t="shared" si="2"/>
        <v>0.83193726895210662</v>
      </c>
      <c r="H25" s="130">
        <f t="shared" si="3"/>
        <v>0.78194091568246971</v>
      </c>
      <c r="I25" s="18">
        <f t="shared" si="4"/>
        <v>3.6440654635215921</v>
      </c>
      <c r="J25" s="130">
        <f t="shared" si="5"/>
        <v>3.2287566538367667</v>
      </c>
    </row>
    <row r="26" spans="2:10" x14ac:dyDescent="0.25">
      <c r="B26" s="12">
        <v>45222</v>
      </c>
      <c r="C26" s="18">
        <v>4.7</v>
      </c>
      <c r="D26">
        <v>1988.6</v>
      </c>
      <c r="E26" s="126">
        <f t="shared" si="0"/>
        <v>-4.471544715447151E-2</v>
      </c>
      <c r="F26" s="126">
        <f t="shared" si="1"/>
        <v>3.0769230769229772E-3</v>
      </c>
      <c r="G26" s="130">
        <f t="shared" si="2"/>
        <v>0.83531752505876988</v>
      </c>
      <c r="H26" s="130">
        <f t="shared" si="3"/>
        <v>0.7801755167902813</v>
      </c>
      <c r="I26" s="18">
        <f t="shared" si="4"/>
        <v>3.7644457840696224</v>
      </c>
      <c r="J26" s="130">
        <f t="shared" si="5"/>
        <v>3.2065867775579959</v>
      </c>
    </row>
    <row r="27" spans="2:10" x14ac:dyDescent="0.25">
      <c r="B27" s="12">
        <v>45215</v>
      </c>
      <c r="C27" s="18">
        <v>4.92</v>
      </c>
      <c r="D27">
        <v>1982.5</v>
      </c>
      <c r="E27" s="126">
        <f t="shared" si="0"/>
        <v>2.1344226011021927E-2</v>
      </c>
      <c r="F27" s="126">
        <f t="shared" si="1"/>
        <v>2.8587734772231865E-2</v>
      </c>
      <c r="G27" s="130">
        <f t="shared" si="2"/>
        <v>0.84503875502255432</v>
      </c>
      <c r="H27" s="130">
        <f t="shared" si="3"/>
        <v>0.77474945916480353</v>
      </c>
      <c r="I27" s="18">
        <f t="shared" si="4"/>
        <v>3.8059803583636129</v>
      </c>
      <c r="J27" s="130">
        <f t="shared" si="5"/>
        <v>3.2139378335326825</v>
      </c>
    </row>
    <row r="28" spans="2:10" x14ac:dyDescent="0.25">
      <c r="B28" s="12">
        <v>45208</v>
      </c>
      <c r="C28" s="18">
        <v>4.8171809999999997</v>
      </c>
      <c r="D28">
        <v>1927.4</v>
      </c>
      <c r="E28" s="126">
        <f t="shared" si="0"/>
        <v>0.26233786040592966</v>
      </c>
      <c r="F28" s="126">
        <f t="shared" si="1"/>
        <v>5.3108949841547348E-2</v>
      </c>
      <c r="G28" s="130">
        <f t="shared" si="2"/>
        <v>0.88765629414864822</v>
      </c>
      <c r="H28" s="130">
        <f t="shared" si="3"/>
        <v>0.7977005665839505</v>
      </c>
      <c r="I28" s="18">
        <f t="shared" si="4"/>
        <v>4.297162573092451</v>
      </c>
      <c r="J28" s="130">
        <f t="shared" si="5"/>
        <v>3.326933634508999</v>
      </c>
    </row>
    <row r="29" spans="2:10" x14ac:dyDescent="0.25">
      <c r="B29" s="12">
        <v>45201</v>
      </c>
      <c r="C29" s="18">
        <v>3.8160790000000002</v>
      </c>
      <c r="D29">
        <v>1830.2</v>
      </c>
      <c r="E29" s="126">
        <f t="shared" si="0"/>
        <v>2.3936158794828577E-2</v>
      </c>
      <c r="F29" s="126">
        <f t="shared" si="1"/>
        <v>-9.6856230723445513E-3</v>
      </c>
      <c r="G29" s="130">
        <f t="shared" si="2"/>
        <v>0.79604347670817688</v>
      </c>
      <c r="H29" s="130">
        <f t="shared" si="3"/>
        <v>0.76767723002830601</v>
      </c>
      <c r="I29" s="18">
        <f t="shared" si="4"/>
        <v>4.5184895750516549</v>
      </c>
      <c r="J29" s="130">
        <f t="shared" si="5"/>
        <v>3.1993410356832737</v>
      </c>
    </row>
    <row r="30" spans="2:10" x14ac:dyDescent="0.25">
      <c r="B30" s="12">
        <v>45194</v>
      </c>
      <c r="C30" s="18">
        <v>3.7268720000000002</v>
      </c>
      <c r="D30">
        <v>1848.1</v>
      </c>
      <c r="E30" s="126">
        <f t="shared" si="0"/>
        <v>-0.12354325510799924</v>
      </c>
      <c r="F30" s="126">
        <f t="shared" si="1"/>
        <v>-4.0147501817804132E-2</v>
      </c>
      <c r="G30" s="130">
        <f t="shared" si="2"/>
        <v>0.76760188451195011</v>
      </c>
      <c r="H30" s="130">
        <f t="shared" si="3"/>
        <v>0.74613805590376248</v>
      </c>
      <c r="I30" s="18">
        <f t="shared" si="4"/>
        <v>4.4449184575142233</v>
      </c>
      <c r="J30" s="130">
        <f t="shared" si="5"/>
        <v>3.3118481096383103</v>
      </c>
    </row>
    <row r="31" spans="2:10" x14ac:dyDescent="0.25">
      <c r="B31" s="12">
        <v>45187</v>
      </c>
      <c r="C31" s="18">
        <v>4.2522029999999997</v>
      </c>
      <c r="D31">
        <v>1925.4</v>
      </c>
      <c r="E31" s="126">
        <f t="shared" si="0"/>
        <v>-4.6404201097043352E-3</v>
      </c>
      <c r="F31" s="126">
        <f t="shared" si="1"/>
        <v>8.8371367676876034E-4</v>
      </c>
      <c r="G31" s="130">
        <f t="shared" si="2"/>
        <v>0.75627031087059171</v>
      </c>
      <c r="H31" s="130">
        <f t="shared" si="3"/>
        <v>0.73482181545566483</v>
      </c>
      <c r="I31" s="18">
        <f t="shared" si="4"/>
        <v>5.8399986925053966</v>
      </c>
      <c r="J31" s="130">
        <f t="shared" si="5"/>
        <v>3.3549965916141131</v>
      </c>
    </row>
    <row r="32" spans="2:10" x14ac:dyDescent="0.25">
      <c r="B32" s="12">
        <v>45180</v>
      </c>
      <c r="C32" s="18">
        <v>4.2720269999999996</v>
      </c>
      <c r="D32">
        <v>1923.7</v>
      </c>
      <c r="E32" s="126">
        <f t="shared" si="0"/>
        <v>4.1062998534917572E-2</v>
      </c>
      <c r="F32" s="126">
        <f t="shared" si="1"/>
        <v>2.7627189324437307E-3</v>
      </c>
      <c r="G32" s="130">
        <f t="shared" si="2"/>
        <v>0.75584932533447302</v>
      </c>
      <c r="H32" s="130">
        <f t="shared" si="3"/>
        <v>0.74474683645811024</v>
      </c>
      <c r="I32" s="18">
        <f t="shared" si="4"/>
        <v>5.2842298640954413</v>
      </c>
      <c r="J32" s="130">
        <f t="shared" si="5"/>
        <v>3.3729926490853894</v>
      </c>
    </row>
    <row r="33" spans="2:10" x14ac:dyDescent="0.25">
      <c r="B33" s="12">
        <v>45173</v>
      </c>
      <c r="C33" s="18">
        <v>4.1035240000000002</v>
      </c>
      <c r="D33">
        <v>1918.4</v>
      </c>
      <c r="E33" s="126">
        <f t="shared" si="0"/>
        <v>-4.8077436102894611E-3</v>
      </c>
      <c r="F33" s="126">
        <f t="shared" si="1"/>
        <v>-1.1032065161356797E-2</v>
      </c>
      <c r="G33" s="130">
        <f t="shared" si="2"/>
        <v>0.75288864835011582</v>
      </c>
      <c r="H33" s="130">
        <f t="shared" si="3"/>
        <v>0.74081415446338561</v>
      </c>
      <c r="I33" s="18">
        <f t="shared" si="4"/>
        <v>5.2326070367277122</v>
      </c>
      <c r="J33" s="130">
        <f t="shared" si="5"/>
        <v>3.3671996620047735</v>
      </c>
    </row>
    <row r="34" spans="2:10" x14ac:dyDescent="0.25">
      <c r="B34" s="12">
        <v>45166</v>
      </c>
      <c r="C34" s="18">
        <v>4.123348</v>
      </c>
      <c r="D34">
        <v>1939.8</v>
      </c>
      <c r="E34" s="126">
        <f t="shared" si="0"/>
        <v>2.7160279778532637E-2</v>
      </c>
      <c r="F34" s="126">
        <f t="shared" si="1"/>
        <v>1.5017529171681199E-2</v>
      </c>
      <c r="G34" s="130">
        <f t="shared" si="2"/>
        <v>0.75630802968602473</v>
      </c>
      <c r="H34" s="130">
        <f t="shared" si="3"/>
        <v>0.73609780848238993</v>
      </c>
      <c r="I34" s="18">
        <f t="shared" si="4"/>
        <v>5.3647318230545267</v>
      </c>
      <c r="J34" s="130">
        <f t="shared" si="5"/>
        <v>3.5514526389533985</v>
      </c>
    </row>
    <row r="35" spans="2:10" x14ac:dyDescent="0.25">
      <c r="B35" s="12">
        <v>45159</v>
      </c>
      <c r="C35" s="18">
        <v>4.0143180000000003</v>
      </c>
      <c r="D35">
        <v>1911.1</v>
      </c>
      <c r="E35" s="126">
        <f t="shared" si="0"/>
        <v>0.15384635283803894</v>
      </c>
      <c r="F35" s="126">
        <f t="shared" si="1"/>
        <v>1.325486453528435E-2</v>
      </c>
      <c r="G35" s="130">
        <f t="shared" si="2"/>
        <v>0.76917539076945829</v>
      </c>
      <c r="H35" s="130">
        <f t="shared" si="3"/>
        <v>0.73730338629671077</v>
      </c>
      <c r="I35" s="18">
        <f t="shared" si="4"/>
        <v>5.8310026854047026</v>
      </c>
      <c r="J35" s="130">
        <f t="shared" si="5"/>
        <v>3.5673467473686262</v>
      </c>
    </row>
    <row r="36" spans="2:10" x14ac:dyDescent="0.25">
      <c r="B36" s="12">
        <v>45152</v>
      </c>
      <c r="C36" s="18">
        <v>3.4790749999999999</v>
      </c>
      <c r="D36">
        <v>1886.1</v>
      </c>
      <c r="E36" s="126">
        <f t="shared" si="0"/>
        <v>-0.1000000258689443</v>
      </c>
      <c r="F36" s="126">
        <f t="shared" si="1"/>
        <v>-1.4010141669716258E-2</v>
      </c>
      <c r="G36" s="130">
        <f t="shared" si="2"/>
        <v>0.68326707940734621</v>
      </c>
      <c r="H36" s="130">
        <f t="shared" si="3"/>
        <v>0.74591755808308502</v>
      </c>
      <c r="I36" s="18">
        <f t="shared" si="4"/>
        <v>4.2294531909024551</v>
      </c>
      <c r="J36" s="130">
        <f t="shared" si="5"/>
        <v>3.4738474704519957</v>
      </c>
    </row>
    <row r="37" spans="2:10" x14ac:dyDescent="0.25">
      <c r="B37" s="12">
        <v>45145</v>
      </c>
      <c r="C37" s="18">
        <v>3.8656389999999998</v>
      </c>
      <c r="D37">
        <v>1912.9</v>
      </c>
      <c r="E37" s="126">
        <f t="shared" si="0"/>
        <v>-5.1020946538418155E-3</v>
      </c>
      <c r="F37" s="126">
        <f t="shared" si="1"/>
        <v>-1.3765724891730113E-2</v>
      </c>
      <c r="G37" s="130">
        <f t="shared" si="2"/>
        <v>0.65741411037768649</v>
      </c>
      <c r="H37" s="130">
        <f t="shared" si="3"/>
        <v>0.74070303369962176</v>
      </c>
      <c r="I37" s="18">
        <f t="shared" si="4"/>
        <v>3.7512650263316547</v>
      </c>
      <c r="J37" s="130">
        <f t="shared" si="5"/>
        <v>3.4076264075719815</v>
      </c>
    </row>
    <row r="38" spans="2:10" x14ac:dyDescent="0.25">
      <c r="B38" s="12">
        <v>45138</v>
      </c>
      <c r="C38" s="18">
        <v>3.8854630000000001</v>
      </c>
      <c r="D38">
        <v>1939.6</v>
      </c>
      <c r="E38" s="126">
        <f t="shared" si="0"/>
        <v>-8.8372087566853441E-2</v>
      </c>
      <c r="F38" s="126">
        <f t="shared" si="1"/>
        <v>-1.0610079575596898E-2</v>
      </c>
      <c r="G38" s="130">
        <f t="shared" si="2"/>
        <v>0.69978240995065055</v>
      </c>
      <c r="H38" s="130">
        <f t="shared" si="3"/>
        <v>0.74360590526956805</v>
      </c>
      <c r="I38" s="18">
        <f t="shared" si="4"/>
        <v>4.1285621660234701</v>
      </c>
      <c r="J38" s="130">
        <f t="shared" si="5"/>
        <v>3.4503246718459413</v>
      </c>
    </row>
    <row r="39" spans="2:10" x14ac:dyDescent="0.25">
      <c r="B39" s="12">
        <v>45131</v>
      </c>
      <c r="C39" s="18">
        <v>4.2621149999999997</v>
      </c>
      <c r="D39">
        <v>1960.4</v>
      </c>
      <c r="E39" s="126">
        <f t="shared" si="0"/>
        <v>-4.4444250139899388E-2</v>
      </c>
      <c r="F39" s="126">
        <f t="shared" si="1"/>
        <v>-1.9854401058900795E-3</v>
      </c>
      <c r="G39" s="130">
        <f t="shared" si="2"/>
        <v>0.73884982259861509</v>
      </c>
      <c r="H39" s="130">
        <f t="shared" si="3"/>
        <v>0.74184344664445179</v>
      </c>
      <c r="I39" s="18">
        <f t="shared" si="4"/>
        <v>4.6696680746391799</v>
      </c>
      <c r="J39" s="130">
        <f t="shared" si="5"/>
        <v>3.391448585284409</v>
      </c>
    </row>
    <row r="40" spans="2:10" x14ac:dyDescent="0.25">
      <c r="B40" s="12">
        <v>45124</v>
      </c>
      <c r="C40" s="18">
        <v>4.4603520000000003</v>
      </c>
      <c r="D40">
        <v>1964.3</v>
      </c>
      <c r="E40" s="126">
        <f t="shared" si="0"/>
        <v>-2.173914473850147E-2</v>
      </c>
      <c r="F40" s="126">
        <f t="shared" si="1"/>
        <v>2.1427478189888216E-3</v>
      </c>
      <c r="G40" s="130">
        <f t="shared" si="2"/>
        <v>0.75295967617323523</v>
      </c>
      <c r="H40" s="130">
        <f t="shared" si="3"/>
        <v>0.74132457125079232</v>
      </c>
      <c r="I40" s="18">
        <f t="shared" si="4"/>
        <v>4.7204277140343693</v>
      </c>
      <c r="J40" s="130">
        <f t="shared" si="5"/>
        <v>3.3656507984104231</v>
      </c>
    </row>
    <row r="41" spans="2:10" x14ac:dyDescent="0.25">
      <c r="B41" s="12">
        <v>45117</v>
      </c>
      <c r="C41" s="18">
        <v>4.5594710000000003</v>
      </c>
      <c r="D41">
        <v>1960.1</v>
      </c>
      <c r="E41" s="126">
        <f t="shared" si="0"/>
        <v>0.17346915927393991</v>
      </c>
      <c r="F41" s="126">
        <f t="shared" si="1"/>
        <v>1.759941854428404E-2</v>
      </c>
      <c r="G41" s="130">
        <f t="shared" si="2"/>
        <v>0.77614797436321503</v>
      </c>
      <c r="H41" s="130">
        <f t="shared" si="3"/>
        <v>0.7484703612823026</v>
      </c>
      <c r="I41" s="18">
        <f t="shared" si="4"/>
        <v>4.7857175665268201</v>
      </c>
      <c r="J41" s="130">
        <f t="shared" si="5"/>
        <v>3.3737116475677897</v>
      </c>
    </row>
    <row r="42" spans="2:10" x14ac:dyDescent="0.25">
      <c r="B42" s="12">
        <v>45110</v>
      </c>
      <c r="C42" s="18">
        <v>3.8854630000000001</v>
      </c>
      <c r="D42">
        <v>1926.2</v>
      </c>
      <c r="E42" s="126">
        <f t="shared" si="0"/>
        <v>-6.6666426454991989E-2</v>
      </c>
      <c r="F42" s="126">
        <f t="shared" si="1"/>
        <v>2.6547290614753472E-3</v>
      </c>
      <c r="G42" s="130">
        <f t="shared" si="2"/>
        <v>0.68930345472024235</v>
      </c>
      <c r="H42" s="130">
        <f t="shared" si="3"/>
        <v>0.72534703815571777</v>
      </c>
      <c r="I42" s="18">
        <f t="shared" si="4"/>
        <v>3.4934961239382387</v>
      </c>
      <c r="J42" s="130">
        <f t="shared" si="5"/>
        <v>3.0733814083418016</v>
      </c>
    </row>
    <row r="43" spans="2:10" x14ac:dyDescent="0.25">
      <c r="B43" s="12">
        <v>45103</v>
      </c>
      <c r="C43" s="18">
        <v>4.1629949999999996</v>
      </c>
      <c r="D43">
        <v>1921.1</v>
      </c>
      <c r="E43" s="126">
        <f t="shared" si="0"/>
        <v>-7.0922747011435971E-3</v>
      </c>
      <c r="F43" s="126">
        <f t="shared" si="1"/>
        <v>1.0421551769057569E-3</v>
      </c>
      <c r="G43" s="130">
        <f t="shared" si="2"/>
        <v>0.85766556946452599</v>
      </c>
      <c r="H43" s="130">
        <f t="shared" si="3"/>
        <v>0.73033601644075508</v>
      </c>
      <c r="I43" s="18">
        <f t="shared" si="4"/>
        <v>4.0521633193014619</v>
      </c>
      <c r="J43" s="130">
        <f t="shared" si="5"/>
        <v>3.0506404759427408</v>
      </c>
    </row>
    <row r="44" spans="2:10" x14ac:dyDescent="0.25">
      <c r="B44" s="12">
        <v>45096</v>
      </c>
      <c r="C44" s="18">
        <v>4.1927310000000002</v>
      </c>
      <c r="D44">
        <v>1919.1</v>
      </c>
      <c r="E44" s="126">
        <f t="shared" si="0"/>
        <v>-6.2084252742119928E-2</v>
      </c>
      <c r="F44" s="126">
        <f t="shared" si="1"/>
        <v>-2.0067401960784381E-2</v>
      </c>
      <c r="G44" s="130">
        <f t="shared" si="2"/>
        <v>0.85578546272131484</v>
      </c>
      <c r="H44" s="130">
        <f t="shared" si="3"/>
        <v>0.73114054001307571</v>
      </c>
      <c r="I44" s="18">
        <f t="shared" si="4"/>
        <v>4.0294422072113241</v>
      </c>
      <c r="J44" s="130">
        <f t="shared" si="5"/>
        <v>3.054623745262679</v>
      </c>
    </row>
    <row r="45" spans="2:10" x14ac:dyDescent="0.25">
      <c r="B45" s="12">
        <v>45089</v>
      </c>
      <c r="C45" s="18">
        <v>4.4702640000000002</v>
      </c>
      <c r="D45">
        <v>1958.4</v>
      </c>
      <c r="E45" s="126">
        <f t="shared" si="0"/>
        <v>-2.212413083771736E-3</v>
      </c>
      <c r="F45" s="126">
        <f t="shared" si="1"/>
        <v>-1.9366017735195085E-3</v>
      </c>
      <c r="G45" s="130">
        <f t="shared" si="2"/>
        <v>0.83636285605153737</v>
      </c>
      <c r="H45" s="130">
        <f t="shared" si="3"/>
        <v>0.72916999959190143</v>
      </c>
      <c r="I45" s="18">
        <f t="shared" si="4"/>
        <v>4.2243897060987541</v>
      </c>
      <c r="J45" s="130">
        <f t="shared" si="5"/>
        <v>3.0401780093931761</v>
      </c>
    </row>
    <row r="46" spans="2:10" x14ac:dyDescent="0.25">
      <c r="B46" s="12">
        <v>45082</v>
      </c>
      <c r="C46" s="18">
        <v>4.4801760000000002</v>
      </c>
      <c r="D46">
        <v>1962.2</v>
      </c>
      <c r="E46" s="126">
        <f t="shared" si="0"/>
        <v>-2.1645034879823166E-2</v>
      </c>
      <c r="F46" s="126">
        <f t="shared" si="1"/>
        <v>5.01946322474911E-3</v>
      </c>
      <c r="G46" s="130">
        <f t="shared" si="2"/>
        <v>0.8963015697944744</v>
      </c>
      <c r="H46" s="130">
        <f t="shared" si="3"/>
        <v>0.72209750350897273</v>
      </c>
      <c r="I46" s="18">
        <f t="shared" si="4"/>
        <v>3.4294391229708574</v>
      </c>
      <c r="J46" s="130">
        <f t="shared" si="5"/>
        <v>3.0004097259854543</v>
      </c>
    </row>
    <row r="47" spans="2:10" x14ac:dyDescent="0.25">
      <c r="B47" s="12">
        <v>45075</v>
      </c>
      <c r="C47" s="18">
        <v>4.5792950000000001</v>
      </c>
      <c r="D47">
        <v>1952.4</v>
      </c>
      <c r="E47" s="126">
        <f t="shared" si="0"/>
        <v>-8.5837820471046378E-3</v>
      </c>
      <c r="F47" s="126">
        <f t="shared" si="1"/>
        <v>4.2693277094800752E-3</v>
      </c>
      <c r="G47" s="130">
        <f t="shared" si="2"/>
        <v>0.88475529902980277</v>
      </c>
      <c r="H47" s="130">
        <f t="shared" si="3"/>
        <v>0.72481489232218255</v>
      </c>
      <c r="I47" s="18">
        <f t="shared" si="4"/>
        <v>3.3892180737019473</v>
      </c>
      <c r="J47" s="130">
        <f t="shared" si="5"/>
        <v>3.0128368410530753</v>
      </c>
    </row>
    <row r="48" spans="2:10" x14ac:dyDescent="0.25">
      <c r="B48" s="12">
        <v>45068</v>
      </c>
      <c r="C48" s="18">
        <v>4.6189429999999998</v>
      </c>
      <c r="D48">
        <v>1944.1</v>
      </c>
      <c r="E48" s="126">
        <f t="shared" si="0"/>
        <v>-3.3194956476491178E-2</v>
      </c>
      <c r="F48" s="126">
        <f t="shared" si="1"/>
        <v>-1.7486228331733078E-2</v>
      </c>
      <c r="G48" s="130">
        <f t="shared" si="2"/>
        <v>0.89824250262237448</v>
      </c>
      <c r="H48" s="130">
        <f t="shared" si="3"/>
        <v>0.72606578744853834</v>
      </c>
      <c r="I48" s="18">
        <f t="shared" si="4"/>
        <v>3.3638531980504962</v>
      </c>
      <c r="J48" s="130">
        <f t="shared" si="5"/>
        <v>3.0172736411441843</v>
      </c>
    </row>
    <row r="49" spans="2:10" x14ac:dyDescent="0.25">
      <c r="B49" s="12">
        <v>45061</v>
      </c>
      <c r="C49" s="18">
        <v>4.777533</v>
      </c>
      <c r="D49">
        <v>1978.7</v>
      </c>
      <c r="E49" s="126">
        <f t="shared" si="0"/>
        <v>-5.4901953802383607E-2</v>
      </c>
      <c r="F49" s="126">
        <f t="shared" si="1"/>
        <v>-1.7771159096550027E-2</v>
      </c>
      <c r="G49" s="130">
        <f t="shared" si="2"/>
        <v>0.90237163658242681</v>
      </c>
      <c r="H49" s="130">
        <f t="shared" si="3"/>
        <v>0.72206977149581975</v>
      </c>
      <c r="I49" s="18">
        <f t="shared" si="4"/>
        <v>3.5718657619789731</v>
      </c>
      <c r="J49" s="130">
        <f t="shared" si="5"/>
        <v>2.9981398190533777</v>
      </c>
    </row>
    <row r="50" spans="2:10" x14ac:dyDescent="0.25">
      <c r="B50" s="12">
        <v>45054</v>
      </c>
      <c r="C50" s="18">
        <v>5.0550660000000001</v>
      </c>
      <c r="D50">
        <v>2014.5</v>
      </c>
      <c r="E50" s="126">
        <f t="shared" si="0"/>
        <v>-2.1113274983022179E-2</v>
      </c>
      <c r="F50" s="126">
        <f t="shared" si="1"/>
        <v>-1.4374938039060092E-3</v>
      </c>
      <c r="G50" s="130">
        <f t="shared" si="2"/>
        <v>0.89521077485764822</v>
      </c>
      <c r="H50" s="130">
        <f t="shared" si="3"/>
        <v>0.73074033072222322</v>
      </c>
      <c r="I50" s="18">
        <f t="shared" si="4"/>
        <v>3.5152736798570103</v>
      </c>
      <c r="J50" s="130">
        <f t="shared" si="5"/>
        <v>2.9796843828785176</v>
      </c>
    </row>
    <row r="51" spans="2:10" x14ac:dyDescent="0.25">
      <c r="B51" s="12">
        <v>45047</v>
      </c>
      <c r="C51" s="18">
        <v>5.1640969999999999</v>
      </c>
      <c r="D51">
        <v>2017.4</v>
      </c>
      <c r="E51" s="126">
        <f t="shared" si="0"/>
        <v>0.1301519264198252</v>
      </c>
      <c r="F51" s="126">
        <f t="shared" si="1"/>
        <v>1.3717903622933569E-2</v>
      </c>
      <c r="G51" s="130">
        <f t="shared" si="2"/>
        <v>0.88539237074802979</v>
      </c>
      <c r="H51" s="130">
        <f t="shared" si="3"/>
        <v>0.73281831230085615</v>
      </c>
      <c r="I51" s="18">
        <f t="shared" si="4"/>
        <v>3.53539583053072</v>
      </c>
      <c r="J51" s="130">
        <f t="shared" si="5"/>
        <v>2.9764509734628328</v>
      </c>
    </row>
    <row r="52" spans="2:10" x14ac:dyDescent="0.25">
      <c r="B52" s="12">
        <v>45040</v>
      </c>
      <c r="C52" s="18">
        <v>4.5693830000000002</v>
      </c>
      <c r="D52">
        <v>1990.1</v>
      </c>
      <c r="E52" s="126">
        <f t="shared" si="0"/>
        <v>5.0113976881962952E-2</v>
      </c>
      <c r="F52" s="126">
        <f t="shared" si="1"/>
        <v>5.3548875978781663E-3</v>
      </c>
      <c r="G52" s="130">
        <f t="shared" si="2"/>
        <v>0.89260068236954304</v>
      </c>
      <c r="H52" s="130">
        <f t="shared" si="3"/>
        <v>0.73517312041516525</v>
      </c>
      <c r="I52" s="18">
        <f t="shared" si="4"/>
        <v>3.0160812609616396</v>
      </c>
      <c r="J52" s="130">
        <f t="shared" si="5"/>
        <v>2.9298908920286872</v>
      </c>
    </row>
    <row r="53" spans="2:10" x14ac:dyDescent="0.25">
      <c r="B53" s="12">
        <v>45033</v>
      </c>
      <c r="C53" s="18">
        <v>4.3513210000000004</v>
      </c>
      <c r="D53">
        <v>1979.5</v>
      </c>
      <c r="E53" s="126">
        <f t="shared" si="0"/>
        <v>-4.3573224663483789E-2</v>
      </c>
      <c r="F53" s="126">
        <f t="shared" si="1"/>
        <v>-1.1337528718409762E-2</v>
      </c>
      <c r="G53" s="130">
        <f t="shared" si="2"/>
        <v>0.85917510808683506</v>
      </c>
      <c r="H53" s="130">
        <f t="shared" si="3"/>
        <v>0.74135115393183504</v>
      </c>
      <c r="I53" s="18">
        <f t="shared" si="4"/>
        <v>3.0221507696875252</v>
      </c>
      <c r="J53" s="130">
        <f t="shared" si="5"/>
        <v>2.9801960120731783</v>
      </c>
    </row>
    <row r="54" spans="2:10" x14ac:dyDescent="0.25">
      <c r="B54" s="12">
        <v>45026</v>
      </c>
      <c r="C54" s="18">
        <v>4.5495599999999996</v>
      </c>
      <c r="D54">
        <v>2002.2</v>
      </c>
      <c r="E54" s="126">
        <f t="shared" si="0"/>
        <v>1.1013333333333319E-2</v>
      </c>
      <c r="F54" s="126">
        <f t="shared" si="1"/>
        <v>-4.8213131865401104E-3</v>
      </c>
      <c r="G54" s="130">
        <f t="shared" si="2"/>
        <v>0.82298456576040413</v>
      </c>
      <c r="H54" s="130">
        <f t="shared" si="3"/>
        <v>0.73536860939224336</v>
      </c>
      <c r="I54" s="18">
        <f t="shared" si="4"/>
        <v>2.9752052518371483</v>
      </c>
      <c r="J54" s="130">
        <f t="shared" si="5"/>
        <v>2.9427864030322959</v>
      </c>
    </row>
    <row r="55" spans="2:10" x14ac:dyDescent="0.25">
      <c r="B55" s="12">
        <v>45019</v>
      </c>
      <c r="C55" s="18">
        <v>4.5</v>
      </c>
      <c r="D55">
        <v>2011.9</v>
      </c>
      <c r="E55" s="126">
        <f t="shared" si="0"/>
        <v>0.10731697834358678</v>
      </c>
      <c r="F55" s="126">
        <f t="shared" si="1"/>
        <v>2.1787709497206764E-2</v>
      </c>
      <c r="G55" s="130">
        <f t="shared" si="2"/>
        <v>0.8296279196091747</v>
      </c>
      <c r="H55" s="130">
        <f t="shared" si="3"/>
        <v>0.72000384387587646</v>
      </c>
      <c r="I55" s="18">
        <f t="shared" si="4"/>
        <v>2.9244754953803866</v>
      </c>
      <c r="J55" s="130">
        <f t="shared" si="5"/>
        <v>2.8978890802088766</v>
      </c>
    </row>
    <row r="56" spans="2:10" x14ac:dyDescent="0.25">
      <c r="B56" s="12">
        <v>45012</v>
      </c>
      <c r="C56" s="18">
        <v>4.0638769999999997</v>
      </c>
      <c r="D56">
        <v>1969</v>
      </c>
      <c r="E56" s="126">
        <f t="shared" si="0"/>
        <v>1.2345559071304191E-2</v>
      </c>
      <c r="F56" s="126">
        <f t="shared" si="1"/>
        <v>-6.6091519095907714E-3</v>
      </c>
      <c r="G56" s="130">
        <f t="shared" si="2"/>
        <v>0.83006644723734091</v>
      </c>
      <c r="H56" s="130">
        <f t="shared" si="3"/>
        <v>0.70591003514312012</v>
      </c>
      <c r="I56" s="18">
        <f t="shared" si="4"/>
        <v>2.9747917587345709</v>
      </c>
      <c r="J56" s="130">
        <f t="shared" si="5"/>
        <v>2.8015709022244697</v>
      </c>
    </row>
    <row r="57" spans="2:10" x14ac:dyDescent="0.25">
      <c r="B57" s="12">
        <v>45005</v>
      </c>
      <c r="C57" s="18">
        <v>4.0143180000000003</v>
      </c>
      <c r="D57">
        <v>1982.1</v>
      </c>
      <c r="E57" s="126">
        <f t="shared" si="0"/>
        <v>7.4270816830729336E-2</v>
      </c>
      <c r="F57" s="126">
        <f t="shared" si="1"/>
        <v>6.2442887602802699E-3</v>
      </c>
      <c r="G57" s="130">
        <f t="shared" si="2"/>
        <v>0.83108059316514771</v>
      </c>
      <c r="H57" s="130">
        <f t="shared" si="3"/>
        <v>0.71006909407549856</v>
      </c>
      <c r="I57" s="18">
        <f t="shared" si="4"/>
        <v>3.0182411752734777</v>
      </c>
      <c r="J57" s="130">
        <f t="shared" si="5"/>
        <v>2.8200699480112479</v>
      </c>
    </row>
    <row r="58" spans="2:10" x14ac:dyDescent="0.25">
      <c r="B58" s="12">
        <v>44998</v>
      </c>
      <c r="C58" s="18">
        <v>3.7367840000000001</v>
      </c>
      <c r="D58">
        <v>1969.8</v>
      </c>
      <c r="E58" s="126">
        <f t="shared" si="0"/>
        <v>0.19303777362515762</v>
      </c>
      <c r="F58" s="126">
        <f t="shared" si="1"/>
        <v>5.7894736842105221E-2</v>
      </c>
      <c r="G58" s="130">
        <f t="shared" si="2"/>
        <v>0.83304616180861357</v>
      </c>
      <c r="H58" s="130">
        <f t="shared" si="3"/>
        <v>0.71280397032631626</v>
      </c>
      <c r="I58" s="18">
        <f t="shared" si="4"/>
        <v>2.9934872496531506</v>
      </c>
      <c r="J58" s="130">
        <f t="shared" si="5"/>
        <v>2.7720072875354456</v>
      </c>
    </row>
    <row r="59" spans="2:10" x14ac:dyDescent="0.25">
      <c r="B59" s="12">
        <v>44991</v>
      </c>
      <c r="C59" s="18">
        <v>3.1321590000000001</v>
      </c>
      <c r="D59">
        <v>1862</v>
      </c>
      <c r="E59" s="126">
        <f t="shared" si="0"/>
        <v>-2.4691308049251126E-2</v>
      </c>
      <c r="F59" s="126">
        <f t="shared" si="1"/>
        <v>7.7393516263462026E-3</v>
      </c>
      <c r="G59" s="130">
        <f t="shared" si="2"/>
        <v>0.71104361091611334</v>
      </c>
      <c r="H59" s="130">
        <f t="shared" si="3"/>
        <v>0.67240045421949124</v>
      </c>
      <c r="I59" s="18">
        <f t="shared" si="4"/>
        <v>2.6851521210653511</v>
      </c>
      <c r="J59" s="130">
        <f t="shared" si="5"/>
        <v>2.6685264173943235</v>
      </c>
    </row>
    <row r="60" spans="2:10" x14ac:dyDescent="0.25">
      <c r="B60" s="12">
        <v>44984</v>
      </c>
      <c r="C60" s="18">
        <v>3.2114539999999998</v>
      </c>
      <c r="D60">
        <v>1847.7</v>
      </c>
      <c r="E60" s="126">
        <f t="shared" si="0"/>
        <v>8.3612268090493602E-2</v>
      </c>
      <c r="F60" s="126">
        <f t="shared" si="1"/>
        <v>2.1505970809376329E-2</v>
      </c>
      <c r="G60" s="130">
        <f t="shared" si="2"/>
        <v>0.72359277180303438</v>
      </c>
      <c r="H60" s="130">
        <f t="shared" si="3"/>
        <v>0.70821591062871647</v>
      </c>
      <c r="I60" s="18">
        <f t="shared" si="4"/>
        <v>2.7373228117399333</v>
      </c>
      <c r="J60" s="130">
        <f t="shared" si="5"/>
        <v>3.029024148045</v>
      </c>
    </row>
    <row r="61" spans="2:10" x14ac:dyDescent="0.25">
      <c r="B61" s="12">
        <v>44977</v>
      </c>
      <c r="C61" s="18">
        <v>2.9636559999999998</v>
      </c>
      <c r="D61">
        <v>1808.8</v>
      </c>
      <c r="E61" s="126">
        <f t="shared" si="0"/>
        <v>-7.7160687962524177E-2</v>
      </c>
      <c r="F61" s="126">
        <f t="shared" si="1"/>
        <v>-1.7170180395566281E-2</v>
      </c>
      <c r="G61" s="130">
        <f t="shared" si="2"/>
        <v>0.63183101820203347</v>
      </c>
      <c r="H61" s="130">
        <f t="shared" si="3"/>
        <v>0.70277440325858154</v>
      </c>
      <c r="I61" s="18">
        <f t="shared" si="4"/>
        <v>2.1572881677043649</v>
      </c>
      <c r="J61" s="130">
        <f t="shared" si="5"/>
        <v>3.0151852214744075</v>
      </c>
    </row>
    <row r="62" spans="2:10" x14ac:dyDescent="0.25">
      <c r="B62" s="12">
        <v>44970</v>
      </c>
      <c r="C62" s="18">
        <v>3.2114539999999998</v>
      </c>
      <c r="D62">
        <v>1840.4</v>
      </c>
      <c r="E62" s="126">
        <f t="shared" si="0"/>
        <v>-2.1147957060957401E-2</v>
      </c>
      <c r="F62" s="126">
        <f t="shared" si="1"/>
        <v>-1.202490873953177E-2</v>
      </c>
      <c r="G62" s="130">
        <f t="shared" si="2"/>
        <v>0.53163490140830227</v>
      </c>
      <c r="H62" s="130">
        <f t="shared" si="3"/>
        <v>0.70399331883811378</v>
      </c>
      <c r="I62" s="18">
        <f t="shared" si="4"/>
        <v>1.9362208227375455</v>
      </c>
      <c r="J62" s="130">
        <f t="shared" si="5"/>
        <v>2.971409883437754</v>
      </c>
    </row>
    <row r="63" spans="2:10" x14ac:dyDescent="0.25">
      <c r="B63" s="12">
        <v>44963</v>
      </c>
      <c r="C63" s="18">
        <v>3.280837</v>
      </c>
      <c r="D63">
        <v>1862.8</v>
      </c>
      <c r="E63" s="126">
        <f t="shared" si="0"/>
        <v>-3.7790803392212635E-2</v>
      </c>
      <c r="F63" s="126">
        <f t="shared" si="1"/>
        <v>-5.3679746631618563E-5</v>
      </c>
      <c r="G63" s="130">
        <f t="shared" si="2"/>
        <v>0.53971974681289969</v>
      </c>
      <c r="H63" s="130">
        <f t="shared" si="3"/>
        <v>0.70718767090988521</v>
      </c>
      <c r="I63" s="18">
        <f t="shared" si="4"/>
        <v>2.0083265542866822</v>
      </c>
      <c r="J63" s="130">
        <f t="shared" si="5"/>
        <v>2.9840598999335697</v>
      </c>
    </row>
    <row r="64" spans="2:10" x14ac:dyDescent="0.25">
      <c r="B64" s="12">
        <v>44956</v>
      </c>
      <c r="C64" s="18">
        <v>3.4096920000000002</v>
      </c>
      <c r="D64">
        <v>1862.9</v>
      </c>
      <c r="E64" s="126">
        <f t="shared" si="0"/>
        <v>-4.1782613949645442E-2</v>
      </c>
      <c r="F64" s="126">
        <f t="shared" si="1"/>
        <v>-3.4066161982785337E-2</v>
      </c>
      <c r="G64" s="130">
        <f t="shared" si="2"/>
        <v>0.69639129672561773</v>
      </c>
      <c r="H64" s="130">
        <f t="shared" si="3"/>
        <v>0.71029481482564039</v>
      </c>
      <c r="I64" s="18">
        <f t="shared" si="4"/>
        <v>2.3036261526474555</v>
      </c>
      <c r="J64" s="130">
        <f t="shared" si="5"/>
        <v>2.9954099310264697</v>
      </c>
    </row>
    <row r="65" spans="2:10" x14ac:dyDescent="0.25">
      <c r="B65" s="12">
        <v>44949</v>
      </c>
      <c r="C65" s="18">
        <v>3.55837</v>
      </c>
      <c r="D65">
        <v>1928.6</v>
      </c>
      <c r="E65" s="126">
        <f t="shared" si="0"/>
        <v>-6.5104079773693591E-2</v>
      </c>
      <c r="F65" s="126">
        <f t="shared" si="1"/>
        <v>1.1420265780730521E-3</v>
      </c>
      <c r="G65" s="130">
        <f t="shared" si="2"/>
        <v>0.71966322859870169</v>
      </c>
      <c r="H65" s="130">
        <f t="shared" si="3"/>
        <v>0.72692267149014844</v>
      </c>
      <c r="I65" s="18">
        <f t="shared" si="4"/>
        <v>2.8747643273409338</v>
      </c>
      <c r="J65" s="130">
        <f t="shared" si="5"/>
        <v>3.2083934191105818</v>
      </c>
    </row>
    <row r="66" spans="2:10" x14ac:dyDescent="0.25">
      <c r="B66" s="12">
        <v>44942</v>
      </c>
      <c r="C66" s="18">
        <v>3.8061669999999999</v>
      </c>
      <c r="D66">
        <v>1926.4</v>
      </c>
      <c r="E66" s="126">
        <f t="shared" si="0"/>
        <v>-5.6511163095191774E-2</v>
      </c>
      <c r="F66" s="126">
        <f t="shared" si="1"/>
        <v>4.17014178482078E-3</v>
      </c>
      <c r="G66" s="130">
        <f t="shared" si="2"/>
        <v>0.67153757527555402</v>
      </c>
      <c r="H66" s="130">
        <f t="shared" si="3"/>
        <v>0.72951704622761337</v>
      </c>
      <c r="I66" s="18">
        <f t="shared" si="4"/>
        <v>2.4231945592390929</v>
      </c>
      <c r="J66" s="130">
        <f t="shared" si="5"/>
        <v>3.2318906752715035</v>
      </c>
    </row>
    <row r="67" spans="2:10" x14ac:dyDescent="0.25">
      <c r="B67" s="12">
        <v>44935</v>
      </c>
      <c r="C67" s="18">
        <v>4.034141</v>
      </c>
      <c r="D67">
        <v>1918.4</v>
      </c>
      <c r="E67" s="126">
        <f t="shared" ref="E67:E130" si="6">C67/C68-1</f>
        <v>6.2663335313354773E-2</v>
      </c>
      <c r="F67" s="126">
        <f t="shared" ref="F67:F130" si="7">D67/D68-1</f>
        <v>2.9074133676644243E-2</v>
      </c>
      <c r="G67" s="130">
        <f t="shared" ref="G67:G130" si="8">CORREL(F67:F79,E67:E79)</f>
        <v>0.59829606174664196</v>
      </c>
      <c r="H67" s="130">
        <f t="shared" ref="H67:H130" si="9">CORREL(F67:F119,E67:E119)</f>
        <v>0.73622084878021377</v>
      </c>
      <c r="I67" s="18">
        <f t="shared" ref="I67:I130" si="10">SLOPE(E67:E79,F67:F79)</f>
        <v>2.1264326272624947</v>
      </c>
      <c r="J67" s="130">
        <f t="shared" ref="J67:J130" si="11">SLOPE(E67:E119,F67:F119)</f>
        <v>3.2516171424459355</v>
      </c>
    </row>
    <row r="68" spans="2:10" x14ac:dyDescent="0.25">
      <c r="B68" s="12">
        <v>44928</v>
      </c>
      <c r="C68" s="18">
        <v>3.7962549999999999</v>
      </c>
      <c r="D68">
        <v>1864.2</v>
      </c>
      <c r="E68" s="126">
        <f t="shared" si="6"/>
        <v>0.12647045557862158</v>
      </c>
      <c r="F68" s="126">
        <f t="shared" si="7"/>
        <v>2.4454580425344874E-2</v>
      </c>
      <c r="G68" s="130">
        <f t="shared" si="8"/>
        <v>0.72626830016635802</v>
      </c>
      <c r="H68" s="130">
        <f t="shared" si="9"/>
        <v>0.7387471796678724</v>
      </c>
      <c r="I68" s="18">
        <f t="shared" si="10"/>
        <v>2.6060408782899187</v>
      </c>
      <c r="J68" s="130">
        <f t="shared" si="11"/>
        <v>3.3755920298703734</v>
      </c>
    </row>
    <row r="69" spans="2:10" x14ac:dyDescent="0.25">
      <c r="B69" s="12">
        <v>44921</v>
      </c>
      <c r="C69" s="18">
        <v>3.370044</v>
      </c>
      <c r="D69">
        <v>1819.7</v>
      </c>
      <c r="E69" s="126">
        <f t="shared" si="6"/>
        <v>0</v>
      </c>
      <c r="F69" s="126">
        <f t="shared" si="7"/>
        <v>1.3252408263266346E-2</v>
      </c>
      <c r="G69" s="130">
        <f t="shared" si="8"/>
        <v>0.707080378719945</v>
      </c>
      <c r="H69" s="130">
        <f t="shared" si="9"/>
        <v>0.73145420601064459</v>
      </c>
      <c r="I69" s="18">
        <f t="shared" si="10"/>
        <v>2.7224417487179631</v>
      </c>
      <c r="J69" s="130">
        <f t="shared" si="11"/>
        <v>3.3286138408979675</v>
      </c>
    </row>
    <row r="70" spans="2:10" x14ac:dyDescent="0.25">
      <c r="B70" s="12">
        <v>44914</v>
      </c>
      <c r="C70" s="18">
        <v>3.370044</v>
      </c>
      <c r="D70">
        <v>1795.9</v>
      </c>
      <c r="E70" s="126">
        <f t="shared" si="6"/>
        <v>5.9190035069104141E-2</v>
      </c>
      <c r="F70" s="126">
        <f t="shared" si="7"/>
        <v>3.2960893854749873E-3</v>
      </c>
      <c r="G70" s="130">
        <f t="shared" si="8"/>
        <v>0.63965891844989009</v>
      </c>
      <c r="H70" s="130">
        <f t="shared" si="9"/>
        <v>0.73450208579865617</v>
      </c>
      <c r="I70" s="18">
        <f t="shared" si="10"/>
        <v>2.8853553357826178</v>
      </c>
      <c r="J70" s="130">
        <f t="shared" si="11"/>
        <v>3.3646942569999725</v>
      </c>
    </row>
    <row r="71" spans="2:10" x14ac:dyDescent="0.25">
      <c r="B71" s="12">
        <v>44907</v>
      </c>
      <c r="C71" s="18">
        <v>3.181718</v>
      </c>
      <c r="D71">
        <v>1790</v>
      </c>
      <c r="E71" s="126">
        <f t="shared" si="6"/>
        <v>-6.9565364878506397E-2</v>
      </c>
      <c r="F71" s="126">
        <f t="shared" si="7"/>
        <v>-4.5047550191869012E-3</v>
      </c>
      <c r="G71" s="130">
        <f t="shared" si="8"/>
        <v>0.67657061256178741</v>
      </c>
      <c r="H71" s="130">
        <f t="shared" si="9"/>
        <v>0.73600660479460667</v>
      </c>
      <c r="I71" s="18">
        <f t="shared" si="10"/>
        <v>3.103919536947525</v>
      </c>
      <c r="J71" s="130">
        <f t="shared" si="11"/>
        <v>3.351528113435156</v>
      </c>
    </row>
    <row r="72" spans="2:10" x14ac:dyDescent="0.25">
      <c r="B72" s="12">
        <v>44900</v>
      </c>
      <c r="C72" s="18">
        <v>3.4196040000000001</v>
      </c>
      <c r="D72">
        <v>1798.1</v>
      </c>
      <c r="E72" s="126">
        <f t="shared" si="6"/>
        <v>-1.9886287911075606E-2</v>
      </c>
      <c r="F72" s="126">
        <f t="shared" si="7"/>
        <v>1.2250125285371283E-3</v>
      </c>
      <c r="G72" s="130">
        <f t="shared" si="8"/>
        <v>0.71801763104571237</v>
      </c>
      <c r="H72" s="130">
        <f t="shared" si="9"/>
        <v>0.72100143589418453</v>
      </c>
      <c r="I72" s="18">
        <f t="shared" si="10"/>
        <v>3.1444563613544272</v>
      </c>
      <c r="J72" s="130">
        <f t="shared" si="11"/>
        <v>3.3373363615964671</v>
      </c>
    </row>
    <row r="73" spans="2:10" x14ac:dyDescent="0.25">
      <c r="B73" s="12">
        <v>44893</v>
      </c>
      <c r="C73" s="18">
        <v>3.4889869999999998</v>
      </c>
      <c r="D73">
        <v>1795.9</v>
      </c>
      <c r="E73" s="126">
        <f t="shared" si="6"/>
        <v>-1.4005470043345625E-2</v>
      </c>
      <c r="F73" s="126">
        <f t="shared" si="7"/>
        <v>2.4297039867678061E-2</v>
      </c>
      <c r="G73" s="130">
        <f t="shared" si="8"/>
        <v>0.70573114645640123</v>
      </c>
      <c r="H73" s="130">
        <f t="shared" si="9"/>
        <v>0.71253551459998266</v>
      </c>
      <c r="I73" s="18">
        <f t="shared" si="10"/>
        <v>3.1290748249236895</v>
      </c>
      <c r="J73" s="130">
        <f t="shared" si="11"/>
        <v>3.3277953323844054</v>
      </c>
    </row>
    <row r="74" spans="2:10" x14ac:dyDescent="0.25">
      <c r="B74" s="12">
        <v>44886</v>
      </c>
      <c r="C74" s="18">
        <v>3.5385460000000002</v>
      </c>
      <c r="D74">
        <v>1753.3</v>
      </c>
      <c r="E74" s="126">
        <f t="shared" si="6"/>
        <v>6.8862097286481738E-2</v>
      </c>
      <c r="F74" s="126">
        <f t="shared" si="7"/>
        <v>7.9913237056894459E-4</v>
      </c>
      <c r="G74" s="130">
        <f t="shared" si="8"/>
        <v>0.7453704682597081</v>
      </c>
      <c r="H74" s="130">
        <f t="shared" si="9"/>
        <v>0.72055442371781109</v>
      </c>
      <c r="I74" s="18">
        <f t="shared" si="10"/>
        <v>3.9510344834250719</v>
      </c>
      <c r="J74" s="130">
        <f t="shared" si="11"/>
        <v>3.3194955993720821</v>
      </c>
    </row>
    <row r="75" spans="2:10" x14ac:dyDescent="0.25">
      <c r="B75" s="12">
        <v>44879</v>
      </c>
      <c r="C75" s="18">
        <v>3.3105730000000002</v>
      </c>
      <c r="D75">
        <v>1751.9</v>
      </c>
      <c r="E75" s="126">
        <f t="shared" si="6"/>
        <v>-2.9069781082866175E-2</v>
      </c>
      <c r="F75" s="126">
        <f t="shared" si="7"/>
        <v>-7.9841449603623715E-3</v>
      </c>
      <c r="G75" s="130">
        <f t="shared" si="8"/>
        <v>0.7524293084005792</v>
      </c>
      <c r="H75" s="130">
        <f t="shared" si="9"/>
        <v>0.72283712078990969</v>
      </c>
      <c r="I75" s="18">
        <f t="shared" si="10"/>
        <v>3.9477316561522882</v>
      </c>
      <c r="J75" s="130">
        <f t="shared" si="11"/>
        <v>3.3085520603878926</v>
      </c>
    </row>
    <row r="76" spans="2:10" x14ac:dyDescent="0.25">
      <c r="B76" s="12">
        <v>44872</v>
      </c>
      <c r="C76" s="18">
        <v>3.4096920000000002</v>
      </c>
      <c r="D76">
        <v>1766</v>
      </c>
      <c r="E76" s="126">
        <f t="shared" si="6"/>
        <v>0.14285733438803017</v>
      </c>
      <c r="F76" s="126">
        <f t="shared" si="7"/>
        <v>5.5904334828101643E-2</v>
      </c>
      <c r="G76" s="130">
        <f t="shared" si="8"/>
        <v>0.76296648556971247</v>
      </c>
      <c r="H76" s="130">
        <f t="shared" si="9"/>
        <v>0.7316925437899231</v>
      </c>
      <c r="I76" s="18">
        <f t="shared" si="10"/>
        <v>3.8785646126696656</v>
      </c>
      <c r="J76" s="130">
        <f t="shared" si="11"/>
        <v>3.3370788788043129</v>
      </c>
    </row>
    <row r="77" spans="2:10" x14ac:dyDescent="0.25">
      <c r="B77" s="12">
        <v>44865</v>
      </c>
      <c r="C77" s="18">
        <v>2.9834800000000001</v>
      </c>
      <c r="D77">
        <v>1672.5</v>
      </c>
      <c r="E77" s="126">
        <f t="shared" si="6"/>
        <v>5.2447401970225904E-2</v>
      </c>
      <c r="F77" s="126">
        <f t="shared" si="7"/>
        <v>2.0065869724323004E-2</v>
      </c>
      <c r="G77" s="130">
        <f t="shared" si="8"/>
        <v>0.76712827201382294</v>
      </c>
      <c r="H77" s="130">
        <f t="shared" si="9"/>
        <v>0.71435919675713122</v>
      </c>
      <c r="I77" s="18">
        <f t="shared" si="10"/>
        <v>4.8629123367332978</v>
      </c>
      <c r="J77" s="130">
        <f t="shared" si="11"/>
        <v>3.4146037760538634</v>
      </c>
    </row>
    <row r="78" spans="2:10" x14ac:dyDescent="0.25">
      <c r="B78" s="12">
        <v>44858</v>
      </c>
      <c r="C78" s="18">
        <v>2.8348019999999998</v>
      </c>
      <c r="D78">
        <v>1639.6</v>
      </c>
      <c r="E78" s="126">
        <f t="shared" si="6"/>
        <v>2.8776918367472648E-2</v>
      </c>
      <c r="F78" s="126">
        <f t="shared" si="7"/>
        <v>-6.9049061175046056E-3</v>
      </c>
      <c r="G78" s="130">
        <f t="shared" si="8"/>
        <v>0.78532845473035551</v>
      </c>
      <c r="H78" s="130">
        <f t="shared" si="9"/>
        <v>0.71209713839604383</v>
      </c>
      <c r="I78" s="18">
        <f t="shared" si="10"/>
        <v>5.2977386272372948</v>
      </c>
      <c r="J78" s="130">
        <f t="shared" si="11"/>
        <v>3.4555619533514941</v>
      </c>
    </row>
    <row r="79" spans="2:10" x14ac:dyDescent="0.25">
      <c r="B79" s="12">
        <v>44851</v>
      </c>
      <c r="C79" s="18">
        <v>2.7555070000000002</v>
      </c>
      <c r="D79">
        <v>1651</v>
      </c>
      <c r="E79" s="126">
        <f t="shared" si="6"/>
        <v>0.11294854075065586</v>
      </c>
      <c r="F79" s="126">
        <f t="shared" si="7"/>
        <v>5.6648595967594417E-3</v>
      </c>
      <c r="G79" s="130">
        <f t="shared" si="8"/>
        <v>0.7753521494537251</v>
      </c>
      <c r="H79" s="130">
        <f t="shared" si="9"/>
        <v>0.71388161612208989</v>
      </c>
      <c r="I79" s="18">
        <f t="shared" si="10"/>
        <v>4.8738336129217732</v>
      </c>
      <c r="J79" s="130">
        <f t="shared" si="11"/>
        <v>3.4381865597756849</v>
      </c>
    </row>
    <row r="80" spans="2:10" x14ac:dyDescent="0.25">
      <c r="B80" s="12">
        <v>44844</v>
      </c>
      <c r="C80" s="18">
        <v>2.4758619999999998</v>
      </c>
      <c r="D80">
        <v>1641.7</v>
      </c>
      <c r="E80" s="126">
        <f t="shared" si="6"/>
        <v>-0.11619726605587122</v>
      </c>
      <c r="F80" s="126">
        <f t="shared" si="7"/>
        <v>-3.4578065274919134E-2</v>
      </c>
      <c r="G80" s="130">
        <f t="shared" si="8"/>
        <v>0.76834868324266981</v>
      </c>
      <c r="H80" s="130">
        <f t="shared" si="9"/>
        <v>0.71542467609424265</v>
      </c>
      <c r="I80" s="18">
        <f t="shared" si="10"/>
        <v>4.5302362022007863</v>
      </c>
      <c r="J80" s="130">
        <f t="shared" si="11"/>
        <v>3.4361876454521427</v>
      </c>
    </row>
    <row r="81" spans="2:10" x14ac:dyDescent="0.25">
      <c r="B81" s="12">
        <v>44837</v>
      </c>
      <c r="C81" s="18">
        <v>2.801374</v>
      </c>
      <c r="D81">
        <v>1700.5</v>
      </c>
      <c r="E81" s="126">
        <f t="shared" si="6"/>
        <v>0.16872442061786863</v>
      </c>
      <c r="F81" s="126">
        <f t="shared" si="7"/>
        <v>2.2918671799807555E-2</v>
      </c>
      <c r="G81" s="130">
        <f t="shared" si="8"/>
        <v>0.76213565674508532</v>
      </c>
      <c r="H81" s="130">
        <f t="shared" si="9"/>
        <v>0.6965401985564349</v>
      </c>
      <c r="I81" s="18">
        <f t="shared" si="10"/>
        <v>4.74975683864779</v>
      </c>
      <c r="J81" s="130">
        <f t="shared" si="11"/>
        <v>3.4381398018916265</v>
      </c>
    </row>
    <row r="82" spans="2:10" x14ac:dyDescent="0.25">
      <c r="B82" s="12">
        <v>44830</v>
      </c>
      <c r="C82" s="18">
        <v>2.3969499999999999</v>
      </c>
      <c r="D82">
        <v>1662.4</v>
      </c>
      <c r="E82" s="126">
        <f t="shared" si="6"/>
        <v>0.21499960208820057</v>
      </c>
      <c r="F82" s="126">
        <f t="shared" si="7"/>
        <v>1.039324135416031E-2</v>
      </c>
      <c r="G82" s="130">
        <f t="shared" si="8"/>
        <v>0.59894709958947168</v>
      </c>
      <c r="H82" s="130">
        <f t="shared" si="9"/>
        <v>0.68402352502819708</v>
      </c>
      <c r="I82" s="18">
        <f t="shared" si="10"/>
        <v>3.2807842123085442</v>
      </c>
      <c r="J82" s="130">
        <f t="shared" si="11"/>
        <v>3.3139145034672834</v>
      </c>
    </row>
    <row r="83" spans="2:10" x14ac:dyDescent="0.25">
      <c r="B83" s="12">
        <v>44823</v>
      </c>
      <c r="C83" s="18">
        <v>1.972799</v>
      </c>
      <c r="D83">
        <v>1645.3</v>
      </c>
      <c r="E83" s="126">
        <f t="shared" si="6"/>
        <v>-7.834061984054097E-2</v>
      </c>
      <c r="F83" s="126">
        <f t="shared" si="7"/>
        <v>-1.5792307232158964E-2</v>
      </c>
      <c r="G83" s="130">
        <f t="shared" si="8"/>
        <v>0.5760279480785776</v>
      </c>
      <c r="H83" s="130">
        <f t="shared" si="9"/>
        <v>0.69911547174608213</v>
      </c>
      <c r="I83" s="18">
        <f t="shared" si="10"/>
        <v>2.3608000637165572</v>
      </c>
      <c r="J83" s="130">
        <f t="shared" si="11"/>
        <v>3.1933055405206079</v>
      </c>
    </row>
    <row r="84" spans="2:10" x14ac:dyDescent="0.25">
      <c r="B84" s="12">
        <v>44816</v>
      </c>
      <c r="C84" s="18">
        <v>2.1404860000000001</v>
      </c>
      <c r="D84">
        <v>1671.7</v>
      </c>
      <c r="E84" s="126">
        <f t="shared" si="6"/>
        <v>-9.2050287296595368E-2</v>
      </c>
      <c r="F84" s="126">
        <f t="shared" si="7"/>
        <v>-2.5929378860272689E-2</v>
      </c>
      <c r="G84" s="130">
        <f t="shared" si="8"/>
        <v>0.56671501296413462</v>
      </c>
      <c r="H84" s="130">
        <f t="shared" si="9"/>
        <v>0.67438489149228553</v>
      </c>
      <c r="I84" s="18">
        <f t="shared" si="10"/>
        <v>2.3051604195485154</v>
      </c>
      <c r="J84" s="130">
        <f t="shared" si="11"/>
        <v>3.0409747520374473</v>
      </c>
    </row>
    <row r="85" spans="2:10" x14ac:dyDescent="0.25">
      <c r="B85" s="12">
        <v>44809</v>
      </c>
      <c r="C85" s="18">
        <v>2.357494</v>
      </c>
      <c r="D85">
        <v>1716.2</v>
      </c>
      <c r="E85" s="126">
        <f t="shared" si="6"/>
        <v>-4.400003568534927E-2</v>
      </c>
      <c r="F85" s="126">
        <f t="shared" si="7"/>
        <v>3.7431278512107813E-3</v>
      </c>
      <c r="G85" s="130">
        <f t="shared" si="8"/>
        <v>0.53224908327830955</v>
      </c>
      <c r="H85" s="130">
        <f t="shared" si="9"/>
        <v>0.67508597811104865</v>
      </c>
      <c r="I85" s="18">
        <f t="shared" si="10"/>
        <v>2.1610819455184136</v>
      </c>
      <c r="J85" s="130">
        <f t="shared" si="11"/>
        <v>3.0715367901778716</v>
      </c>
    </row>
    <row r="86" spans="2:10" x14ac:dyDescent="0.25">
      <c r="B86" s="12">
        <v>44802</v>
      </c>
      <c r="C86" s="18">
        <v>2.4659979999999999</v>
      </c>
      <c r="D86">
        <v>1709.8</v>
      </c>
      <c r="E86" s="126">
        <f t="shared" si="6"/>
        <v>-0.2088608935066868</v>
      </c>
      <c r="F86" s="126">
        <f t="shared" si="7"/>
        <v>-1.5148896952940527E-2</v>
      </c>
      <c r="G86" s="130">
        <f t="shared" si="8"/>
        <v>0.53882345513420793</v>
      </c>
      <c r="H86" s="130">
        <f t="shared" si="9"/>
        <v>0.66235659703417926</v>
      </c>
      <c r="I86" s="18">
        <f t="shared" si="10"/>
        <v>2.0943719789927555</v>
      </c>
      <c r="J86" s="130">
        <f t="shared" si="11"/>
        <v>3.0302405003198625</v>
      </c>
    </row>
    <row r="87" spans="2:10" x14ac:dyDescent="0.25">
      <c r="B87" s="12">
        <v>44795</v>
      </c>
      <c r="C87" s="18">
        <v>3.117022</v>
      </c>
      <c r="D87">
        <v>1736.1</v>
      </c>
      <c r="E87" s="126">
        <f t="shared" si="6"/>
        <v>-1.250000792021988E-2</v>
      </c>
      <c r="F87" s="126">
        <f t="shared" si="7"/>
        <v>-6.5804531929503085E-3</v>
      </c>
      <c r="G87" s="130">
        <f t="shared" si="8"/>
        <v>0.67791307619092844</v>
      </c>
      <c r="H87" s="130">
        <f t="shared" si="9"/>
        <v>0.67570673943793158</v>
      </c>
      <c r="I87" s="18">
        <f t="shared" si="10"/>
        <v>1.6416440857926942</v>
      </c>
      <c r="J87" s="130">
        <f t="shared" si="11"/>
        <v>2.9086198795896112</v>
      </c>
    </row>
    <row r="88" spans="2:10" x14ac:dyDescent="0.25">
      <c r="B88" s="12">
        <v>44788</v>
      </c>
      <c r="C88" s="18">
        <v>3.1564779999999999</v>
      </c>
      <c r="D88">
        <v>1747.6</v>
      </c>
      <c r="E88" s="126">
        <f t="shared" si="6"/>
        <v>-8.5714335369213024E-2</v>
      </c>
      <c r="F88" s="126">
        <f t="shared" si="7"/>
        <v>-2.8355387523629538E-2</v>
      </c>
      <c r="G88" s="130">
        <f t="shared" si="8"/>
        <v>0.68684100047478047</v>
      </c>
      <c r="H88" s="130">
        <f t="shared" si="9"/>
        <v>0.67538141320350442</v>
      </c>
      <c r="I88" s="18">
        <f t="shared" si="10"/>
        <v>1.6808655212716237</v>
      </c>
      <c r="J88" s="130">
        <f t="shared" si="11"/>
        <v>2.9087702907521535</v>
      </c>
    </row>
    <row r="89" spans="2:10" x14ac:dyDescent="0.25">
      <c r="B89" s="12">
        <v>44781</v>
      </c>
      <c r="C89" s="18">
        <v>3.4523980000000001</v>
      </c>
      <c r="D89">
        <v>1798.6</v>
      </c>
      <c r="E89" s="126">
        <f t="shared" si="6"/>
        <v>2.0408175329185596E-2</v>
      </c>
      <c r="F89" s="126">
        <f t="shared" si="7"/>
        <v>1.4496023464380281E-2</v>
      </c>
      <c r="G89" s="130">
        <f t="shared" si="8"/>
        <v>0.62266464318859982</v>
      </c>
      <c r="H89" s="130">
        <f t="shared" si="9"/>
        <v>0.6559239570432297</v>
      </c>
      <c r="I89" s="18">
        <f t="shared" si="10"/>
        <v>1.3554944740940731</v>
      </c>
      <c r="J89" s="130">
        <f t="shared" si="11"/>
        <v>2.864353390165475</v>
      </c>
    </row>
    <row r="90" spans="2:10" x14ac:dyDescent="0.25">
      <c r="B90" s="12">
        <v>44774</v>
      </c>
      <c r="C90" s="18">
        <v>3.3833500000000001</v>
      </c>
      <c r="D90">
        <v>1772.9</v>
      </c>
      <c r="E90" s="126">
        <f t="shared" si="6"/>
        <v>4.8929693947591835E-2</v>
      </c>
      <c r="F90" s="126">
        <f t="shared" si="7"/>
        <v>5.6724714958307221E-3</v>
      </c>
      <c r="G90" s="130">
        <f t="shared" si="8"/>
        <v>0.73348989725207125</v>
      </c>
      <c r="H90" s="130">
        <f t="shared" si="9"/>
        <v>0.66636406581404095</v>
      </c>
      <c r="I90" s="18">
        <f t="shared" si="10"/>
        <v>1.7582261522981502</v>
      </c>
      <c r="J90" s="130">
        <f t="shared" si="11"/>
        <v>2.8866526421574643</v>
      </c>
    </row>
    <row r="91" spans="2:10" x14ac:dyDescent="0.25">
      <c r="B91" s="12">
        <v>44767</v>
      </c>
      <c r="C91" s="18">
        <v>3.2255259999999999</v>
      </c>
      <c r="D91">
        <v>1762.9</v>
      </c>
      <c r="E91" s="126">
        <f t="shared" si="6"/>
        <v>5.1446978878652461E-2</v>
      </c>
      <c r="F91" s="126">
        <f t="shared" si="7"/>
        <v>2.0728388628336702E-2</v>
      </c>
      <c r="G91" s="130">
        <f t="shared" si="8"/>
        <v>0.74252342796393944</v>
      </c>
      <c r="H91" s="130">
        <f t="shared" si="9"/>
        <v>0.66659564533542615</v>
      </c>
      <c r="I91" s="18">
        <f t="shared" si="10"/>
        <v>1.6793799595352237</v>
      </c>
      <c r="J91" s="130">
        <f t="shared" si="11"/>
        <v>2.8869463649463558</v>
      </c>
    </row>
    <row r="92" spans="2:10" x14ac:dyDescent="0.25">
      <c r="B92" s="12">
        <v>44760</v>
      </c>
      <c r="C92" s="18">
        <v>3.0677020000000002</v>
      </c>
      <c r="D92">
        <v>1727.1</v>
      </c>
      <c r="E92" s="126">
        <f t="shared" si="6"/>
        <v>2.6402657931805296E-2</v>
      </c>
      <c r="F92" s="126">
        <f t="shared" si="7"/>
        <v>1.4508928571428381E-2</v>
      </c>
      <c r="G92" s="130">
        <f t="shared" si="8"/>
        <v>0.6859617713303342</v>
      </c>
      <c r="H92" s="130">
        <f t="shared" si="9"/>
        <v>0.66417582607388537</v>
      </c>
      <c r="I92" s="18">
        <f t="shared" si="10"/>
        <v>1.5196390182073185</v>
      </c>
      <c r="J92" s="130">
        <f t="shared" si="11"/>
        <v>2.9028604501523092</v>
      </c>
    </row>
    <row r="93" spans="2:10" x14ac:dyDescent="0.25">
      <c r="B93" s="12">
        <v>44753</v>
      </c>
      <c r="C93" s="18">
        <v>2.9887899999999998</v>
      </c>
      <c r="D93">
        <v>1702.4</v>
      </c>
      <c r="E93" s="126">
        <f t="shared" si="6"/>
        <v>-7.9027404326441064E-2</v>
      </c>
      <c r="F93" s="126">
        <f t="shared" si="7"/>
        <v>-2.1946455245317575E-2</v>
      </c>
      <c r="G93" s="130">
        <f t="shared" si="8"/>
        <v>0.60930144705160683</v>
      </c>
      <c r="H93" s="130">
        <f t="shared" si="9"/>
        <v>0.66274959294287616</v>
      </c>
      <c r="I93" s="18">
        <f t="shared" si="10"/>
        <v>1.6172153104078519</v>
      </c>
      <c r="J93" s="130">
        <f t="shared" si="11"/>
        <v>2.9283638666138438</v>
      </c>
    </row>
    <row r="94" spans="2:10" x14ac:dyDescent="0.25">
      <c r="B94" s="12">
        <v>44746</v>
      </c>
      <c r="C94" s="18">
        <v>3.2452540000000001</v>
      </c>
      <c r="D94">
        <v>1740.6</v>
      </c>
      <c r="E94" s="126">
        <f t="shared" si="6"/>
        <v>1.2307699986087606E-2</v>
      </c>
      <c r="F94" s="126">
        <f t="shared" si="7"/>
        <v>-3.2408694202012422E-2</v>
      </c>
      <c r="G94" s="130">
        <f t="shared" si="8"/>
        <v>0.60269427257961172</v>
      </c>
      <c r="H94" s="130">
        <f t="shared" si="9"/>
        <v>0.64777424959397334</v>
      </c>
      <c r="I94" s="18">
        <f t="shared" si="10"/>
        <v>1.4560069569637719</v>
      </c>
      <c r="J94" s="130">
        <f t="shared" si="11"/>
        <v>2.8523011252822537</v>
      </c>
    </row>
    <row r="95" spans="2:10" x14ac:dyDescent="0.25">
      <c r="B95" s="12">
        <v>44739</v>
      </c>
      <c r="C95" s="18">
        <v>3.2057980000000001</v>
      </c>
      <c r="D95">
        <v>1798.9</v>
      </c>
      <c r="E95" s="126">
        <f t="shared" si="6"/>
        <v>-9.146347117349074E-3</v>
      </c>
      <c r="F95" s="126">
        <f t="shared" si="7"/>
        <v>-1.5110867779906889E-2</v>
      </c>
      <c r="G95" s="130">
        <f t="shared" si="8"/>
        <v>0.6765854966615118</v>
      </c>
      <c r="H95" s="130">
        <f t="shared" si="9"/>
        <v>0.67537763925361971</v>
      </c>
      <c r="I95" s="18">
        <f t="shared" si="10"/>
        <v>1.7010833048100762</v>
      </c>
      <c r="J95" s="130">
        <f t="shared" si="11"/>
        <v>3.0721509882034375</v>
      </c>
    </row>
    <row r="96" spans="2:10" x14ac:dyDescent="0.25">
      <c r="B96" s="12">
        <v>44732</v>
      </c>
      <c r="C96" s="18">
        <v>3.2353900000000002</v>
      </c>
      <c r="D96">
        <v>1826.5</v>
      </c>
      <c r="E96" s="126">
        <f t="shared" si="6"/>
        <v>-2.3809538177269274E-2</v>
      </c>
      <c r="F96" s="126">
        <f t="shared" si="7"/>
        <v>-4.9575070821529232E-3</v>
      </c>
      <c r="G96" s="130">
        <f t="shared" si="8"/>
        <v>0.62440390818073399</v>
      </c>
      <c r="H96" s="130">
        <f t="shared" si="9"/>
        <v>0.67083940156365818</v>
      </c>
      <c r="I96" s="18">
        <f t="shared" si="10"/>
        <v>1.5949122573018546</v>
      </c>
      <c r="J96" s="130">
        <f t="shared" si="11"/>
        <v>3.0915956279126102</v>
      </c>
    </row>
    <row r="97" spans="2:10" x14ac:dyDescent="0.25">
      <c r="B97" s="12">
        <v>44725</v>
      </c>
      <c r="C97" s="18">
        <v>3.3143020000000001</v>
      </c>
      <c r="D97">
        <v>1835.6</v>
      </c>
      <c r="E97" s="126">
        <f t="shared" si="6"/>
        <v>-4.5454571637089103E-2</v>
      </c>
      <c r="F97" s="126">
        <f t="shared" si="7"/>
        <v>-1.9182473951375956E-2</v>
      </c>
      <c r="G97" s="130">
        <f t="shared" si="8"/>
        <v>0.66217030069865801</v>
      </c>
      <c r="H97" s="130">
        <f t="shared" si="9"/>
        <v>0.68048872201547927</v>
      </c>
      <c r="I97" s="18">
        <f t="shared" si="10"/>
        <v>1.8237069296747048</v>
      </c>
      <c r="J97" s="130">
        <f t="shared" si="11"/>
        <v>2.8940523482647409</v>
      </c>
    </row>
    <row r="98" spans="2:10" x14ac:dyDescent="0.25">
      <c r="B98" s="12">
        <v>44718</v>
      </c>
      <c r="C98" s="18">
        <v>3.4721259999999998</v>
      </c>
      <c r="D98">
        <v>1871.5</v>
      </c>
      <c r="E98" s="126">
        <f t="shared" si="6"/>
        <v>-1.4005610195357288E-2</v>
      </c>
      <c r="F98" s="126">
        <f t="shared" si="7"/>
        <v>1.4143275170694691E-2</v>
      </c>
      <c r="G98" s="130">
        <f t="shared" si="8"/>
        <v>0.66225285951660628</v>
      </c>
      <c r="H98" s="130">
        <f t="shared" si="9"/>
        <v>0.67751524945657449</v>
      </c>
      <c r="I98" s="18">
        <f t="shared" si="10"/>
        <v>1.7636500633306078</v>
      </c>
      <c r="J98" s="130">
        <f t="shared" si="11"/>
        <v>2.9314995491507938</v>
      </c>
    </row>
    <row r="99" spans="2:10" x14ac:dyDescent="0.25">
      <c r="B99" s="12">
        <v>44711</v>
      </c>
      <c r="C99" s="18">
        <v>3.5214460000000001</v>
      </c>
      <c r="D99">
        <v>1845.4</v>
      </c>
      <c r="E99" s="126">
        <f t="shared" si="6"/>
        <v>-2.7247702747311142E-2</v>
      </c>
      <c r="F99" s="126">
        <f t="shared" si="7"/>
        <v>-3.1869497110138534E-3</v>
      </c>
      <c r="G99" s="130">
        <f t="shared" si="8"/>
        <v>0.68854218814666923</v>
      </c>
      <c r="H99" s="130">
        <f t="shared" si="9"/>
        <v>0.68318106252169408</v>
      </c>
      <c r="I99" s="18">
        <f t="shared" si="10"/>
        <v>1.9611427124831917</v>
      </c>
      <c r="J99" s="130">
        <f t="shared" si="11"/>
        <v>2.9691677741059728</v>
      </c>
    </row>
    <row r="100" spans="2:10" x14ac:dyDescent="0.25">
      <c r="B100" s="12">
        <v>44704</v>
      </c>
      <c r="C100" s="18">
        <v>3.620085</v>
      </c>
      <c r="D100">
        <v>1851.3</v>
      </c>
      <c r="E100" s="126">
        <f t="shared" si="6"/>
        <v>2.2284141441268224E-2</v>
      </c>
      <c r="F100" s="126">
        <f t="shared" si="7"/>
        <v>5.1579976110327497E-3</v>
      </c>
      <c r="G100" s="130">
        <f t="shared" si="8"/>
        <v>0.78365978051211538</v>
      </c>
      <c r="H100" s="130">
        <f t="shared" si="9"/>
        <v>0.66681483514036866</v>
      </c>
      <c r="I100" s="18">
        <f t="shared" si="10"/>
        <v>3.4833363543768456</v>
      </c>
      <c r="J100" s="130">
        <f t="shared" si="11"/>
        <v>2.8934083743362198</v>
      </c>
    </row>
    <row r="101" spans="2:10" x14ac:dyDescent="0.25">
      <c r="B101" s="12">
        <v>44697</v>
      </c>
      <c r="C101" s="18">
        <v>3.5411730000000001</v>
      </c>
      <c r="D101">
        <v>1841.8</v>
      </c>
      <c r="E101" s="126">
        <f t="shared" si="6"/>
        <v>2.2791747129477846E-2</v>
      </c>
      <c r="F101" s="126">
        <f t="shared" si="7"/>
        <v>1.9032864888790524E-2</v>
      </c>
      <c r="G101" s="130">
        <f t="shared" si="8"/>
        <v>0.78298715910487149</v>
      </c>
      <c r="H101" s="130">
        <f t="shared" si="9"/>
        <v>0.67493656473997654</v>
      </c>
      <c r="I101" s="18">
        <f t="shared" si="10"/>
        <v>3.4952474211600815</v>
      </c>
      <c r="J101" s="130">
        <f t="shared" si="11"/>
        <v>2.9361734738490788</v>
      </c>
    </row>
    <row r="102" spans="2:10" x14ac:dyDescent="0.25">
      <c r="B102" s="12">
        <v>44690</v>
      </c>
      <c r="C102" s="18">
        <v>3.462262</v>
      </c>
      <c r="D102">
        <v>1807.4</v>
      </c>
      <c r="E102" s="126">
        <f t="shared" si="6"/>
        <v>-0.10687005375141645</v>
      </c>
      <c r="F102" s="126">
        <f t="shared" si="7"/>
        <v>-3.9230278545609121E-2</v>
      </c>
      <c r="G102" s="130">
        <f t="shared" si="8"/>
        <v>0.79948584941056466</v>
      </c>
      <c r="H102" s="130">
        <f t="shared" si="9"/>
        <v>0.67322100506838345</v>
      </c>
      <c r="I102" s="18">
        <f t="shared" si="10"/>
        <v>3.4720937714747437</v>
      </c>
      <c r="J102" s="130">
        <f t="shared" si="11"/>
        <v>2.9579811258054094</v>
      </c>
    </row>
    <row r="103" spans="2:10" x14ac:dyDescent="0.25">
      <c r="B103" s="12">
        <v>44683</v>
      </c>
      <c r="C103" s="18">
        <v>3.8765489999999998</v>
      </c>
      <c r="D103">
        <v>1881.2</v>
      </c>
      <c r="E103" s="126">
        <f t="shared" si="6"/>
        <v>-3.9120071664154099E-2</v>
      </c>
      <c r="F103" s="126">
        <f t="shared" si="7"/>
        <v>-1.47174357094223E-2</v>
      </c>
      <c r="G103" s="130">
        <f t="shared" si="8"/>
        <v>0.7868109945711993</v>
      </c>
      <c r="H103" s="130">
        <f t="shared" si="9"/>
        <v>0.68123959254897581</v>
      </c>
      <c r="I103" s="18">
        <f t="shared" si="10"/>
        <v>3.6650351084450339</v>
      </c>
      <c r="J103" s="130">
        <f t="shared" si="11"/>
        <v>3.0594572955976718</v>
      </c>
    </row>
    <row r="104" spans="2:10" x14ac:dyDescent="0.25">
      <c r="B104" s="12">
        <v>44676</v>
      </c>
      <c r="C104" s="18">
        <v>4.0343739999999997</v>
      </c>
      <c r="D104">
        <v>1909.3</v>
      </c>
      <c r="E104" s="126">
        <f t="shared" si="6"/>
        <v>-3.7646847225929592E-2</v>
      </c>
      <c r="F104" s="126">
        <f t="shared" si="7"/>
        <v>-1.1237700673226381E-2</v>
      </c>
      <c r="G104" s="130">
        <f t="shared" si="8"/>
        <v>0.78504277315218474</v>
      </c>
      <c r="H104" s="130">
        <f t="shared" si="9"/>
        <v>0.68071016056886102</v>
      </c>
      <c r="I104" s="18">
        <f t="shared" si="10"/>
        <v>3.7516114144632211</v>
      </c>
      <c r="J104" s="130">
        <f t="shared" si="11"/>
        <v>3.0804283451016734</v>
      </c>
    </row>
    <row r="105" spans="2:10" x14ac:dyDescent="0.25">
      <c r="B105" s="12">
        <v>44669</v>
      </c>
      <c r="C105" s="18">
        <v>4.1921970000000002</v>
      </c>
      <c r="D105">
        <v>1931</v>
      </c>
      <c r="E105" s="126">
        <f t="shared" si="6"/>
        <v>-0.1182573360297573</v>
      </c>
      <c r="F105" s="126">
        <f t="shared" si="7"/>
        <v>-2.0244558323608497E-2</v>
      </c>
      <c r="G105" s="130">
        <f t="shared" si="8"/>
        <v>0.81888097851522546</v>
      </c>
      <c r="H105" s="130">
        <f t="shared" si="9"/>
        <v>0.67698023706414712</v>
      </c>
      <c r="I105" s="18">
        <f t="shared" si="10"/>
        <v>4.125026673515511</v>
      </c>
      <c r="J105" s="130">
        <f t="shared" si="11"/>
        <v>3.0748264028379602</v>
      </c>
    </row>
    <row r="106" spans="2:10" x14ac:dyDescent="0.25">
      <c r="B106" s="12">
        <v>44662</v>
      </c>
      <c r="C106" s="18">
        <v>4.7544449999999996</v>
      </c>
      <c r="D106">
        <v>1970.9</v>
      </c>
      <c r="E106" s="126">
        <f t="shared" si="6"/>
        <v>-2.7368682030577407E-3</v>
      </c>
      <c r="F106" s="126">
        <f t="shared" si="7"/>
        <v>1.5090646889163617E-2</v>
      </c>
      <c r="G106" s="130">
        <f t="shared" si="8"/>
        <v>0.78413157789066601</v>
      </c>
      <c r="H106" s="130">
        <f t="shared" si="9"/>
        <v>0.65014451226581305</v>
      </c>
      <c r="I106" s="18">
        <f t="shared" si="10"/>
        <v>4.0162881803115233</v>
      </c>
      <c r="J106" s="130">
        <f t="shared" si="11"/>
        <v>2.9116203303745318</v>
      </c>
    </row>
    <row r="107" spans="2:10" x14ac:dyDescent="0.25">
      <c r="B107" s="12">
        <v>44655</v>
      </c>
      <c r="C107" s="18">
        <v>4.767493</v>
      </c>
      <c r="D107">
        <v>1941.6</v>
      </c>
      <c r="E107" s="126">
        <f t="shared" si="6"/>
        <v>-7.2519094364876469E-2</v>
      </c>
      <c r="F107" s="126">
        <f t="shared" si="7"/>
        <v>1.1724245740190709E-2</v>
      </c>
      <c r="G107" s="130">
        <f t="shared" si="8"/>
        <v>0.80398761034296584</v>
      </c>
      <c r="H107" s="130">
        <f t="shared" si="9"/>
        <v>0.65305277524097027</v>
      </c>
      <c r="I107" s="18">
        <f t="shared" si="10"/>
        <v>4.1419830342487689</v>
      </c>
      <c r="J107" s="130">
        <f t="shared" si="11"/>
        <v>2.9334547367638435</v>
      </c>
    </row>
    <row r="108" spans="2:10" x14ac:dyDescent="0.25">
      <c r="B108" s="12">
        <v>44648</v>
      </c>
      <c r="C108" s="18">
        <v>5.1402599999999996</v>
      </c>
      <c r="D108">
        <v>1919.1</v>
      </c>
      <c r="E108" s="126">
        <f t="shared" si="6"/>
        <v>7.692184036845795E-3</v>
      </c>
      <c r="F108" s="126">
        <f t="shared" si="7"/>
        <v>-1.7760262053434395E-2</v>
      </c>
      <c r="G108" s="130">
        <f t="shared" si="8"/>
        <v>0.87216474197505689</v>
      </c>
      <c r="H108" s="130">
        <f t="shared" si="9"/>
        <v>0.65250264411836312</v>
      </c>
      <c r="I108" s="18">
        <f t="shared" si="10"/>
        <v>4.6247793052605948</v>
      </c>
      <c r="J108" s="130">
        <f t="shared" si="11"/>
        <v>2.9536576863748687</v>
      </c>
    </row>
    <row r="109" spans="2:10" x14ac:dyDescent="0.25">
      <c r="B109" s="12">
        <v>44641</v>
      </c>
      <c r="C109" s="18">
        <v>5.1010220000000004</v>
      </c>
      <c r="D109">
        <v>1953.8</v>
      </c>
      <c r="E109" s="126">
        <f t="shared" si="6"/>
        <v>4.838714318304671E-2</v>
      </c>
      <c r="F109" s="126">
        <f t="shared" si="7"/>
        <v>1.3276631054869759E-2</v>
      </c>
      <c r="G109" s="130">
        <f t="shared" si="8"/>
        <v>0.90240743162769599</v>
      </c>
      <c r="H109" s="130">
        <f t="shared" si="9"/>
        <v>0.66162254490128247</v>
      </c>
      <c r="I109" s="18">
        <f t="shared" si="10"/>
        <v>5.0174622701175773</v>
      </c>
      <c r="J109" s="130">
        <f t="shared" si="11"/>
        <v>3.0309351176756185</v>
      </c>
    </row>
    <row r="110" spans="2:10" x14ac:dyDescent="0.25">
      <c r="B110" s="12">
        <v>44634</v>
      </c>
      <c r="C110" s="18">
        <v>4.8655900000000001</v>
      </c>
      <c r="D110">
        <v>1928.2</v>
      </c>
      <c r="E110" s="126">
        <f t="shared" si="6"/>
        <v>-5.3435040250882193E-2</v>
      </c>
      <c r="F110" s="126">
        <f t="shared" si="7"/>
        <v>-2.748776920361129E-2</v>
      </c>
      <c r="G110" s="130">
        <f t="shared" si="8"/>
        <v>0.9000157775408536</v>
      </c>
      <c r="H110" s="130">
        <f t="shared" si="9"/>
        <v>0.66127287291760306</v>
      </c>
      <c r="I110" s="18">
        <f t="shared" si="10"/>
        <v>5.0334612274290205</v>
      </c>
      <c r="J110" s="130">
        <f t="shared" si="11"/>
        <v>3.0287702102212624</v>
      </c>
    </row>
    <row r="111" spans="2:10" x14ac:dyDescent="0.25">
      <c r="B111" s="12">
        <v>44627</v>
      </c>
      <c r="C111" s="18">
        <v>5.1402599999999996</v>
      </c>
      <c r="D111">
        <v>1982.7</v>
      </c>
      <c r="E111" s="126">
        <f t="shared" si="6"/>
        <v>2.9469373433343105E-2</v>
      </c>
      <c r="F111" s="126">
        <f t="shared" si="7"/>
        <v>8.9562872118467141E-3</v>
      </c>
      <c r="G111" s="130">
        <f t="shared" si="8"/>
        <v>0.93020942439447707</v>
      </c>
      <c r="H111" s="130">
        <f t="shared" si="9"/>
        <v>0.65681017838870237</v>
      </c>
      <c r="I111" s="18">
        <f t="shared" si="10"/>
        <v>5.8034839500328719</v>
      </c>
      <c r="J111" s="130">
        <f t="shared" si="11"/>
        <v>3.0672155406773709</v>
      </c>
    </row>
    <row r="112" spans="2:10" x14ac:dyDescent="0.25">
      <c r="B112" s="12">
        <v>44620</v>
      </c>
      <c r="C112" s="18">
        <v>4.9931159999999997</v>
      </c>
      <c r="D112">
        <v>1965.1</v>
      </c>
      <c r="E112" s="126">
        <f t="shared" si="6"/>
        <v>0.28211596344937417</v>
      </c>
      <c r="F112" s="126">
        <f t="shared" si="7"/>
        <v>4.1664457990988613E-2</v>
      </c>
      <c r="G112" s="130">
        <f t="shared" si="8"/>
        <v>0.89771955915710411</v>
      </c>
      <c r="H112" s="130">
        <f t="shared" si="9"/>
        <v>0.59750007573209962</v>
      </c>
      <c r="I112" s="18">
        <f t="shared" si="10"/>
        <v>6.0360907408385618</v>
      </c>
      <c r="J112" s="130">
        <f t="shared" si="11"/>
        <v>2.826383891271234</v>
      </c>
    </row>
    <row r="113" spans="2:10" x14ac:dyDescent="0.25">
      <c r="B113" s="12">
        <v>44613</v>
      </c>
      <c r="C113" s="18">
        <v>3.894434</v>
      </c>
      <c r="D113">
        <v>1886.5</v>
      </c>
      <c r="E113" s="126">
        <f t="shared" si="6"/>
        <v>-3.8740796981182823E-2</v>
      </c>
      <c r="F113" s="126">
        <f t="shared" si="7"/>
        <v>-6.3731170336036591E-3</v>
      </c>
      <c r="G113" s="130">
        <f t="shared" si="8"/>
        <v>0.77164876601915278</v>
      </c>
      <c r="H113" s="130">
        <f t="shared" si="9"/>
        <v>0.53526866666901851</v>
      </c>
      <c r="I113" s="18">
        <f t="shared" si="10"/>
        <v>4.9433731653080883</v>
      </c>
      <c r="J113" s="130">
        <f t="shared" si="11"/>
        <v>2.3130516683122795</v>
      </c>
    </row>
    <row r="114" spans="2:10" x14ac:dyDescent="0.25">
      <c r="B114" s="12">
        <v>44606</v>
      </c>
      <c r="C114" s="18">
        <v>4.0513880000000002</v>
      </c>
      <c r="D114">
        <v>1898.6</v>
      </c>
      <c r="E114" s="126">
        <f t="shared" si="6"/>
        <v>7.8328785054639249E-2</v>
      </c>
      <c r="F114" s="126">
        <f t="shared" si="7"/>
        <v>3.139939156888305E-2</v>
      </c>
      <c r="G114" s="130">
        <f t="shared" si="8"/>
        <v>0.69112109891870155</v>
      </c>
      <c r="H114" s="130">
        <f t="shared" si="9"/>
        <v>0.54355803571601691</v>
      </c>
      <c r="I114" s="18">
        <f t="shared" si="10"/>
        <v>3.5795240942007442</v>
      </c>
      <c r="J114" s="130">
        <f t="shared" si="11"/>
        <v>2.3147112955709677</v>
      </c>
    </row>
    <row r="115" spans="2:10" x14ac:dyDescent="0.25">
      <c r="B115" s="12">
        <v>44599</v>
      </c>
      <c r="C115" s="18">
        <v>3.7570990000000002</v>
      </c>
      <c r="D115">
        <v>1840.8</v>
      </c>
      <c r="E115" s="126">
        <f t="shared" si="6"/>
        <v>6.0941985482110272E-2</v>
      </c>
      <c r="F115" s="126">
        <f t="shared" si="7"/>
        <v>1.8930587844570024E-2</v>
      </c>
      <c r="G115" s="130">
        <f t="shared" si="8"/>
        <v>0.67793996504087617</v>
      </c>
      <c r="H115" s="130">
        <f t="shared" si="9"/>
        <v>0.52468624536832942</v>
      </c>
      <c r="I115" s="18">
        <f t="shared" si="10"/>
        <v>3.8539622261743305</v>
      </c>
      <c r="J115" s="130">
        <f t="shared" si="11"/>
        <v>2.2850021735695778</v>
      </c>
    </row>
    <row r="116" spans="2:10" x14ac:dyDescent="0.25">
      <c r="B116" s="12">
        <v>44592</v>
      </c>
      <c r="C116" s="18">
        <v>3.5412859999999999</v>
      </c>
      <c r="D116">
        <v>1806.6</v>
      </c>
      <c r="E116" s="126">
        <f t="shared" si="6"/>
        <v>6.1764455440675992E-2</v>
      </c>
      <c r="F116" s="126">
        <f t="shared" si="7"/>
        <v>1.2157543839991014E-2</v>
      </c>
      <c r="G116" s="130">
        <f t="shared" si="8"/>
        <v>0.71624063998171472</v>
      </c>
      <c r="H116" s="130">
        <f t="shared" si="9"/>
        <v>0.51821203101796742</v>
      </c>
      <c r="I116" s="18">
        <f t="shared" si="10"/>
        <v>4.0017044339276628</v>
      </c>
      <c r="J116" s="130">
        <f t="shared" si="11"/>
        <v>2.2432167300661958</v>
      </c>
    </row>
    <row r="117" spans="2:10" x14ac:dyDescent="0.25">
      <c r="B117" s="12">
        <v>44585</v>
      </c>
      <c r="C117" s="18">
        <v>3.3352840000000001</v>
      </c>
      <c r="D117">
        <v>1784.9</v>
      </c>
      <c r="E117" s="126">
        <f t="shared" si="6"/>
        <v>-0.16666650009744299</v>
      </c>
      <c r="F117" s="126">
        <f t="shared" si="7"/>
        <v>-2.5603231793863923E-2</v>
      </c>
      <c r="G117" s="130">
        <f t="shared" si="8"/>
        <v>0.67384119634248285</v>
      </c>
      <c r="H117" s="130">
        <f t="shared" si="9"/>
        <v>0.51153133943767115</v>
      </c>
      <c r="I117" s="18">
        <f t="shared" si="10"/>
        <v>3.606455291168468</v>
      </c>
      <c r="J117" s="130">
        <f t="shared" si="11"/>
        <v>2.2096580690272156</v>
      </c>
    </row>
    <row r="118" spans="2:10" x14ac:dyDescent="0.25">
      <c r="B118" s="12">
        <v>44578</v>
      </c>
      <c r="C118" s="18">
        <v>4.0023400000000002</v>
      </c>
      <c r="D118">
        <v>1831.8</v>
      </c>
      <c r="E118" s="126">
        <f t="shared" si="6"/>
        <v>9.677399907321993E-2</v>
      </c>
      <c r="F118" s="126">
        <f t="shared" si="7"/>
        <v>8.4227910817507023E-3</v>
      </c>
      <c r="G118" s="130">
        <f t="shared" si="8"/>
        <v>0.59648698199556593</v>
      </c>
      <c r="H118" s="130">
        <f t="shared" si="9"/>
        <v>0.48511103568828751</v>
      </c>
      <c r="I118" s="18">
        <f t="shared" si="10"/>
        <v>3.1280779624483106</v>
      </c>
      <c r="J118" s="130">
        <f t="shared" si="11"/>
        <v>2.0248040355035561</v>
      </c>
    </row>
    <row r="119" spans="2:10" x14ac:dyDescent="0.25">
      <c r="B119" s="12">
        <v>44571</v>
      </c>
      <c r="C119" s="18">
        <v>3.6491929999999999</v>
      </c>
      <c r="D119">
        <v>1816.5</v>
      </c>
      <c r="E119" s="126">
        <f t="shared" si="6"/>
        <v>5.9829111957225622E-2</v>
      </c>
      <c r="F119" s="126">
        <f t="shared" si="7"/>
        <v>1.0851419031719489E-2</v>
      </c>
      <c r="G119" s="130">
        <f t="shared" si="8"/>
        <v>0.59209500949239857</v>
      </c>
      <c r="H119" s="130">
        <f t="shared" si="9"/>
        <v>0.48119033694349927</v>
      </c>
      <c r="I119" s="18">
        <f t="shared" si="10"/>
        <v>2.8868958727930862</v>
      </c>
      <c r="J119" s="130">
        <f t="shared" si="11"/>
        <v>1.9899144013295549</v>
      </c>
    </row>
    <row r="120" spans="2:10" x14ac:dyDescent="0.25">
      <c r="B120" s="12">
        <v>44564</v>
      </c>
      <c r="C120" s="18">
        <v>3.44319</v>
      </c>
      <c r="D120">
        <v>1797</v>
      </c>
      <c r="E120" s="126">
        <f t="shared" si="6"/>
        <v>-0.14598529826485585</v>
      </c>
      <c r="F120" s="126">
        <f t="shared" si="7"/>
        <v>-1.6689466484268167E-2</v>
      </c>
      <c r="G120" s="130">
        <f t="shared" si="8"/>
        <v>0.5684067273396638</v>
      </c>
      <c r="H120" s="130">
        <f t="shared" si="9"/>
        <v>0.47586992456860694</v>
      </c>
      <c r="I120" s="18">
        <f t="shared" si="10"/>
        <v>2.9123174052453096</v>
      </c>
      <c r="J120" s="130">
        <f t="shared" si="11"/>
        <v>1.9059003593191393</v>
      </c>
    </row>
    <row r="121" spans="2:10" x14ac:dyDescent="0.25">
      <c r="B121" s="12">
        <v>44557</v>
      </c>
      <c r="C121" s="18">
        <v>4.0317689999999997</v>
      </c>
      <c r="D121">
        <v>1827.5</v>
      </c>
      <c r="E121" s="126">
        <f t="shared" si="6"/>
        <v>4.0506191908516787E-2</v>
      </c>
      <c r="F121" s="126">
        <f t="shared" si="7"/>
        <v>8.9995583038868787E-3</v>
      </c>
      <c r="G121" s="130">
        <f t="shared" si="8"/>
        <v>0.44329953522718324</v>
      </c>
      <c r="H121" s="130">
        <f t="shared" si="9"/>
        <v>0.45880955236953597</v>
      </c>
      <c r="I121" s="18">
        <f t="shared" si="10"/>
        <v>2.1449590673013583</v>
      </c>
      <c r="J121" s="130">
        <f t="shared" si="11"/>
        <v>1.7723932302795771</v>
      </c>
    </row>
    <row r="122" spans="2:10" x14ac:dyDescent="0.25">
      <c r="B122" s="12">
        <v>44550</v>
      </c>
      <c r="C122" s="18">
        <v>3.8748149999999999</v>
      </c>
      <c r="D122">
        <v>1811.2</v>
      </c>
      <c r="E122" s="126">
        <f t="shared" si="6"/>
        <v>5.0532055500021489E-2</v>
      </c>
      <c r="F122" s="126">
        <f t="shared" si="7"/>
        <v>4.1024503825257685E-3</v>
      </c>
      <c r="G122" s="130">
        <f t="shared" si="8"/>
        <v>0.4357181310798009</v>
      </c>
      <c r="H122" s="130">
        <f t="shared" si="9"/>
        <v>0.45524964892604874</v>
      </c>
      <c r="I122" s="18">
        <f t="shared" si="10"/>
        <v>2.1223593339382112</v>
      </c>
      <c r="J122" s="130">
        <f t="shared" si="11"/>
        <v>1.7569552240876312</v>
      </c>
    </row>
    <row r="123" spans="2:10" x14ac:dyDescent="0.25">
      <c r="B123" s="12">
        <v>44543</v>
      </c>
      <c r="C123" s="18">
        <v>3.688431</v>
      </c>
      <c r="D123">
        <v>1803.8</v>
      </c>
      <c r="E123" s="126">
        <f t="shared" si="6"/>
        <v>3.0136921261546767E-2</v>
      </c>
      <c r="F123" s="126">
        <f t="shared" si="7"/>
        <v>1.1722474620001089E-2</v>
      </c>
      <c r="G123" s="130">
        <f t="shared" si="8"/>
        <v>0.4377098851285019</v>
      </c>
      <c r="H123" s="130">
        <f t="shared" si="9"/>
        <v>0.48503999004122356</v>
      </c>
      <c r="I123" s="18">
        <f t="shared" si="10"/>
        <v>2.1303186275632569</v>
      </c>
      <c r="J123" s="130">
        <f t="shared" si="11"/>
        <v>1.9185110584995264</v>
      </c>
    </row>
    <row r="124" spans="2:10" x14ac:dyDescent="0.25">
      <c r="B124" s="12">
        <v>44536</v>
      </c>
      <c r="C124" s="18">
        <v>3.5805250000000002</v>
      </c>
      <c r="D124">
        <v>1782.9</v>
      </c>
      <c r="E124" s="126">
        <f t="shared" si="6"/>
        <v>-0.13507119880879559</v>
      </c>
      <c r="F124" s="126">
        <f t="shared" si="7"/>
        <v>5.0505050505056381E-4</v>
      </c>
      <c r="G124" s="130">
        <f t="shared" si="8"/>
        <v>0.37063184067225702</v>
      </c>
      <c r="H124" s="130">
        <f t="shared" si="9"/>
        <v>0.47877392987720979</v>
      </c>
      <c r="I124" s="18">
        <f t="shared" si="10"/>
        <v>1.6809252726993877</v>
      </c>
      <c r="J124" s="130">
        <f t="shared" si="11"/>
        <v>1.9059243546098716</v>
      </c>
    </row>
    <row r="125" spans="2:10" x14ac:dyDescent="0.25">
      <c r="B125" s="12">
        <v>44529</v>
      </c>
      <c r="C125" s="18">
        <v>4.1396759999999997</v>
      </c>
      <c r="D125">
        <v>1782</v>
      </c>
      <c r="E125" s="126">
        <f t="shared" si="6"/>
        <v>9.3264330806480222E-2</v>
      </c>
      <c r="F125" s="126">
        <f t="shared" si="7"/>
        <v>-1.848428835489857E-3</v>
      </c>
      <c r="G125" s="130">
        <f t="shared" si="8"/>
        <v>0.55645786357336646</v>
      </c>
      <c r="H125" s="130">
        <f t="shared" si="9"/>
        <v>0.49421554091212261</v>
      </c>
      <c r="I125" s="18">
        <f t="shared" si="10"/>
        <v>2.2376929455565926</v>
      </c>
      <c r="J125" s="130">
        <f t="shared" si="11"/>
        <v>1.8428998712882951</v>
      </c>
    </row>
    <row r="126" spans="2:10" x14ac:dyDescent="0.25">
      <c r="B126" s="12">
        <v>44522</v>
      </c>
      <c r="C126" s="18">
        <v>3.7865280000000001</v>
      </c>
      <c r="D126">
        <v>1785.3</v>
      </c>
      <c r="E126" s="126">
        <f t="shared" si="6"/>
        <v>-4.218357763605618E-2</v>
      </c>
      <c r="F126" s="126">
        <f t="shared" si="7"/>
        <v>-3.5598530682800389E-2</v>
      </c>
      <c r="G126" s="130">
        <f t="shared" si="8"/>
        <v>0.48456502348455077</v>
      </c>
      <c r="H126" s="130">
        <f t="shared" si="9"/>
        <v>0.53115237310895302</v>
      </c>
      <c r="I126" s="18">
        <f t="shared" si="10"/>
        <v>1.9620477887368166</v>
      </c>
      <c r="J126" s="130">
        <f t="shared" si="11"/>
        <v>1.8560739094276157</v>
      </c>
    </row>
    <row r="127" spans="2:10" x14ac:dyDescent="0.25">
      <c r="B127" s="12">
        <v>44515</v>
      </c>
      <c r="C127" s="18">
        <v>3.9532919999999998</v>
      </c>
      <c r="D127">
        <v>1851.2</v>
      </c>
      <c r="E127" s="126">
        <f t="shared" si="6"/>
        <v>-9.8281015225680779E-3</v>
      </c>
      <c r="F127" s="126">
        <f t="shared" si="7"/>
        <v>-8.9405214411906186E-3</v>
      </c>
      <c r="G127" s="130">
        <f t="shared" si="8"/>
        <v>0.50960105542870693</v>
      </c>
      <c r="H127" s="130">
        <f t="shared" si="9"/>
        <v>0.5300424282479721</v>
      </c>
      <c r="I127" s="18">
        <f t="shared" si="10"/>
        <v>2.4120578266911914</v>
      </c>
      <c r="J127" s="130">
        <f t="shared" si="11"/>
        <v>1.9093970729836738</v>
      </c>
    </row>
    <row r="128" spans="2:10" x14ac:dyDescent="0.25">
      <c r="B128" s="12">
        <v>44508</v>
      </c>
      <c r="C128" s="18">
        <v>3.9925310000000001</v>
      </c>
      <c r="D128">
        <v>1867.9</v>
      </c>
      <c r="E128" s="126">
        <f t="shared" si="6"/>
        <v>0.12121212972204254</v>
      </c>
      <c r="F128" s="126">
        <f t="shared" si="7"/>
        <v>2.8352785730015428E-2</v>
      </c>
      <c r="G128" s="130">
        <f t="shared" si="8"/>
        <v>0.5048229738870913</v>
      </c>
      <c r="H128" s="130">
        <f t="shared" si="9"/>
        <v>0.56487907770207357</v>
      </c>
      <c r="I128" s="18">
        <f t="shared" si="10"/>
        <v>2.447856003402801</v>
      </c>
      <c r="J128" s="130">
        <f t="shared" si="11"/>
        <v>2.1030919044465604</v>
      </c>
    </row>
    <row r="129" spans="2:10" x14ac:dyDescent="0.25">
      <c r="B129" s="12">
        <v>44501</v>
      </c>
      <c r="C129" s="18">
        <v>3.5609060000000001</v>
      </c>
      <c r="D129">
        <v>1816.4</v>
      </c>
      <c r="E129" s="126">
        <f t="shared" si="6"/>
        <v>2.76252739999161E-3</v>
      </c>
      <c r="F129" s="126">
        <f t="shared" si="7"/>
        <v>1.8732473359506452E-2</v>
      </c>
      <c r="G129" s="130">
        <f t="shared" si="8"/>
        <v>0.33231825830825029</v>
      </c>
      <c r="H129" s="130">
        <f t="shared" si="9"/>
        <v>0.58603329481761057</v>
      </c>
      <c r="I129" s="18">
        <f t="shared" si="10"/>
        <v>1.6718106766770779</v>
      </c>
      <c r="J129" s="130">
        <f t="shared" si="11"/>
        <v>2.2250823559027104</v>
      </c>
    </row>
    <row r="130" spans="2:10" x14ac:dyDescent="0.25">
      <c r="B130" s="12">
        <v>44494</v>
      </c>
      <c r="C130" s="18">
        <v>3.5510959999999998</v>
      </c>
      <c r="D130">
        <v>1783</v>
      </c>
      <c r="E130" s="126">
        <f t="shared" si="6"/>
        <v>-7.8880554970486627E-2</v>
      </c>
      <c r="F130" s="126">
        <f t="shared" si="7"/>
        <v>-6.9618490671122801E-3</v>
      </c>
      <c r="G130" s="130">
        <f t="shared" si="8"/>
        <v>0.45832396203738723</v>
      </c>
      <c r="H130" s="130">
        <f t="shared" si="9"/>
        <v>0.59430366636620857</v>
      </c>
      <c r="I130" s="18">
        <f t="shared" si="10"/>
        <v>2.1797954905130252</v>
      </c>
      <c r="J130" s="130">
        <f t="shared" si="11"/>
        <v>2.2892402586633454</v>
      </c>
    </row>
    <row r="131" spans="2:10" x14ac:dyDescent="0.25">
      <c r="B131" s="12">
        <v>44487</v>
      </c>
      <c r="C131" s="18">
        <v>3.8551959999999998</v>
      </c>
      <c r="D131">
        <v>1795.5</v>
      </c>
      <c r="E131" s="126">
        <f t="shared" ref="E131:E194" si="12">C131/C132-1</f>
        <v>2.3171330153303415E-2</v>
      </c>
      <c r="F131" s="126">
        <f t="shared" ref="F131:F194" si="13">D131/D132-1</f>
        <v>1.6014033499320846E-2</v>
      </c>
      <c r="G131" s="130">
        <f t="shared" ref="G131:G194" si="14">CORREL(F131:F143,E131:E143)</f>
        <v>0.45976295286696289</v>
      </c>
      <c r="H131" s="130">
        <f t="shared" ref="H131:H194" si="15">CORREL(F131:F183,E131:E183)</f>
        <v>0.5896498950354635</v>
      </c>
      <c r="I131" s="18">
        <f t="shared" ref="I131:I194" si="16">SLOPE(E131:E143,F131:F143)</f>
        <v>2.1233271132405531</v>
      </c>
      <c r="J131" s="130">
        <f t="shared" ref="J131:J194" si="17">SLOPE(E131:E183,F131:F183)</f>
        <v>2.2651660205225479</v>
      </c>
    </row>
    <row r="132" spans="2:10" x14ac:dyDescent="0.25">
      <c r="B132" s="12">
        <v>44480</v>
      </c>
      <c r="C132" s="18">
        <v>3.7678889999999998</v>
      </c>
      <c r="D132">
        <v>1767.2</v>
      </c>
      <c r="E132" s="126">
        <f t="shared" si="12"/>
        <v>0.10285703414040182</v>
      </c>
      <c r="F132" s="126">
        <f t="shared" si="13"/>
        <v>6.2062290041564605E-3</v>
      </c>
      <c r="G132" s="130">
        <f t="shared" si="14"/>
        <v>0.4656141016912731</v>
      </c>
      <c r="H132" s="130">
        <f t="shared" si="15"/>
        <v>0.59056946872280813</v>
      </c>
      <c r="I132" s="18">
        <f t="shared" si="16"/>
        <v>2.2678469236003078</v>
      </c>
      <c r="J132" s="130">
        <f t="shared" si="17"/>
        <v>2.2869488042135431</v>
      </c>
    </row>
    <row r="133" spans="2:10" x14ac:dyDescent="0.25">
      <c r="B133" s="12">
        <v>44473</v>
      </c>
      <c r="C133" s="18">
        <v>3.41648</v>
      </c>
      <c r="D133">
        <v>1756.3</v>
      </c>
      <c r="E133" s="126">
        <f t="shared" si="12"/>
        <v>0.1006289713399886</v>
      </c>
      <c r="F133" s="126">
        <f t="shared" si="13"/>
        <v>-3.9840637450205829E-4</v>
      </c>
      <c r="G133" s="130">
        <f t="shared" si="14"/>
        <v>0.44989997267243109</v>
      </c>
      <c r="H133" s="130">
        <f t="shared" si="15"/>
        <v>0.59220245068420363</v>
      </c>
      <c r="I133" s="18">
        <f t="shared" si="16"/>
        <v>2.0673601570736837</v>
      </c>
      <c r="J133" s="130">
        <f t="shared" si="17"/>
        <v>2.3180862531260908</v>
      </c>
    </row>
    <row r="134" spans="2:10" x14ac:dyDescent="0.25">
      <c r="B134" s="12">
        <v>44466</v>
      </c>
      <c r="C134" s="18">
        <v>3.1041159999999999</v>
      </c>
      <c r="D134">
        <v>1757</v>
      </c>
      <c r="E134" s="126">
        <f t="shared" si="12"/>
        <v>0</v>
      </c>
      <c r="F134" s="126">
        <f t="shared" si="13"/>
        <v>4.1721437960793306E-3</v>
      </c>
      <c r="G134" s="130">
        <f t="shared" si="14"/>
        <v>0.47068415979829353</v>
      </c>
      <c r="H134" s="130">
        <f t="shared" si="15"/>
        <v>0.60329637955329551</v>
      </c>
      <c r="I134" s="18">
        <f t="shared" si="16"/>
        <v>1.7936026628963893</v>
      </c>
      <c r="J134" s="130">
        <f t="shared" si="17"/>
        <v>2.2868916664776577</v>
      </c>
    </row>
    <row r="135" spans="2:10" x14ac:dyDescent="0.25">
      <c r="B135" s="12">
        <v>44459</v>
      </c>
      <c r="C135" s="18">
        <v>3.1041159999999999</v>
      </c>
      <c r="D135">
        <v>1749.7</v>
      </c>
      <c r="E135" s="126">
        <f t="shared" si="12"/>
        <v>-1.5479921330143531E-2</v>
      </c>
      <c r="F135" s="126">
        <f t="shared" si="13"/>
        <v>1.714873670972672E-4</v>
      </c>
      <c r="G135" s="130">
        <f t="shared" si="14"/>
        <v>0.47210919038104188</v>
      </c>
      <c r="H135" s="130">
        <f t="shared" si="15"/>
        <v>0.60743708950235398</v>
      </c>
      <c r="I135" s="18">
        <f t="shared" si="16"/>
        <v>1.8075153860082784</v>
      </c>
      <c r="J135" s="130">
        <f t="shared" si="17"/>
        <v>2.2030872258811867</v>
      </c>
    </row>
    <row r="136" spans="2:10" x14ac:dyDescent="0.25">
      <c r="B136" s="12">
        <v>44452</v>
      </c>
      <c r="C136" s="18">
        <v>3.1529229999999999</v>
      </c>
      <c r="D136">
        <v>1749.4</v>
      </c>
      <c r="E136" s="126">
        <f t="shared" si="12"/>
        <v>3.1948640236179049E-2</v>
      </c>
      <c r="F136" s="126">
        <f t="shared" si="13"/>
        <v>-2.2463120250335145E-2</v>
      </c>
      <c r="G136" s="130">
        <f t="shared" si="14"/>
        <v>0.43187443324462482</v>
      </c>
      <c r="H136" s="130">
        <f t="shared" si="15"/>
        <v>0.59348797671738607</v>
      </c>
      <c r="I136" s="18">
        <f t="shared" si="16"/>
        <v>1.6881794335407314</v>
      </c>
      <c r="J136" s="130">
        <f t="shared" si="17"/>
        <v>2.1666419796753438</v>
      </c>
    </row>
    <row r="137" spans="2:10" x14ac:dyDescent="0.25">
      <c r="B137" s="12">
        <v>44445</v>
      </c>
      <c r="C137" s="18">
        <v>3.05531</v>
      </c>
      <c r="D137">
        <v>1789.6</v>
      </c>
      <c r="E137" s="126">
        <f t="shared" si="12"/>
        <v>-0.10826205504456476</v>
      </c>
      <c r="F137" s="126">
        <f t="shared" si="13"/>
        <v>-2.2557212299961882E-2</v>
      </c>
      <c r="G137" s="130">
        <f t="shared" si="14"/>
        <v>0.68809158673257032</v>
      </c>
      <c r="H137" s="130">
        <f t="shared" si="15"/>
        <v>0.61243594522039435</v>
      </c>
      <c r="I137" s="18">
        <f t="shared" si="16"/>
        <v>2.052854099476086</v>
      </c>
      <c r="J137" s="130">
        <f t="shared" si="17"/>
        <v>2.2493697418401277</v>
      </c>
    </row>
    <row r="138" spans="2:10" x14ac:dyDescent="0.25">
      <c r="B138" s="12">
        <v>44438</v>
      </c>
      <c r="C138" s="18">
        <v>3.4262419999999998</v>
      </c>
      <c r="D138">
        <v>1830.9</v>
      </c>
      <c r="E138" s="126">
        <f t="shared" si="12"/>
        <v>-8.5937422883084924E-2</v>
      </c>
      <c r="F138" s="126">
        <f t="shared" si="13"/>
        <v>7.8718485082023282E-3</v>
      </c>
      <c r="G138" s="130">
        <f t="shared" si="14"/>
        <v>0.64416766322986185</v>
      </c>
      <c r="H138" s="130">
        <f t="shared" si="15"/>
        <v>0.60947041060734675</v>
      </c>
      <c r="I138" s="18">
        <f t="shared" si="16"/>
        <v>1.9371523968529005</v>
      </c>
      <c r="J138" s="130">
        <f t="shared" si="17"/>
        <v>2.2248607593628735</v>
      </c>
    </row>
    <row r="139" spans="2:10" x14ac:dyDescent="0.25">
      <c r="B139" s="12">
        <v>44431</v>
      </c>
      <c r="C139" s="18">
        <v>3.748367</v>
      </c>
      <c r="D139">
        <v>1816.6</v>
      </c>
      <c r="E139" s="126">
        <f t="shared" si="12"/>
        <v>7.2625795841606777E-2</v>
      </c>
      <c r="F139" s="126">
        <f t="shared" si="13"/>
        <v>1.9988770353733809E-2</v>
      </c>
      <c r="G139" s="130">
        <f t="shared" si="14"/>
        <v>0.72034759173932905</v>
      </c>
      <c r="H139" s="130">
        <f t="shared" si="15"/>
        <v>0.63115345806813161</v>
      </c>
      <c r="I139" s="18">
        <f t="shared" si="16"/>
        <v>2.0975519315212412</v>
      </c>
      <c r="J139" s="130">
        <f t="shared" si="17"/>
        <v>2.3369518061758661</v>
      </c>
    </row>
    <row r="140" spans="2:10" x14ac:dyDescent="0.25">
      <c r="B140" s="12">
        <v>44424</v>
      </c>
      <c r="C140" s="18">
        <v>3.4945710000000001</v>
      </c>
      <c r="D140">
        <v>1781</v>
      </c>
      <c r="E140" s="126">
        <f t="shared" si="12"/>
        <v>2.8010135416278725E-3</v>
      </c>
      <c r="F140" s="126">
        <f t="shared" si="13"/>
        <v>3.2672374943667482E-3</v>
      </c>
      <c r="G140" s="130">
        <f t="shared" si="14"/>
        <v>0.60168001683285921</v>
      </c>
      <c r="H140" s="130">
        <f t="shared" si="15"/>
        <v>0.62274983717057764</v>
      </c>
      <c r="I140" s="18">
        <f t="shared" si="16"/>
        <v>1.6062803894028133</v>
      </c>
      <c r="J140" s="130">
        <f t="shared" si="17"/>
        <v>2.3087122187395441</v>
      </c>
    </row>
    <row r="141" spans="2:10" x14ac:dyDescent="0.25">
      <c r="B141" s="12">
        <v>44417</v>
      </c>
      <c r="C141" s="18">
        <v>3.48481</v>
      </c>
      <c r="D141">
        <v>1775.2</v>
      </c>
      <c r="E141" s="126">
        <f t="shared" si="12"/>
        <v>-4.7999816419224239E-2</v>
      </c>
      <c r="F141" s="126">
        <f t="shared" si="13"/>
        <v>8.6363636363635532E-3</v>
      </c>
      <c r="G141" s="130">
        <f t="shared" si="14"/>
        <v>0.65225417231338978</v>
      </c>
      <c r="H141" s="130">
        <f t="shared" si="15"/>
        <v>0.6279885887180785</v>
      </c>
      <c r="I141" s="18">
        <f t="shared" si="16"/>
        <v>1.9758203186921519</v>
      </c>
      <c r="J141" s="130">
        <f t="shared" si="17"/>
        <v>2.2811524900197715</v>
      </c>
    </row>
    <row r="142" spans="2:10" x14ac:dyDescent="0.25">
      <c r="B142" s="12">
        <v>44410</v>
      </c>
      <c r="C142" s="18">
        <v>3.660514</v>
      </c>
      <c r="D142">
        <v>1760</v>
      </c>
      <c r="E142" s="126">
        <f t="shared" si="12"/>
        <v>-8.5365859752803641E-2</v>
      </c>
      <c r="F142" s="126">
        <f t="shared" si="13"/>
        <v>-2.9019088602008081E-2</v>
      </c>
      <c r="G142" s="130">
        <f t="shared" si="14"/>
        <v>0.6727847132279019</v>
      </c>
      <c r="H142" s="130">
        <f t="shared" si="15"/>
        <v>0.62658068397398292</v>
      </c>
      <c r="I142" s="18">
        <f t="shared" si="16"/>
        <v>2.0456449025039452</v>
      </c>
      <c r="J142" s="130">
        <f t="shared" si="17"/>
        <v>2.2418314763331906</v>
      </c>
    </row>
    <row r="143" spans="2:10" x14ac:dyDescent="0.25">
      <c r="B143" s="12">
        <v>44403</v>
      </c>
      <c r="C143" s="18">
        <v>4.0021620000000002</v>
      </c>
      <c r="D143">
        <v>1812.6</v>
      </c>
      <c r="E143" s="126">
        <f t="shared" si="12"/>
        <v>4.8593338321941459E-2</v>
      </c>
      <c r="F143" s="126">
        <f t="shared" si="13"/>
        <v>6.2173864771843945E-3</v>
      </c>
      <c r="G143" s="130">
        <f t="shared" si="14"/>
        <v>0.72774932384675339</v>
      </c>
      <c r="H143" s="130">
        <f t="shared" si="15"/>
        <v>0.56215869931926088</v>
      </c>
      <c r="I143" s="18">
        <f t="shared" si="16"/>
        <v>2.4916423025513628</v>
      </c>
      <c r="J143" s="130">
        <f t="shared" si="17"/>
        <v>1.9882329609137603</v>
      </c>
    </row>
    <row r="144" spans="2:10" x14ac:dyDescent="0.25">
      <c r="B144" s="12">
        <v>44396</v>
      </c>
      <c r="C144" s="18">
        <v>3.8166959999999999</v>
      </c>
      <c r="D144">
        <v>1801.4</v>
      </c>
      <c r="E144" s="126">
        <f t="shared" si="12"/>
        <v>-3.2178261758183058E-2</v>
      </c>
      <c r="F144" s="126">
        <f t="shared" si="13"/>
        <v>-7.2196197299531084E-3</v>
      </c>
      <c r="G144" s="130">
        <f t="shared" si="14"/>
        <v>0.73641915933921775</v>
      </c>
      <c r="H144" s="130">
        <f t="shared" si="15"/>
        <v>0.58165348187291233</v>
      </c>
      <c r="I144" s="18">
        <f t="shared" si="16"/>
        <v>2.4867636982582901</v>
      </c>
      <c r="J144" s="130">
        <f t="shared" si="17"/>
        <v>1.9840775877856249</v>
      </c>
    </row>
    <row r="145" spans="2:10" x14ac:dyDescent="0.25">
      <c r="B145" s="12">
        <v>44389</v>
      </c>
      <c r="C145" s="18">
        <v>3.943594</v>
      </c>
      <c r="D145">
        <v>1814.5</v>
      </c>
      <c r="E145" s="126">
        <f t="shared" si="12"/>
        <v>5.759157529786707E-2</v>
      </c>
      <c r="F145" s="126">
        <f t="shared" si="13"/>
        <v>2.4861878453039665E-3</v>
      </c>
      <c r="G145" s="130">
        <f t="shared" si="14"/>
        <v>0.71800334841416347</v>
      </c>
      <c r="H145" s="130">
        <f t="shared" si="15"/>
        <v>0.57585549737047226</v>
      </c>
      <c r="I145" s="18">
        <f t="shared" si="16"/>
        <v>2.4641395098145944</v>
      </c>
      <c r="J145" s="130">
        <f t="shared" si="17"/>
        <v>2.0004117647549031</v>
      </c>
    </row>
    <row r="146" spans="2:10" x14ac:dyDescent="0.25">
      <c r="B146" s="12">
        <v>44382</v>
      </c>
      <c r="C146" s="18">
        <v>3.728844</v>
      </c>
      <c r="D146">
        <v>1810</v>
      </c>
      <c r="E146" s="126">
        <f t="shared" si="12"/>
        <v>-1.036256641318245E-2</v>
      </c>
      <c r="F146" s="126">
        <f t="shared" si="13"/>
        <v>1.537080668686186E-2</v>
      </c>
      <c r="G146" s="130">
        <f t="shared" si="14"/>
        <v>0.70212392033776638</v>
      </c>
      <c r="H146" s="130">
        <f t="shared" si="15"/>
        <v>0.53285213151327382</v>
      </c>
      <c r="I146" s="18">
        <f t="shared" si="16"/>
        <v>2.267157274186129</v>
      </c>
      <c r="J146" s="130">
        <f t="shared" si="17"/>
        <v>2.0755965550984774</v>
      </c>
    </row>
    <row r="147" spans="2:10" x14ac:dyDescent="0.25">
      <c r="B147" s="12">
        <v>44375</v>
      </c>
      <c r="C147" s="18">
        <v>3.7678889999999998</v>
      </c>
      <c r="D147">
        <v>1782.6</v>
      </c>
      <c r="E147" s="126">
        <f t="shared" si="12"/>
        <v>7.8328681419941315E-3</v>
      </c>
      <c r="F147" s="126">
        <f t="shared" si="13"/>
        <v>3.3772374197906796E-3</v>
      </c>
      <c r="G147" s="130">
        <f t="shared" si="14"/>
        <v>0.71024977472696182</v>
      </c>
      <c r="H147" s="130">
        <f t="shared" si="15"/>
        <v>0.51293731634170114</v>
      </c>
      <c r="I147" s="18">
        <f t="shared" si="16"/>
        <v>2.319064783616581</v>
      </c>
      <c r="J147" s="130">
        <f t="shared" si="17"/>
        <v>2.1565869723374549</v>
      </c>
    </row>
    <row r="148" spans="2:10" x14ac:dyDescent="0.25">
      <c r="B148" s="12">
        <v>44368</v>
      </c>
      <c r="C148" s="18">
        <v>3.7386050000000002</v>
      </c>
      <c r="D148">
        <v>1776.6</v>
      </c>
      <c r="E148" s="126">
        <f t="shared" si="12"/>
        <v>-6.1274682120402546E-2</v>
      </c>
      <c r="F148" s="126">
        <f t="shared" si="13"/>
        <v>4.9210928219920458E-3</v>
      </c>
      <c r="G148" s="130">
        <f t="shared" si="14"/>
        <v>0.61131454450835288</v>
      </c>
      <c r="H148" s="130">
        <f t="shared" si="15"/>
        <v>0.51846057909077325</v>
      </c>
      <c r="I148" s="18">
        <f t="shared" si="16"/>
        <v>2.1912510438483599</v>
      </c>
      <c r="J148" s="130">
        <f t="shared" si="17"/>
        <v>2.190569924159234</v>
      </c>
    </row>
    <row r="149" spans="2:10" x14ac:dyDescent="0.25">
      <c r="B149" s="12">
        <v>44361</v>
      </c>
      <c r="C149" s="18">
        <v>3.98264</v>
      </c>
      <c r="D149">
        <v>1767.9</v>
      </c>
      <c r="E149" s="126">
        <f t="shared" si="12"/>
        <v>-0.12068948767970866</v>
      </c>
      <c r="F149" s="126">
        <f t="shared" si="13"/>
        <v>-5.8325343560242882E-2</v>
      </c>
      <c r="G149" s="130">
        <f t="shared" si="14"/>
        <v>0.63628684120567791</v>
      </c>
      <c r="H149" s="130">
        <f t="shared" si="15"/>
        <v>0.52549424404500922</v>
      </c>
      <c r="I149" s="18">
        <f t="shared" si="16"/>
        <v>2.2359438124199662</v>
      </c>
      <c r="J149" s="130">
        <f t="shared" si="17"/>
        <v>2.2092105523327046</v>
      </c>
    </row>
    <row r="150" spans="2:10" x14ac:dyDescent="0.25">
      <c r="B150" s="12">
        <v>44354</v>
      </c>
      <c r="C150" s="18">
        <v>4.5292760000000003</v>
      </c>
      <c r="D150">
        <v>1877.4</v>
      </c>
      <c r="E150" s="126">
        <f t="shared" si="12"/>
        <v>-9.0196251732519106E-2</v>
      </c>
      <c r="F150" s="126">
        <f t="shared" si="13"/>
        <v>-6.5615409037992345E-3</v>
      </c>
      <c r="G150" s="130">
        <f t="shared" si="14"/>
        <v>0.53068776253349992</v>
      </c>
      <c r="H150" s="130">
        <f t="shared" si="15"/>
        <v>0.48623651922980521</v>
      </c>
      <c r="I150" s="18">
        <f t="shared" si="16"/>
        <v>2.8047250059260431</v>
      </c>
      <c r="J150" s="130">
        <f t="shared" si="17"/>
        <v>2.1166962257194393</v>
      </c>
    </row>
    <row r="151" spans="2:10" x14ac:dyDescent="0.25">
      <c r="B151" s="12">
        <v>44347</v>
      </c>
      <c r="C151" s="18">
        <v>4.9782999999999999</v>
      </c>
      <c r="D151">
        <v>1889.8</v>
      </c>
      <c r="E151" s="126">
        <f t="shared" si="12"/>
        <v>-1.1627664578000574E-2</v>
      </c>
      <c r="F151" s="126">
        <f t="shared" si="13"/>
        <v>-6.6754270696451901E-3</v>
      </c>
      <c r="G151" s="130">
        <f t="shared" si="14"/>
        <v>0.45959754510563683</v>
      </c>
      <c r="H151" s="130">
        <f t="shared" si="15"/>
        <v>0.49324557711824896</v>
      </c>
      <c r="I151" s="18">
        <f t="shared" si="16"/>
        <v>2.3053396051349568</v>
      </c>
      <c r="J151" s="130">
        <f t="shared" si="17"/>
        <v>2.0780029715415846</v>
      </c>
    </row>
    <row r="152" spans="2:10" x14ac:dyDescent="0.25">
      <c r="B152" s="12">
        <v>44340</v>
      </c>
      <c r="C152" s="18">
        <v>5.036867</v>
      </c>
      <c r="D152">
        <v>1902.5</v>
      </c>
      <c r="E152" s="126">
        <f t="shared" si="12"/>
        <v>-5.8394187874855175E-2</v>
      </c>
      <c r="F152" s="126">
        <f t="shared" si="13"/>
        <v>1.3747535567751878E-2</v>
      </c>
      <c r="G152" s="130">
        <f t="shared" si="14"/>
        <v>8.5119504248419464E-2</v>
      </c>
      <c r="H152" s="130">
        <f t="shared" si="15"/>
        <v>0.49012241386296446</v>
      </c>
      <c r="I152" s="18">
        <f t="shared" si="16"/>
        <v>0.43614862804014071</v>
      </c>
      <c r="J152" s="130">
        <f t="shared" si="17"/>
        <v>2.0776037441813879</v>
      </c>
    </row>
    <row r="153" spans="2:10" x14ac:dyDescent="0.25">
      <c r="B153" s="12">
        <v>44333</v>
      </c>
      <c r="C153" s="18">
        <v>5.3492309999999996</v>
      </c>
      <c r="D153">
        <v>1876.7</v>
      </c>
      <c r="E153" s="126">
        <f t="shared" si="12"/>
        <v>9.819635863749876E-2</v>
      </c>
      <c r="F153" s="126">
        <f t="shared" si="13"/>
        <v>2.1111050655639563E-2</v>
      </c>
      <c r="G153" s="130">
        <f t="shared" si="14"/>
        <v>0.2326877695256146</v>
      </c>
      <c r="H153" s="130">
        <f t="shared" si="15"/>
        <v>0.506874715639277</v>
      </c>
      <c r="I153" s="18">
        <f t="shared" si="16"/>
        <v>0.95737455476194788</v>
      </c>
      <c r="J153" s="130">
        <f t="shared" si="17"/>
        <v>2.1578830848840238</v>
      </c>
    </row>
    <row r="154" spans="2:10" x14ac:dyDescent="0.25">
      <c r="B154" s="12">
        <v>44326</v>
      </c>
      <c r="C154" s="18">
        <v>4.8709239999999996</v>
      </c>
      <c r="D154">
        <v>1837.9</v>
      </c>
      <c r="E154" s="126">
        <f t="shared" si="12"/>
        <v>-3.6679528280057716E-2</v>
      </c>
      <c r="F154" s="126">
        <f t="shared" si="13"/>
        <v>3.7136147670799868E-3</v>
      </c>
      <c r="G154" s="130">
        <f t="shared" si="14"/>
        <v>0.28829058704574578</v>
      </c>
      <c r="H154" s="130">
        <f t="shared" si="15"/>
        <v>0.50580497985611061</v>
      </c>
      <c r="I154" s="18">
        <f t="shared" si="16"/>
        <v>1.1437517968903854</v>
      </c>
      <c r="J154" s="130">
        <f t="shared" si="17"/>
        <v>2.1378652906769338</v>
      </c>
    </row>
    <row r="155" spans="2:10" x14ac:dyDescent="0.25">
      <c r="B155" s="12">
        <v>44319</v>
      </c>
      <c r="C155" s="18">
        <v>5.0563900000000004</v>
      </c>
      <c r="D155">
        <v>1831.1</v>
      </c>
      <c r="E155" s="126">
        <f t="shared" si="12"/>
        <v>0.14096897710859335</v>
      </c>
      <c r="F155" s="126">
        <f t="shared" si="13"/>
        <v>3.6100265942397902E-2</v>
      </c>
      <c r="G155" s="130">
        <f t="shared" si="14"/>
        <v>0.27558436075554649</v>
      </c>
      <c r="H155" s="130">
        <f t="shared" si="15"/>
        <v>0.4977483295649901</v>
      </c>
      <c r="I155" s="18">
        <f t="shared" si="16"/>
        <v>1.0985266502454551</v>
      </c>
      <c r="J155" s="130">
        <f t="shared" si="17"/>
        <v>2.1126789137007931</v>
      </c>
    </row>
    <row r="156" spans="2:10" x14ac:dyDescent="0.25">
      <c r="B156" s="12">
        <v>44312</v>
      </c>
      <c r="C156" s="18">
        <v>4.4316630000000004</v>
      </c>
      <c r="D156">
        <v>1767.3</v>
      </c>
      <c r="E156" s="126">
        <f t="shared" si="12"/>
        <v>-5.2192004742822262E-2</v>
      </c>
      <c r="F156" s="126">
        <f t="shared" si="13"/>
        <v>-5.4586381541924522E-3</v>
      </c>
      <c r="G156" s="130">
        <f t="shared" si="14"/>
        <v>1.593457114311932E-2</v>
      </c>
      <c r="H156" s="130">
        <f t="shared" si="15"/>
        <v>0.46958951472566901</v>
      </c>
      <c r="I156" s="18">
        <f t="shared" si="16"/>
        <v>6.4443340692714415E-2</v>
      </c>
      <c r="J156" s="130">
        <f t="shared" si="17"/>
        <v>1.9903482355227116</v>
      </c>
    </row>
    <row r="157" spans="2:10" x14ac:dyDescent="0.25">
      <c r="B157" s="12">
        <v>44305</v>
      </c>
      <c r="C157" s="18">
        <v>4.6756970000000004</v>
      </c>
      <c r="D157">
        <v>1777</v>
      </c>
      <c r="E157" s="126">
        <f t="shared" si="12"/>
        <v>3.2151756449379842E-2</v>
      </c>
      <c r="F157" s="126">
        <f t="shared" si="13"/>
        <v>-1.1242270938729426E-3</v>
      </c>
      <c r="G157" s="130">
        <f t="shared" si="14"/>
        <v>4.5503221639719826E-3</v>
      </c>
      <c r="H157" s="130">
        <f t="shared" si="15"/>
        <v>0.46881988490231186</v>
      </c>
      <c r="I157" s="18">
        <f t="shared" si="16"/>
        <v>1.770956795443758E-2</v>
      </c>
      <c r="J157" s="130">
        <f t="shared" si="17"/>
        <v>2.2194002666168933</v>
      </c>
    </row>
    <row r="158" spans="2:10" x14ac:dyDescent="0.25">
      <c r="B158" s="12">
        <v>44298</v>
      </c>
      <c r="C158" s="18">
        <v>4.5300479999999999</v>
      </c>
      <c r="D158">
        <v>1779</v>
      </c>
      <c r="E158" s="126">
        <f t="shared" si="12"/>
        <v>-3.278689574642113E-2</v>
      </c>
      <c r="F158" s="126">
        <f t="shared" si="13"/>
        <v>2.0478403028738601E-2</v>
      </c>
      <c r="G158" s="130">
        <f t="shared" si="14"/>
        <v>3.9254622085825877E-2</v>
      </c>
      <c r="H158" s="130">
        <f t="shared" si="15"/>
        <v>0.45551204434645431</v>
      </c>
      <c r="I158" s="18">
        <f t="shared" si="16"/>
        <v>0.14581888327280773</v>
      </c>
      <c r="J158" s="130">
        <f t="shared" si="17"/>
        <v>2.1235189188774855</v>
      </c>
    </row>
    <row r="159" spans="2:10" x14ac:dyDescent="0.25">
      <c r="B159" s="12">
        <v>44291</v>
      </c>
      <c r="C159" s="18">
        <v>4.6836089999999997</v>
      </c>
      <c r="D159">
        <v>1743.3</v>
      </c>
      <c r="E159" s="126">
        <f t="shared" si="12"/>
        <v>2.0532681559224386E-3</v>
      </c>
      <c r="F159" s="126">
        <f t="shared" si="13"/>
        <v>9.7306689834926186E-3</v>
      </c>
      <c r="G159" s="130">
        <f t="shared" si="14"/>
        <v>0.12897883642271052</v>
      </c>
      <c r="H159" s="130">
        <f t="shared" si="15"/>
        <v>0.52936260499778642</v>
      </c>
      <c r="I159" s="18">
        <f t="shared" si="16"/>
        <v>0.54335796820753646</v>
      </c>
      <c r="J159" s="130">
        <f t="shared" si="17"/>
        <v>2.4358581476769499</v>
      </c>
    </row>
    <row r="160" spans="2:10" x14ac:dyDescent="0.25">
      <c r="B160" s="12">
        <v>44284</v>
      </c>
      <c r="C160" s="18">
        <v>4.6740120000000003</v>
      </c>
      <c r="D160">
        <v>1726.5</v>
      </c>
      <c r="E160" s="126">
        <f t="shared" si="12"/>
        <v>0.10681809086446448</v>
      </c>
      <c r="F160" s="126">
        <f t="shared" si="13"/>
        <v>-3.2906130931763533E-3</v>
      </c>
      <c r="G160" s="130">
        <f t="shared" si="14"/>
        <v>0.20947990591380014</v>
      </c>
      <c r="H160" s="130">
        <f t="shared" si="15"/>
        <v>0.51886274957252831</v>
      </c>
      <c r="I160" s="18">
        <f t="shared" si="16"/>
        <v>0.83037754530991259</v>
      </c>
      <c r="J160" s="130">
        <f t="shared" si="17"/>
        <v>2.4237612377205426</v>
      </c>
    </row>
    <row r="161" spans="2:10" x14ac:dyDescent="0.25">
      <c r="B161" s="12">
        <v>44277</v>
      </c>
      <c r="C161" s="18">
        <v>4.2229270000000003</v>
      </c>
      <c r="D161">
        <v>1732.2</v>
      </c>
      <c r="E161" s="126">
        <f t="shared" si="12"/>
        <v>-3.0836813323504519E-2</v>
      </c>
      <c r="F161" s="126">
        <f t="shared" si="13"/>
        <v>-5.2831055472608579E-3</v>
      </c>
      <c r="G161" s="130">
        <f t="shared" si="14"/>
        <v>0.17662681730068427</v>
      </c>
      <c r="H161" s="130">
        <f t="shared" si="15"/>
        <v>0.57101415722991655</v>
      </c>
      <c r="I161" s="18">
        <f t="shared" si="16"/>
        <v>0.59633346669504528</v>
      </c>
      <c r="J161" s="130">
        <f t="shared" si="17"/>
        <v>2.4145949569435552</v>
      </c>
    </row>
    <row r="162" spans="2:10" x14ac:dyDescent="0.25">
      <c r="B162" s="12">
        <v>44270</v>
      </c>
      <c r="C162" s="18">
        <v>4.3572920000000002</v>
      </c>
      <c r="D162">
        <v>1741.4</v>
      </c>
      <c r="E162" s="126">
        <f t="shared" si="12"/>
        <v>4.3678003439092228E-2</v>
      </c>
      <c r="F162" s="126">
        <f t="shared" si="13"/>
        <v>1.2736260540854971E-2</v>
      </c>
      <c r="G162" s="130">
        <f t="shared" si="14"/>
        <v>0.18064024223317138</v>
      </c>
      <c r="H162" s="130">
        <f t="shared" si="15"/>
        <v>0.57773579567596756</v>
      </c>
      <c r="I162" s="18">
        <f t="shared" si="16"/>
        <v>0.60294520505703675</v>
      </c>
      <c r="J162" s="130">
        <f t="shared" si="17"/>
        <v>2.5212342352817703</v>
      </c>
    </row>
    <row r="163" spans="2:10" x14ac:dyDescent="0.25">
      <c r="B163" s="12">
        <v>44263</v>
      </c>
      <c r="C163" s="18">
        <v>4.1749390000000002</v>
      </c>
      <c r="D163">
        <v>1719.5</v>
      </c>
      <c r="E163" s="126">
        <f t="shared" si="12"/>
        <v>4.6191499329963914E-3</v>
      </c>
      <c r="F163" s="126">
        <f t="shared" si="13"/>
        <v>1.2661955241460632E-2</v>
      </c>
      <c r="G163" s="130">
        <f t="shared" si="14"/>
        <v>0.39466702847692986</v>
      </c>
      <c r="H163" s="130">
        <f t="shared" si="15"/>
        <v>0.65537555279936899</v>
      </c>
      <c r="I163" s="18">
        <f t="shared" si="16"/>
        <v>1.5331639167879925</v>
      </c>
      <c r="J163" s="130">
        <f t="shared" si="17"/>
        <v>2.8346355496594113</v>
      </c>
    </row>
    <row r="164" spans="2:10" x14ac:dyDescent="0.25">
      <c r="B164" s="12">
        <v>44256</v>
      </c>
      <c r="C164" s="18">
        <v>4.1557430000000002</v>
      </c>
      <c r="D164">
        <v>1698</v>
      </c>
      <c r="E164" s="126">
        <f t="shared" si="12"/>
        <v>0.14248015450278029</v>
      </c>
      <c r="F164" s="126">
        <f t="shared" si="13"/>
        <v>-1.7417973496904104E-2</v>
      </c>
      <c r="G164" s="130">
        <f t="shared" si="14"/>
        <v>0.37581453676168169</v>
      </c>
      <c r="H164" s="130">
        <f t="shared" si="15"/>
        <v>0.66694958275234739</v>
      </c>
      <c r="I164" s="18">
        <f t="shared" si="16"/>
        <v>1.5449135830420297</v>
      </c>
      <c r="J164" s="130">
        <f t="shared" si="17"/>
        <v>2.7959469565864921</v>
      </c>
    </row>
    <row r="165" spans="2:10" x14ac:dyDescent="0.25">
      <c r="B165" s="12">
        <v>44249</v>
      </c>
      <c r="C165" s="18">
        <v>3.6374749999999998</v>
      </c>
      <c r="D165">
        <v>1728.1</v>
      </c>
      <c r="E165" s="126">
        <f t="shared" si="12"/>
        <v>-1.8134737403560641E-2</v>
      </c>
      <c r="F165" s="126">
        <f t="shared" si="13"/>
        <v>-2.6861133010474214E-2</v>
      </c>
      <c r="G165" s="130">
        <f t="shared" si="14"/>
        <v>0.61650642237708098</v>
      </c>
      <c r="H165" s="130">
        <f t="shared" si="15"/>
        <v>0.70140473290685601</v>
      </c>
      <c r="I165" s="18">
        <f t="shared" si="16"/>
        <v>1.813361987740618</v>
      </c>
      <c r="J165" s="130">
        <f t="shared" si="17"/>
        <v>2.9063608919196806</v>
      </c>
    </row>
    <row r="166" spans="2:10" x14ac:dyDescent="0.25">
      <c r="B166" s="12">
        <v>44242</v>
      </c>
      <c r="C166" s="18">
        <v>3.7046579999999998</v>
      </c>
      <c r="D166">
        <v>1775.8</v>
      </c>
      <c r="E166" s="126">
        <f t="shared" si="12"/>
        <v>-6.5375277007471699E-2</v>
      </c>
      <c r="F166" s="126">
        <f t="shared" si="13"/>
        <v>-2.5142731664470785E-2</v>
      </c>
      <c r="G166" s="130">
        <f t="shared" si="14"/>
        <v>0.70399575468947728</v>
      </c>
      <c r="H166" s="130">
        <f t="shared" si="15"/>
        <v>0.71001831899522194</v>
      </c>
      <c r="I166" s="18">
        <f t="shared" si="16"/>
        <v>1.9357831736977138</v>
      </c>
      <c r="J166" s="130">
        <f t="shared" si="17"/>
        <v>3.0763185793133849</v>
      </c>
    </row>
    <row r="167" spans="2:10" x14ac:dyDescent="0.25">
      <c r="B167" s="12">
        <v>44235</v>
      </c>
      <c r="C167" s="18">
        <v>3.9637920000000002</v>
      </c>
      <c r="D167">
        <v>1821.6</v>
      </c>
      <c r="E167" s="126">
        <f t="shared" si="12"/>
        <v>-4.3981567460480098E-2</v>
      </c>
      <c r="F167" s="126">
        <f t="shared" si="13"/>
        <v>5.9086642001213718E-3</v>
      </c>
      <c r="G167" s="130">
        <f t="shared" si="14"/>
        <v>0.68236311280083739</v>
      </c>
      <c r="H167" s="130">
        <f t="shared" si="15"/>
        <v>0.70805971777350485</v>
      </c>
      <c r="I167" s="18">
        <f t="shared" si="16"/>
        <v>1.8991379572628977</v>
      </c>
      <c r="J167" s="130">
        <f t="shared" si="17"/>
        <v>3.0819449789282802</v>
      </c>
    </row>
    <row r="168" spans="2:10" x14ac:dyDescent="0.25">
      <c r="B168" s="12">
        <v>44228</v>
      </c>
      <c r="C168" s="18">
        <v>4.1461459999999999</v>
      </c>
      <c r="D168">
        <v>1810.9</v>
      </c>
      <c r="E168" s="126">
        <f t="shared" si="12"/>
        <v>-2.9213418954350368E-2</v>
      </c>
      <c r="F168" s="126">
        <f t="shared" si="13"/>
        <v>-1.9704433497536922E-2</v>
      </c>
      <c r="G168" s="130">
        <f t="shared" si="14"/>
        <v>0.74967771040169195</v>
      </c>
      <c r="H168" s="130">
        <f t="shared" si="15"/>
        <v>0.71003616811605685</v>
      </c>
      <c r="I168" s="18">
        <f t="shared" si="16"/>
        <v>2.4567454838909724</v>
      </c>
      <c r="J168" s="130">
        <f t="shared" si="17"/>
        <v>3.1062810437636772</v>
      </c>
    </row>
    <row r="169" spans="2:10" x14ac:dyDescent="0.25">
      <c r="B169" s="12">
        <v>44221</v>
      </c>
      <c r="C169" s="18">
        <v>4.2709140000000003</v>
      </c>
      <c r="D169">
        <v>1847.3</v>
      </c>
      <c r="E169" s="126">
        <f t="shared" si="12"/>
        <v>9.0702379951066447E-3</v>
      </c>
      <c r="F169" s="126">
        <f t="shared" si="13"/>
        <v>-4.5265937382120702E-3</v>
      </c>
      <c r="G169" s="130">
        <f t="shared" si="14"/>
        <v>0.81573922881156891</v>
      </c>
      <c r="H169" s="130">
        <f t="shared" si="15"/>
        <v>0.7047043069980149</v>
      </c>
      <c r="I169" s="18">
        <f t="shared" si="16"/>
        <v>3.0228436623709385</v>
      </c>
      <c r="J169" s="130">
        <f t="shared" si="17"/>
        <v>3.1098863551892091</v>
      </c>
    </row>
    <row r="170" spans="2:10" x14ac:dyDescent="0.25">
      <c r="B170" s="12">
        <v>44214</v>
      </c>
      <c r="C170" s="18">
        <v>4.2325239999999997</v>
      </c>
      <c r="D170">
        <v>1855.7</v>
      </c>
      <c r="E170" s="126">
        <f t="shared" si="12"/>
        <v>3.521116598235885E-2</v>
      </c>
      <c r="F170" s="126">
        <f t="shared" si="13"/>
        <v>1.4431749849669329E-2</v>
      </c>
      <c r="G170" s="130">
        <f t="shared" si="14"/>
        <v>0.82174808811758415</v>
      </c>
      <c r="H170" s="130">
        <f t="shared" si="15"/>
        <v>0.70511984591266608</v>
      </c>
      <c r="I170" s="18">
        <f t="shared" si="16"/>
        <v>3.0799813751435523</v>
      </c>
      <c r="J170" s="130">
        <f t="shared" si="17"/>
        <v>3.1137987744596747</v>
      </c>
    </row>
    <row r="171" spans="2:10" x14ac:dyDescent="0.25">
      <c r="B171" s="12">
        <v>44207</v>
      </c>
      <c r="C171" s="18">
        <v>4.0885610000000003</v>
      </c>
      <c r="D171">
        <v>1829.3</v>
      </c>
      <c r="E171" s="126">
        <f t="shared" si="12"/>
        <v>-5.752199639611566E-2</v>
      </c>
      <c r="F171" s="126">
        <f t="shared" si="13"/>
        <v>-2.6170873998145883E-3</v>
      </c>
      <c r="G171" s="130">
        <f t="shared" si="14"/>
        <v>0.80312555084637438</v>
      </c>
      <c r="H171" s="130">
        <f t="shared" si="15"/>
        <v>0.70464776264833695</v>
      </c>
      <c r="I171" s="18">
        <f t="shared" si="16"/>
        <v>3.0635751989481737</v>
      </c>
      <c r="J171" s="130">
        <f t="shared" si="17"/>
        <v>3.1185314970118951</v>
      </c>
    </row>
    <row r="172" spans="2:10" x14ac:dyDescent="0.25">
      <c r="B172" s="12">
        <v>44200</v>
      </c>
      <c r="C172" s="18">
        <v>4.3380970000000003</v>
      </c>
      <c r="D172">
        <v>1834.1</v>
      </c>
      <c r="E172" s="126">
        <f t="shared" si="12"/>
        <v>-3.4187828678814869E-2</v>
      </c>
      <c r="F172" s="126">
        <f t="shared" si="13"/>
        <v>-3.1165812688183414E-2</v>
      </c>
      <c r="G172" s="130">
        <f t="shared" si="14"/>
        <v>0.81076722249827038</v>
      </c>
      <c r="H172" s="130">
        <f t="shared" si="15"/>
        <v>0.70444699949324407</v>
      </c>
      <c r="I172" s="18">
        <f t="shared" si="16"/>
        <v>3.0760780764812168</v>
      </c>
      <c r="J172" s="130">
        <f t="shared" si="17"/>
        <v>3.111681417673529</v>
      </c>
    </row>
    <row r="173" spans="2:10" x14ac:dyDescent="0.25">
      <c r="B173" s="12">
        <v>44193</v>
      </c>
      <c r="C173" s="18">
        <v>4.491657</v>
      </c>
      <c r="D173">
        <v>1893.1</v>
      </c>
      <c r="E173" s="126">
        <f t="shared" si="12"/>
        <v>-1.8868134719779439E-2</v>
      </c>
      <c r="F173" s="126">
        <f t="shared" si="13"/>
        <v>7.021650087770448E-3</v>
      </c>
      <c r="G173" s="130">
        <f t="shared" si="14"/>
        <v>0.81720768394713261</v>
      </c>
      <c r="H173" s="130">
        <f t="shared" si="15"/>
        <v>0.7059321821190192</v>
      </c>
      <c r="I173" s="18">
        <f t="shared" si="16"/>
        <v>3.5423091104945326</v>
      </c>
      <c r="J173" s="130">
        <f t="shared" si="17"/>
        <v>3.1426148376625203</v>
      </c>
    </row>
    <row r="174" spans="2:10" x14ac:dyDescent="0.25">
      <c r="B174" s="12">
        <v>44186</v>
      </c>
      <c r="C174" s="18">
        <v>4.578036</v>
      </c>
      <c r="D174">
        <v>1879.9</v>
      </c>
      <c r="E174" s="126">
        <f t="shared" si="12"/>
        <v>-2.0921459732838876E-3</v>
      </c>
      <c r="F174" s="126">
        <f t="shared" si="13"/>
        <v>-3.0757808771277872E-3</v>
      </c>
      <c r="G174" s="130">
        <f t="shared" si="14"/>
        <v>0.81446923752913325</v>
      </c>
      <c r="H174" s="130">
        <f t="shared" si="15"/>
        <v>0.70982764747791482</v>
      </c>
      <c r="I174" s="18">
        <f t="shared" si="16"/>
        <v>3.4282893106637844</v>
      </c>
      <c r="J174" s="130">
        <f t="shared" si="17"/>
        <v>3.166451049965747</v>
      </c>
    </row>
    <row r="175" spans="2:10" x14ac:dyDescent="0.25">
      <c r="B175" s="12">
        <v>44179</v>
      </c>
      <c r="C175" s="18">
        <v>4.5876340000000004</v>
      </c>
      <c r="D175">
        <v>1885.7</v>
      </c>
      <c r="E175" s="126">
        <f t="shared" si="12"/>
        <v>0.15458940602357196</v>
      </c>
      <c r="F175" s="126">
        <f t="shared" si="13"/>
        <v>2.4948363952603581E-2</v>
      </c>
      <c r="G175" s="130">
        <f t="shared" si="14"/>
        <v>0.79236457019088447</v>
      </c>
      <c r="H175" s="130">
        <f t="shared" si="15"/>
        <v>0.70994441428686283</v>
      </c>
      <c r="I175" s="18">
        <f t="shared" si="16"/>
        <v>2.972431111554434</v>
      </c>
      <c r="J175" s="130">
        <f t="shared" si="17"/>
        <v>3.1691198803735592</v>
      </c>
    </row>
    <row r="176" spans="2:10" x14ac:dyDescent="0.25">
      <c r="B176" s="12">
        <v>44172</v>
      </c>
      <c r="C176" s="18">
        <v>3.9733900000000002</v>
      </c>
      <c r="D176">
        <v>1839.8</v>
      </c>
      <c r="E176" s="126">
        <f t="shared" si="12"/>
        <v>-4.3879758685751225E-2</v>
      </c>
      <c r="F176" s="126">
        <f t="shared" si="13"/>
        <v>2.1242987090799303E-3</v>
      </c>
      <c r="G176" s="130">
        <f t="shared" si="14"/>
        <v>0.73811931500600669</v>
      </c>
      <c r="H176" s="130">
        <f t="shared" si="15"/>
        <v>0.70717799522049873</v>
      </c>
      <c r="I176" s="18">
        <f t="shared" si="16"/>
        <v>2.5971590814744423</v>
      </c>
      <c r="J176" s="130">
        <f t="shared" si="17"/>
        <v>3.1381702100404931</v>
      </c>
    </row>
    <row r="177" spans="2:10" x14ac:dyDescent="0.25">
      <c r="B177" s="12">
        <v>44165</v>
      </c>
      <c r="C177" s="18">
        <v>4.1557430000000002</v>
      </c>
      <c r="D177">
        <v>1835.9</v>
      </c>
      <c r="E177" s="126">
        <f t="shared" si="12"/>
        <v>2.1226407559901794E-2</v>
      </c>
      <c r="F177" s="126">
        <f t="shared" si="13"/>
        <v>3.0304730905213573E-2</v>
      </c>
      <c r="G177" s="130">
        <f t="shared" si="14"/>
        <v>0.74725315502613621</v>
      </c>
      <c r="H177" s="130">
        <f t="shared" si="15"/>
        <v>0.70770289767366357</v>
      </c>
      <c r="I177" s="18">
        <f t="shared" si="16"/>
        <v>2.6224502497541859</v>
      </c>
      <c r="J177" s="130">
        <f t="shared" si="17"/>
        <v>3.1330464375685914</v>
      </c>
    </row>
    <row r="178" spans="2:10" x14ac:dyDescent="0.25">
      <c r="B178" s="12">
        <v>44158</v>
      </c>
      <c r="C178" s="18">
        <v>4.0693650000000003</v>
      </c>
      <c r="D178">
        <v>1781.9</v>
      </c>
      <c r="E178" s="126">
        <f t="shared" si="12"/>
        <v>-9.0128861882144085E-2</v>
      </c>
      <c r="F178" s="126">
        <f t="shared" si="13"/>
        <v>-4.8435330556445444E-2</v>
      </c>
      <c r="G178" s="130">
        <f t="shared" si="14"/>
        <v>0.76513845065172714</v>
      </c>
      <c r="H178" s="130">
        <f t="shared" si="15"/>
        <v>0.71165772626481116</v>
      </c>
      <c r="I178" s="18">
        <f t="shared" si="16"/>
        <v>2.8661051916459654</v>
      </c>
      <c r="J178" s="130">
        <f t="shared" si="17"/>
        <v>3.1724199381984652</v>
      </c>
    </row>
    <row r="179" spans="2:10" x14ac:dyDescent="0.25">
      <c r="B179" s="12">
        <v>44151</v>
      </c>
      <c r="C179" s="18">
        <v>4.4724630000000003</v>
      </c>
      <c r="D179">
        <v>1872.6</v>
      </c>
      <c r="E179" s="126">
        <f t="shared" si="12"/>
        <v>-3.1184946969798566E-2</v>
      </c>
      <c r="F179" s="126">
        <f t="shared" si="13"/>
        <v>-6.9470223259268105E-3</v>
      </c>
      <c r="G179" s="130">
        <f t="shared" si="14"/>
        <v>0.78850505690722372</v>
      </c>
      <c r="H179" s="130">
        <f t="shared" si="15"/>
        <v>0.71112284047126262</v>
      </c>
      <c r="I179" s="18">
        <f t="shared" si="16"/>
        <v>3.4950656992544356</v>
      </c>
      <c r="J179" s="130">
        <f t="shared" si="17"/>
        <v>3.2452952218362294</v>
      </c>
    </row>
    <row r="180" spans="2:10" x14ac:dyDescent="0.25">
      <c r="B180" s="12">
        <v>44144</v>
      </c>
      <c r="C180" s="18">
        <v>4.6164259999999997</v>
      </c>
      <c r="D180">
        <v>1885.7</v>
      </c>
      <c r="E180" s="126">
        <f t="shared" si="12"/>
        <v>-0.17495711191578345</v>
      </c>
      <c r="F180" s="126">
        <f t="shared" si="13"/>
        <v>-3.3123109265241202E-2</v>
      </c>
      <c r="G180" s="130">
        <f t="shared" si="14"/>
        <v>0.78591836480933841</v>
      </c>
      <c r="H180" s="130">
        <f t="shared" si="15"/>
        <v>0.70986423956885691</v>
      </c>
      <c r="I180" s="18">
        <f t="shared" si="16"/>
        <v>3.4902553545087009</v>
      </c>
      <c r="J180" s="130">
        <f t="shared" si="17"/>
        <v>3.2423322348874235</v>
      </c>
    </row>
    <row r="181" spans="2:10" x14ac:dyDescent="0.25">
      <c r="B181" s="12">
        <v>44137</v>
      </c>
      <c r="C181" s="18">
        <v>5.595377</v>
      </c>
      <c r="D181">
        <v>1950.3</v>
      </c>
      <c r="E181" s="126">
        <f t="shared" si="12"/>
        <v>0.18737284878769866</v>
      </c>
      <c r="F181" s="126">
        <f t="shared" si="13"/>
        <v>3.8830297219558885E-2</v>
      </c>
      <c r="G181" s="130">
        <f t="shared" si="14"/>
        <v>0.74184601084353041</v>
      </c>
      <c r="H181" s="130">
        <f t="shared" si="15"/>
        <v>0.70566551870087946</v>
      </c>
      <c r="I181" s="18">
        <f t="shared" si="16"/>
        <v>2.9221258383498943</v>
      </c>
      <c r="J181" s="130">
        <f t="shared" si="17"/>
        <v>3.1940638618862587</v>
      </c>
    </row>
    <row r="182" spans="2:10" x14ac:dyDescent="0.25">
      <c r="B182" s="12">
        <v>44130</v>
      </c>
      <c r="C182" s="18">
        <v>4.7124009999999998</v>
      </c>
      <c r="D182">
        <v>1877.4</v>
      </c>
      <c r="E182" s="126">
        <f t="shared" si="12"/>
        <v>-7.3585130812527599E-2</v>
      </c>
      <c r="F182" s="126">
        <f t="shared" si="13"/>
        <v>-1.2933753943217607E-2</v>
      </c>
      <c r="G182" s="130">
        <f t="shared" si="14"/>
        <v>0.59632884126453711</v>
      </c>
      <c r="H182" s="130">
        <f t="shared" si="15"/>
        <v>0.69767450881779391</v>
      </c>
      <c r="I182" s="18">
        <f t="shared" si="16"/>
        <v>2.0150845992822086</v>
      </c>
      <c r="J182" s="130">
        <f t="shared" si="17"/>
        <v>3.1491881918338582</v>
      </c>
    </row>
    <row r="183" spans="2:10" x14ac:dyDescent="0.25">
      <c r="B183" s="12">
        <v>44123</v>
      </c>
      <c r="C183" s="18">
        <v>5.0867069999999996</v>
      </c>
      <c r="D183">
        <v>1902</v>
      </c>
      <c r="E183" s="126">
        <f t="shared" si="12"/>
        <v>-6.3604210360443947E-2</v>
      </c>
      <c r="F183" s="126">
        <f t="shared" si="13"/>
        <v>6.3131313131314926E-4</v>
      </c>
      <c r="G183" s="130">
        <f t="shared" si="14"/>
        <v>0.40428803290017851</v>
      </c>
      <c r="H183" s="130">
        <f t="shared" si="15"/>
        <v>0.69498595358971771</v>
      </c>
      <c r="I183" s="18">
        <f t="shared" si="16"/>
        <v>1.2571956822430959</v>
      </c>
      <c r="J183" s="130">
        <f t="shared" si="17"/>
        <v>3.1383779832381289</v>
      </c>
    </row>
    <row r="184" spans="2:10" x14ac:dyDescent="0.25">
      <c r="B184" s="12">
        <v>44116</v>
      </c>
      <c r="C184" s="18">
        <v>5.4322189999999999</v>
      </c>
      <c r="D184">
        <v>1900.8</v>
      </c>
      <c r="E184" s="126">
        <f t="shared" si="12"/>
        <v>-5.0335437300977448E-2</v>
      </c>
      <c r="F184" s="126">
        <f t="shared" si="13"/>
        <v>-9.7421203438395887E-3</v>
      </c>
      <c r="G184" s="130">
        <f t="shared" si="14"/>
        <v>0.51938670112015595</v>
      </c>
      <c r="H184" s="130">
        <f t="shared" si="15"/>
        <v>0.69387709297423417</v>
      </c>
      <c r="I184" s="18">
        <f t="shared" si="16"/>
        <v>1.4997329975548863</v>
      </c>
      <c r="J184" s="130">
        <f t="shared" si="17"/>
        <v>3.1295329106109411</v>
      </c>
    </row>
    <row r="185" spans="2:10" x14ac:dyDescent="0.25">
      <c r="B185" s="12">
        <v>44109</v>
      </c>
      <c r="C185" s="18">
        <v>5.7201449999999996</v>
      </c>
      <c r="D185">
        <v>1919.5</v>
      </c>
      <c r="E185" s="126">
        <f t="shared" si="12"/>
        <v>0.1330798230538659</v>
      </c>
      <c r="F185" s="126">
        <f t="shared" si="13"/>
        <v>1.0156825597305463E-2</v>
      </c>
      <c r="G185" s="130">
        <f t="shared" si="14"/>
        <v>0.47572970753127392</v>
      </c>
      <c r="H185" s="130">
        <f t="shared" si="15"/>
        <v>0.69478252595969925</v>
      </c>
      <c r="I185" s="18">
        <f t="shared" si="16"/>
        <v>1.4642260911393961</v>
      </c>
      <c r="J185" s="130">
        <f t="shared" si="17"/>
        <v>3.1293403703307292</v>
      </c>
    </row>
    <row r="186" spans="2:10" x14ac:dyDescent="0.25">
      <c r="B186" s="12">
        <v>44102</v>
      </c>
      <c r="C186" s="18">
        <v>5.0483159999999998</v>
      </c>
      <c r="D186">
        <v>1900.2</v>
      </c>
      <c r="E186" s="126">
        <f t="shared" si="12"/>
        <v>2.7343786566814909E-2</v>
      </c>
      <c r="F186" s="126">
        <f t="shared" si="13"/>
        <v>2.287775205899778E-2</v>
      </c>
      <c r="G186" s="130">
        <f t="shared" si="14"/>
        <v>0.36433277242943529</v>
      </c>
      <c r="H186" s="130">
        <f t="shared" si="15"/>
        <v>0.69610111869801083</v>
      </c>
      <c r="I186" s="18">
        <f t="shared" si="16"/>
        <v>1.4839633064161792</v>
      </c>
      <c r="J186" s="130">
        <f t="shared" si="17"/>
        <v>3.1183455922933798</v>
      </c>
    </row>
    <row r="187" spans="2:10" x14ac:dyDescent="0.25">
      <c r="B187" s="12">
        <v>44095</v>
      </c>
      <c r="C187" s="18">
        <v>4.9139499999999998</v>
      </c>
      <c r="D187">
        <v>1857.7</v>
      </c>
      <c r="E187" s="126">
        <f t="shared" si="12"/>
        <v>-7.4141240305374612E-2</v>
      </c>
      <c r="F187" s="126">
        <f t="shared" si="13"/>
        <v>-4.8358178372009508E-2</v>
      </c>
      <c r="G187" s="130">
        <f t="shared" si="14"/>
        <v>0.32948854911292741</v>
      </c>
      <c r="H187" s="130">
        <f t="shared" si="15"/>
        <v>0.69787745609414031</v>
      </c>
      <c r="I187" s="18">
        <f t="shared" si="16"/>
        <v>1.5885633542610584</v>
      </c>
      <c r="J187" s="130">
        <f t="shared" si="17"/>
        <v>3.1549797200279408</v>
      </c>
    </row>
    <row r="188" spans="2:10" x14ac:dyDescent="0.25">
      <c r="B188" s="12">
        <v>44088</v>
      </c>
      <c r="C188" s="18">
        <v>5.3074510000000004</v>
      </c>
      <c r="D188">
        <v>1952.1</v>
      </c>
      <c r="E188" s="126">
        <f t="shared" si="12"/>
        <v>-7.8333277763653841E-2</v>
      </c>
      <c r="F188" s="126">
        <f t="shared" si="13"/>
        <v>7.3795025286407245E-3</v>
      </c>
      <c r="G188" s="130">
        <f t="shared" si="14"/>
        <v>0.23876546967481146</v>
      </c>
      <c r="H188" s="130">
        <f t="shared" si="15"/>
        <v>0.69924840411204447</v>
      </c>
      <c r="I188" s="18">
        <f t="shared" si="16"/>
        <v>1.3814669456400495</v>
      </c>
      <c r="J188" s="130">
        <f t="shared" si="17"/>
        <v>3.2525871049814121</v>
      </c>
    </row>
    <row r="189" spans="2:10" x14ac:dyDescent="0.25">
      <c r="B189" s="12">
        <v>44081</v>
      </c>
      <c r="C189" s="18">
        <v>5.7585360000000003</v>
      </c>
      <c r="D189">
        <v>1937.8</v>
      </c>
      <c r="E189" s="126">
        <f t="shared" si="12"/>
        <v>8.4033966617564904E-3</v>
      </c>
      <c r="F189" s="126">
        <f t="shared" si="13"/>
        <v>7.2249077394874739E-3</v>
      </c>
      <c r="G189" s="130">
        <f t="shared" si="14"/>
        <v>0.24368975256845002</v>
      </c>
      <c r="H189" s="130">
        <f t="shared" si="15"/>
        <v>0.70533727990672435</v>
      </c>
      <c r="I189" s="18">
        <f t="shared" si="16"/>
        <v>1.3452075030564425</v>
      </c>
      <c r="J189" s="130">
        <f t="shared" si="17"/>
        <v>3.2895834547052467</v>
      </c>
    </row>
    <row r="190" spans="2:10" x14ac:dyDescent="0.25">
      <c r="B190" s="12">
        <v>44074</v>
      </c>
      <c r="C190" s="18">
        <v>5.7105480000000002</v>
      </c>
      <c r="D190">
        <v>1923.9</v>
      </c>
      <c r="E190" s="126">
        <f t="shared" si="12"/>
        <v>-8.1790173332053406E-2</v>
      </c>
      <c r="F190" s="126">
        <f t="shared" si="13"/>
        <v>-2.0716685330347095E-2</v>
      </c>
      <c r="G190" s="130">
        <f t="shared" si="14"/>
        <v>0.1938676822033297</v>
      </c>
      <c r="H190" s="130">
        <f t="shared" si="15"/>
        <v>0.70695182899919162</v>
      </c>
      <c r="I190" s="18">
        <f t="shared" si="16"/>
        <v>1.0302849270112706</v>
      </c>
      <c r="J190" s="130">
        <f t="shared" si="17"/>
        <v>3.3083476166917634</v>
      </c>
    </row>
    <row r="191" spans="2:10" x14ac:dyDescent="0.25">
      <c r="B191" s="12">
        <v>44067</v>
      </c>
      <c r="C191" s="18">
        <v>6.2192189999999998</v>
      </c>
      <c r="D191">
        <v>1964.6</v>
      </c>
      <c r="E191" s="126">
        <f t="shared" si="12"/>
        <v>0.12499993216592387</v>
      </c>
      <c r="F191" s="126">
        <f t="shared" si="13"/>
        <v>1.5507081567249115E-2</v>
      </c>
      <c r="G191" s="130">
        <f t="shared" si="14"/>
        <v>0.21040328243308071</v>
      </c>
      <c r="H191" s="130">
        <f t="shared" si="15"/>
        <v>0.70157264039356904</v>
      </c>
      <c r="I191" s="18">
        <f t="shared" si="16"/>
        <v>1.0135066035051388</v>
      </c>
      <c r="J191" s="130">
        <f t="shared" si="17"/>
        <v>3.2874741917357375</v>
      </c>
    </row>
    <row r="192" spans="2:10" x14ac:dyDescent="0.25">
      <c r="B192" s="12">
        <v>44060</v>
      </c>
      <c r="C192" s="18">
        <v>5.5281950000000002</v>
      </c>
      <c r="D192">
        <v>1934.6</v>
      </c>
      <c r="E192" s="126">
        <f t="shared" si="12"/>
        <v>-3.1932662154315117E-2</v>
      </c>
      <c r="F192" s="126">
        <f t="shared" si="13"/>
        <v>-1.2390294269489788E-3</v>
      </c>
      <c r="G192" s="130">
        <f t="shared" si="14"/>
        <v>0.21742811519541588</v>
      </c>
      <c r="H192" s="130">
        <f t="shared" si="15"/>
        <v>0.69238189922845406</v>
      </c>
      <c r="I192" s="18">
        <f t="shared" si="16"/>
        <v>1.0650399275726163</v>
      </c>
      <c r="J192" s="130">
        <f t="shared" si="17"/>
        <v>3.2872629645533231</v>
      </c>
    </row>
    <row r="193" spans="2:10" x14ac:dyDescent="0.25">
      <c r="B193" s="12">
        <v>44053</v>
      </c>
      <c r="C193" s="18">
        <v>5.7105480000000002</v>
      </c>
      <c r="D193">
        <v>1937</v>
      </c>
      <c r="E193" s="126">
        <f t="shared" si="12"/>
        <v>-6.8857646888285551E-2</v>
      </c>
      <c r="F193" s="126">
        <f t="shared" si="13"/>
        <v>-3.6366349932839159E-2</v>
      </c>
      <c r="G193" s="130">
        <f t="shared" si="14"/>
        <v>0.25274990594057301</v>
      </c>
      <c r="H193" s="130">
        <f t="shared" si="15"/>
        <v>0.68990977658235408</v>
      </c>
      <c r="I193" s="18">
        <f t="shared" si="16"/>
        <v>1.2507878727370443</v>
      </c>
      <c r="J193" s="130">
        <f t="shared" si="17"/>
        <v>3.274479894139493</v>
      </c>
    </row>
    <row r="194" spans="2:10" x14ac:dyDescent="0.25">
      <c r="B194" s="12">
        <v>44046</v>
      </c>
      <c r="C194" s="18">
        <v>6.132841</v>
      </c>
      <c r="D194">
        <v>2010.1</v>
      </c>
      <c r="E194" s="126">
        <f t="shared" si="12"/>
        <v>-9.3022677276168864E-3</v>
      </c>
      <c r="F194" s="126">
        <f t="shared" si="13"/>
        <v>2.4098227022620655E-2</v>
      </c>
      <c r="G194" s="130">
        <f t="shared" si="14"/>
        <v>0.14565464034779729</v>
      </c>
      <c r="H194" s="130">
        <f t="shared" si="15"/>
        <v>0.69335764118746068</v>
      </c>
      <c r="I194" s="18">
        <f t="shared" si="16"/>
        <v>0.81014553368657016</v>
      </c>
      <c r="J194" s="130">
        <f t="shared" si="17"/>
        <v>3.3365312042280233</v>
      </c>
    </row>
    <row r="195" spans="2:10" x14ac:dyDescent="0.25">
      <c r="B195" s="12">
        <v>44039</v>
      </c>
      <c r="C195" s="18">
        <v>6.1904260000000004</v>
      </c>
      <c r="D195">
        <v>1962.8</v>
      </c>
      <c r="E195" s="126">
        <f t="shared" ref="E195:E258" si="18">C195/C196-1</f>
        <v>-8.2503629345117124E-2</v>
      </c>
      <c r="F195" s="126">
        <f t="shared" ref="F195:F258" si="19">D195/D196-1</f>
        <v>3.45227428450956E-2</v>
      </c>
      <c r="G195" s="130">
        <f t="shared" ref="G195:G258" si="20">CORREL(F195:F207,E195:E207)</f>
        <v>0.17694686144831095</v>
      </c>
      <c r="H195" s="130">
        <f t="shared" ref="H195:H258" si="21">CORREL(F195:F247,E195:E247)</f>
        <v>0.70036436604272789</v>
      </c>
      <c r="I195" s="18">
        <f t="shared" ref="I195:I258" si="22">SLOPE(E195:E207,F195:F207)</f>
        <v>1.0290508466136659</v>
      </c>
      <c r="J195" s="130">
        <f t="shared" ref="J195:J258" si="23">SLOPE(E195:E247,F195:F247)</f>
        <v>3.3783866480547471</v>
      </c>
    </row>
    <row r="196" spans="2:10" x14ac:dyDescent="0.25">
      <c r="B196" s="12">
        <v>44032</v>
      </c>
      <c r="C196" s="18">
        <v>6.7470850000000002</v>
      </c>
      <c r="D196">
        <v>1897.3</v>
      </c>
      <c r="E196" s="126">
        <f t="shared" si="18"/>
        <v>9.5015720670153625E-2</v>
      </c>
      <c r="F196" s="126">
        <f t="shared" si="19"/>
        <v>4.9217497096720741E-2</v>
      </c>
      <c r="G196" s="130">
        <f t="shared" si="20"/>
        <v>0.32072985998356429</v>
      </c>
      <c r="H196" s="130">
        <f t="shared" si="21"/>
        <v>0.72818463055029092</v>
      </c>
      <c r="I196" s="18">
        <f t="shared" si="22"/>
        <v>1.7642184889385624</v>
      </c>
      <c r="J196" s="130">
        <f t="shared" si="23"/>
        <v>3.5267457261910744</v>
      </c>
    </row>
    <row r="197" spans="2:10" x14ac:dyDescent="0.25">
      <c r="B197" s="12">
        <v>44025</v>
      </c>
      <c r="C197" s="18">
        <v>6.1616330000000001</v>
      </c>
      <c r="D197">
        <v>1808.3</v>
      </c>
      <c r="E197" s="126">
        <f t="shared" si="18"/>
        <v>0.1030926746130354</v>
      </c>
      <c r="F197" s="126">
        <f t="shared" si="19"/>
        <v>5.6167278389500641E-3</v>
      </c>
      <c r="G197" s="130">
        <f t="shared" si="20"/>
        <v>0.40005411805877616</v>
      </c>
      <c r="H197" s="130">
        <f t="shared" si="21"/>
        <v>0.73257832124460198</v>
      </c>
      <c r="I197" s="18">
        <f t="shared" si="22"/>
        <v>3.2226497589310377</v>
      </c>
      <c r="J197" s="130">
        <f t="shared" si="23"/>
        <v>3.6277776135434334</v>
      </c>
    </row>
    <row r="198" spans="2:10" x14ac:dyDescent="0.25">
      <c r="B198" s="12">
        <v>44018</v>
      </c>
      <c r="C198" s="18">
        <v>5.5857799999999997</v>
      </c>
      <c r="D198">
        <v>1798.2</v>
      </c>
      <c r="E198" s="126">
        <f t="shared" si="18"/>
        <v>0.29046551923299058</v>
      </c>
      <c r="F198" s="126">
        <f t="shared" si="19"/>
        <v>7.959641255605332E-3</v>
      </c>
      <c r="G198" s="130">
        <f t="shared" si="20"/>
        <v>0.38436496923952845</v>
      </c>
      <c r="H198" s="130">
        <f t="shared" si="21"/>
        <v>0.73465764121518484</v>
      </c>
      <c r="I198" s="18">
        <f t="shared" si="22"/>
        <v>2.7667764654293485</v>
      </c>
      <c r="J198" s="130">
        <f t="shared" si="23"/>
        <v>3.6294632337612684</v>
      </c>
    </row>
    <row r="199" spans="2:10" x14ac:dyDescent="0.25">
      <c r="B199" s="12">
        <v>44011</v>
      </c>
      <c r="C199" s="18">
        <v>4.3285</v>
      </c>
      <c r="D199">
        <v>1784</v>
      </c>
      <c r="E199" s="126">
        <f t="shared" si="18"/>
        <v>0.25277776009067132</v>
      </c>
      <c r="F199" s="126">
        <f t="shared" si="19"/>
        <v>6.4880112834979631E-3</v>
      </c>
      <c r="G199" s="130">
        <f t="shared" si="20"/>
        <v>0.54371954093718433</v>
      </c>
      <c r="H199" s="130">
        <f t="shared" si="21"/>
        <v>0.75959441105297321</v>
      </c>
      <c r="I199" s="18">
        <f t="shared" si="22"/>
        <v>2.9470757510623993</v>
      </c>
      <c r="J199" s="130">
        <f t="shared" si="23"/>
        <v>3.6069218648357957</v>
      </c>
    </row>
    <row r="200" spans="2:10" x14ac:dyDescent="0.25">
      <c r="B200" s="12">
        <v>44004</v>
      </c>
      <c r="C200" s="18">
        <v>3.4551219999999998</v>
      </c>
      <c r="D200">
        <v>1772.5</v>
      </c>
      <c r="E200" s="126">
        <f t="shared" si="18"/>
        <v>9.7560991105463568E-2</v>
      </c>
      <c r="F200" s="126">
        <f t="shared" si="19"/>
        <v>1.5235695056990517E-2</v>
      </c>
      <c r="G200" s="130">
        <f t="shared" si="20"/>
        <v>0.56386067690158337</v>
      </c>
      <c r="H200" s="130">
        <f t="shared" si="21"/>
        <v>0.78188828516492992</v>
      </c>
      <c r="I200" s="18">
        <f t="shared" si="22"/>
        <v>2.9829821595603487</v>
      </c>
      <c r="J200" s="130">
        <f t="shared" si="23"/>
        <v>3.5986846654431841</v>
      </c>
    </row>
    <row r="201" spans="2:10" x14ac:dyDescent="0.25">
      <c r="B201" s="12">
        <v>43997</v>
      </c>
      <c r="C201" s="18">
        <v>3.1480000000000001</v>
      </c>
      <c r="D201">
        <v>1745.9</v>
      </c>
      <c r="E201" s="126">
        <f t="shared" si="18"/>
        <v>4.4586037986032778E-2</v>
      </c>
      <c r="F201" s="126">
        <f t="shared" si="19"/>
        <v>9.5992598161105391E-3</v>
      </c>
      <c r="G201" s="130">
        <f t="shared" si="20"/>
        <v>0.63299661072157543</v>
      </c>
      <c r="H201" s="130">
        <f t="shared" si="21"/>
        <v>0.7824940457953925</v>
      </c>
      <c r="I201" s="18">
        <f t="shared" si="22"/>
        <v>2.6204328470085088</v>
      </c>
      <c r="J201" s="130">
        <f t="shared" si="23"/>
        <v>3.5496154720509541</v>
      </c>
    </row>
    <row r="202" spans="2:10" x14ac:dyDescent="0.25">
      <c r="B202" s="12">
        <v>43990</v>
      </c>
      <c r="C202" s="18">
        <v>3.0136340000000001</v>
      </c>
      <c r="D202">
        <v>1729.3</v>
      </c>
      <c r="E202" s="126">
        <f t="shared" si="18"/>
        <v>3.1950349463187866E-3</v>
      </c>
      <c r="F202" s="126">
        <f t="shared" si="19"/>
        <v>3.1678797279560911E-2</v>
      </c>
      <c r="G202" s="130">
        <f t="shared" si="20"/>
        <v>0.66250648580100346</v>
      </c>
      <c r="H202" s="130">
        <f t="shared" si="21"/>
        <v>0.78121737374215761</v>
      </c>
      <c r="I202" s="18">
        <f t="shared" si="22"/>
        <v>2.9649910215058366</v>
      </c>
      <c r="J202" s="130">
        <f t="shared" si="23"/>
        <v>3.542278411193156</v>
      </c>
    </row>
    <row r="203" spans="2:10" x14ac:dyDescent="0.25">
      <c r="B203" s="12">
        <v>43983</v>
      </c>
      <c r="C203" s="18">
        <v>3.0040360000000002</v>
      </c>
      <c r="D203">
        <v>1676.2</v>
      </c>
      <c r="E203" s="126">
        <f t="shared" si="18"/>
        <v>-6.0060006501903795E-2</v>
      </c>
      <c r="F203" s="126">
        <f t="shared" si="19"/>
        <v>-3.4947319937820298E-2</v>
      </c>
      <c r="G203" s="130">
        <f t="shared" si="20"/>
        <v>0.79214906188777534</v>
      </c>
      <c r="H203" s="130">
        <f t="shared" si="21"/>
        <v>0.78987439340919918</v>
      </c>
      <c r="I203" s="18">
        <f t="shared" si="22"/>
        <v>3.4501939190671207</v>
      </c>
      <c r="J203" s="130">
        <f t="shared" si="23"/>
        <v>3.5948325667100818</v>
      </c>
    </row>
    <row r="204" spans="2:10" x14ac:dyDescent="0.25">
      <c r="B204" s="12">
        <v>43976</v>
      </c>
      <c r="C204" s="18">
        <v>3.1959870000000001</v>
      </c>
      <c r="D204">
        <v>1736.9</v>
      </c>
      <c r="E204" s="126">
        <f t="shared" si="18"/>
        <v>-5.6657176134864318E-2</v>
      </c>
      <c r="F204" s="126">
        <f t="shared" si="19"/>
        <v>1.3259541104577721E-3</v>
      </c>
      <c r="G204" s="130">
        <f t="shared" si="20"/>
        <v>0.80211818081145803</v>
      </c>
      <c r="H204" s="130">
        <f t="shared" si="21"/>
        <v>0.7921755183814001</v>
      </c>
      <c r="I204" s="18">
        <f t="shared" si="22"/>
        <v>3.4073116498098304</v>
      </c>
      <c r="J204" s="130">
        <f t="shared" si="23"/>
        <v>3.6654048231005638</v>
      </c>
    </row>
    <row r="205" spans="2:10" x14ac:dyDescent="0.25">
      <c r="B205" s="12">
        <v>43969</v>
      </c>
      <c r="C205" s="18">
        <v>3.3879380000000001</v>
      </c>
      <c r="D205">
        <v>1734.6</v>
      </c>
      <c r="E205" s="126">
        <f t="shared" si="18"/>
        <v>-8.3116918263844042E-2</v>
      </c>
      <c r="F205" s="126">
        <f t="shared" si="19"/>
        <v>-1.0722025778487576E-2</v>
      </c>
      <c r="G205" s="130">
        <f t="shared" si="20"/>
        <v>0.81803883774088959</v>
      </c>
      <c r="H205" s="130">
        <f t="shared" si="21"/>
        <v>0.79322547118762521</v>
      </c>
      <c r="I205" s="18">
        <f t="shared" si="22"/>
        <v>3.3962293904174752</v>
      </c>
      <c r="J205" s="130">
        <f t="shared" si="23"/>
        <v>3.6578344276721446</v>
      </c>
    </row>
    <row r="206" spans="2:10" x14ac:dyDescent="0.25">
      <c r="B206" s="12">
        <v>43962</v>
      </c>
      <c r="C206" s="18">
        <v>3.6950599999999998</v>
      </c>
      <c r="D206">
        <v>1753.4</v>
      </c>
      <c r="E206" s="126">
        <f t="shared" si="18"/>
        <v>7.8431172254620041E-2</v>
      </c>
      <c r="F206" s="126">
        <f t="shared" si="19"/>
        <v>2.5440084215451186E-2</v>
      </c>
      <c r="G206" s="130">
        <f t="shared" si="20"/>
        <v>0.81113877459107342</v>
      </c>
      <c r="H206" s="130">
        <f t="shared" si="21"/>
        <v>0.79161929453861712</v>
      </c>
      <c r="I206" s="18">
        <f t="shared" si="22"/>
        <v>3.5579657610843287</v>
      </c>
      <c r="J206" s="130">
        <f t="shared" si="23"/>
        <v>3.6312730478362489</v>
      </c>
    </row>
    <row r="207" spans="2:10" x14ac:dyDescent="0.25">
      <c r="B207" s="12">
        <v>43955</v>
      </c>
      <c r="C207" s="18">
        <v>3.426329</v>
      </c>
      <c r="D207">
        <v>1709.9</v>
      </c>
      <c r="E207" s="126">
        <f t="shared" si="18"/>
        <v>-7.2727100507163578E-2</v>
      </c>
      <c r="F207" s="126">
        <f t="shared" si="19"/>
        <v>9.088226615520778E-3</v>
      </c>
      <c r="G207" s="130">
        <f t="shared" si="20"/>
        <v>0.81100611418660151</v>
      </c>
      <c r="H207" s="130">
        <f t="shared" si="21"/>
        <v>0.79086219753134301</v>
      </c>
      <c r="I207" s="18">
        <f t="shared" si="22"/>
        <v>3.5694854487539649</v>
      </c>
      <c r="J207" s="130">
        <f t="shared" si="23"/>
        <v>3.6387734264234921</v>
      </c>
    </row>
    <row r="208" spans="2:10" x14ac:dyDescent="0.25">
      <c r="B208" s="12">
        <v>43948</v>
      </c>
      <c r="C208" s="18">
        <v>3.6950599999999998</v>
      </c>
      <c r="D208">
        <v>1694.5</v>
      </c>
      <c r="E208" s="126">
        <f t="shared" si="18"/>
        <v>2.1220027195241853E-2</v>
      </c>
      <c r="F208" s="126">
        <f t="shared" si="19"/>
        <v>-1.6826225703510334E-2</v>
      </c>
      <c r="G208" s="130">
        <f t="shared" si="20"/>
        <v>0.81968383376293286</v>
      </c>
      <c r="H208" s="130">
        <f t="shared" si="21"/>
        <v>0.7926575739451307</v>
      </c>
      <c r="I208" s="18">
        <f t="shared" si="22"/>
        <v>3.6236949605876982</v>
      </c>
      <c r="J208" s="130">
        <f t="shared" si="23"/>
        <v>3.6808332747395114</v>
      </c>
    </row>
    <row r="209" spans="2:10" x14ac:dyDescent="0.25">
      <c r="B209" s="12">
        <v>43941</v>
      </c>
      <c r="C209" s="18">
        <v>3.6182799999999999</v>
      </c>
      <c r="D209">
        <v>1723.5</v>
      </c>
      <c r="E209" s="126">
        <f t="shared" si="18"/>
        <v>0.35611490029316495</v>
      </c>
      <c r="F209" s="126">
        <f t="shared" si="19"/>
        <v>2.0305470044991614E-2</v>
      </c>
      <c r="G209" s="130">
        <f t="shared" si="20"/>
        <v>0.81692960107703982</v>
      </c>
      <c r="H209" s="130">
        <f t="shared" si="21"/>
        <v>0.79768112356163889</v>
      </c>
      <c r="I209" s="18">
        <f t="shared" si="22"/>
        <v>3.6844504943267737</v>
      </c>
      <c r="J209" s="130">
        <f t="shared" si="23"/>
        <v>3.7279983380266768</v>
      </c>
    </row>
    <row r="210" spans="2:10" x14ac:dyDescent="0.25">
      <c r="B210" s="12">
        <v>43934</v>
      </c>
      <c r="C210" s="18">
        <v>2.6681219999999999</v>
      </c>
      <c r="D210">
        <v>1689.2</v>
      </c>
      <c r="E210" s="126">
        <f t="shared" si="18"/>
        <v>4.1198838031521579E-2</v>
      </c>
      <c r="F210" s="126">
        <f t="shared" si="19"/>
        <v>-2.7070613984564007E-2</v>
      </c>
      <c r="G210" s="130">
        <f t="shared" si="20"/>
        <v>0.87327920770835143</v>
      </c>
      <c r="H210" s="130">
        <f t="shared" si="21"/>
        <v>0.83243755361530947</v>
      </c>
      <c r="I210" s="18">
        <f t="shared" si="22"/>
        <v>3.564918770370936</v>
      </c>
      <c r="J210" s="130">
        <f t="shared" si="23"/>
        <v>3.6181815045898658</v>
      </c>
    </row>
    <row r="211" spans="2:10" x14ac:dyDescent="0.25">
      <c r="B211" s="12">
        <v>43927</v>
      </c>
      <c r="C211" s="18">
        <v>2.562548</v>
      </c>
      <c r="D211">
        <v>1736.2</v>
      </c>
      <c r="E211" s="126">
        <f t="shared" si="18"/>
        <v>0.26540268680080104</v>
      </c>
      <c r="F211" s="126">
        <f t="shared" si="19"/>
        <v>6.2741017322641923E-2</v>
      </c>
      <c r="G211" s="130">
        <f t="shared" si="20"/>
        <v>0.90571690230970048</v>
      </c>
      <c r="H211" s="130">
        <f t="shared" si="21"/>
        <v>0.85030531415285171</v>
      </c>
      <c r="I211" s="18">
        <f t="shared" si="22"/>
        <v>3.7709155382983641</v>
      </c>
      <c r="J211" s="130">
        <f t="shared" si="23"/>
        <v>3.746427940048819</v>
      </c>
    </row>
    <row r="212" spans="2:10" x14ac:dyDescent="0.25">
      <c r="B212" s="12">
        <v>43920</v>
      </c>
      <c r="C212" s="18">
        <v>2.0250849999999998</v>
      </c>
      <c r="D212">
        <v>1633.7</v>
      </c>
      <c r="E212" s="126">
        <f t="shared" si="18"/>
        <v>-0.11344533952304936</v>
      </c>
      <c r="F212" s="126">
        <f t="shared" si="19"/>
        <v>6.034854362953368E-3</v>
      </c>
      <c r="G212" s="130">
        <f t="shared" si="20"/>
        <v>0.89458891355775072</v>
      </c>
      <c r="H212" s="130">
        <f t="shared" si="21"/>
        <v>0.83457685570880602</v>
      </c>
      <c r="I212" s="18">
        <f t="shared" si="22"/>
        <v>3.6211096017979121</v>
      </c>
      <c r="J212" s="130">
        <f t="shared" si="23"/>
        <v>3.6721432023113882</v>
      </c>
    </row>
    <row r="213" spans="2:10" x14ac:dyDescent="0.25">
      <c r="B213" s="12">
        <v>43913</v>
      </c>
      <c r="C213" s="18">
        <v>2.2842190000000002</v>
      </c>
      <c r="D213">
        <v>1623.9</v>
      </c>
      <c r="E213" s="126">
        <f t="shared" si="18"/>
        <v>0.23316052385942254</v>
      </c>
      <c r="F213" s="126">
        <f t="shared" si="19"/>
        <v>9.4272237196765474E-2</v>
      </c>
      <c r="G213" s="130">
        <f t="shared" si="20"/>
        <v>0.90498128127704025</v>
      </c>
      <c r="H213" s="130">
        <f t="shared" si="21"/>
        <v>0.84602598418511676</v>
      </c>
      <c r="I213" s="18">
        <f t="shared" si="22"/>
        <v>3.6203046770251572</v>
      </c>
      <c r="J213" s="130">
        <f t="shared" si="23"/>
        <v>3.6698535151340828</v>
      </c>
    </row>
    <row r="214" spans="2:10" x14ac:dyDescent="0.25">
      <c r="B214" s="12">
        <v>43906</v>
      </c>
      <c r="C214" s="18">
        <v>1.8523289999999999</v>
      </c>
      <c r="D214">
        <v>1484</v>
      </c>
      <c r="E214" s="126">
        <f t="shared" si="18"/>
        <v>-0.21544726810673454</v>
      </c>
      <c r="F214" s="126">
        <f t="shared" si="19"/>
        <v>-2.0914428976710475E-2</v>
      </c>
      <c r="G214" s="130">
        <f t="shared" si="20"/>
        <v>0.90170335673809243</v>
      </c>
      <c r="H214" s="130">
        <f t="shared" si="21"/>
        <v>0.84638584021632379</v>
      </c>
      <c r="I214" s="18">
        <f t="shared" si="22"/>
        <v>4.0699791817599689</v>
      </c>
      <c r="J214" s="130">
        <f t="shared" si="23"/>
        <v>4.0364971706559842</v>
      </c>
    </row>
    <row r="215" spans="2:10" x14ac:dyDescent="0.25">
      <c r="B215" s="12">
        <v>43899</v>
      </c>
      <c r="C215" s="18">
        <v>2.3610000000000002</v>
      </c>
      <c r="D215">
        <v>1515.7</v>
      </c>
      <c r="E215" s="126">
        <f t="shared" si="18"/>
        <v>-0.37878785486842459</v>
      </c>
      <c r="F215" s="126">
        <f t="shared" si="19"/>
        <v>-9.2829782140292028E-2</v>
      </c>
      <c r="G215" s="130">
        <f t="shared" si="20"/>
        <v>0.90888197699336037</v>
      </c>
      <c r="H215" s="130">
        <f t="shared" si="21"/>
        <v>0.84752423218055462</v>
      </c>
      <c r="I215" s="18">
        <f t="shared" si="22"/>
        <v>3.9345779683883895</v>
      </c>
      <c r="J215" s="130">
        <f t="shared" si="23"/>
        <v>3.9186022575023589</v>
      </c>
    </row>
    <row r="216" spans="2:10" x14ac:dyDescent="0.25">
      <c r="B216" s="12">
        <v>43892</v>
      </c>
      <c r="C216" s="18">
        <v>3.8006340000000001</v>
      </c>
      <c r="D216">
        <v>1670.8</v>
      </c>
      <c r="E216" s="126">
        <f t="shared" si="18"/>
        <v>0.16470574174629538</v>
      </c>
      <c r="F216" s="126">
        <f t="shared" si="19"/>
        <v>6.8218144619909271E-2</v>
      </c>
      <c r="G216" s="130">
        <f t="shared" si="20"/>
        <v>0.83273967262806992</v>
      </c>
      <c r="H216" s="130">
        <f t="shared" si="21"/>
        <v>0.78073983588840201</v>
      </c>
      <c r="I216" s="18">
        <f t="shared" si="22"/>
        <v>3.9657119267490719</v>
      </c>
      <c r="J216" s="130">
        <f t="shared" si="23"/>
        <v>3.8438872566261186</v>
      </c>
    </row>
    <row r="217" spans="2:10" x14ac:dyDescent="0.25">
      <c r="B217" s="12">
        <v>43885</v>
      </c>
      <c r="C217" s="18">
        <v>3.2631709999999998</v>
      </c>
      <c r="D217">
        <v>1564.1</v>
      </c>
      <c r="E217" s="126">
        <f t="shared" si="18"/>
        <v>-0.17675523841816132</v>
      </c>
      <c r="F217" s="126">
        <f t="shared" si="19"/>
        <v>-4.8948072479630289E-2</v>
      </c>
      <c r="G217" s="130">
        <f t="shared" si="20"/>
        <v>0.85499560791007401</v>
      </c>
      <c r="H217" s="130">
        <f t="shared" si="21"/>
        <v>0.78188827188907783</v>
      </c>
      <c r="I217" s="18">
        <f t="shared" si="22"/>
        <v>4.9597839651428242</v>
      </c>
      <c r="J217" s="130">
        <f t="shared" si="23"/>
        <v>4.19819674080391</v>
      </c>
    </row>
    <row r="218" spans="2:10" x14ac:dyDescent="0.25">
      <c r="B218" s="12">
        <v>43878</v>
      </c>
      <c r="C218" s="18">
        <v>3.9637920000000002</v>
      </c>
      <c r="D218">
        <v>1644.6</v>
      </c>
      <c r="E218" s="126">
        <f t="shared" si="18"/>
        <v>0.31948884767026753</v>
      </c>
      <c r="F218" s="126">
        <f t="shared" si="19"/>
        <v>3.9110380994503036E-2</v>
      </c>
      <c r="G218" s="130">
        <f t="shared" si="20"/>
        <v>0.88285593183445044</v>
      </c>
      <c r="H218" s="130">
        <f t="shared" si="21"/>
        <v>0.7575857418643267</v>
      </c>
      <c r="I218" s="18">
        <f t="shared" si="22"/>
        <v>7.1197738402018755</v>
      </c>
      <c r="J218" s="130">
        <f t="shared" si="23"/>
        <v>4.3549622674216621</v>
      </c>
    </row>
    <row r="219" spans="2:10" x14ac:dyDescent="0.25">
      <c r="B219" s="12">
        <v>43871</v>
      </c>
      <c r="C219" s="18">
        <v>3.0040360000000002</v>
      </c>
      <c r="D219">
        <v>1582.7</v>
      </c>
      <c r="E219" s="126">
        <f t="shared" si="18"/>
        <v>5.0335428501300683E-2</v>
      </c>
      <c r="F219" s="126">
        <f t="shared" si="19"/>
        <v>8.98890730587798E-3</v>
      </c>
      <c r="G219" s="130">
        <f t="shared" si="20"/>
        <v>0.78407233870724247</v>
      </c>
      <c r="H219" s="130">
        <f t="shared" si="21"/>
        <v>0.71275661546644775</v>
      </c>
      <c r="I219" s="18">
        <f t="shared" si="22"/>
        <v>4.807793291887366</v>
      </c>
      <c r="J219" s="130">
        <f t="shared" si="23"/>
        <v>3.7745808575640223</v>
      </c>
    </row>
    <row r="220" spans="2:10" x14ac:dyDescent="0.25">
      <c r="B220" s="12">
        <v>43864</v>
      </c>
      <c r="C220" s="18">
        <v>2.8600729999999999</v>
      </c>
      <c r="D220">
        <v>1568.6</v>
      </c>
      <c r="E220" s="126">
        <f t="shared" si="18"/>
        <v>-0.11309515687891891</v>
      </c>
      <c r="F220" s="126">
        <f t="shared" si="19"/>
        <v>-9.0340514246005643E-3</v>
      </c>
      <c r="G220" s="130">
        <f t="shared" si="20"/>
        <v>0.75620128239375006</v>
      </c>
      <c r="H220" s="130">
        <f t="shared" si="21"/>
        <v>0.70331167063591171</v>
      </c>
      <c r="I220" s="18">
        <f t="shared" si="22"/>
        <v>4.6408602624594062</v>
      </c>
      <c r="J220" s="130">
        <f t="shared" si="23"/>
        <v>3.7227834129668165</v>
      </c>
    </row>
    <row r="221" spans="2:10" x14ac:dyDescent="0.25">
      <c r="B221" s="12">
        <v>43857</v>
      </c>
      <c r="C221" s="18">
        <v>3.22478</v>
      </c>
      <c r="D221">
        <v>1582.9</v>
      </c>
      <c r="E221" s="126">
        <f t="shared" si="18"/>
        <v>-8.4468835038419399E-2</v>
      </c>
      <c r="F221" s="126">
        <f t="shared" si="19"/>
        <v>7.5106613200943695E-3</v>
      </c>
      <c r="G221" s="130">
        <f t="shared" si="20"/>
        <v>0.77958739359589091</v>
      </c>
      <c r="H221" s="130">
        <f t="shared" si="21"/>
        <v>0.70022182136098388</v>
      </c>
      <c r="I221" s="18">
        <f t="shared" si="22"/>
        <v>3.4724912835424719</v>
      </c>
      <c r="J221" s="130">
        <f t="shared" si="23"/>
        <v>3.7290608612435374</v>
      </c>
    </row>
    <row r="222" spans="2:10" x14ac:dyDescent="0.25">
      <c r="B222" s="12">
        <v>43850</v>
      </c>
      <c r="C222" s="18">
        <v>3.5223049999999998</v>
      </c>
      <c r="D222">
        <v>1571.1</v>
      </c>
      <c r="E222" s="126">
        <f t="shared" si="18"/>
        <v>3.3802897097677809E-2</v>
      </c>
      <c r="F222" s="126">
        <f t="shared" si="19"/>
        <v>7.8906851424171975E-3</v>
      </c>
      <c r="G222" s="130">
        <f t="shared" si="20"/>
        <v>0.8858377730995467</v>
      </c>
      <c r="H222" s="130">
        <f t="shared" si="21"/>
        <v>0.72403952330990962</v>
      </c>
      <c r="I222" s="18">
        <f t="shared" si="22"/>
        <v>3.6531582476137126</v>
      </c>
      <c r="J222" s="130">
        <f t="shared" si="23"/>
        <v>3.7784716524010293</v>
      </c>
    </row>
    <row r="223" spans="2:10" x14ac:dyDescent="0.25">
      <c r="B223" s="12">
        <v>43843</v>
      </c>
      <c r="C223" s="18">
        <v>3.4071340000000001</v>
      </c>
      <c r="D223">
        <v>1558.8</v>
      </c>
      <c r="E223" s="126">
        <f t="shared" si="18"/>
        <v>-4.0540430182560483E-2</v>
      </c>
      <c r="F223" s="126">
        <f t="shared" si="19"/>
        <v>8.3467094703038036E-4</v>
      </c>
      <c r="G223" s="130">
        <f t="shared" si="20"/>
        <v>0.86748914285102596</v>
      </c>
      <c r="H223" s="130">
        <f t="shared" si="21"/>
        <v>0.7230505611266268</v>
      </c>
      <c r="I223" s="18">
        <f t="shared" si="22"/>
        <v>3.7136871671945526</v>
      </c>
      <c r="J223" s="130">
        <f t="shared" si="23"/>
        <v>3.8454063536574385</v>
      </c>
    </row>
    <row r="224" spans="2:10" x14ac:dyDescent="0.25">
      <c r="B224" s="12">
        <v>43836</v>
      </c>
      <c r="C224" s="18">
        <v>3.5510969999999999</v>
      </c>
      <c r="D224">
        <v>1557.5</v>
      </c>
      <c r="E224" s="126">
        <f t="shared" si="18"/>
        <v>-5.3763109571989265E-3</v>
      </c>
      <c r="F224" s="126">
        <f t="shared" si="19"/>
        <v>5.357603924606158E-3</v>
      </c>
      <c r="G224" s="130">
        <f t="shared" si="20"/>
        <v>0.83435536150510536</v>
      </c>
      <c r="H224" s="130">
        <f t="shared" si="21"/>
        <v>0.72393116123807022</v>
      </c>
      <c r="I224" s="18">
        <f t="shared" si="22"/>
        <v>3.6550148555055548</v>
      </c>
      <c r="J224" s="130">
        <f t="shared" si="23"/>
        <v>3.832145963874737</v>
      </c>
    </row>
    <row r="225" spans="2:10" x14ac:dyDescent="0.25">
      <c r="B225" s="12">
        <v>43829</v>
      </c>
      <c r="C225" s="18">
        <v>3.5702919999999998</v>
      </c>
      <c r="D225">
        <v>1549.2</v>
      </c>
      <c r="E225" s="126">
        <f t="shared" si="18"/>
        <v>4.2016688998633756E-2</v>
      </c>
      <c r="F225" s="126">
        <f t="shared" si="19"/>
        <v>2.3384859294490745E-2</v>
      </c>
      <c r="G225" s="130">
        <f t="shared" si="20"/>
        <v>0.86534209482521529</v>
      </c>
      <c r="H225" s="130">
        <f t="shared" si="21"/>
        <v>0.70771954900038436</v>
      </c>
      <c r="I225" s="18">
        <f t="shared" si="22"/>
        <v>3.7574788043168237</v>
      </c>
      <c r="J225" s="130">
        <f t="shared" si="23"/>
        <v>3.8190006611069904</v>
      </c>
    </row>
    <row r="226" spans="2:10" x14ac:dyDescent="0.25">
      <c r="B226" s="12">
        <v>43822</v>
      </c>
      <c r="C226" s="18">
        <v>3.426329</v>
      </c>
      <c r="D226">
        <v>1513.8</v>
      </c>
      <c r="E226" s="126">
        <f t="shared" si="18"/>
        <v>0.13694264134264467</v>
      </c>
      <c r="F226" s="126">
        <f t="shared" si="19"/>
        <v>2.6513867227232701E-2</v>
      </c>
      <c r="G226" s="130">
        <f t="shared" si="20"/>
        <v>0.89966719186513966</v>
      </c>
      <c r="H226" s="130">
        <f t="shared" si="21"/>
        <v>0.68625158950031295</v>
      </c>
      <c r="I226" s="18">
        <f t="shared" si="22"/>
        <v>4.3732542609267187</v>
      </c>
      <c r="J226" s="130">
        <f t="shared" si="23"/>
        <v>3.7292359900364023</v>
      </c>
    </row>
    <row r="227" spans="2:10" x14ac:dyDescent="0.25">
      <c r="B227" s="12">
        <v>43815</v>
      </c>
      <c r="C227" s="18">
        <v>3.0136340000000001</v>
      </c>
      <c r="D227">
        <v>1474.7</v>
      </c>
      <c r="E227" s="126">
        <f t="shared" si="18"/>
        <v>-1.5674044673052334E-2</v>
      </c>
      <c r="F227" s="126">
        <f t="shared" si="19"/>
        <v>-6.0992138790993966E-4</v>
      </c>
      <c r="G227" s="130">
        <f t="shared" si="20"/>
        <v>0.80499489240352862</v>
      </c>
      <c r="H227" s="130">
        <f t="shared" si="21"/>
        <v>0.67143340638238691</v>
      </c>
      <c r="I227" s="18">
        <f t="shared" si="22"/>
        <v>4.4523577817367386</v>
      </c>
      <c r="J227" s="130">
        <f t="shared" si="23"/>
        <v>3.6540437132227011</v>
      </c>
    </row>
    <row r="228" spans="2:10" x14ac:dyDescent="0.25">
      <c r="B228" s="12">
        <v>43808</v>
      </c>
      <c r="C228" s="18">
        <v>3.0616219999999998</v>
      </c>
      <c r="D228">
        <v>1475.6</v>
      </c>
      <c r="E228" s="126">
        <f t="shared" si="18"/>
        <v>2.243592205418099E-2</v>
      </c>
      <c r="F228" s="126">
        <f t="shared" si="19"/>
        <v>1.1308340758001467E-2</v>
      </c>
      <c r="G228" s="130">
        <f t="shared" si="20"/>
        <v>0.82791183893666898</v>
      </c>
      <c r="H228" s="130">
        <f t="shared" si="21"/>
        <v>0.67316313929202254</v>
      </c>
      <c r="I228" s="18">
        <f t="shared" si="22"/>
        <v>4.6023327735264266</v>
      </c>
      <c r="J228" s="130">
        <f t="shared" si="23"/>
        <v>3.6449955224768011</v>
      </c>
    </row>
    <row r="229" spans="2:10" x14ac:dyDescent="0.25">
      <c r="B229" s="12">
        <v>43801</v>
      </c>
      <c r="C229" s="18">
        <v>2.9944389999999999</v>
      </c>
      <c r="D229">
        <v>1459.1</v>
      </c>
      <c r="E229" s="126">
        <f t="shared" si="18"/>
        <v>0</v>
      </c>
      <c r="F229" s="126">
        <f t="shared" si="19"/>
        <v>-4.4350436681223071E-3</v>
      </c>
      <c r="G229" s="130">
        <f t="shared" si="20"/>
        <v>0.8291813921325778</v>
      </c>
      <c r="H229" s="130">
        <f t="shared" si="21"/>
        <v>0.6833435370274864</v>
      </c>
      <c r="I229" s="18">
        <f t="shared" si="22"/>
        <v>5.3744238628709962</v>
      </c>
      <c r="J229" s="130">
        <f t="shared" si="23"/>
        <v>3.6853484727867092</v>
      </c>
    </row>
    <row r="230" spans="2:10" x14ac:dyDescent="0.25">
      <c r="B230" s="12">
        <v>43794</v>
      </c>
      <c r="C230" s="18">
        <v>2.9944389999999999</v>
      </c>
      <c r="D230">
        <v>1465.6</v>
      </c>
      <c r="E230" s="126">
        <f t="shared" si="18"/>
        <v>-1.577293391098622E-2</v>
      </c>
      <c r="F230" s="126">
        <f t="shared" si="19"/>
        <v>1.7087007039846558E-3</v>
      </c>
      <c r="G230" s="130">
        <f t="shared" si="20"/>
        <v>0.83086977223378489</v>
      </c>
      <c r="H230" s="130">
        <f t="shared" si="21"/>
        <v>0.6793740641193865</v>
      </c>
      <c r="I230" s="18">
        <f t="shared" si="22"/>
        <v>5.5614719007332463</v>
      </c>
      <c r="J230" s="130">
        <f t="shared" si="23"/>
        <v>3.7338330708504293</v>
      </c>
    </row>
    <row r="231" spans="2:10" x14ac:dyDescent="0.25">
      <c r="B231" s="12">
        <v>43787</v>
      </c>
      <c r="C231" s="18">
        <v>3.042427</v>
      </c>
      <c r="D231">
        <v>1463.1</v>
      </c>
      <c r="E231" s="126">
        <f t="shared" si="18"/>
        <v>-3.0580849744551553E-2</v>
      </c>
      <c r="F231" s="126">
        <f t="shared" si="19"/>
        <v>-2.8624003271314757E-3</v>
      </c>
      <c r="G231" s="130">
        <f t="shared" si="20"/>
        <v>0.81932613970770352</v>
      </c>
      <c r="H231" s="130">
        <f t="shared" si="21"/>
        <v>0.67937683225356238</v>
      </c>
      <c r="I231" s="18">
        <f t="shared" si="22"/>
        <v>5.590259856126548</v>
      </c>
      <c r="J231" s="130">
        <f t="shared" si="23"/>
        <v>3.7430098204521323</v>
      </c>
    </row>
    <row r="232" spans="2:10" x14ac:dyDescent="0.25">
      <c r="B232" s="12">
        <v>43780</v>
      </c>
      <c r="C232" s="18">
        <v>3.1384020000000001</v>
      </c>
      <c r="D232">
        <v>1467.3</v>
      </c>
      <c r="E232" s="126">
        <f t="shared" si="18"/>
        <v>4.8076785000462641E-2</v>
      </c>
      <c r="F232" s="126">
        <f t="shared" si="19"/>
        <v>4.1059330732908794E-3</v>
      </c>
      <c r="G232" s="130">
        <f t="shared" si="20"/>
        <v>0.80532845950860465</v>
      </c>
      <c r="H232" s="130">
        <f t="shared" si="21"/>
        <v>0.67453322668407745</v>
      </c>
      <c r="I232" s="18">
        <f t="shared" si="22"/>
        <v>6.5389819927884796</v>
      </c>
      <c r="J232" s="130">
        <f t="shared" si="23"/>
        <v>3.6970833849334159</v>
      </c>
    </row>
    <row r="233" spans="2:10" x14ac:dyDescent="0.25">
      <c r="B233" s="12">
        <v>43773</v>
      </c>
      <c r="C233" s="18">
        <v>2.9944389999999999</v>
      </c>
      <c r="D233">
        <v>1461.3</v>
      </c>
      <c r="E233" s="126">
        <f t="shared" si="18"/>
        <v>-0.10857134521690937</v>
      </c>
      <c r="F233" s="126">
        <f t="shared" si="19"/>
        <v>-3.0968169761273256E-2</v>
      </c>
      <c r="G233" s="130">
        <f t="shared" si="20"/>
        <v>0.73507215634913448</v>
      </c>
      <c r="H233" s="130">
        <f t="shared" si="21"/>
        <v>0.69298428870914708</v>
      </c>
      <c r="I233" s="18">
        <f t="shared" si="22"/>
        <v>5.7537009493893132</v>
      </c>
      <c r="J233" s="130">
        <f t="shared" si="23"/>
        <v>3.7778532469855133</v>
      </c>
    </row>
    <row r="234" spans="2:10" x14ac:dyDescent="0.25">
      <c r="B234" s="12">
        <v>43766</v>
      </c>
      <c r="C234" s="18">
        <v>3.359146</v>
      </c>
      <c r="D234">
        <v>1508</v>
      </c>
      <c r="E234" s="126">
        <f t="shared" si="18"/>
        <v>3.2448326808711681E-2</v>
      </c>
      <c r="F234" s="126">
        <f t="shared" si="19"/>
        <v>5.6685561853950794E-3</v>
      </c>
      <c r="G234" s="130">
        <f t="shared" si="20"/>
        <v>0.72750338673623094</v>
      </c>
      <c r="H234" s="130">
        <f t="shared" si="21"/>
        <v>0.67340494368360926</v>
      </c>
      <c r="I234" s="18">
        <f t="shared" si="22"/>
        <v>5.4472692568546419</v>
      </c>
      <c r="J234" s="130">
        <f t="shared" si="23"/>
        <v>3.838121393727175</v>
      </c>
    </row>
    <row r="235" spans="2:10" x14ac:dyDescent="0.25">
      <c r="B235" s="12">
        <v>43759</v>
      </c>
      <c r="C235" s="18">
        <v>3.2535729999999998</v>
      </c>
      <c r="D235">
        <v>1499.5</v>
      </c>
      <c r="E235" s="126">
        <f t="shared" si="18"/>
        <v>6.940051478638587E-2</v>
      </c>
      <c r="F235" s="126">
        <f t="shared" si="19"/>
        <v>7.593065448192382E-3</v>
      </c>
      <c r="G235" s="130">
        <f t="shared" si="20"/>
        <v>0.7284621033784785</v>
      </c>
      <c r="H235" s="130">
        <f t="shared" si="21"/>
        <v>0.66521456800779077</v>
      </c>
      <c r="I235" s="18">
        <f t="shared" si="22"/>
        <v>5.2240815584620259</v>
      </c>
      <c r="J235" s="130">
        <f t="shared" si="23"/>
        <v>3.8183158938489137</v>
      </c>
    </row>
    <row r="236" spans="2:10" x14ac:dyDescent="0.25">
      <c r="B236" s="12">
        <v>43752</v>
      </c>
      <c r="C236" s="18">
        <v>3.042427</v>
      </c>
      <c r="D236">
        <v>1488.2</v>
      </c>
      <c r="E236" s="126">
        <f t="shared" si="18"/>
        <v>8.5616423692090882E-2</v>
      </c>
      <c r="F236" s="126">
        <f t="shared" si="19"/>
        <v>3.7094489782154572E-3</v>
      </c>
      <c r="G236" s="130">
        <f t="shared" si="20"/>
        <v>0.73521515510359581</v>
      </c>
      <c r="H236" s="130">
        <f t="shared" si="21"/>
        <v>0.66551970743454825</v>
      </c>
      <c r="I236" s="18">
        <f t="shared" si="22"/>
        <v>5.2414737083529159</v>
      </c>
      <c r="J236" s="130">
        <f t="shared" si="23"/>
        <v>3.8005324256996844</v>
      </c>
    </row>
    <row r="237" spans="2:10" x14ac:dyDescent="0.25">
      <c r="B237" s="12">
        <v>43745</v>
      </c>
      <c r="C237" s="18">
        <v>2.8024879999999999</v>
      </c>
      <c r="D237">
        <v>1482.7</v>
      </c>
      <c r="E237" s="126">
        <f t="shared" si="18"/>
        <v>-6.109303644649744E-2</v>
      </c>
      <c r="F237" s="126">
        <f t="shared" si="19"/>
        <v>-1.5602177665648642E-2</v>
      </c>
      <c r="G237" s="130">
        <f t="shared" si="20"/>
        <v>0.75462121915466907</v>
      </c>
      <c r="H237" s="130">
        <f t="shared" si="21"/>
        <v>0.66375350622451657</v>
      </c>
      <c r="I237" s="18">
        <f t="shared" si="22"/>
        <v>5.2950126365160219</v>
      </c>
      <c r="J237" s="130">
        <f t="shared" si="23"/>
        <v>3.9894948964282464</v>
      </c>
    </row>
    <row r="238" spans="2:10" x14ac:dyDescent="0.25">
      <c r="B238" s="12">
        <v>43738</v>
      </c>
      <c r="C238" s="18">
        <v>2.9848409999999999</v>
      </c>
      <c r="D238">
        <v>1506.2</v>
      </c>
      <c r="E238" s="126">
        <f t="shared" si="18"/>
        <v>6.5068253637482032E-2</v>
      </c>
      <c r="F238" s="126">
        <f t="shared" si="19"/>
        <v>4.7361750383565493E-3</v>
      </c>
      <c r="G238" s="130">
        <f t="shared" si="20"/>
        <v>0.74185536870244362</v>
      </c>
      <c r="H238" s="130">
        <f t="shared" si="21"/>
        <v>0.65465639736612735</v>
      </c>
      <c r="I238" s="18">
        <f t="shared" si="22"/>
        <v>5.5733500418102073</v>
      </c>
      <c r="J238" s="130">
        <f t="shared" si="23"/>
        <v>3.9885562765747595</v>
      </c>
    </row>
    <row r="239" spans="2:10" x14ac:dyDescent="0.25">
      <c r="B239" s="12">
        <v>43731</v>
      </c>
      <c r="C239" s="18">
        <v>2.8024879999999999</v>
      </c>
      <c r="D239">
        <v>1499.1</v>
      </c>
      <c r="E239" s="126">
        <f t="shared" si="18"/>
        <v>-9.316745264550319E-2</v>
      </c>
      <c r="F239" s="126">
        <f t="shared" si="19"/>
        <v>-5.4401910701253886E-3</v>
      </c>
      <c r="G239" s="130">
        <f t="shared" si="20"/>
        <v>0.74633156040114523</v>
      </c>
      <c r="H239" s="130">
        <f t="shared" si="21"/>
        <v>0.65851765749818991</v>
      </c>
      <c r="I239" s="18">
        <f t="shared" si="22"/>
        <v>5.338173709359527</v>
      </c>
      <c r="J239" s="130">
        <f t="shared" si="23"/>
        <v>4.0794559268303274</v>
      </c>
    </row>
    <row r="240" spans="2:10" x14ac:dyDescent="0.25">
      <c r="B240" s="12">
        <v>43724</v>
      </c>
      <c r="C240" s="18">
        <v>3.090414</v>
      </c>
      <c r="D240">
        <v>1507.3</v>
      </c>
      <c r="E240" s="126">
        <f t="shared" si="18"/>
        <v>7.6923130534172879E-2</v>
      </c>
      <c r="F240" s="126">
        <f t="shared" si="19"/>
        <v>1.10000670735797E-2</v>
      </c>
      <c r="G240" s="130">
        <f t="shared" si="20"/>
        <v>0.73135443706606562</v>
      </c>
      <c r="H240" s="130">
        <f t="shared" si="21"/>
        <v>0.64815996360612216</v>
      </c>
      <c r="I240" s="18">
        <f t="shared" si="22"/>
        <v>4.9892013589864144</v>
      </c>
      <c r="J240" s="130">
        <f t="shared" si="23"/>
        <v>3.9765817762659541</v>
      </c>
    </row>
    <row r="241" spans="2:10" x14ac:dyDescent="0.25">
      <c r="B241" s="12">
        <v>43717</v>
      </c>
      <c r="C241" s="18">
        <v>2.8696700000000002</v>
      </c>
      <c r="D241">
        <v>1490.9</v>
      </c>
      <c r="E241" s="126">
        <f t="shared" si="18"/>
        <v>-0.12058853182992857</v>
      </c>
      <c r="F241" s="126">
        <f t="shared" si="19"/>
        <v>-1.0158013544018019E-2</v>
      </c>
      <c r="G241" s="130">
        <f t="shared" si="20"/>
        <v>0.7017532810017868</v>
      </c>
      <c r="H241" s="130">
        <f t="shared" si="21"/>
        <v>0.64627997129661485</v>
      </c>
      <c r="I241" s="18">
        <f t="shared" si="22"/>
        <v>3.882326918728495</v>
      </c>
      <c r="J241" s="130">
        <f t="shared" si="23"/>
        <v>3.9510261218399014</v>
      </c>
    </row>
    <row r="242" spans="2:10" x14ac:dyDescent="0.25">
      <c r="B242" s="12">
        <v>43710</v>
      </c>
      <c r="C242" s="18">
        <v>3.2631709999999998</v>
      </c>
      <c r="D242">
        <v>1506.2</v>
      </c>
      <c r="E242" s="126">
        <f t="shared" si="18"/>
        <v>-8.355784474660144E-2</v>
      </c>
      <c r="F242" s="126">
        <f t="shared" si="19"/>
        <v>-8.4918701862943813E-3</v>
      </c>
      <c r="G242" s="130">
        <f t="shared" si="20"/>
        <v>0.65057952998664925</v>
      </c>
      <c r="H242" s="130">
        <f t="shared" si="21"/>
        <v>0.61291383708700864</v>
      </c>
      <c r="I242" s="18">
        <f t="shared" si="22"/>
        <v>3.2143598851565396</v>
      </c>
      <c r="J242" s="130">
        <f t="shared" si="23"/>
        <v>3.6844764782305135</v>
      </c>
    </row>
    <row r="243" spans="2:10" x14ac:dyDescent="0.25">
      <c r="B243" s="12">
        <v>43703</v>
      </c>
      <c r="C243" s="18">
        <v>3.5606949999999999</v>
      </c>
      <c r="D243">
        <v>1519.1</v>
      </c>
      <c r="E243" s="126">
        <f t="shared" si="18"/>
        <v>3.6312762174516511E-2</v>
      </c>
      <c r="F243" s="126">
        <f t="shared" si="19"/>
        <v>-4.912878291628453E-3</v>
      </c>
      <c r="G243" s="130">
        <f t="shared" si="20"/>
        <v>0.56815029867543421</v>
      </c>
      <c r="H243" s="130">
        <f t="shared" si="21"/>
        <v>0.59509099206858884</v>
      </c>
      <c r="I243" s="18">
        <f t="shared" si="22"/>
        <v>2.4481711183477217</v>
      </c>
      <c r="J243" s="130">
        <f t="shared" si="23"/>
        <v>3.533856465650238</v>
      </c>
    </row>
    <row r="244" spans="2:10" x14ac:dyDescent="0.25">
      <c r="B244" s="12">
        <v>43696</v>
      </c>
      <c r="C244" s="18">
        <v>3.435927</v>
      </c>
      <c r="D244">
        <v>1526.6</v>
      </c>
      <c r="E244" s="126">
        <f t="shared" si="18"/>
        <v>0.20538752313210962</v>
      </c>
      <c r="F244" s="126">
        <f t="shared" si="19"/>
        <v>9.3223140495866108E-3</v>
      </c>
      <c r="G244" s="130">
        <f t="shared" si="20"/>
        <v>0.56830179298850247</v>
      </c>
      <c r="H244" s="130">
        <f t="shared" si="21"/>
        <v>0.60702936820097642</v>
      </c>
      <c r="I244" s="18">
        <f t="shared" si="22"/>
        <v>2.5654971142515364</v>
      </c>
      <c r="J244" s="130">
        <f t="shared" si="23"/>
        <v>3.5489900375128927</v>
      </c>
    </row>
    <row r="245" spans="2:10" x14ac:dyDescent="0.25">
      <c r="B245" s="12">
        <v>43689</v>
      </c>
      <c r="C245" s="18">
        <v>2.8504749999999999</v>
      </c>
      <c r="D245">
        <v>1512.5</v>
      </c>
      <c r="E245" s="126">
        <f t="shared" si="18"/>
        <v>-2.3026345102818757E-2</v>
      </c>
      <c r="F245" s="126">
        <f t="shared" si="19"/>
        <v>1.062408125083536E-2</v>
      </c>
      <c r="G245" s="130">
        <f t="shared" si="20"/>
        <v>0.81926994877092507</v>
      </c>
      <c r="H245" s="130">
        <f t="shared" si="21"/>
        <v>0.64922708826945952</v>
      </c>
      <c r="I245" s="18">
        <f t="shared" si="22"/>
        <v>2.8658371490056789</v>
      </c>
      <c r="J245" s="130">
        <f t="shared" si="23"/>
        <v>3.4085443381603659</v>
      </c>
    </row>
    <row r="246" spans="2:10" x14ac:dyDescent="0.25">
      <c r="B246" s="12">
        <v>43682</v>
      </c>
      <c r="C246" s="18">
        <v>2.9176579999999999</v>
      </c>
      <c r="D246">
        <v>1496.6</v>
      </c>
      <c r="E246" s="126">
        <f t="shared" si="18"/>
        <v>0.14285703094183932</v>
      </c>
      <c r="F246" s="126">
        <f t="shared" si="19"/>
        <v>3.5279468732706043E-2</v>
      </c>
      <c r="G246" s="130">
        <f t="shared" si="20"/>
        <v>0.89277191377258502</v>
      </c>
      <c r="H246" s="130">
        <f t="shared" si="21"/>
        <v>0.65790903692011671</v>
      </c>
      <c r="I246" s="18">
        <f t="shared" si="22"/>
        <v>2.8224980589093529</v>
      </c>
      <c r="J246" s="130">
        <f t="shared" si="23"/>
        <v>3.4470506760852415</v>
      </c>
    </row>
    <row r="247" spans="2:10" x14ac:dyDescent="0.25">
      <c r="B247" s="12">
        <v>43675</v>
      </c>
      <c r="C247" s="18">
        <v>2.5529510000000002</v>
      </c>
      <c r="D247">
        <v>1445.6</v>
      </c>
      <c r="E247" s="126">
        <f t="shared" si="18"/>
        <v>7.6923239167180357E-2</v>
      </c>
      <c r="F247" s="126">
        <f t="shared" si="19"/>
        <v>1.9104688050757712E-2</v>
      </c>
      <c r="G247" s="130">
        <f t="shared" si="20"/>
        <v>0.86929540366163294</v>
      </c>
      <c r="H247" s="130">
        <f t="shared" si="21"/>
        <v>0.63107519763610886</v>
      </c>
      <c r="I247" s="18">
        <f t="shared" si="22"/>
        <v>2.5412825733073299</v>
      </c>
      <c r="J247" s="130">
        <f t="shared" si="23"/>
        <v>3.3680284339141915</v>
      </c>
    </row>
    <row r="248" spans="2:10" x14ac:dyDescent="0.25">
      <c r="B248" s="12">
        <v>43668</v>
      </c>
      <c r="C248" s="18">
        <v>2.3705970000000001</v>
      </c>
      <c r="D248">
        <v>1418.5</v>
      </c>
      <c r="E248" s="126">
        <f t="shared" si="18"/>
        <v>-3.5156238870969303E-2</v>
      </c>
      <c r="F248" s="126">
        <f t="shared" si="19"/>
        <v>-4.6312539470914071E-3</v>
      </c>
      <c r="G248" s="130">
        <f t="shared" si="20"/>
        <v>0.72708972261112192</v>
      </c>
      <c r="H248" s="130">
        <f t="shared" si="21"/>
        <v>0.61388170497866568</v>
      </c>
      <c r="I248" s="18">
        <f t="shared" si="22"/>
        <v>3.1682710924420627</v>
      </c>
      <c r="J248" s="130">
        <f t="shared" si="23"/>
        <v>3.287003264691323</v>
      </c>
    </row>
    <row r="249" spans="2:10" x14ac:dyDescent="0.25">
      <c r="B249" s="12">
        <v>43661</v>
      </c>
      <c r="C249" s="18">
        <v>2.4569749999999999</v>
      </c>
      <c r="D249">
        <v>1425.1</v>
      </c>
      <c r="E249" s="126">
        <f t="shared" si="18"/>
        <v>7.5630226348699425E-2</v>
      </c>
      <c r="F249" s="126">
        <f t="shared" si="19"/>
        <v>1.0780906447265703E-2</v>
      </c>
      <c r="G249" s="130">
        <f t="shared" si="20"/>
        <v>0.7052619560012714</v>
      </c>
      <c r="H249" s="130">
        <f t="shared" si="21"/>
        <v>0.60769261880037617</v>
      </c>
      <c r="I249" s="18">
        <f t="shared" si="22"/>
        <v>3.0518314810327625</v>
      </c>
      <c r="J249" s="130">
        <f t="shared" si="23"/>
        <v>3.2272468537412737</v>
      </c>
    </row>
    <row r="250" spans="2:10" x14ac:dyDescent="0.25">
      <c r="B250" s="12">
        <v>43654</v>
      </c>
      <c r="C250" s="18">
        <v>2.2842190000000002</v>
      </c>
      <c r="D250">
        <v>1409.9</v>
      </c>
      <c r="E250" s="126">
        <f t="shared" si="18"/>
        <v>6.7264383326106847E-2</v>
      </c>
      <c r="F250" s="126">
        <f t="shared" si="19"/>
        <v>9.4508484284385741E-3</v>
      </c>
      <c r="G250" s="130">
        <f t="shared" si="20"/>
        <v>0.75235791078125824</v>
      </c>
      <c r="H250" s="130">
        <f t="shared" si="21"/>
        <v>0.61195928409645395</v>
      </c>
      <c r="I250" s="18">
        <f t="shared" si="22"/>
        <v>3.064599599374608</v>
      </c>
      <c r="J250" s="130">
        <f t="shared" si="23"/>
        <v>3.2263999299522221</v>
      </c>
    </row>
    <row r="251" spans="2:10" x14ac:dyDescent="0.25">
      <c r="B251" s="12">
        <v>43647</v>
      </c>
      <c r="C251" s="18">
        <v>2.1402559999999999</v>
      </c>
      <c r="D251">
        <v>1396.7</v>
      </c>
      <c r="E251" s="126">
        <f t="shared" si="18"/>
        <v>-1.7621036184859884E-2</v>
      </c>
      <c r="F251" s="126">
        <f t="shared" si="19"/>
        <v>-9.2218202454422693E-3</v>
      </c>
      <c r="G251" s="130">
        <f t="shared" si="20"/>
        <v>0.76556272570548012</v>
      </c>
      <c r="H251" s="130">
        <f t="shared" si="21"/>
        <v>0.59942036876499505</v>
      </c>
      <c r="I251" s="18">
        <f t="shared" si="22"/>
        <v>3.0365175110642904</v>
      </c>
      <c r="J251" s="130">
        <f t="shared" si="23"/>
        <v>3.19812963826574</v>
      </c>
    </row>
    <row r="252" spans="2:10" x14ac:dyDescent="0.25">
      <c r="B252" s="12">
        <v>43640</v>
      </c>
      <c r="C252" s="18">
        <v>2.1786460000000001</v>
      </c>
      <c r="D252">
        <v>1409.7</v>
      </c>
      <c r="E252" s="126">
        <f t="shared" si="18"/>
        <v>4.6082650596277697E-2</v>
      </c>
      <c r="F252" s="126">
        <f t="shared" si="19"/>
        <v>9.6691018478727297E-3</v>
      </c>
      <c r="G252" s="130">
        <f t="shared" si="20"/>
        <v>0.74796128054142663</v>
      </c>
      <c r="H252" s="130">
        <f t="shared" si="21"/>
        <v>0.60011009016361283</v>
      </c>
      <c r="I252" s="18">
        <f t="shared" si="22"/>
        <v>3.0266965451657311</v>
      </c>
      <c r="J252" s="130">
        <f t="shared" si="23"/>
        <v>3.1876650857153561</v>
      </c>
    </row>
    <row r="253" spans="2:10" x14ac:dyDescent="0.25">
      <c r="B253" s="12">
        <v>43633</v>
      </c>
      <c r="C253" s="18">
        <v>2.0826709999999999</v>
      </c>
      <c r="D253">
        <v>1396.2</v>
      </c>
      <c r="E253" s="126">
        <f t="shared" si="18"/>
        <v>0.10714297105663539</v>
      </c>
      <c r="F253" s="126">
        <f t="shared" si="19"/>
        <v>4.1862547571076991E-2</v>
      </c>
      <c r="G253" s="130">
        <f t="shared" si="20"/>
        <v>0.7678412897531387</v>
      </c>
      <c r="H253" s="130">
        <f t="shared" si="21"/>
        <v>0.59483078549592172</v>
      </c>
      <c r="I253" s="18">
        <f t="shared" si="22"/>
        <v>2.9785978104663648</v>
      </c>
      <c r="J253" s="130">
        <f t="shared" si="23"/>
        <v>3.1508647749469376</v>
      </c>
    </row>
    <row r="254" spans="2:10" x14ac:dyDescent="0.25">
      <c r="B254" s="12">
        <v>43626</v>
      </c>
      <c r="C254" s="18">
        <v>1.881122</v>
      </c>
      <c r="D254">
        <v>1340.1</v>
      </c>
      <c r="E254" s="126">
        <f t="shared" si="18"/>
        <v>3.7037077873070645E-2</v>
      </c>
      <c r="F254" s="126">
        <f t="shared" si="19"/>
        <v>-8.2016104980620064E-4</v>
      </c>
      <c r="G254" s="130">
        <f t="shared" si="20"/>
        <v>0.69012063168371329</v>
      </c>
      <c r="H254" s="130">
        <f t="shared" si="21"/>
        <v>0.56822868591726683</v>
      </c>
      <c r="I254" s="18">
        <f t="shared" si="22"/>
        <v>3.2061724044419417</v>
      </c>
      <c r="J254" s="130">
        <f t="shared" si="23"/>
        <v>3.1971894851268483</v>
      </c>
    </row>
    <row r="255" spans="2:10" x14ac:dyDescent="0.25">
      <c r="B255" s="12">
        <v>43619</v>
      </c>
      <c r="C255" s="18">
        <v>1.813939</v>
      </c>
      <c r="D255">
        <v>1341.2</v>
      </c>
      <c r="E255" s="126">
        <f t="shared" si="18"/>
        <v>6.1797647576690151E-2</v>
      </c>
      <c r="F255" s="126">
        <f t="shared" si="19"/>
        <v>2.710981773625365E-2</v>
      </c>
      <c r="G255" s="130">
        <f t="shared" si="20"/>
        <v>0.7109846371349996</v>
      </c>
      <c r="H255" s="130">
        <f t="shared" si="21"/>
        <v>0.56165424375187256</v>
      </c>
      <c r="I255" s="18">
        <f t="shared" si="22"/>
        <v>3.2785044902708296</v>
      </c>
      <c r="J255" s="130">
        <f t="shared" si="23"/>
        <v>3.1858014875813314</v>
      </c>
    </row>
    <row r="256" spans="2:10" x14ac:dyDescent="0.25">
      <c r="B256" s="12">
        <v>43612</v>
      </c>
      <c r="C256" s="18">
        <v>1.7083660000000001</v>
      </c>
      <c r="D256">
        <v>1305.8</v>
      </c>
      <c r="E256" s="126">
        <f t="shared" si="18"/>
        <v>7.2289330559033971E-2</v>
      </c>
      <c r="F256" s="126">
        <f t="shared" si="19"/>
        <v>1.7770849571317138E-2</v>
      </c>
      <c r="G256" s="130">
        <f t="shared" si="20"/>
        <v>0.65588534827152745</v>
      </c>
      <c r="H256" s="130">
        <f t="shared" si="21"/>
        <v>0.55916542294221117</v>
      </c>
      <c r="I256" s="18">
        <f t="shared" si="22"/>
        <v>3.6226299126441721</v>
      </c>
      <c r="J256" s="130">
        <f t="shared" si="23"/>
        <v>3.3188503744932127</v>
      </c>
    </row>
    <row r="257" spans="2:10" x14ac:dyDescent="0.25">
      <c r="B257" s="12">
        <v>43605</v>
      </c>
      <c r="C257" s="18">
        <v>1.5931949999999999</v>
      </c>
      <c r="D257">
        <v>1283</v>
      </c>
      <c r="E257" s="126">
        <f t="shared" si="18"/>
        <v>1.8405115820613771E-2</v>
      </c>
      <c r="F257" s="126">
        <f t="shared" si="19"/>
        <v>6.6692820714004952E-3</v>
      </c>
      <c r="G257" s="130">
        <f t="shared" si="20"/>
        <v>0.51984806657209626</v>
      </c>
      <c r="H257" s="130">
        <f t="shared" si="21"/>
        <v>0.5427645293526836</v>
      </c>
      <c r="I257" s="18">
        <f t="shared" si="22"/>
        <v>2.3681920172444553</v>
      </c>
      <c r="J257" s="130">
        <f t="shared" si="23"/>
        <v>3.2391319525855926</v>
      </c>
    </row>
    <row r="258" spans="2:10" x14ac:dyDescent="0.25">
      <c r="B258" s="12">
        <v>43598</v>
      </c>
      <c r="C258" s="18">
        <v>1.5644020000000001</v>
      </c>
      <c r="D258">
        <v>1274.5</v>
      </c>
      <c r="E258" s="126">
        <f t="shared" si="18"/>
        <v>-1.2121139406048309E-2</v>
      </c>
      <c r="F258" s="126">
        <f t="shared" si="19"/>
        <v>-8.7112079023100586E-3</v>
      </c>
      <c r="G258" s="130">
        <f t="shared" si="20"/>
        <v>0.55050568053450133</v>
      </c>
      <c r="H258" s="130">
        <f t="shared" si="21"/>
        <v>0.55647690896871516</v>
      </c>
      <c r="I258" s="18">
        <f t="shared" si="22"/>
        <v>2.6172798814094178</v>
      </c>
      <c r="J258" s="130">
        <f t="shared" si="23"/>
        <v>3.2533012612424117</v>
      </c>
    </row>
    <row r="259" spans="2:10" x14ac:dyDescent="0.25">
      <c r="B259" s="12">
        <v>43591</v>
      </c>
      <c r="C259" s="18">
        <v>1.5835969999999999</v>
      </c>
      <c r="D259">
        <v>1285.7</v>
      </c>
      <c r="E259" s="126">
        <f t="shared" ref="E259:E322" si="24">C259/C260-1</f>
        <v>3.1250142451626717E-2</v>
      </c>
      <c r="F259" s="126">
        <f t="shared" ref="F259:F322" si="25">D259/D260-1</f>
        <v>5.0813008130081716E-3</v>
      </c>
      <c r="G259" s="130">
        <f t="shared" ref="G259:G322" si="26">CORREL(F259:F271,E259:E271)</f>
        <v>0.48769728214357522</v>
      </c>
      <c r="H259" s="130">
        <f t="shared" ref="H259:H322" si="27">CORREL(F259:F311,E259:E311)</f>
        <v>0.54577686667444114</v>
      </c>
      <c r="I259" s="18">
        <f t="shared" ref="I259:I322" si="28">SLOPE(E259:E271,F259:F271)</f>
        <v>2.4428177059654348</v>
      </c>
      <c r="J259" s="130">
        <f t="shared" ref="J259:J322" si="29">SLOPE(E259:E311,F259:F311)</f>
        <v>3.218618249521048</v>
      </c>
    </row>
    <row r="260" spans="2:10" x14ac:dyDescent="0.25">
      <c r="B260" s="12">
        <v>43584</v>
      </c>
      <c r="C260" s="18">
        <v>1.535609</v>
      </c>
      <c r="D260">
        <v>1279.2</v>
      </c>
      <c r="E260" s="126">
        <f t="shared" si="24"/>
        <v>-0.13978520524371674</v>
      </c>
      <c r="F260" s="126">
        <f t="shared" si="25"/>
        <v>-4.4361428904973188E-3</v>
      </c>
      <c r="G260" s="130">
        <f t="shared" si="26"/>
        <v>0.42434547978011716</v>
      </c>
      <c r="H260" s="130">
        <f t="shared" si="27"/>
        <v>0.54448111906138286</v>
      </c>
      <c r="I260" s="18">
        <f t="shared" si="28"/>
        <v>2.2340952324091954</v>
      </c>
      <c r="J260" s="130">
        <f t="shared" si="29"/>
        <v>3.2058233471334239</v>
      </c>
    </row>
    <row r="261" spans="2:10" x14ac:dyDescent="0.25">
      <c r="B261" s="12">
        <v>43577</v>
      </c>
      <c r="C261" s="18">
        <v>1.7851459999999999</v>
      </c>
      <c r="D261">
        <v>1284.9000000000001</v>
      </c>
      <c r="E261" s="126">
        <f t="shared" si="24"/>
        <v>2.197788357389352E-2</v>
      </c>
      <c r="F261" s="126">
        <f t="shared" si="25"/>
        <v>1.022092931834262E-2</v>
      </c>
      <c r="G261" s="130">
        <f t="shared" si="26"/>
        <v>0.6308515833974716</v>
      </c>
      <c r="H261" s="130">
        <f t="shared" si="27"/>
        <v>0.53061323545546768</v>
      </c>
      <c r="I261" s="18">
        <f t="shared" si="28"/>
        <v>3.2422788954656632</v>
      </c>
      <c r="J261" s="130">
        <f t="shared" si="29"/>
        <v>2.984910411029988</v>
      </c>
    </row>
    <row r="262" spans="2:10" x14ac:dyDescent="0.25">
      <c r="B262" s="12">
        <v>43570</v>
      </c>
      <c r="C262" s="18">
        <v>1.746756</v>
      </c>
      <c r="D262">
        <v>1271.9000000000001</v>
      </c>
      <c r="E262" s="126">
        <f t="shared" si="24"/>
        <v>-5.2083022427038994E-2</v>
      </c>
      <c r="F262" s="126">
        <f t="shared" si="25"/>
        <v>-1.4489384782271686E-2</v>
      </c>
      <c r="G262" s="130">
        <f t="shared" si="26"/>
        <v>0.66015177533187064</v>
      </c>
      <c r="H262" s="130">
        <f t="shared" si="27"/>
        <v>0.53236343412305953</v>
      </c>
      <c r="I262" s="18">
        <f t="shared" si="28"/>
        <v>3.4128828969903657</v>
      </c>
      <c r="J262" s="130">
        <f t="shared" si="29"/>
        <v>3.0352277806248327</v>
      </c>
    </row>
    <row r="263" spans="2:10" x14ac:dyDescent="0.25">
      <c r="B263" s="12">
        <v>43563</v>
      </c>
      <c r="C263" s="18">
        <v>1.8427309999999999</v>
      </c>
      <c r="D263">
        <v>1290.5999999999999</v>
      </c>
      <c r="E263" s="126">
        <f t="shared" si="24"/>
        <v>-1.0309748985862566E-2</v>
      </c>
      <c r="F263" s="126">
        <f t="shared" si="25"/>
        <v>1.5499070055779995E-4</v>
      </c>
      <c r="G263" s="130">
        <f t="shared" si="26"/>
        <v>0.60741347927497424</v>
      </c>
      <c r="H263" s="130">
        <f t="shared" si="27"/>
        <v>0.46283316279686965</v>
      </c>
      <c r="I263" s="18">
        <f t="shared" si="28"/>
        <v>3.5828363694543626</v>
      </c>
      <c r="J263" s="130">
        <f t="shared" si="29"/>
        <v>2.7523232417604797</v>
      </c>
    </row>
    <row r="264" spans="2:10" x14ac:dyDescent="0.25">
      <c r="B264" s="12">
        <v>43556</v>
      </c>
      <c r="C264" s="18">
        <v>1.8619270000000001</v>
      </c>
      <c r="D264">
        <v>1290.4000000000001</v>
      </c>
      <c r="E264" s="126">
        <f t="shared" si="24"/>
        <v>2.1053052969615127E-2</v>
      </c>
      <c r="F264" s="126">
        <f t="shared" si="25"/>
        <v>-2.010827532869186E-3</v>
      </c>
      <c r="G264" s="130">
        <f t="shared" si="26"/>
        <v>0.60208121269229897</v>
      </c>
      <c r="H264" s="130">
        <f t="shared" si="27"/>
        <v>0.46428074576755984</v>
      </c>
      <c r="I264" s="18">
        <f t="shared" si="28"/>
        <v>3.5350670650498812</v>
      </c>
      <c r="J264" s="130">
        <f t="shared" si="29"/>
        <v>2.7516150866598257</v>
      </c>
    </row>
    <row r="265" spans="2:10" x14ac:dyDescent="0.25">
      <c r="B265" s="12">
        <v>43549</v>
      </c>
      <c r="C265" s="18">
        <v>1.823536</v>
      </c>
      <c r="D265">
        <v>1293</v>
      </c>
      <c r="E265" s="126">
        <f t="shared" si="24"/>
        <v>-4.5226120128969094E-2</v>
      </c>
      <c r="F265" s="126">
        <f t="shared" si="25"/>
        <v>-1.4181152790484819E-2</v>
      </c>
      <c r="G265" s="130">
        <f t="shared" si="26"/>
        <v>0.56036432040306672</v>
      </c>
      <c r="H265" s="130">
        <f t="shared" si="27"/>
        <v>0.44024654944953434</v>
      </c>
      <c r="I265" s="18">
        <f t="shared" si="28"/>
        <v>3.6942525251175069</v>
      </c>
      <c r="J265" s="130">
        <f t="shared" si="29"/>
        <v>2.543467537117766</v>
      </c>
    </row>
    <row r="266" spans="2:10" x14ac:dyDescent="0.25">
      <c r="B266" s="12">
        <v>43542</v>
      </c>
      <c r="C266" s="18">
        <v>1.9099139999999999</v>
      </c>
      <c r="D266">
        <v>1311.6</v>
      </c>
      <c r="E266" s="126">
        <f t="shared" si="24"/>
        <v>5.0502100439031583E-3</v>
      </c>
      <c r="F266" s="126">
        <f t="shared" si="25"/>
        <v>7.528038101090706E-3</v>
      </c>
      <c r="G266" s="130">
        <f t="shared" si="26"/>
        <v>0.37693986753561859</v>
      </c>
      <c r="H266" s="130">
        <f t="shared" si="27"/>
        <v>0.46399903253629227</v>
      </c>
      <c r="I266" s="18">
        <f t="shared" si="28"/>
        <v>2.3744276827485429</v>
      </c>
      <c r="J266" s="130">
        <f t="shared" si="29"/>
        <v>2.6002071280711139</v>
      </c>
    </row>
    <row r="267" spans="2:10" x14ac:dyDescent="0.25">
      <c r="B267" s="12">
        <v>43535</v>
      </c>
      <c r="C267" s="18">
        <v>1.900317</v>
      </c>
      <c r="D267">
        <v>1301.8</v>
      </c>
      <c r="E267" s="126">
        <f t="shared" si="24"/>
        <v>-2.9411584440896421E-2</v>
      </c>
      <c r="F267" s="126">
        <f t="shared" si="25"/>
        <v>3.7008481110254454E-3</v>
      </c>
      <c r="G267" s="130">
        <f t="shared" si="26"/>
        <v>0.41639447457682383</v>
      </c>
      <c r="H267" s="130">
        <f t="shared" si="27"/>
        <v>0.46807803584799479</v>
      </c>
      <c r="I267" s="18">
        <f t="shared" si="28"/>
        <v>2.6090996634938297</v>
      </c>
      <c r="J267" s="130">
        <f t="shared" si="29"/>
        <v>2.6266622507171506</v>
      </c>
    </row>
    <row r="268" spans="2:10" x14ac:dyDescent="0.25">
      <c r="B268" s="12">
        <v>43528</v>
      </c>
      <c r="C268" s="18">
        <v>1.957902</v>
      </c>
      <c r="D268">
        <v>1297</v>
      </c>
      <c r="E268" s="126">
        <f t="shared" si="24"/>
        <v>1.9999874968221087E-2</v>
      </c>
      <c r="F268" s="126">
        <f t="shared" si="25"/>
        <v>4.6282011724763095E-4</v>
      </c>
      <c r="G268" s="130">
        <f t="shared" si="26"/>
        <v>0.45150759918806954</v>
      </c>
      <c r="H268" s="130">
        <f t="shared" si="27"/>
        <v>0.47224527477626632</v>
      </c>
      <c r="I268" s="18">
        <f t="shared" si="28"/>
        <v>2.7063962561823423</v>
      </c>
      <c r="J268" s="130">
        <f t="shared" si="29"/>
        <v>2.6502404549756169</v>
      </c>
    </row>
    <row r="269" spans="2:10" x14ac:dyDescent="0.25">
      <c r="B269" s="12">
        <v>43521</v>
      </c>
      <c r="C269" s="18">
        <v>1.9195120000000001</v>
      </c>
      <c r="D269">
        <v>1296.4000000000001</v>
      </c>
      <c r="E269" s="126">
        <f t="shared" si="24"/>
        <v>-4.3062181874379823E-2</v>
      </c>
      <c r="F269" s="126">
        <f t="shared" si="25"/>
        <v>-2.467649714113751E-2</v>
      </c>
      <c r="G269" s="130">
        <f t="shared" si="26"/>
        <v>0.5100888063594331</v>
      </c>
      <c r="H269" s="130">
        <f t="shared" si="27"/>
        <v>0.46917907239608486</v>
      </c>
      <c r="I269" s="18">
        <f t="shared" si="28"/>
        <v>2.9265437172328315</v>
      </c>
      <c r="J269" s="130">
        <f t="shared" si="29"/>
        <v>2.6286970402966623</v>
      </c>
    </row>
    <row r="270" spans="2:10" x14ac:dyDescent="0.25">
      <c r="B270" s="12">
        <v>43514</v>
      </c>
      <c r="C270" s="18">
        <v>2.00589</v>
      </c>
      <c r="D270">
        <v>1329.2</v>
      </c>
      <c r="E270" s="126">
        <f t="shared" si="24"/>
        <v>5.0251477291647806E-2</v>
      </c>
      <c r="F270" s="126">
        <f t="shared" si="25"/>
        <v>8.4212123511115955E-3</v>
      </c>
      <c r="G270" s="130">
        <f t="shared" si="26"/>
        <v>0.5000649227429671</v>
      </c>
      <c r="H270" s="130">
        <f t="shared" si="27"/>
        <v>0.45652870015740271</v>
      </c>
      <c r="I270" s="18">
        <f t="shared" si="28"/>
        <v>4.0310117257730571</v>
      </c>
      <c r="J270" s="130">
        <f t="shared" si="29"/>
        <v>2.5916348888459528</v>
      </c>
    </row>
    <row r="271" spans="2:10" x14ac:dyDescent="0.25">
      <c r="B271" s="12">
        <v>43507</v>
      </c>
      <c r="C271" s="18">
        <v>1.9099139999999999</v>
      </c>
      <c r="D271">
        <v>1318.1</v>
      </c>
      <c r="E271" s="126">
        <f t="shared" si="24"/>
        <v>-7.0093744613847653E-2</v>
      </c>
      <c r="F271" s="126">
        <f t="shared" si="25"/>
        <v>3.3493187181243833E-3</v>
      </c>
      <c r="G271" s="130">
        <f t="shared" si="26"/>
        <v>0.51515247541234077</v>
      </c>
      <c r="H271" s="130">
        <f t="shared" si="27"/>
        <v>0.52801581658876096</v>
      </c>
      <c r="I271" s="18">
        <f t="shared" si="28"/>
        <v>4.1473753909336359</v>
      </c>
      <c r="J271" s="130">
        <f t="shared" si="29"/>
        <v>3.1359977939046675</v>
      </c>
    </row>
    <row r="272" spans="2:10" x14ac:dyDescent="0.25">
      <c r="B272" s="12">
        <v>43500</v>
      </c>
      <c r="C272" s="18">
        <v>2.0538780000000001</v>
      </c>
      <c r="D272">
        <v>1313.7</v>
      </c>
      <c r="E272" s="126">
        <f t="shared" si="24"/>
        <v>4.901981815228762E-2</v>
      </c>
      <c r="F272" s="126">
        <f t="shared" si="25"/>
        <v>-2.4299491229402559E-3</v>
      </c>
      <c r="G272" s="130">
        <f t="shared" si="26"/>
        <v>0.50525569496758371</v>
      </c>
      <c r="H272" s="130">
        <f t="shared" si="27"/>
        <v>0.52577248038533464</v>
      </c>
      <c r="I272" s="18">
        <f t="shared" si="28"/>
        <v>3.8058855644530807</v>
      </c>
      <c r="J272" s="130">
        <f t="shared" si="29"/>
        <v>3.0526273161660837</v>
      </c>
    </row>
    <row r="273" spans="2:10" x14ac:dyDescent="0.25">
      <c r="B273" s="12">
        <v>43493</v>
      </c>
      <c r="C273" s="18">
        <v>1.957902</v>
      </c>
      <c r="D273">
        <v>1316.9</v>
      </c>
      <c r="E273" s="126">
        <f t="shared" si="24"/>
        <v>0.14606706057132945</v>
      </c>
      <c r="F273" s="126">
        <f t="shared" si="25"/>
        <v>1.503006012024044E-2</v>
      </c>
      <c r="G273" s="130">
        <f t="shared" si="26"/>
        <v>0.66475556967933691</v>
      </c>
      <c r="H273" s="130">
        <f t="shared" si="27"/>
        <v>0.53328760610667836</v>
      </c>
      <c r="I273" s="18">
        <f t="shared" si="28"/>
        <v>4.4756409569659992</v>
      </c>
      <c r="J273" s="130">
        <f t="shared" si="29"/>
        <v>3.0669761469130639</v>
      </c>
    </row>
    <row r="274" spans="2:10" x14ac:dyDescent="0.25">
      <c r="B274" s="12">
        <v>43486</v>
      </c>
      <c r="C274" s="18">
        <v>1.7083660000000001</v>
      </c>
      <c r="D274">
        <v>1297.4000000000001</v>
      </c>
      <c r="E274" s="126">
        <f t="shared" si="24"/>
        <v>5.3254401388912909E-2</v>
      </c>
      <c r="F274" s="126">
        <f t="shared" si="25"/>
        <v>1.2565363302895705E-2</v>
      </c>
      <c r="G274" s="130">
        <f t="shared" si="26"/>
        <v>0.65513325728876548</v>
      </c>
      <c r="H274" s="130">
        <f t="shared" si="27"/>
        <v>0.50676405566934446</v>
      </c>
      <c r="I274" s="18">
        <f t="shared" si="28"/>
        <v>3.9512739717826233</v>
      </c>
      <c r="J274" s="130">
        <f t="shared" si="29"/>
        <v>2.8135803125817054</v>
      </c>
    </row>
    <row r="275" spans="2:10" x14ac:dyDescent="0.25">
      <c r="B275" s="12">
        <v>43479</v>
      </c>
      <c r="C275" s="18">
        <v>1.621988</v>
      </c>
      <c r="D275">
        <v>1281.3</v>
      </c>
      <c r="E275" s="126">
        <f t="shared" si="24"/>
        <v>-9.1397566361518856E-2</v>
      </c>
      <c r="F275" s="126">
        <f t="shared" si="25"/>
        <v>-4.5062543702897306E-3</v>
      </c>
      <c r="G275" s="130">
        <f t="shared" si="26"/>
        <v>0.61497641953285787</v>
      </c>
      <c r="H275" s="130">
        <f t="shared" si="27"/>
        <v>0.49804437881044589</v>
      </c>
      <c r="I275" s="18">
        <f t="shared" si="28"/>
        <v>3.7312131999611715</v>
      </c>
      <c r="J275" s="130">
        <f t="shared" si="29"/>
        <v>2.7954564700181037</v>
      </c>
    </row>
    <row r="276" spans="2:10" x14ac:dyDescent="0.25">
      <c r="B276" s="12">
        <v>43472</v>
      </c>
      <c r="C276" s="18">
        <v>1.7851459999999999</v>
      </c>
      <c r="D276">
        <v>1287.0999999999999</v>
      </c>
      <c r="E276" s="126">
        <f t="shared" si="24"/>
        <v>-5.347837908916242E-3</v>
      </c>
      <c r="F276" s="126">
        <f t="shared" si="25"/>
        <v>3.4302642862711341E-3</v>
      </c>
      <c r="G276" s="130">
        <f t="shared" si="26"/>
        <v>0.59163200987167308</v>
      </c>
      <c r="H276" s="130">
        <f t="shared" si="27"/>
        <v>0.49286177089124567</v>
      </c>
      <c r="I276" s="18">
        <f t="shared" si="28"/>
        <v>3.4852454380318814</v>
      </c>
      <c r="J276" s="130">
        <f t="shared" si="29"/>
        <v>2.7081011193835565</v>
      </c>
    </row>
    <row r="277" spans="2:10" x14ac:dyDescent="0.25">
      <c r="B277" s="12">
        <v>43465</v>
      </c>
      <c r="C277" s="18">
        <v>1.7947439999999999</v>
      </c>
      <c r="D277">
        <v>1282.7</v>
      </c>
      <c r="E277" s="126">
        <f t="shared" si="24"/>
        <v>0.11976031839420309</v>
      </c>
      <c r="F277" s="126">
        <f t="shared" si="25"/>
        <v>2.1876709117898407E-3</v>
      </c>
      <c r="G277" s="130">
        <f t="shared" si="26"/>
        <v>0.58371611480114916</v>
      </c>
      <c r="H277" s="130">
        <f t="shared" si="27"/>
        <v>0.48734061602822037</v>
      </c>
      <c r="I277" s="18">
        <f t="shared" si="28"/>
        <v>4.4764412557575248</v>
      </c>
      <c r="J277" s="130">
        <f t="shared" si="29"/>
        <v>2.6619324774566833</v>
      </c>
    </row>
    <row r="278" spans="2:10" x14ac:dyDescent="0.25">
      <c r="B278" s="12">
        <v>43458</v>
      </c>
      <c r="C278" s="18">
        <v>1.6027929999999999</v>
      </c>
      <c r="D278">
        <v>1279.9000000000001</v>
      </c>
      <c r="E278" s="126">
        <f t="shared" si="24"/>
        <v>-2.3391663208795155E-2</v>
      </c>
      <c r="F278" s="126">
        <f t="shared" si="25"/>
        <v>2.0816717179773514E-2</v>
      </c>
      <c r="G278" s="130">
        <f t="shared" si="26"/>
        <v>0.65660715715875884</v>
      </c>
      <c r="H278" s="130">
        <f t="shared" si="27"/>
        <v>0.48681203850802257</v>
      </c>
      <c r="I278" s="18">
        <f t="shared" si="28"/>
        <v>4.6976524153506078</v>
      </c>
      <c r="J278" s="130">
        <f t="shared" si="29"/>
        <v>2.5070224466943327</v>
      </c>
    </row>
    <row r="279" spans="2:10" x14ac:dyDescent="0.25">
      <c r="B279" s="12">
        <v>43451</v>
      </c>
      <c r="C279" s="18">
        <v>1.6411830000000001</v>
      </c>
      <c r="D279">
        <v>1253.8</v>
      </c>
      <c r="E279" s="126">
        <f t="shared" si="24"/>
        <v>6.8750573876553256E-2</v>
      </c>
      <c r="F279" s="126">
        <f t="shared" si="25"/>
        <v>1.3581244947453497E-2</v>
      </c>
      <c r="G279" s="130">
        <f t="shared" si="26"/>
        <v>0.76740434761990983</v>
      </c>
      <c r="H279" s="130">
        <f t="shared" si="27"/>
        <v>0.50869620664615622</v>
      </c>
      <c r="I279" s="18">
        <f t="shared" si="28"/>
        <v>6.2499070675549495</v>
      </c>
      <c r="J279" s="130">
        <f t="shared" si="29"/>
        <v>2.6400454470452153</v>
      </c>
    </row>
    <row r="280" spans="2:10" x14ac:dyDescent="0.25">
      <c r="B280" s="12">
        <v>43444</v>
      </c>
      <c r="C280" s="18">
        <v>1.535609</v>
      </c>
      <c r="D280">
        <v>1237</v>
      </c>
      <c r="E280" s="126">
        <f t="shared" si="24"/>
        <v>-2.4390724269377384E-2</v>
      </c>
      <c r="F280" s="126">
        <f t="shared" si="25"/>
        <v>-7.8601219120949528E-3</v>
      </c>
      <c r="G280" s="130">
        <f t="shared" si="26"/>
        <v>0.72409397196803982</v>
      </c>
      <c r="H280" s="130">
        <f t="shared" si="27"/>
        <v>0.5021735977524846</v>
      </c>
      <c r="I280" s="18">
        <f t="shared" si="28"/>
        <v>6.0684413933545303</v>
      </c>
      <c r="J280" s="130">
        <f t="shared" si="29"/>
        <v>2.6087939982074477</v>
      </c>
    </row>
    <row r="281" spans="2:10" x14ac:dyDescent="0.25">
      <c r="B281" s="12">
        <v>43437</v>
      </c>
      <c r="C281" s="18">
        <v>1.5740000000000001</v>
      </c>
      <c r="D281">
        <v>1246.8</v>
      </c>
      <c r="E281" s="126">
        <f t="shared" si="24"/>
        <v>9.3333444472692317E-2</v>
      </c>
      <c r="F281" s="126">
        <f t="shared" si="25"/>
        <v>2.1799704966398936E-2</v>
      </c>
      <c r="G281" s="130">
        <f t="shared" si="26"/>
        <v>0.73941602937795781</v>
      </c>
      <c r="H281" s="130">
        <f t="shared" si="27"/>
        <v>0.50885376072779931</v>
      </c>
      <c r="I281" s="18">
        <f t="shared" si="28"/>
        <v>6.4719180354270343</v>
      </c>
      <c r="J281" s="130">
        <f t="shared" si="29"/>
        <v>2.5705881102732357</v>
      </c>
    </row>
    <row r="282" spans="2:10" x14ac:dyDescent="0.25">
      <c r="B282" s="12">
        <v>43430</v>
      </c>
      <c r="C282" s="18">
        <v>1.4396340000000001</v>
      </c>
      <c r="D282">
        <v>1220.2</v>
      </c>
      <c r="E282" s="126">
        <f t="shared" si="24"/>
        <v>-7.9754436519513527E-2</v>
      </c>
      <c r="F282" s="126">
        <f t="shared" si="25"/>
        <v>-6.5520065520063842E-4</v>
      </c>
      <c r="G282" s="130">
        <f t="shared" si="26"/>
        <v>0.59029192753317061</v>
      </c>
      <c r="H282" s="130">
        <f t="shared" si="27"/>
        <v>0.48338819525478277</v>
      </c>
      <c r="I282" s="18">
        <f t="shared" si="28"/>
        <v>5.914923535793231</v>
      </c>
      <c r="J282" s="130">
        <f t="shared" si="29"/>
        <v>2.4615033793845797</v>
      </c>
    </row>
    <row r="283" spans="2:10" x14ac:dyDescent="0.25">
      <c r="B283" s="12">
        <v>43423</v>
      </c>
      <c r="C283" s="18">
        <v>1.5644020000000001</v>
      </c>
      <c r="D283">
        <v>1221</v>
      </c>
      <c r="E283" s="126">
        <f t="shared" si="24"/>
        <v>-3.5503345277523635E-2</v>
      </c>
      <c r="F283" s="126">
        <f t="shared" si="25"/>
        <v>1.638269986894425E-4</v>
      </c>
      <c r="G283" s="130">
        <f t="shared" si="26"/>
        <v>0.5545164902929155</v>
      </c>
      <c r="H283" s="130">
        <f t="shared" si="27"/>
        <v>0.49165587559470392</v>
      </c>
      <c r="I283" s="18">
        <f t="shared" si="28"/>
        <v>5.3022663189340991</v>
      </c>
      <c r="J283" s="130">
        <f t="shared" si="29"/>
        <v>2.4683606741216844</v>
      </c>
    </row>
    <row r="284" spans="2:10" x14ac:dyDescent="0.25">
      <c r="B284" s="12">
        <v>43416</v>
      </c>
      <c r="C284" s="18">
        <v>1.621988</v>
      </c>
      <c r="D284">
        <v>1220.8</v>
      </c>
      <c r="E284" s="126">
        <f t="shared" si="24"/>
        <v>1.1975969448331902E-2</v>
      </c>
      <c r="F284" s="126">
        <f t="shared" si="25"/>
        <v>1.1936339522546247E-2</v>
      </c>
      <c r="G284" s="130">
        <f t="shared" si="26"/>
        <v>0.56177812620929923</v>
      </c>
      <c r="H284" s="130">
        <f t="shared" si="27"/>
        <v>0.48416911714656163</v>
      </c>
      <c r="I284" s="18">
        <f t="shared" si="28"/>
        <v>4.3276073807403677</v>
      </c>
      <c r="J284" s="130">
        <f t="shared" si="29"/>
        <v>2.377487425215175</v>
      </c>
    </row>
    <row r="285" spans="2:10" x14ac:dyDescent="0.25">
      <c r="B285" s="12">
        <v>43409</v>
      </c>
      <c r="C285" s="18">
        <v>1.6027929999999999</v>
      </c>
      <c r="D285">
        <v>1206.4000000000001</v>
      </c>
      <c r="E285" s="126">
        <f t="shared" si="24"/>
        <v>-0.10695174353556836</v>
      </c>
      <c r="F285" s="126">
        <f t="shared" si="25"/>
        <v>-1.9904135185636496E-2</v>
      </c>
      <c r="G285" s="130">
        <f t="shared" si="26"/>
        <v>0.62287263899043621</v>
      </c>
      <c r="H285" s="130">
        <f t="shared" si="27"/>
        <v>0.48727965182220095</v>
      </c>
      <c r="I285" s="18">
        <f t="shared" si="28"/>
        <v>4.0752834883894256</v>
      </c>
      <c r="J285" s="130">
        <f t="shared" si="29"/>
        <v>2.4141865261938853</v>
      </c>
    </row>
    <row r="286" spans="2:10" x14ac:dyDescent="0.25">
      <c r="B286" s="12">
        <v>43402</v>
      </c>
      <c r="C286" s="18">
        <v>1.7947439999999999</v>
      </c>
      <c r="D286">
        <v>1230.9000000000001</v>
      </c>
      <c r="E286" s="126">
        <f t="shared" si="24"/>
        <v>-4.5918340224610721E-2</v>
      </c>
      <c r="F286" s="126">
        <f t="shared" si="25"/>
        <v>-1.2981744421906027E-3</v>
      </c>
      <c r="G286" s="130">
        <f t="shared" si="26"/>
        <v>0.55381088501885478</v>
      </c>
      <c r="H286" s="130">
        <f t="shared" si="27"/>
        <v>0.46340133143623824</v>
      </c>
      <c r="I286" s="18">
        <f t="shared" si="28"/>
        <v>3.7150215486722007</v>
      </c>
      <c r="J286" s="130">
        <f t="shared" si="29"/>
        <v>2.2818970252428428</v>
      </c>
    </row>
    <row r="287" spans="2:10" x14ac:dyDescent="0.25">
      <c r="B287" s="12">
        <v>43395</v>
      </c>
      <c r="C287" s="18">
        <v>1.881122</v>
      </c>
      <c r="D287">
        <v>1232.5</v>
      </c>
      <c r="E287" s="126">
        <f t="shared" si="24"/>
        <v>-5.3140013942754249E-2</v>
      </c>
      <c r="F287" s="126">
        <f t="shared" si="25"/>
        <v>5.8761119725780908E-3</v>
      </c>
      <c r="G287" s="130">
        <f t="shared" si="26"/>
        <v>0.56591271362167195</v>
      </c>
      <c r="H287" s="130">
        <f t="shared" si="27"/>
        <v>0.45445407626891909</v>
      </c>
      <c r="I287" s="18">
        <f t="shared" si="28"/>
        <v>3.6918144624303673</v>
      </c>
      <c r="J287" s="130">
        <f t="shared" si="29"/>
        <v>2.2328306868620311</v>
      </c>
    </row>
    <row r="288" spans="2:10" x14ac:dyDescent="0.25">
      <c r="B288" s="12">
        <v>43388</v>
      </c>
      <c r="C288" s="18">
        <v>1.9866950000000001</v>
      </c>
      <c r="D288">
        <v>1225.3</v>
      </c>
      <c r="E288" s="126">
        <f t="shared" si="24"/>
        <v>2.4752579941166974E-2</v>
      </c>
      <c r="F288" s="126">
        <f t="shared" si="25"/>
        <v>5.910844758230116E-3</v>
      </c>
      <c r="G288" s="130">
        <f t="shared" si="26"/>
        <v>0.60702490564496048</v>
      </c>
      <c r="H288" s="130">
        <f t="shared" si="27"/>
        <v>0.48903104072127579</v>
      </c>
      <c r="I288" s="18">
        <f t="shared" si="28"/>
        <v>3.8394510014609597</v>
      </c>
      <c r="J288" s="130">
        <f t="shared" si="29"/>
        <v>2.413431475068375</v>
      </c>
    </row>
    <row r="289" spans="2:10" x14ac:dyDescent="0.25">
      <c r="B289" s="12">
        <v>43381</v>
      </c>
      <c r="C289" s="18">
        <v>1.938707</v>
      </c>
      <c r="D289">
        <v>1218.0999999999999</v>
      </c>
      <c r="E289" s="126">
        <f t="shared" si="24"/>
        <v>0.20958040121213406</v>
      </c>
      <c r="F289" s="126">
        <f t="shared" si="25"/>
        <v>1.4069264069263898E-2</v>
      </c>
      <c r="G289" s="130">
        <f t="shared" si="26"/>
        <v>0.61161819694296349</v>
      </c>
      <c r="H289" s="130">
        <f t="shared" si="27"/>
        <v>0.46825509788117653</v>
      </c>
      <c r="I289" s="18">
        <f t="shared" si="28"/>
        <v>3.8628132823910057</v>
      </c>
      <c r="J289" s="130">
        <f t="shared" si="29"/>
        <v>2.2452020862041837</v>
      </c>
    </row>
    <row r="290" spans="2:10" x14ac:dyDescent="0.25">
      <c r="B290" s="12">
        <v>43374</v>
      </c>
      <c r="C290" s="18">
        <v>1.6027929999999999</v>
      </c>
      <c r="D290">
        <v>1201.2</v>
      </c>
      <c r="E290" s="126">
        <f t="shared" si="24"/>
        <v>6.0243724089015238E-3</v>
      </c>
      <c r="F290" s="126">
        <f t="shared" si="25"/>
        <v>8.1409987410827611E-3</v>
      </c>
      <c r="G290" s="130">
        <f t="shared" si="26"/>
        <v>0.56541073069567482</v>
      </c>
      <c r="H290" s="130">
        <f t="shared" si="27"/>
        <v>0.4456047056774205</v>
      </c>
      <c r="I290" s="18">
        <f t="shared" si="28"/>
        <v>2.762936069505991</v>
      </c>
      <c r="J290" s="130">
        <f t="shared" si="29"/>
        <v>1.9492740608129959</v>
      </c>
    </row>
    <row r="291" spans="2:10" x14ac:dyDescent="0.25">
      <c r="B291" s="12">
        <v>43367</v>
      </c>
      <c r="C291" s="18">
        <v>1.5931949999999999</v>
      </c>
      <c r="D291">
        <v>1191.5</v>
      </c>
      <c r="E291" s="126">
        <f t="shared" si="24"/>
        <v>-0.1122995814444846</v>
      </c>
      <c r="F291" s="126">
        <f t="shared" si="25"/>
        <v>-3.929108844674789E-3</v>
      </c>
      <c r="G291" s="130">
        <f t="shared" si="26"/>
        <v>0.5866011193250521</v>
      </c>
      <c r="H291" s="130">
        <f t="shared" si="27"/>
        <v>0.44760189042219689</v>
      </c>
      <c r="I291" s="18">
        <f t="shared" si="28"/>
        <v>3.2428361646955519</v>
      </c>
      <c r="J291" s="130">
        <f t="shared" si="29"/>
        <v>1.9619297330074363</v>
      </c>
    </row>
    <row r="292" spans="2:10" x14ac:dyDescent="0.25">
      <c r="B292" s="12">
        <v>43360</v>
      </c>
      <c r="C292" s="18">
        <v>1.7947439999999999</v>
      </c>
      <c r="D292">
        <v>1196.2</v>
      </c>
      <c r="E292" s="126">
        <f t="shared" si="24"/>
        <v>5.649741459693125E-2</v>
      </c>
      <c r="F292" s="126">
        <f t="shared" si="25"/>
        <v>1.0041841004184704E-3</v>
      </c>
      <c r="G292" s="130">
        <f t="shared" si="26"/>
        <v>0.71271251228107124</v>
      </c>
      <c r="H292" s="130">
        <f t="shared" si="27"/>
        <v>0.48437760102367311</v>
      </c>
      <c r="I292" s="18">
        <f t="shared" si="28"/>
        <v>3.2854895439053728</v>
      </c>
      <c r="J292" s="130">
        <f t="shared" si="29"/>
        <v>2.1107722277899041</v>
      </c>
    </row>
    <row r="293" spans="2:10" x14ac:dyDescent="0.25">
      <c r="B293" s="12">
        <v>43353</v>
      </c>
      <c r="C293" s="18">
        <v>1.6987680000000001</v>
      </c>
      <c r="D293">
        <v>1195</v>
      </c>
      <c r="E293" s="126">
        <f t="shared" si="24"/>
        <v>-1.1173116068273758E-2</v>
      </c>
      <c r="F293" s="126">
        <f t="shared" si="25"/>
        <v>1.1729222520107108E-3</v>
      </c>
      <c r="G293" s="130">
        <f t="shared" si="26"/>
        <v>0.70659747861735989</v>
      </c>
      <c r="H293" s="130">
        <f t="shared" si="27"/>
        <v>0.46347199143736006</v>
      </c>
      <c r="I293" s="18">
        <f t="shared" si="28"/>
        <v>3.195745582733156</v>
      </c>
      <c r="J293" s="130">
        <f t="shared" si="29"/>
        <v>1.9815433144226229</v>
      </c>
    </row>
    <row r="294" spans="2:10" x14ac:dyDescent="0.25">
      <c r="B294" s="12">
        <v>43346</v>
      </c>
      <c r="C294" s="18">
        <v>1.7179629999999999</v>
      </c>
      <c r="D294">
        <v>1193.5999999999999</v>
      </c>
      <c r="E294" s="126">
        <f t="shared" si="24"/>
        <v>7.8313075298378498E-2</v>
      </c>
      <c r="F294" s="126">
        <f t="shared" si="25"/>
        <v>-5.5819378488711768E-3</v>
      </c>
      <c r="G294" s="130">
        <f t="shared" si="26"/>
        <v>0.73803931294327318</v>
      </c>
      <c r="H294" s="130">
        <f t="shared" si="27"/>
        <v>0.46502030683264844</v>
      </c>
      <c r="I294" s="18">
        <f t="shared" si="28"/>
        <v>3.2376677678978565</v>
      </c>
      <c r="J294" s="130">
        <f t="shared" si="29"/>
        <v>1.9598103314324664</v>
      </c>
    </row>
    <row r="295" spans="2:10" x14ac:dyDescent="0.25">
      <c r="B295" s="12">
        <v>43339</v>
      </c>
      <c r="C295" s="18">
        <v>1.5931949999999999</v>
      </c>
      <c r="D295">
        <v>1200.3</v>
      </c>
      <c r="E295" s="126">
        <f t="shared" si="24"/>
        <v>3.7500431424926539E-2</v>
      </c>
      <c r="F295" s="126">
        <f t="shared" si="25"/>
        <v>-4.9738870927630296E-3</v>
      </c>
      <c r="G295" s="130">
        <f t="shared" si="26"/>
        <v>0.65238138950006153</v>
      </c>
      <c r="H295" s="130">
        <f t="shared" si="27"/>
        <v>0.51587434731928505</v>
      </c>
      <c r="I295" s="18">
        <f t="shared" si="28"/>
        <v>2.7762694758539954</v>
      </c>
      <c r="J295" s="130">
        <f t="shared" si="29"/>
        <v>2.1642506130874728</v>
      </c>
    </row>
    <row r="296" spans="2:10" x14ac:dyDescent="0.25">
      <c r="B296" s="12">
        <v>43332</v>
      </c>
      <c r="C296" s="18">
        <v>1.535609</v>
      </c>
      <c r="D296">
        <v>1206.3</v>
      </c>
      <c r="E296" s="126">
        <f t="shared" si="24"/>
        <v>7.3825414185377136E-2</v>
      </c>
      <c r="F296" s="126">
        <f t="shared" si="25"/>
        <v>2.5329366765830752E-2</v>
      </c>
      <c r="G296" s="130">
        <f t="shared" si="26"/>
        <v>0.65262626576121496</v>
      </c>
      <c r="H296" s="130">
        <f t="shared" si="27"/>
        <v>0.51321343756704751</v>
      </c>
      <c r="I296" s="18">
        <f t="shared" si="28"/>
        <v>2.773776932544163</v>
      </c>
      <c r="J296" s="130">
        <f t="shared" si="29"/>
        <v>2.1503891974369695</v>
      </c>
    </row>
    <row r="297" spans="2:10" x14ac:dyDescent="0.25">
      <c r="B297" s="12">
        <v>43325</v>
      </c>
      <c r="C297" s="18">
        <v>1.4300360000000001</v>
      </c>
      <c r="D297">
        <v>1176.5</v>
      </c>
      <c r="E297" s="126">
        <f t="shared" si="24"/>
        <v>-8.588968820034748E-2</v>
      </c>
      <c r="F297" s="126">
        <f t="shared" si="25"/>
        <v>-2.8569069441004014E-2</v>
      </c>
      <c r="G297" s="130">
        <f t="shared" si="26"/>
        <v>0.503308795174506</v>
      </c>
      <c r="H297" s="130">
        <f t="shared" si="27"/>
        <v>0.4937434652049672</v>
      </c>
      <c r="I297" s="18">
        <f t="shared" si="28"/>
        <v>2.4525198265863177</v>
      </c>
      <c r="J297" s="130">
        <f t="shared" si="29"/>
        <v>2.1059833925129903</v>
      </c>
    </row>
    <row r="298" spans="2:10" x14ac:dyDescent="0.25">
      <c r="B298" s="12">
        <v>43318</v>
      </c>
      <c r="C298" s="18">
        <v>1.5644020000000001</v>
      </c>
      <c r="D298">
        <v>1211.0999999999999</v>
      </c>
      <c r="E298" s="126">
        <f t="shared" si="24"/>
        <v>-6.0978398983481119E-3</v>
      </c>
      <c r="F298" s="126">
        <f t="shared" si="25"/>
        <v>-2.5531213968046362E-3</v>
      </c>
      <c r="G298" s="130">
        <f t="shared" si="26"/>
        <v>0.44273202126611277</v>
      </c>
      <c r="H298" s="130">
        <f t="shared" si="27"/>
        <v>0.48855129281943155</v>
      </c>
      <c r="I298" s="18">
        <f t="shared" si="28"/>
        <v>2.3587400219599539</v>
      </c>
      <c r="J298" s="130">
        <f t="shared" si="29"/>
        <v>2.0906853033364681</v>
      </c>
    </row>
    <row r="299" spans="2:10" x14ac:dyDescent="0.25">
      <c r="B299" s="12">
        <v>43311</v>
      </c>
      <c r="C299" s="18">
        <v>1.5740000000000001</v>
      </c>
      <c r="D299">
        <v>1214.2</v>
      </c>
      <c r="E299" s="126">
        <f t="shared" si="24"/>
        <v>-2.380937614348877E-2</v>
      </c>
      <c r="F299" s="126">
        <f t="shared" si="25"/>
        <v>-6.8706036316046326E-3</v>
      </c>
      <c r="G299" s="130">
        <f t="shared" si="26"/>
        <v>0.31385118320110605</v>
      </c>
      <c r="H299" s="130">
        <f t="shared" si="27"/>
        <v>0.49023979414819413</v>
      </c>
      <c r="I299" s="18">
        <f t="shared" si="28"/>
        <v>1.6287039723258059</v>
      </c>
      <c r="J299" s="130">
        <f t="shared" si="29"/>
        <v>2.0957170808543681</v>
      </c>
    </row>
    <row r="300" spans="2:10" x14ac:dyDescent="0.25">
      <c r="B300" s="12">
        <v>43304</v>
      </c>
      <c r="C300" s="18">
        <v>1.61239</v>
      </c>
      <c r="D300">
        <v>1222.5999999999999</v>
      </c>
      <c r="E300" s="126">
        <f t="shared" si="24"/>
        <v>3.7036798826862505E-2</v>
      </c>
      <c r="F300" s="126">
        <f t="shared" si="25"/>
        <v>-5.6120374135828488E-3</v>
      </c>
      <c r="G300" s="130">
        <f t="shared" si="26"/>
        <v>0.31258481439115898</v>
      </c>
      <c r="H300" s="130">
        <f t="shared" si="27"/>
        <v>0.48917602108056724</v>
      </c>
      <c r="I300" s="18">
        <f t="shared" si="28"/>
        <v>1.621125758351077</v>
      </c>
      <c r="J300" s="130">
        <f t="shared" si="29"/>
        <v>2.0796571067700831</v>
      </c>
    </row>
    <row r="301" spans="2:10" x14ac:dyDescent="0.25">
      <c r="B301" s="12">
        <v>43297</v>
      </c>
      <c r="C301" s="18">
        <v>1.554805</v>
      </c>
      <c r="D301">
        <v>1229.5</v>
      </c>
      <c r="E301" s="126">
        <f t="shared" si="24"/>
        <v>6.2114655188592049E-3</v>
      </c>
      <c r="F301" s="126">
        <f t="shared" si="25"/>
        <v>-8.1477896095514257E-3</v>
      </c>
      <c r="G301" s="130">
        <f t="shared" si="26"/>
        <v>0.21973686646957816</v>
      </c>
      <c r="H301" s="130">
        <f t="shared" si="27"/>
        <v>0.48929035045226804</v>
      </c>
      <c r="I301" s="18">
        <f t="shared" si="28"/>
        <v>1.1515155185825303</v>
      </c>
      <c r="J301" s="130">
        <f t="shared" si="29"/>
        <v>2.0287597184840829</v>
      </c>
    </row>
    <row r="302" spans="2:10" x14ac:dyDescent="0.25">
      <c r="B302" s="12">
        <v>43290</v>
      </c>
      <c r="C302" s="18">
        <v>1.545207</v>
      </c>
      <c r="D302">
        <v>1239.5999999999999</v>
      </c>
      <c r="E302" s="126">
        <f t="shared" si="24"/>
        <v>-5.8479767338560085E-2</v>
      </c>
      <c r="F302" s="126">
        <f t="shared" si="25"/>
        <v>-1.1719684286055965E-2</v>
      </c>
      <c r="G302" s="130">
        <f t="shared" si="26"/>
        <v>0.22124882995194431</v>
      </c>
      <c r="H302" s="130">
        <f t="shared" si="27"/>
        <v>0.50364020002727294</v>
      </c>
      <c r="I302" s="18">
        <f t="shared" si="28"/>
        <v>1.1852017172762506</v>
      </c>
      <c r="J302" s="130">
        <f t="shared" si="29"/>
        <v>2.1095353316007923</v>
      </c>
    </row>
    <row r="303" spans="2:10" x14ac:dyDescent="0.25">
      <c r="B303" s="12">
        <v>43283</v>
      </c>
      <c r="C303" s="18">
        <v>1.6411830000000001</v>
      </c>
      <c r="D303">
        <v>1254.3</v>
      </c>
      <c r="E303" s="126">
        <f t="shared" si="24"/>
        <v>9.6154270016610699E-2</v>
      </c>
      <c r="F303" s="126">
        <f t="shared" si="25"/>
        <v>2.3975065931431949E-3</v>
      </c>
      <c r="G303" s="130">
        <f t="shared" si="26"/>
        <v>-0.10899749667997084</v>
      </c>
      <c r="H303" s="130">
        <f t="shared" si="27"/>
        <v>0.5005595313864506</v>
      </c>
      <c r="I303" s="18">
        <f t="shared" si="28"/>
        <v>-0.64125945811051299</v>
      </c>
      <c r="J303" s="130">
        <f t="shared" si="29"/>
        <v>2.0369747496396102</v>
      </c>
    </row>
    <row r="304" spans="2:10" x14ac:dyDescent="0.25">
      <c r="B304" s="12">
        <v>43276</v>
      </c>
      <c r="C304" s="18">
        <v>1.4972190000000001</v>
      </c>
      <c r="D304">
        <v>1251.3</v>
      </c>
      <c r="E304" s="126">
        <f t="shared" si="24"/>
        <v>-2.4999853478326783E-2</v>
      </c>
      <c r="F304" s="126">
        <f t="shared" si="25"/>
        <v>-1.2703171847877615E-2</v>
      </c>
      <c r="G304" s="130">
        <f t="shared" si="26"/>
        <v>-0.18286692478836181</v>
      </c>
      <c r="H304" s="130">
        <f t="shared" si="27"/>
        <v>0.51146747248159885</v>
      </c>
      <c r="I304" s="18">
        <f t="shared" si="28"/>
        <v>-0.86088450441994069</v>
      </c>
      <c r="J304" s="130">
        <f t="shared" si="29"/>
        <v>2.0261567322081562</v>
      </c>
    </row>
    <row r="305" spans="2:10" x14ac:dyDescent="0.25">
      <c r="B305" s="12">
        <v>43269</v>
      </c>
      <c r="C305" s="18">
        <v>1.535609</v>
      </c>
      <c r="D305">
        <v>1267.4000000000001</v>
      </c>
      <c r="E305" s="126">
        <f t="shared" si="24"/>
        <v>1.2657484923322304E-2</v>
      </c>
      <c r="F305" s="126">
        <f t="shared" si="25"/>
        <v>-5.648831005805599E-3</v>
      </c>
      <c r="G305" s="130">
        <f t="shared" si="26"/>
        <v>-0.28092930720337755</v>
      </c>
      <c r="H305" s="130">
        <f t="shared" si="27"/>
        <v>0.50908560564951777</v>
      </c>
      <c r="I305" s="18">
        <f t="shared" si="28"/>
        <v>-1.3103428924673588</v>
      </c>
      <c r="J305" s="130">
        <f t="shared" si="29"/>
        <v>2.0275893633927158</v>
      </c>
    </row>
    <row r="306" spans="2:10" x14ac:dyDescent="0.25">
      <c r="B306" s="12">
        <v>43262</v>
      </c>
      <c r="C306" s="18">
        <v>1.5164150000000001</v>
      </c>
      <c r="D306">
        <v>1274.5999999999999</v>
      </c>
      <c r="E306" s="126">
        <f t="shared" si="24"/>
        <v>-1.2499275531727139E-2</v>
      </c>
      <c r="F306" s="126">
        <f t="shared" si="25"/>
        <v>-1.8103381865803847E-2</v>
      </c>
      <c r="G306" s="130">
        <f t="shared" si="26"/>
        <v>0.18787171070923506</v>
      </c>
      <c r="H306" s="130">
        <f t="shared" si="27"/>
        <v>0.51968831633647528</v>
      </c>
      <c r="I306" s="18">
        <f t="shared" si="28"/>
        <v>0.79062658741867331</v>
      </c>
      <c r="J306" s="130">
        <f t="shared" si="29"/>
        <v>2.1105923194234331</v>
      </c>
    </row>
    <row r="307" spans="2:10" x14ac:dyDescent="0.25">
      <c r="B307" s="12">
        <v>43255</v>
      </c>
      <c r="C307" s="18">
        <v>1.535609</v>
      </c>
      <c r="D307">
        <v>1298.0999999999999</v>
      </c>
      <c r="E307" s="126">
        <f t="shared" si="24"/>
        <v>-6.4327987799045028E-2</v>
      </c>
      <c r="F307" s="126">
        <f t="shared" si="25"/>
        <v>2.5486561631140603E-3</v>
      </c>
      <c r="G307" s="130">
        <f t="shared" si="26"/>
        <v>0.21849800095045935</v>
      </c>
      <c r="H307" s="130">
        <f t="shared" si="27"/>
        <v>0.52530247213576253</v>
      </c>
      <c r="I307" s="18">
        <f t="shared" si="28"/>
        <v>0.96371378936499008</v>
      </c>
      <c r="J307" s="130">
        <f t="shared" si="29"/>
        <v>2.1657752417703984</v>
      </c>
    </row>
    <row r="308" spans="2:10" x14ac:dyDescent="0.25">
      <c r="B308" s="12">
        <v>43248</v>
      </c>
      <c r="C308" s="18">
        <v>1.6411830000000001</v>
      </c>
      <c r="D308">
        <v>1294.8</v>
      </c>
      <c r="E308" s="126">
        <f t="shared" si="24"/>
        <v>-4.4692464273095478E-2</v>
      </c>
      <c r="F308" s="126">
        <f t="shared" si="25"/>
        <v>-6.5219059310980265E-3</v>
      </c>
      <c r="G308" s="130">
        <f t="shared" si="26"/>
        <v>0.24746216840908547</v>
      </c>
      <c r="H308" s="130">
        <f t="shared" si="27"/>
        <v>0.50837141711650502</v>
      </c>
      <c r="I308" s="18">
        <f t="shared" si="28"/>
        <v>1.0906947160742073</v>
      </c>
      <c r="J308" s="130">
        <f t="shared" si="29"/>
        <v>2.1160863879229801</v>
      </c>
    </row>
    <row r="309" spans="2:10" x14ac:dyDescent="0.25">
      <c r="B309" s="12">
        <v>43241</v>
      </c>
      <c r="C309" s="18">
        <v>1.7179629999999999</v>
      </c>
      <c r="D309">
        <v>1303.3</v>
      </c>
      <c r="E309" s="126">
        <f t="shared" si="24"/>
        <v>5.6176486771568612E-3</v>
      </c>
      <c r="F309" s="126">
        <f t="shared" si="25"/>
        <v>1.0153464579135019E-2</v>
      </c>
      <c r="G309" s="130">
        <f t="shared" si="26"/>
        <v>0.21921014435559025</v>
      </c>
      <c r="H309" s="130">
        <f t="shared" si="27"/>
        <v>0.48345560612627614</v>
      </c>
      <c r="I309" s="18">
        <f t="shared" si="28"/>
        <v>0.96899136073200554</v>
      </c>
      <c r="J309" s="130">
        <f t="shared" si="29"/>
        <v>2.0170757649571813</v>
      </c>
    </row>
    <row r="310" spans="2:10" x14ac:dyDescent="0.25">
      <c r="B310" s="12">
        <v>43234</v>
      </c>
      <c r="C310" s="18">
        <v>1.7083660000000001</v>
      </c>
      <c r="D310">
        <v>1290.2</v>
      </c>
      <c r="E310" s="126">
        <f t="shared" si="24"/>
        <v>-7.2916231397854525E-2</v>
      </c>
      <c r="F310" s="126">
        <f t="shared" si="25"/>
        <v>-2.1834723275208412E-2</v>
      </c>
      <c r="G310" s="130">
        <f t="shared" si="26"/>
        <v>0.18422409945438112</v>
      </c>
      <c r="H310" s="130">
        <f t="shared" si="27"/>
        <v>0.4708125077050746</v>
      </c>
      <c r="I310" s="18">
        <f t="shared" si="28"/>
        <v>0.79529306256723786</v>
      </c>
      <c r="J310" s="130">
        <f t="shared" si="29"/>
        <v>1.9368408778585247</v>
      </c>
    </row>
    <row r="311" spans="2:10" x14ac:dyDescent="0.25">
      <c r="B311" s="12">
        <v>43227</v>
      </c>
      <c r="C311" s="18">
        <v>1.8427309999999999</v>
      </c>
      <c r="D311">
        <v>1319</v>
      </c>
      <c r="E311" s="126">
        <f t="shared" si="24"/>
        <v>-5.4187614362227743E-2</v>
      </c>
      <c r="F311" s="126">
        <f t="shared" si="25"/>
        <v>4.7992686828672859E-3</v>
      </c>
      <c r="G311" s="130">
        <f t="shared" si="26"/>
        <v>0.47741759533118711</v>
      </c>
      <c r="H311" s="130">
        <f t="shared" si="27"/>
        <v>0.44769381962842064</v>
      </c>
      <c r="I311" s="18">
        <f t="shared" si="28"/>
        <v>2.7083865747042704</v>
      </c>
      <c r="J311" s="130">
        <f t="shared" si="29"/>
        <v>1.8829820575511689</v>
      </c>
    </row>
    <row r="312" spans="2:10" x14ac:dyDescent="0.25">
      <c r="B312" s="12">
        <v>43220</v>
      </c>
      <c r="C312" s="18">
        <v>1.948305</v>
      </c>
      <c r="D312">
        <v>1312.7</v>
      </c>
      <c r="E312" s="126">
        <f t="shared" si="24"/>
        <v>-1.9323549915815086E-2</v>
      </c>
      <c r="F312" s="126">
        <f t="shared" si="25"/>
        <v>-5.7562675149586129E-3</v>
      </c>
      <c r="G312" s="130">
        <f t="shared" si="26"/>
        <v>0.48730189222185427</v>
      </c>
      <c r="H312" s="130">
        <f t="shared" si="27"/>
        <v>0.44076140497687039</v>
      </c>
      <c r="I312" s="18">
        <f t="shared" si="28"/>
        <v>2.6076016525815615</v>
      </c>
      <c r="J312" s="130">
        <f t="shared" si="29"/>
        <v>1.7579178786099112</v>
      </c>
    </row>
    <row r="313" spans="2:10" x14ac:dyDescent="0.25">
      <c r="B313" s="12">
        <v>43213</v>
      </c>
      <c r="C313" s="18">
        <v>1.9866950000000001</v>
      </c>
      <c r="D313">
        <v>1320.3</v>
      </c>
      <c r="E313" s="126">
        <f t="shared" si="24"/>
        <v>5.0761641470784324E-2</v>
      </c>
      <c r="F313" s="126">
        <f t="shared" si="25"/>
        <v>-1.2269020722675328E-2</v>
      </c>
      <c r="G313" s="130">
        <f t="shared" si="26"/>
        <v>0.501020848109342</v>
      </c>
      <c r="H313" s="130">
        <f t="shared" si="27"/>
        <v>0.45471139036741681</v>
      </c>
      <c r="I313" s="18">
        <f t="shared" si="28"/>
        <v>2.6510875007799433</v>
      </c>
      <c r="J313" s="130">
        <f t="shared" si="29"/>
        <v>1.8250662964129742</v>
      </c>
    </row>
    <row r="314" spans="2:10" x14ac:dyDescent="0.25">
      <c r="B314" s="12">
        <v>43206</v>
      </c>
      <c r="C314" s="18">
        <v>1.890719</v>
      </c>
      <c r="D314">
        <v>1336.7</v>
      </c>
      <c r="E314" s="126">
        <f t="shared" si="24"/>
        <v>-5.7416408676447817E-2</v>
      </c>
      <c r="F314" s="126">
        <f t="shared" si="25"/>
        <v>-6.0232004759070978E-3</v>
      </c>
      <c r="G314" s="130">
        <f t="shared" si="26"/>
        <v>0.5061432508273086</v>
      </c>
      <c r="H314" s="130">
        <f t="shared" si="27"/>
        <v>0.45904670431736316</v>
      </c>
      <c r="I314" s="18">
        <f t="shared" si="28"/>
        <v>2.6229855186880755</v>
      </c>
      <c r="J314" s="130">
        <f t="shared" si="29"/>
        <v>1.8982367990630105</v>
      </c>
    </row>
    <row r="315" spans="2:10" x14ac:dyDescent="0.25">
      <c r="B315" s="12">
        <v>43199</v>
      </c>
      <c r="C315" s="18">
        <v>2.00589</v>
      </c>
      <c r="D315">
        <v>1344.8</v>
      </c>
      <c r="E315" s="126">
        <f t="shared" si="24"/>
        <v>-0.13991768312160968</v>
      </c>
      <c r="F315" s="126">
        <f t="shared" si="25"/>
        <v>9.6854118177038817E-3</v>
      </c>
      <c r="G315" s="130">
        <f t="shared" si="26"/>
        <v>0.49018267800302823</v>
      </c>
      <c r="H315" s="130">
        <f t="shared" si="27"/>
        <v>0.45343007097221066</v>
      </c>
      <c r="I315" s="18">
        <f t="shared" si="28"/>
        <v>2.5502508271433331</v>
      </c>
      <c r="J315" s="130">
        <f t="shared" si="29"/>
        <v>1.8267448632457255</v>
      </c>
    </row>
    <row r="316" spans="2:10" x14ac:dyDescent="0.25">
      <c r="B316" s="12">
        <v>43192</v>
      </c>
      <c r="C316" s="18">
        <v>2.3322069999999999</v>
      </c>
      <c r="D316">
        <v>1331.9</v>
      </c>
      <c r="E316" s="126">
        <f t="shared" si="24"/>
        <v>1.6736295877133989E-2</v>
      </c>
      <c r="F316" s="126">
        <f t="shared" si="25"/>
        <v>6.8793468400363267E-3</v>
      </c>
      <c r="G316" s="130">
        <f t="shared" si="26"/>
        <v>0.64783311256703313</v>
      </c>
      <c r="H316" s="130">
        <f t="shared" si="27"/>
        <v>0.497040931621751</v>
      </c>
      <c r="I316" s="18">
        <f t="shared" si="28"/>
        <v>2.8855606044544841</v>
      </c>
      <c r="J316" s="130">
        <f t="shared" si="29"/>
        <v>1.9460516746921581</v>
      </c>
    </row>
    <row r="317" spans="2:10" x14ac:dyDescent="0.25">
      <c r="B317" s="12">
        <v>43185</v>
      </c>
      <c r="C317" s="18">
        <v>2.2938170000000002</v>
      </c>
      <c r="D317">
        <v>1322.8</v>
      </c>
      <c r="E317" s="126">
        <f t="shared" si="24"/>
        <v>2.5750905988287442E-2</v>
      </c>
      <c r="F317" s="126">
        <f t="shared" si="25"/>
        <v>-1.9639813236492998E-2</v>
      </c>
      <c r="G317" s="130">
        <f t="shared" si="26"/>
        <v>0.61807469468133391</v>
      </c>
      <c r="H317" s="130">
        <f t="shared" si="27"/>
        <v>0.49508672720292041</v>
      </c>
      <c r="I317" s="18">
        <f t="shared" si="28"/>
        <v>2.7504018887721915</v>
      </c>
      <c r="J317" s="130">
        <f t="shared" si="29"/>
        <v>1.9410209879829798</v>
      </c>
    </row>
    <row r="318" spans="2:10" x14ac:dyDescent="0.25">
      <c r="B318" s="12">
        <v>43178</v>
      </c>
      <c r="C318" s="18">
        <v>2.2362320000000002</v>
      </c>
      <c r="D318">
        <v>1349.3</v>
      </c>
      <c r="E318" s="126">
        <f t="shared" si="24"/>
        <v>9.38965827104985E-2</v>
      </c>
      <c r="F318" s="126">
        <f t="shared" si="25"/>
        <v>2.8978875924654979E-2</v>
      </c>
      <c r="G318" s="130">
        <f t="shared" si="26"/>
        <v>0.62226339497701288</v>
      </c>
      <c r="H318" s="130">
        <f t="shared" si="27"/>
        <v>0.52249726071641145</v>
      </c>
      <c r="I318" s="18">
        <f t="shared" si="28"/>
        <v>2.7865737243032149</v>
      </c>
      <c r="J318" s="130">
        <f t="shared" si="29"/>
        <v>2.0935228978110043</v>
      </c>
    </row>
    <row r="319" spans="2:10" x14ac:dyDescent="0.25">
      <c r="B319" s="12">
        <v>43171</v>
      </c>
      <c r="C319" s="18">
        <v>2.0442809999999998</v>
      </c>
      <c r="D319">
        <v>1311.3</v>
      </c>
      <c r="E319" s="126">
        <f t="shared" si="24"/>
        <v>-3.1817749115187088E-2</v>
      </c>
      <c r="F319" s="126">
        <f t="shared" si="25"/>
        <v>-8.3938294010890147E-3</v>
      </c>
      <c r="G319" s="130">
        <f t="shared" si="26"/>
        <v>0.56305597353208048</v>
      </c>
      <c r="H319" s="130">
        <f t="shared" si="27"/>
        <v>0.49940402127140088</v>
      </c>
      <c r="I319" s="18">
        <f t="shared" si="28"/>
        <v>2.5946290647502286</v>
      </c>
      <c r="J319" s="130">
        <f t="shared" si="29"/>
        <v>1.9815437208817801</v>
      </c>
    </row>
    <row r="320" spans="2:10" x14ac:dyDescent="0.25">
      <c r="B320" s="12">
        <v>43164</v>
      </c>
      <c r="C320" s="18">
        <v>2.1114630000000001</v>
      </c>
      <c r="D320">
        <v>1322.4</v>
      </c>
      <c r="E320" s="126">
        <f t="shared" si="24"/>
        <v>2.3255419496034824E-2</v>
      </c>
      <c r="F320" s="126">
        <f t="shared" si="25"/>
        <v>9.8402846113110343E-4</v>
      </c>
      <c r="G320" s="130">
        <f t="shared" si="26"/>
        <v>0.54444036522456984</v>
      </c>
      <c r="H320" s="130">
        <f t="shared" si="27"/>
        <v>0.51131310971932864</v>
      </c>
      <c r="I320" s="18">
        <f t="shared" si="28"/>
        <v>2.5332438398268424</v>
      </c>
      <c r="J320" s="130">
        <f t="shared" si="29"/>
        <v>2.0201853697320145</v>
      </c>
    </row>
    <row r="321" spans="2:10" x14ac:dyDescent="0.25">
      <c r="B321" s="12">
        <v>43157</v>
      </c>
      <c r="C321" s="18">
        <v>2.0634760000000001</v>
      </c>
      <c r="D321">
        <v>1321.1</v>
      </c>
      <c r="E321" s="126">
        <f t="shared" si="24"/>
        <v>1.8957722762254603E-2</v>
      </c>
      <c r="F321" s="126">
        <f t="shared" si="25"/>
        <v>-5.3455804848668853E-3</v>
      </c>
      <c r="G321" s="130">
        <f t="shared" si="26"/>
        <v>0.59547213169497304</v>
      </c>
      <c r="H321" s="130">
        <f t="shared" si="27"/>
        <v>0.53740910201052738</v>
      </c>
      <c r="I321" s="18">
        <f t="shared" si="28"/>
        <v>2.5134005877262862</v>
      </c>
      <c r="J321" s="130">
        <f t="shared" si="29"/>
        <v>2.1252490064209026</v>
      </c>
    </row>
    <row r="322" spans="2:10" x14ac:dyDescent="0.25">
      <c r="B322" s="12">
        <v>43150</v>
      </c>
      <c r="C322" s="18">
        <v>2.0250849999999998</v>
      </c>
      <c r="D322">
        <v>1328.2</v>
      </c>
      <c r="E322" s="126">
        <f t="shared" si="24"/>
        <v>-4.7171967328571984E-3</v>
      </c>
      <c r="F322" s="126">
        <f t="shared" si="25"/>
        <v>-1.8474726574046696E-2</v>
      </c>
      <c r="G322" s="130">
        <f t="shared" si="26"/>
        <v>0.59210052696984072</v>
      </c>
      <c r="H322" s="130">
        <f t="shared" si="27"/>
        <v>0.525933221959339</v>
      </c>
      <c r="I322" s="18">
        <f t="shared" si="28"/>
        <v>2.495412223109871</v>
      </c>
      <c r="J322" s="130">
        <f t="shared" si="29"/>
        <v>2.072497875283605</v>
      </c>
    </row>
    <row r="323" spans="2:10" x14ac:dyDescent="0.25">
      <c r="B323" s="12">
        <v>43143</v>
      </c>
      <c r="C323" s="18">
        <v>2.0346829999999998</v>
      </c>
      <c r="D323">
        <v>1353.2</v>
      </c>
      <c r="E323" s="126">
        <f t="shared" ref="E323:E386" si="30">C323/C324-1</f>
        <v>0.23976607118158033</v>
      </c>
      <c r="F323" s="126">
        <f t="shared" ref="F323:F386" si="31">D323/D324-1</f>
        <v>3.0538420531566635E-2</v>
      </c>
      <c r="G323" s="130">
        <f t="shared" ref="G323:G386" si="32">CORREL(F323:F335,E323:E335)</f>
        <v>0.6159013322483653</v>
      </c>
      <c r="H323" s="130">
        <f t="shared" ref="H323:H386" si="33">CORREL(F323:F375,E323:E375)</f>
        <v>0.53283935209760791</v>
      </c>
      <c r="I323" s="18">
        <f t="shared" ref="I323:I386" si="34">SLOPE(E323:E335,F323:F335)</f>
        <v>2.7528400701236841</v>
      </c>
      <c r="J323" s="130">
        <f t="shared" ref="J323:J386" si="35">SLOPE(E323:E375,F323:F375)</f>
        <v>2.1314267510117872</v>
      </c>
    </row>
    <row r="324" spans="2:10" x14ac:dyDescent="0.25">
      <c r="B324" s="12">
        <v>43136</v>
      </c>
      <c r="C324" s="18">
        <v>1.6411830000000001</v>
      </c>
      <c r="D324">
        <v>1313.1</v>
      </c>
      <c r="E324" s="126">
        <f t="shared" si="30"/>
        <v>2.3951938896663583E-2</v>
      </c>
      <c r="F324" s="126">
        <f t="shared" si="31"/>
        <v>-1.5445752418085101E-2</v>
      </c>
      <c r="G324" s="130">
        <f t="shared" si="32"/>
        <v>0.46751155857207144</v>
      </c>
      <c r="H324" s="130">
        <f t="shared" si="33"/>
        <v>0.49365313432571667</v>
      </c>
      <c r="I324" s="18">
        <f t="shared" si="34"/>
        <v>0.92858938828868254</v>
      </c>
      <c r="J324" s="130">
        <f t="shared" si="35"/>
        <v>1.7374511910021397</v>
      </c>
    </row>
    <row r="325" spans="2:10" x14ac:dyDescent="0.25">
      <c r="B325" s="12">
        <v>43129</v>
      </c>
      <c r="C325" s="18">
        <v>1.6027929999999999</v>
      </c>
      <c r="D325">
        <v>1333.7</v>
      </c>
      <c r="E325" s="126">
        <f t="shared" si="30"/>
        <v>-3.4681861600189823E-2</v>
      </c>
      <c r="F325" s="126">
        <f t="shared" si="31"/>
        <v>-1.324356318437403E-2</v>
      </c>
      <c r="G325" s="130">
        <f t="shared" si="32"/>
        <v>0.5941759519967087</v>
      </c>
      <c r="H325" s="130">
        <f t="shared" si="33"/>
        <v>0.53543776902951679</v>
      </c>
      <c r="I325" s="18">
        <f t="shared" si="34"/>
        <v>1.2987709223487984</v>
      </c>
      <c r="J325" s="130">
        <f t="shared" si="35"/>
        <v>1.9135707311681247</v>
      </c>
    </row>
    <row r="326" spans="2:10" x14ac:dyDescent="0.25">
      <c r="B326" s="12">
        <v>43122</v>
      </c>
      <c r="C326" s="18">
        <v>1.6603779999999999</v>
      </c>
      <c r="D326">
        <v>1351.6</v>
      </c>
      <c r="E326" s="126">
        <f t="shared" si="30"/>
        <v>0</v>
      </c>
      <c r="F326" s="126">
        <f t="shared" si="31"/>
        <v>1.4790900217733993E-2</v>
      </c>
      <c r="G326" s="130">
        <f t="shared" si="32"/>
        <v>0.51992216993903728</v>
      </c>
      <c r="H326" s="130">
        <f t="shared" si="33"/>
        <v>0.53045670046208893</v>
      </c>
      <c r="I326" s="18">
        <f t="shared" si="34"/>
        <v>1.1616061265589896</v>
      </c>
      <c r="J326" s="130">
        <f t="shared" si="35"/>
        <v>1.8909945106611183</v>
      </c>
    </row>
    <row r="327" spans="2:10" x14ac:dyDescent="0.25">
      <c r="B327" s="12">
        <v>43115</v>
      </c>
      <c r="C327" s="18">
        <v>1.6603779999999999</v>
      </c>
      <c r="D327">
        <v>1331.9</v>
      </c>
      <c r="E327" s="126">
        <f t="shared" si="30"/>
        <v>-5.4644482060269284E-2</v>
      </c>
      <c r="F327" s="126">
        <f t="shared" si="31"/>
        <v>-1.1249437528123574E-3</v>
      </c>
      <c r="G327" s="130">
        <f t="shared" si="32"/>
        <v>0.35919281388728463</v>
      </c>
      <c r="H327" s="130">
        <f t="shared" si="33"/>
        <v>0.53274613398064719</v>
      </c>
      <c r="I327" s="18">
        <f t="shared" si="34"/>
        <v>0.8968280498853769</v>
      </c>
      <c r="J327" s="130">
        <f t="shared" si="35"/>
        <v>1.9088313099806742</v>
      </c>
    </row>
    <row r="328" spans="2:10" x14ac:dyDescent="0.25">
      <c r="B328" s="12">
        <v>43108</v>
      </c>
      <c r="C328" s="18">
        <v>1.7563530000000001</v>
      </c>
      <c r="D328">
        <v>1333.4</v>
      </c>
      <c r="E328" s="126">
        <f t="shared" si="30"/>
        <v>-1.0811303996679289E-2</v>
      </c>
      <c r="F328" s="126">
        <f t="shared" si="31"/>
        <v>9.921987427099932E-3</v>
      </c>
      <c r="G328" s="130">
        <f t="shared" si="32"/>
        <v>0.5296729229139604</v>
      </c>
      <c r="H328" s="130">
        <f t="shared" si="33"/>
        <v>0.53983409791080761</v>
      </c>
      <c r="I328" s="18">
        <f t="shared" si="34"/>
        <v>1.5245917705714744</v>
      </c>
      <c r="J328" s="130">
        <f t="shared" si="35"/>
        <v>1.9075708148991248</v>
      </c>
    </row>
    <row r="329" spans="2:10" x14ac:dyDescent="0.25">
      <c r="B329" s="12">
        <v>43101</v>
      </c>
      <c r="C329" s="18">
        <v>1.775549</v>
      </c>
      <c r="D329">
        <v>1320.3</v>
      </c>
      <c r="E329" s="126">
        <f t="shared" si="30"/>
        <v>-1.0695118635303924E-2</v>
      </c>
      <c r="F329" s="126">
        <f t="shared" si="31"/>
        <v>1.0717293117966875E-2</v>
      </c>
      <c r="G329" s="130">
        <f t="shared" si="32"/>
        <v>0.49142495240853723</v>
      </c>
      <c r="H329" s="130">
        <f t="shared" si="33"/>
        <v>0.55390836037025903</v>
      </c>
      <c r="I329" s="18">
        <f t="shared" si="34"/>
        <v>1.3175650177183376</v>
      </c>
      <c r="J329" s="130">
        <f t="shared" si="35"/>
        <v>1.9770282325422794</v>
      </c>
    </row>
    <row r="330" spans="2:10" x14ac:dyDescent="0.25">
      <c r="B330" s="12">
        <v>43094</v>
      </c>
      <c r="C330" s="18">
        <v>1.7947439999999999</v>
      </c>
      <c r="D330">
        <v>1306.3</v>
      </c>
      <c r="E330" s="126">
        <f t="shared" si="30"/>
        <v>1.6304529400872347E-2</v>
      </c>
      <c r="F330" s="126">
        <f t="shared" si="31"/>
        <v>2.4227693272698581E-2</v>
      </c>
      <c r="G330" s="130">
        <f t="shared" si="32"/>
        <v>0.45581157191140664</v>
      </c>
      <c r="H330" s="130">
        <f t="shared" si="33"/>
        <v>0.56489253795920358</v>
      </c>
      <c r="I330" s="18">
        <f t="shared" si="34"/>
        <v>1.2380632787345764</v>
      </c>
      <c r="J330" s="130">
        <f t="shared" si="35"/>
        <v>2.0474188840942693</v>
      </c>
    </row>
    <row r="331" spans="2:10" x14ac:dyDescent="0.25">
      <c r="B331" s="12">
        <v>43087</v>
      </c>
      <c r="C331" s="18">
        <v>1.765951</v>
      </c>
      <c r="D331">
        <v>1275.4000000000001</v>
      </c>
      <c r="E331" s="126">
        <f t="shared" si="30"/>
        <v>2.2222080725369464E-2</v>
      </c>
      <c r="F331" s="126">
        <f t="shared" si="31"/>
        <v>1.6822131866379708E-2</v>
      </c>
      <c r="G331" s="130">
        <f t="shared" si="32"/>
        <v>0.47467949303026996</v>
      </c>
      <c r="H331" s="130">
        <f t="shared" si="33"/>
        <v>0.5496923355255342</v>
      </c>
      <c r="I331" s="18">
        <f t="shared" si="34"/>
        <v>1.4108292665131155</v>
      </c>
      <c r="J331" s="130">
        <f t="shared" si="35"/>
        <v>2.0575892688072259</v>
      </c>
    </row>
    <row r="332" spans="2:10" x14ac:dyDescent="0.25">
      <c r="B332" s="12">
        <v>43080</v>
      </c>
      <c r="C332" s="18">
        <v>1.7275609999999999</v>
      </c>
      <c r="D332">
        <v>1254.3</v>
      </c>
      <c r="E332" s="126">
        <f t="shared" si="30"/>
        <v>4.0462473003135324E-2</v>
      </c>
      <c r="F332" s="126">
        <f t="shared" si="31"/>
        <v>7.3080629617732207E-3</v>
      </c>
      <c r="G332" s="130">
        <f t="shared" si="32"/>
        <v>0.55153020097561323</v>
      </c>
      <c r="H332" s="130">
        <f t="shared" si="33"/>
        <v>0.56691725603833643</v>
      </c>
      <c r="I332" s="18">
        <f t="shared" si="34"/>
        <v>2.1382145718182919</v>
      </c>
      <c r="J332" s="130">
        <f t="shared" si="35"/>
        <v>2.1435231040751805</v>
      </c>
    </row>
    <row r="333" spans="2:10" x14ac:dyDescent="0.25">
      <c r="B333" s="12">
        <v>43073</v>
      </c>
      <c r="C333" s="18">
        <v>1.6603779999999999</v>
      </c>
      <c r="D333">
        <v>1245.2</v>
      </c>
      <c r="E333" s="126">
        <f t="shared" si="30"/>
        <v>-5.4644482060269284E-2</v>
      </c>
      <c r="F333" s="126">
        <f t="shared" si="31"/>
        <v>-2.6274632467938597E-2</v>
      </c>
      <c r="G333" s="130">
        <f t="shared" si="32"/>
        <v>0.42153362542698342</v>
      </c>
      <c r="H333" s="130">
        <f t="shared" si="33"/>
        <v>0.57476688267891052</v>
      </c>
      <c r="I333" s="18">
        <f t="shared" si="34"/>
        <v>1.6036657775499283</v>
      </c>
      <c r="J333" s="130">
        <f t="shared" si="35"/>
        <v>2.1937765931702722</v>
      </c>
    </row>
    <row r="334" spans="2:10" x14ac:dyDescent="0.25">
      <c r="B334" s="12">
        <v>43066</v>
      </c>
      <c r="C334" s="18">
        <v>1.7563530000000001</v>
      </c>
      <c r="D334">
        <v>1278.8</v>
      </c>
      <c r="E334" s="126">
        <f t="shared" si="30"/>
        <v>2.2346232136547739E-2</v>
      </c>
      <c r="F334" s="126">
        <f t="shared" si="31"/>
        <v>-6.1397373125049448E-3</v>
      </c>
      <c r="G334" s="130">
        <f t="shared" si="32"/>
        <v>0.38759192901363404</v>
      </c>
      <c r="H334" s="130">
        <f t="shared" si="33"/>
        <v>0.56550910042846625</v>
      </c>
      <c r="I334" s="18">
        <f t="shared" si="34"/>
        <v>1.4662664537602073</v>
      </c>
      <c r="J334" s="130">
        <f t="shared" si="35"/>
        <v>2.205295878199677</v>
      </c>
    </row>
    <row r="335" spans="2:10" x14ac:dyDescent="0.25">
      <c r="B335" s="12">
        <v>43059</v>
      </c>
      <c r="C335" s="18">
        <v>1.7179629999999999</v>
      </c>
      <c r="D335">
        <v>1286.7</v>
      </c>
      <c r="E335" s="126">
        <f t="shared" si="30"/>
        <v>-2.1857792824107714E-2</v>
      </c>
      <c r="F335" s="126">
        <f t="shared" si="31"/>
        <v>-7.0226886865256688E-3</v>
      </c>
      <c r="G335" s="130">
        <f t="shared" si="32"/>
        <v>0.55893488355057785</v>
      </c>
      <c r="H335" s="130">
        <f t="shared" si="33"/>
        <v>0.58751386238028436</v>
      </c>
      <c r="I335" s="18">
        <f t="shared" si="34"/>
        <v>2.2642371375521124</v>
      </c>
      <c r="J335" s="130">
        <f t="shared" si="35"/>
        <v>2.2671938647425081</v>
      </c>
    </row>
    <row r="336" spans="2:10" x14ac:dyDescent="0.25">
      <c r="B336" s="12">
        <v>43052</v>
      </c>
      <c r="C336" s="18">
        <v>1.7563530000000001</v>
      </c>
      <c r="D336">
        <v>1295.8</v>
      </c>
      <c r="E336" s="126">
        <f t="shared" si="30"/>
        <v>0</v>
      </c>
      <c r="F336" s="126">
        <f t="shared" si="31"/>
        <v>1.8390443256837363E-2</v>
      </c>
      <c r="G336" s="130">
        <f t="shared" si="32"/>
        <v>0.52704227337961362</v>
      </c>
      <c r="H336" s="130">
        <f t="shared" si="33"/>
        <v>0.58799033690089375</v>
      </c>
      <c r="I336" s="18">
        <f t="shared" si="34"/>
        <v>2.1647590788258793</v>
      </c>
      <c r="J336" s="130">
        <f t="shared" si="35"/>
        <v>2.260943742693307</v>
      </c>
    </row>
    <row r="337" spans="2:10" x14ac:dyDescent="0.25">
      <c r="B337" s="12">
        <v>43045</v>
      </c>
      <c r="C337" s="18">
        <v>1.7563530000000001</v>
      </c>
      <c r="D337">
        <v>1272.4000000000001</v>
      </c>
      <c r="E337" s="126">
        <f t="shared" si="30"/>
        <v>3.3898095561018415E-2</v>
      </c>
      <c r="F337" s="126">
        <f t="shared" si="31"/>
        <v>4.6585076983813867E-3</v>
      </c>
      <c r="G337" s="130">
        <f t="shared" si="32"/>
        <v>0.56008639882762745</v>
      </c>
      <c r="H337" s="130">
        <f t="shared" si="33"/>
        <v>0.68582901784584183</v>
      </c>
      <c r="I337" s="18">
        <f t="shared" si="34"/>
        <v>2.4358021145079629</v>
      </c>
      <c r="J337" s="130">
        <f t="shared" si="35"/>
        <v>2.6962864347907152</v>
      </c>
    </row>
    <row r="338" spans="2:10" x14ac:dyDescent="0.25">
      <c r="B338" s="12">
        <v>43038</v>
      </c>
      <c r="C338" s="18">
        <v>1.6987680000000001</v>
      </c>
      <c r="D338">
        <v>1266.5</v>
      </c>
      <c r="E338" s="126">
        <f t="shared" si="30"/>
        <v>1.142849998184059E-2</v>
      </c>
      <c r="F338" s="126">
        <f t="shared" si="31"/>
        <v>-1.5766653527788943E-3</v>
      </c>
      <c r="G338" s="130">
        <f t="shared" si="32"/>
        <v>0.60596393213168609</v>
      </c>
      <c r="H338" s="130">
        <f t="shared" si="33"/>
        <v>0.69596697524667661</v>
      </c>
      <c r="I338" s="18">
        <f t="shared" si="34"/>
        <v>2.5112913602019695</v>
      </c>
      <c r="J338" s="130">
        <f t="shared" si="35"/>
        <v>2.7660169315989851</v>
      </c>
    </row>
    <row r="339" spans="2:10" x14ac:dyDescent="0.25">
      <c r="B339" s="12">
        <v>43031</v>
      </c>
      <c r="C339" s="18">
        <v>1.679573</v>
      </c>
      <c r="D339">
        <v>1268.5</v>
      </c>
      <c r="E339" s="126">
        <f t="shared" si="30"/>
        <v>5.4216841001886174E-2</v>
      </c>
      <c r="F339" s="126">
        <f t="shared" si="31"/>
        <v>-6.9672772819791007E-3</v>
      </c>
      <c r="G339" s="130">
        <f t="shared" si="32"/>
        <v>0.61354745726908244</v>
      </c>
      <c r="H339" s="130">
        <f t="shared" si="33"/>
        <v>0.69203359187162727</v>
      </c>
      <c r="I339" s="18">
        <f t="shared" si="34"/>
        <v>2.5319404658851958</v>
      </c>
      <c r="J339" s="130">
        <f t="shared" si="35"/>
        <v>2.7481808324546857</v>
      </c>
    </row>
    <row r="340" spans="2:10" x14ac:dyDescent="0.25">
      <c r="B340" s="12">
        <v>43024</v>
      </c>
      <c r="C340" s="18">
        <v>1.5931949999999999</v>
      </c>
      <c r="D340">
        <v>1277.4000000000001</v>
      </c>
      <c r="E340" s="126">
        <f t="shared" si="30"/>
        <v>-0.10429296435994595</v>
      </c>
      <c r="F340" s="126">
        <f t="shared" si="31"/>
        <v>-1.8517095658855065E-2</v>
      </c>
      <c r="G340" s="130">
        <f t="shared" si="32"/>
        <v>0.66571604003131957</v>
      </c>
      <c r="H340" s="130">
        <f t="shared" si="33"/>
        <v>0.70485715173826735</v>
      </c>
      <c r="I340" s="18">
        <f t="shared" si="34"/>
        <v>2.666865501307643</v>
      </c>
      <c r="J340" s="130">
        <f t="shared" si="35"/>
        <v>2.816293458043913</v>
      </c>
    </row>
    <row r="341" spans="2:10" x14ac:dyDescent="0.25">
      <c r="B341" s="12">
        <v>43017</v>
      </c>
      <c r="C341" s="18">
        <v>1.7787010000000001</v>
      </c>
      <c r="D341">
        <v>1301.5</v>
      </c>
      <c r="E341" s="126">
        <f t="shared" si="30"/>
        <v>-5.2909076470699645E-3</v>
      </c>
      <c r="F341" s="126">
        <f t="shared" si="31"/>
        <v>2.3513683548285647E-2</v>
      </c>
      <c r="G341" s="130">
        <f t="shared" si="32"/>
        <v>0.57751113118935482</v>
      </c>
      <c r="H341" s="130">
        <f t="shared" si="33"/>
        <v>0.69652151436776144</v>
      </c>
      <c r="I341" s="18">
        <f t="shared" si="34"/>
        <v>2.0806552133144187</v>
      </c>
      <c r="J341" s="130">
        <f t="shared" si="35"/>
        <v>2.7651091668591357</v>
      </c>
    </row>
    <row r="342" spans="2:10" x14ac:dyDescent="0.25">
      <c r="B342" s="12">
        <v>43010</v>
      </c>
      <c r="C342" s="18">
        <v>1.788162</v>
      </c>
      <c r="D342">
        <v>1271.5999999999999</v>
      </c>
      <c r="E342" s="126">
        <f t="shared" si="30"/>
        <v>3.2786856840871126E-2</v>
      </c>
      <c r="F342" s="126">
        <f t="shared" si="31"/>
        <v>-7.7253218884121289E-3</v>
      </c>
      <c r="G342" s="130">
        <f t="shared" si="32"/>
        <v>0.65896417437982202</v>
      </c>
      <c r="H342" s="130">
        <f t="shared" si="33"/>
        <v>0.72806627059643947</v>
      </c>
      <c r="I342" s="18">
        <f t="shared" si="34"/>
        <v>2.5976606180822008</v>
      </c>
      <c r="J342" s="130">
        <f t="shared" si="35"/>
        <v>2.8329292231145784</v>
      </c>
    </row>
    <row r="343" spans="2:10" x14ac:dyDescent="0.25">
      <c r="B343" s="12">
        <v>43003</v>
      </c>
      <c r="C343" s="18">
        <v>1.731395</v>
      </c>
      <c r="D343">
        <v>1281.5</v>
      </c>
      <c r="E343" s="126">
        <f t="shared" si="30"/>
        <v>-1.6128738965937806E-2</v>
      </c>
      <c r="F343" s="126">
        <f t="shared" si="31"/>
        <v>-9.1239464934662617E-3</v>
      </c>
      <c r="G343" s="130">
        <f t="shared" si="32"/>
        <v>0.70032754706385769</v>
      </c>
      <c r="H343" s="130">
        <f t="shared" si="33"/>
        <v>0.72813278746155097</v>
      </c>
      <c r="I343" s="18">
        <f t="shared" si="34"/>
        <v>2.5334883900026517</v>
      </c>
      <c r="J343" s="130">
        <f t="shared" si="35"/>
        <v>2.8070134022158366</v>
      </c>
    </row>
    <row r="344" spans="2:10" x14ac:dyDescent="0.25">
      <c r="B344" s="12">
        <v>42996</v>
      </c>
      <c r="C344" s="18">
        <v>1.7597780000000001</v>
      </c>
      <c r="D344">
        <v>1293.3</v>
      </c>
      <c r="E344" s="126">
        <f t="shared" si="30"/>
        <v>-0.13084119996582178</v>
      </c>
      <c r="F344" s="126">
        <f t="shared" si="31"/>
        <v>-2.0524083611027089E-2</v>
      </c>
      <c r="G344" s="130">
        <f t="shared" si="32"/>
        <v>0.7066307416453903</v>
      </c>
      <c r="H344" s="130">
        <f t="shared" si="33"/>
        <v>0.73316495841782248</v>
      </c>
      <c r="I344" s="18">
        <f t="shared" si="34"/>
        <v>2.5497915141247116</v>
      </c>
      <c r="J344" s="130">
        <f t="shared" si="35"/>
        <v>2.8093058796854211</v>
      </c>
    </row>
    <row r="345" spans="2:10" x14ac:dyDescent="0.25">
      <c r="B345" s="12">
        <v>42989</v>
      </c>
      <c r="C345" s="18">
        <v>2.0246909999999998</v>
      </c>
      <c r="D345">
        <v>1320.4</v>
      </c>
      <c r="E345" s="126">
        <f t="shared" si="30"/>
        <v>3.3816314119796909E-2</v>
      </c>
      <c r="F345" s="126">
        <f t="shared" si="31"/>
        <v>-1.9019316493313454E-2</v>
      </c>
      <c r="G345" s="130">
        <f t="shared" si="32"/>
        <v>0.65258908780012359</v>
      </c>
      <c r="H345" s="130">
        <f t="shared" si="33"/>
        <v>0.73081357883935361</v>
      </c>
      <c r="I345" s="18">
        <f t="shared" si="34"/>
        <v>1.9471888872743708</v>
      </c>
      <c r="J345" s="130">
        <f t="shared" si="35"/>
        <v>2.7515149843504814</v>
      </c>
    </row>
    <row r="346" spans="2:10" x14ac:dyDescent="0.25">
      <c r="B346" s="12">
        <v>42982</v>
      </c>
      <c r="C346" s="18">
        <v>1.9584630000000001</v>
      </c>
      <c r="D346">
        <v>1346</v>
      </c>
      <c r="E346" s="126">
        <f t="shared" si="30"/>
        <v>1.9704595083457566E-2</v>
      </c>
      <c r="F346" s="126">
        <f t="shared" si="31"/>
        <v>1.6232540581351484E-2</v>
      </c>
      <c r="G346" s="130">
        <f t="shared" si="32"/>
        <v>0.77234777208654593</v>
      </c>
      <c r="H346" s="130">
        <f t="shared" si="33"/>
        <v>0.7306135714666373</v>
      </c>
      <c r="I346" s="18">
        <f t="shared" si="34"/>
        <v>2.864012809314235</v>
      </c>
      <c r="J346" s="130">
        <f t="shared" si="35"/>
        <v>2.8114651178756738</v>
      </c>
    </row>
    <row r="347" spans="2:10" x14ac:dyDescent="0.25">
      <c r="B347" s="12">
        <v>42975</v>
      </c>
      <c r="C347" s="18">
        <v>1.9206179999999999</v>
      </c>
      <c r="D347">
        <v>1324.5</v>
      </c>
      <c r="E347" s="126">
        <f t="shared" si="30"/>
        <v>0.12777780061314914</v>
      </c>
      <c r="F347" s="126">
        <f t="shared" si="31"/>
        <v>2.4758220502901329E-2</v>
      </c>
      <c r="G347" s="130">
        <f t="shared" si="32"/>
        <v>0.78897778810111718</v>
      </c>
      <c r="H347" s="130">
        <f t="shared" si="33"/>
        <v>0.72754281016778832</v>
      </c>
      <c r="I347" s="18">
        <f t="shared" si="34"/>
        <v>3.0112545441214422</v>
      </c>
      <c r="J347" s="130">
        <f t="shared" si="35"/>
        <v>2.8247193524903111</v>
      </c>
    </row>
    <row r="348" spans="2:10" x14ac:dyDescent="0.25">
      <c r="B348" s="12">
        <v>42968</v>
      </c>
      <c r="C348" s="18">
        <v>1.7030110000000001</v>
      </c>
      <c r="D348">
        <v>1292.5</v>
      </c>
      <c r="E348" s="126">
        <f t="shared" si="30"/>
        <v>-3.7433587303022708E-2</v>
      </c>
      <c r="F348" s="126">
        <f t="shared" si="31"/>
        <v>5.2889476549740078E-3</v>
      </c>
      <c r="G348" s="130">
        <f t="shared" si="32"/>
        <v>0.60141401135856676</v>
      </c>
      <c r="H348" s="130">
        <f t="shared" si="33"/>
        <v>0.719261159417101</v>
      </c>
      <c r="I348" s="18">
        <f t="shared" si="34"/>
        <v>2.2373319903964863</v>
      </c>
      <c r="J348" s="130">
        <f t="shared" si="35"/>
        <v>2.7403637103601786</v>
      </c>
    </row>
    <row r="349" spans="2:10" x14ac:dyDescent="0.25">
      <c r="B349" s="12">
        <v>42961</v>
      </c>
      <c r="C349" s="18">
        <v>1.7692399999999999</v>
      </c>
      <c r="D349">
        <v>1285.7</v>
      </c>
      <c r="E349" s="126">
        <f t="shared" si="30"/>
        <v>5.3768145754746755E-3</v>
      </c>
      <c r="F349" s="126">
        <f t="shared" si="31"/>
        <v>-1.5531567911780675E-3</v>
      </c>
      <c r="G349" s="130">
        <f t="shared" si="32"/>
        <v>0.52739269391013122</v>
      </c>
      <c r="H349" s="130">
        <f t="shared" si="33"/>
        <v>0.7122087615346504</v>
      </c>
      <c r="I349" s="18">
        <f t="shared" si="34"/>
        <v>1.9884382120852033</v>
      </c>
      <c r="J349" s="130">
        <f t="shared" si="35"/>
        <v>2.735910791376345</v>
      </c>
    </row>
    <row r="350" spans="2:10" x14ac:dyDescent="0.25">
      <c r="B350" s="12">
        <v>42954</v>
      </c>
      <c r="C350" s="18">
        <v>1.7597780000000001</v>
      </c>
      <c r="D350">
        <v>1287.7</v>
      </c>
      <c r="E350" s="126">
        <f t="shared" si="30"/>
        <v>7.5144353283239207E-2</v>
      </c>
      <c r="F350" s="126">
        <f t="shared" si="31"/>
        <v>2.3364857347214496E-2</v>
      </c>
      <c r="G350" s="130">
        <f t="shared" si="32"/>
        <v>0.51105028854879231</v>
      </c>
      <c r="H350" s="130">
        <f t="shared" si="33"/>
        <v>0.71287781471297673</v>
      </c>
      <c r="I350" s="18">
        <f t="shared" si="34"/>
        <v>1.8069144322629196</v>
      </c>
      <c r="J350" s="130">
        <f t="shared" si="35"/>
        <v>2.7370862180233924</v>
      </c>
    </row>
    <row r="351" spans="2:10" x14ac:dyDescent="0.25">
      <c r="B351" s="12">
        <v>42947</v>
      </c>
      <c r="C351" s="18">
        <v>1.6367830000000001</v>
      </c>
      <c r="D351">
        <v>1258.3</v>
      </c>
      <c r="E351" s="126">
        <f t="shared" si="30"/>
        <v>-2.2599048863389259E-2</v>
      </c>
      <c r="F351" s="126">
        <f t="shared" si="31"/>
        <v>-7.9627877641124112E-3</v>
      </c>
      <c r="G351" s="130">
        <f t="shared" si="32"/>
        <v>0.34769942816738869</v>
      </c>
      <c r="H351" s="130">
        <f t="shared" si="33"/>
        <v>0.70289270705225027</v>
      </c>
      <c r="I351" s="18">
        <f t="shared" si="34"/>
        <v>1.3073834680145853</v>
      </c>
      <c r="J351" s="130">
        <f t="shared" si="35"/>
        <v>2.6967557799600175</v>
      </c>
    </row>
    <row r="352" spans="2:10" x14ac:dyDescent="0.25">
      <c r="B352" s="12">
        <v>42940</v>
      </c>
      <c r="C352" s="18">
        <v>1.674628</v>
      </c>
      <c r="D352">
        <v>1268.4000000000001</v>
      </c>
      <c r="E352" s="126">
        <f t="shared" si="30"/>
        <v>1.7241672558867327E-2</v>
      </c>
      <c r="F352" s="126">
        <f t="shared" si="31"/>
        <v>1.1241329825400825E-2</v>
      </c>
      <c r="G352" s="130">
        <f t="shared" si="32"/>
        <v>0.26805925162061506</v>
      </c>
      <c r="H352" s="130">
        <f t="shared" si="33"/>
        <v>0.70910452857338424</v>
      </c>
      <c r="I352" s="18">
        <f t="shared" si="34"/>
        <v>0.84525039517649503</v>
      </c>
      <c r="J352" s="130">
        <f t="shared" si="35"/>
        <v>2.7191342963636638</v>
      </c>
    </row>
    <row r="353" spans="2:10" x14ac:dyDescent="0.25">
      <c r="B353" s="12">
        <v>42933</v>
      </c>
      <c r="C353" s="18">
        <v>1.646244</v>
      </c>
      <c r="D353">
        <v>1254.3</v>
      </c>
      <c r="E353" s="126">
        <f t="shared" si="30"/>
        <v>1.1627692614000207E-2</v>
      </c>
      <c r="F353" s="126">
        <f t="shared" si="31"/>
        <v>2.2582749062449059E-2</v>
      </c>
      <c r="G353" s="130">
        <f t="shared" si="32"/>
        <v>0.30437167135809079</v>
      </c>
      <c r="H353" s="130">
        <f t="shared" si="33"/>
        <v>0.70750431647023726</v>
      </c>
      <c r="I353" s="18">
        <f t="shared" si="34"/>
        <v>0.98569008136322234</v>
      </c>
      <c r="J353" s="130">
        <f t="shared" si="35"/>
        <v>2.722266588696701</v>
      </c>
    </row>
    <row r="354" spans="2:10" x14ac:dyDescent="0.25">
      <c r="B354" s="12">
        <v>42926</v>
      </c>
      <c r="C354" s="18">
        <v>1.6273219999999999</v>
      </c>
      <c r="D354">
        <v>1226.5999999999999</v>
      </c>
      <c r="E354" s="126">
        <f t="shared" si="30"/>
        <v>8.176081397196211E-2</v>
      </c>
      <c r="F354" s="126">
        <f t="shared" si="31"/>
        <v>1.4893264934635164E-2</v>
      </c>
      <c r="G354" s="130">
        <f t="shared" si="32"/>
        <v>0.19726163899105006</v>
      </c>
      <c r="H354" s="130">
        <f t="shared" si="33"/>
        <v>0.69385085645995392</v>
      </c>
      <c r="I354" s="18">
        <f t="shared" si="34"/>
        <v>0.75540068477447686</v>
      </c>
      <c r="J354" s="130">
        <f t="shared" si="35"/>
        <v>2.6792485297032238</v>
      </c>
    </row>
    <row r="355" spans="2:10" x14ac:dyDescent="0.25">
      <c r="B355" s="12">
        <v>42919</v>
      </c>
      <c r="C355" s="18">
        <v>1.504327</v>
      </c>
      <c r="D355">
        <v>1208.5999999999999</v>
      </c>
      <c r="E355" s="126">
        <f t="shared" si="30"/>
        <v>-3.6363601423104575E-2</v>
      </c>
      <c r="F355" s="126">
        <f t="shared" si="31"/>
        <v>-2.5872491335536485E-2</v>
      </c>
      <c r="G355" s="130">
        <f t="shared" si="32"/>
        <v>0.14849740722500412</v>
      </c>
      <c r="H355" s="130">
        <f t="shared" si="33"/>
        <v>0.68851717527116874</v>
      </c>
      <c r="I355" s="18">
        <f t="shared" si="34"/>
        <v>0.45909177579045435</v>
      </c>
      <c r="J355" s="130">
        <f t="shared" si="35"/>
        <v>2.7372054137781712</v>
      </c>
    </row>
    <row r="356" spans="2:10" x14ac:dyDescent="0.25">
      <c r="B356" s="12">
        <v>42912</v>
      </c>
      <c r="C356" s="18">
        <v>1.561094</v>
      </c>
      <c r="D356">
        <v>1240.7</v>
      </c>
      <c r="E356" s="126">
        <f t="shared" si="30"/>
        <v>-2.9411837851280764E-2</v>
      </c>
      <c r="F356" s="126">
        <f t="shared" si="31"/>
        <v>-1.2338799554211133E-2</v>
      </c>
      <c r="G356" s="130">
        <f t="shared" si="32"/>
        <v>0.19811633699398298</v>
      </c>
      <c r="H356" s="130">
        <f t="shared" si="33"/>
        <v>0.69651416369316155</v>
      </c>
      <c r="I356" s="18">
        <f t="shared" si="34"/>
        <v>0.78369729578139746</v>
      </c>
      <c r="J356" s="130">
        <f t="shared" si="35"/>
        <v>2.832736579400374</v>
      </c>
    </row>
    <row r="357" spans="2:10" x14ac:dyDescent="0.25">
      <c r="B357" s="12">
        <v>42905</v>
      </c>
      <c r="C357" s="18">
        <v>1.6084000000000001</v>
      </c>
      <c r="D357">
        <v>1256.2</v>
      </c>
      <c r="E357" s="126">
        <f t="shared" si="30"/>
        <v>1.1905173840200289E-2</v>
      </c>
      <c r="F357" s="126">
        <f t="shared" si="31"/>
        <v>1.7543859649122862E-3</v>
      </c>
      <c r="G357" s="130">
        <f t="shared" si="32"/>
        <v>0.19194385942921782</v>
      </c>
      <c r="H357" s="130">
        <f t="shared" si="33"/>
        <v>0.6994014556051702</v>
      </c>
      <c r="I357" s="18">
        <f t="shared" si="34"/>
        <v>0.79786143645241903</v>
      </c>
      <c r="J357" s="130">
        <f t="shared" si="35"/>
        <v>2.8281853425452641</v>
      </c>
    </row>
    <row r="358" spans="2:10" x14ac:dyDescent="0.25">
      <c r="B358" s="12">
        <v>42898</v>
      </c>
      <c r="C358" s="18">
        <v>1.589477</v>
      </c>
      <c r="D358">
        <v>1254</v>
      </c>
      <c r="E358" s="126">
        <f t="shared" si="30"/>
        <v>-9.6774138556113387E-2</v>
      </c>
      <c r="F358" s="126">
        <f t="shared" si="31"/>
        <v>-1.1430823807646817E-2</v>
      </c>
      <c r="G358" s="130">
        <f t="shared" si="32"/>
        <v>0.2723668943963834</v>
      </c>
      <c r="H358" s="130">
        <f t="shared" si="33"/>
        <v>0.68632207849962223</v>
      </c>
      <c r="I358" s="18">
        <f t="shared" si="34"/>
        <v>1.1854020471777564</v>
      </c>
      <c r="J358" s="130">
        <f t="shared" si="35"/>
        <v>2.7619963308842039</v>
      </c>
    </row>
    <row r="359" spans="2:10" x14ac:dyDescent="0.25">
      <c r="B359" s="12">
        <v>42891</v>
      </c>
      <c r="C359" s="18">
        <v>1.7597780000000001</v>
      </c>
      <c r="D359">
        <v>1268.5</v>
      </c>
      <c r="E359" s="126">
        <f t="shared" si="30"/>
        <v>-3.6269322225666256E-2</v>
      </c>
      <c r="F359" s="126">
        <f t="shared" si="31"/>
        <v>-6.5006265664160345E-3</v>
      </c>
      <c r="G359" s="130">
        <f t="shared" si="32"/>
        <v>0.25151143719675123</v>
      </c>
      <c r="H359" s="130">
        <f t="shared" si="33"/>
        <v>0.68654717043285984</v>
      </c>
      <c r="I359" s="18">
        <f t="shared" si="34"/>
        <v>1.0061214226380166</v>
      </c>
      <c r="J359" s="130">
        <f t="shared" si="35"/>
        <v>2.7000161864405068</v>
      </c>
    </row>
    <row r="360" spans="2:10" x14ac:dyDescent="0.25">
      <c r="B360" s="12">
        <v>42884</v>
      </c>
      <c r="C360" s="18">
        <v>1.826006</v>
      </c>
      <c r="D360">
        <v>1276.8</v>
      </c>
      <c r="E360" s="126">
        <f t="shared" si="30"/>
        <v>-9.3896974538886346E-2</v>
      </c>
      <c r="F360" s="126">
        <f t="shared" si="31"/>
        <v>7.2578100347113761E-3</v>
      </c>
      <c r="G360" s="130">
        <f t="shared" si="32"/>
        <v>0.31132037567408027</v>
      </c>
      <c r="H360" s="130">
        <f t="shared" si="33"/>
        <v>0.68688590560246654</v>
      </c>
      <c r="I360" s="18">
        <f t="shared" si="34"/>
        <v>1.1970768340916558</v>
      </c>
      <c r="J360" s="130">
        <f t="shared" si="35"/>
        <v>2.8532708042017401</v>
      </c>
    </row>
    <row r="361" spans="2:10" x14ac:dyDescent="0.25">
      <c r="B361" s="12">
        <v>42877</v>
      </c>
      <c r="C361" s="18">
        <v>2.0152299999999999</v>
      </c>
      <c r="D361">
        <v>1267.5999999999999</v>
      </c>
      <c r="E361" s="126">
        <f t="shared" si="30"/>
        <v>-6.5789211398203373E-2</v>
      </c>
      <c r="F361" s="126">
        <f t="shared" si="31"/>
        <v>1.1894308294084777E-2</v>
      </c>
      <c r="G361" s="130">
        <f t="shared" si="32"/>
        <v>0.46606810550714761</v>
      </c>
      <c r="H361" s="130">
        <f t="shared" si="33"/>
        <v>0.71585602183823605</v>
      </c>
      <c r="I361" s="18">
        <f t="shared" si="34"/>
        <v>1.6822622015861572</v>
      </c>
      <c r="J361" s="130">
        <f t="shared" si="35"/>
        <v>2.9271634114626703</v>
      </c>
    </row>
    <row r="362" spans="2:10" x14ac:dyDescent="0.25">
      <c r="B362" s="12">
        <v>42870</v>
      </c>
      <c r="C362" s="18">
        <v>2.1571470000000001</v>
      </c>
      <c r="D362">
        <v>1252.7</v>
      </c>
      <c r="E362" s="126">
        <f t="shared" si="30"/>
        <v>-1.2987232850963926E-2</v>
      </c>
      <c r="F362" s="126">
        <f t="shared" si="31"/>
        <v>2.1611482629261047E-2</v>
      </c>
      <c r="G362" s="130">
        <f t="shared" si="32"/>
        <v>0.48150064655701302</v>
      </c>
      <c r="H362" s="130">
        <f t="shared" si="33"/>
        <v>0.72599719696847553</v>
      </c>
      <c r="I362" s="18">
        <f t="shared" si="34"/>
        <v>1.6883829313431826</v>
      </c>
      <c r="J362" s="130">
        <f t="shared" si="35"/>
        <v>2.9448215737136274</v>
      </c>
    </row>
    <row r="363" spans="2:10" x14ac:dyDescent="0.25">
      <c r="B363" s="12">
        <v>42863</v>
      </c>
      <c r="C363" s="18">
        <v>2.1855310000000001</v>
      </c>
      <c r="D363">
        <v>1226.2</v>
      </c>
      <c r="E363" s="126">
        <f t="shared" si="30"/>
        <v>6.9444655127952393E-2</v>
      </c>
      <c r="F363" s="126">
        <f t="shared" si="31"/>
        <v>1.1430437622470535E-3</v>
      </c>
      <c r="G363" s="130">
        <f t="shared" si="32"/>
        <v>0.51124524584101805</v>
      </c>
      <c r="H363" s="130">
        <f t="shared" si="33"/>
        <v>0.74085642746674807</v>
      </c>
      <c r="I363" s="18">
        <f t="shared" si="34"/>
        <v>1.895455201748325</v>
      </c>
      <c r="J363" s="130">
        <f t="shared" si="35"/>
        <v>3.0607855767957597</v>
      </c>
    </row>
    <row r="364" spans="2:10" x14ac:dyDescent="0.25">
      <c r="B364" s="12">
        <v>42856</v>
      </c>
      <c r="C364" s="18">
        <v>2.0436130000000001</v>
      </c>
      <c r="D364">
        <v>1224.8</v>
      </c>
      <c r="E364" s="126">
        <f t="shared" si="30"/>
        <v>-9.1746277398310205E-3</v>
      </c>
      <c r="F364" s="126">
        <f t="shared" si="31"/>
        <v>-3.2619856251480894E-2</v>
      </c>
      <c r="G364" s="130">
        <f t="shared" si="32"/>
        <v>0.55585018378780282</v>
      </c>
      <c r="H364" s="130">
        <f t="shared" si="33"/>
        <v>0.74531297997452151</v>
      </c>
      <c r="I364" s="18">
        <f t="shared" si="34"/>
        <v>1.9383947449019419</v>
      </c>
      <c r="J364" s="130">
        <f t="shared" si="35"/>
        <v>3.0542423238437229</v>
      </c>
    </row>
    <row r="365" spans="2:10" x14ac:dyDescent="0.25">
      <c r="B365" s="12">
        <v>42849</v>
      </c>
      <c r="C365" s="18">
        <v>2.0625360000000001</v>
      </c>
      <c r="D365">
        <v>1266.0999999999999</v>
      </c>
      <c r="E365" s="126">
        <f t="shared" si="30"/>
        <v>-8.4033822432230676E-2</v>
      </c>
      <c r="F365" s="126">
        <f t="shared" si="31"/>
        <v>-1.6544974366941245E-2</v>
      </c>
      <c r="G365" s="130">
        <f t="shared" si="32"/>
        <v>0.71205237781620823</v>
      </c>
      <c r="H365" s="130">
        <f t="shared" si="33"/>
        <v>0.78670534991938335</v>
      </c>
      <c r="I365" s="18">
        <f t="shared" si="34"/>
        <v>2.9754896611589636</v>
      </c>
      <c r="J365" s="130">
        <f t="shared" si="35"/>
        <v>3.2731521904000593</v>
      </c>
    </row>
    <row r="366" spans="2:10" x14ac:dyDescent="0.25">
      <c r="B366" s="12">
        <v>42842</v>
      </c>
      <c r="C366" s="18">
        <v>2.25176</v>
      </c>
      <c r="D366">
        <v>1287.4000000000001</v>
      </c>
      <c r="E366" s="126">
        <f t="shared" si="30"/>
        <v>-0.11524147209334501</v>
      </c>
      <c r="F366" s="126">
        <f t="shared" si="31"/>
        <v>1.1664981724861523E-3</v>
      </c>
      <c r="G366" s="130">
        <f t="shared" si="32"/>
        <v>0.65581005350287125</v>
      </c>
      <c r="H366" s="130">
        <f t="shared" si="33"/>
        <v>0.77143237936029452</v>
      </c>
      <c r="I366" s="18">
        <f t="shared" si="34"/>
        <v>2.6392392427229745</v>
      </c>
      <c r="J366" s="130">
        <f t="shared" si="35"/>
        <v>3.2783558528504733</v>
      </c>
    </row>
    <row r="367" spans="2:10" x14ac:dyDescent="0.25">
      <c r="B367" s="12">
        <v>42835</v>
      </c>
      <c r="C367" s="18">
        <v>2.5450560000000002</v>
      </c>
      <c r="D367">
        <v>1285.9000000000001</v>
      </c>
      <c r="E367" s="126">
        <f t="shared" si="30"/>
        <v>1.5094461535148262E-2</v>
      </c>
      <c r="F367" s="126">
        <f t="shared" si="31"/>
        <v>2.5193334927848365E-2</v>
      </c>
      <c r="G367" s="130">
        <f t="shared" si="32"/>
        <v>0.72022753025698094</v>
      </c>
      <c r="H367" s="130">
        <f t="shared" si="33"/>
        <v>0.78380060161607668</v>
      </c>
      <c r="I367" s="18">
        <f t="shared" si="34"/>
        <v>2.4960663547582396</v>
      </c>
      <c r="J367" s="130">
        <f t="shared" si="35"/>
        <v>3.3013300676788608</v>
      </c>
    </row>
    <row r="368" spans="2:10" x14ac:dyDescent="0.25">
      <c r="B368" s="12">
        <v>42828</v>
      </c>
      <c r="C368" s="18">
        <v>2.5072109999999999</v>
      </c>
      <c r="D368">
        <v>1254.3</v>
      </c>
      <c r="E368" s="126">
        <f t="shared" si="30"/>
        <v>8.1632432954786616E-2</v>
      </c>
      <c r="F368" s="126">
        <f t="shared" si="31"/>
        <v>5.6121221839171564E-3</v>
      </c>
      <c r="G368" s="130">
        <f t="shared" si="32"/>
        <v>0.75954567962689956</v>
      </c>
      <c r="H368" s="130">
        <f t="shared" si="33"/>
        <v>0.79243852540142556</v>
      </c>
      <c r="I368" s="18">
        <f t="shared" si="34"/>
        <v>2.7283162031472692</v>
      </c>
      <c r="J368" s="130">
        <f t="shared" si="35"/>
        <v>3.3784947839763846</v>
      </c>
    </row>
    <row r="369" spans="2:10" x14ac:dyDescent="0.25">
      <c r="B369" s="12">
        <v>42821</v>
      </c>
      <c r="C369" s="18">
        <v>2.3179880000000002</v>
      </c>
      <c r="D369">
        <v>1247.3</v>
      </c>
      <c r="E369" s="126">
        <f t="shared" si="30"/>
        <v>2.0833388382873741E-2</v>
      </c>
      <c r="F369" s="126">
        <f t="shared" si="31"/>
        <v>-7.2103829514502671E-4</v>
      </c>
      <c r="G369" s="130">
        <f t="shared" si="32"/>
        <v>0.8209973328048501</v>
      </c>
      <c r="H369" s="130">
        <f t="shared" si="33"/>
        <v>0.79564418037986318</v>
      </c>
      <c r="I369" s="18">
        <f t="shared" si="34"/>
        <v>2.8503340126389256</v>
      </c>
      <c r="J369" s="130">
        <f t="shared" si="35"/>
        <v>3.3626781364608331</v>
      </c>
    </row>
    <row r="370" spans="2:10" x14ac:dyDescent="0.25">
      <c r="B370" s="12">
        <v>42814</v>
      </c>
      <c r="C370" s="18">
        <v>2.2706819999999999</v>
      </c>
      <c r="D370">
        <v>1248.2</v>
      </c>
      <c r="E370" s="126">
        <f t="shared" si="30"/>
        <v>7.5597475994616747E-2</v>
      </c>
      <c r="F370" s="126">
        <f t="shared" si="31"/>
        <v>1.4961782403642987E-2</v>
      </c>
      <c r="G370" s="130">
        <f t="shared" si="32"/>
        <v>0.82887531023184113</v>
      </c>
      <c r="H370" s="130">
        <f t="shared" si="33"/>
        <v>0.78589965010323626</v>
      </c>
      <c r="I370" s="18">
        <f t="shared" si="34"/>
        <v>3.034897093706721</v>
      </c>
      <c r="J370" s="130">
        <f t="shared" si="35"/>
        <v>3.2668034525867635</v>
      </c>
    </row>
    <row r="371" spans="2:10" x14ac:dyDescent="0.25">
      <c r="B371" s="12">
        <v>42807</v>
      </c>
      <c r="C371" s="18">
        <v>2.1110890000000002</v>
      </c>
      <c r="D371">
        <v>1229.8</v>
      </c>
      <c r="E371" s="126">
        <f t="shared" si="30"/>
        <v>2.7148966812469366E-2</v>
      </c>
      <c r="F371" s="126">
        <f t="shared" si="31"/>
        <v>2.4235862413592102E-2</v>
      </c>
      <c r="G371" s="130">
        <f t="shared" si="32"/>
        <v>0.73222511576064775</v>
      </c>
      <c r="H371" s="130">
        <f t="shared" si="33"/>
        <v>0.76368608185004561</v>
      </c>
      <c r="I371" s="18">
        <f t="shared" si="34"/>
        <v>2.680395402764078</v>
      </c>
      <c r="J371" s="130">
        <f t="shared" si="35"/>
        <v>3.222535765218038</v>
      </c>
    </row>
    <row r="372" spans="2:10" x14ac:dyDescent="0.25">
      <c r="B372" s="12">
        <v>42800</v>
      </c>
      <c r="C372" s="18">
        <v>2.0552899999999998</v>
      </c>
      <c r="D372">
        <v>1200.7</v>
      </c>
      <c r="E372" s="126">
        <f t="shared" si="30"/>
        <v>-7.1428055090205778E-2</v>
      </c>
      <c r="F372" s="126">
        <f t="shared" si="31"/>
        <v>-2.0236638106895133E-2</v>
      </c>
      <c r="G372" s="130">
        <f t="shared" si="32"/>
        <v>0.79755366599621047</v>
      </c>
      <c r="H372" s="130">
        <f t="shared" si="33"/>
        <v>0.7527190477447494</v>
      </c>
      <c r="I372" s="18">
        <f t="shared" si="34"/>
        <v>3.1155926321617016</v>
      </c>
      <c r="J372" s="130">
        <f t="shared" si="35"/>
        <v>3.2390642679071879</v>
      </c>
    </row>
    <row r="373" spans="2:10" x14ac:dyDescent="0.25">
      <c r="B373" s="12">
        <v>42793</v>
      </c>
      <c r="C373" s="18">
        <v>2.2133880000000001</v>
      </c>
      <c r="D373">
        <v>1225.5</v>
      </c>
      <c r="E373" s="126">
        <f t="shared" si="30"/>
        <v>-0.10861439812620333</v>
      </c>
      <c r="F373" s="126">
        <f t="shared" si="31"/>
        <v>-2.4982098814543829E-2</v>
      </c>
      <c r="G373" s="130">
        <f t="shared" si="32"/>
        <v>0.78998601444538397</v>
      </c>
      <c r="H373" s="130">
        <f t="shared" si="33"/>
        <v>0.74040922932740894</v>
      </c>
      <c r="I373" s="18">
        <f t="shared" si="34"/>
        <v>3.3063470554042516</v>
      </c>
      <c r="J373" s="130">
        <f t="shared" si="35"/>
        <v>3.0831970074424695</v>
      </c>
    </row>
    <row r="374" spans="2:10" x14ac:dyDescent="0.25">
      <c r="B374" s="12">
        <v>42786</v>
      </c>
      <c r="C374" s="18">
        <v>2.4830869999999998</v>
      </c>
      <c r="D374">
        <v>1256.9000000000001</v>
      </c>
      <c r="E374" s="126">
        <f t="shared" si="30"/>
        <v>-3.9568544283699159E-2</v>
      </c>
      <c r="F374" s="126">
        <f t="shared" si="31"/>
        <v>1.5594699418228997E-2</v>
      </c>
      <c r="G374" s="130">
        <f t="shared" si="32"/>
        <v>0.71745350126677376</v>
      </c>
      <c r="H374" s="130">
        <f t="shared" si="33"/>
        <v>0.69966414489433237</v>
      </c>
      <c r="I374" s="18">
        <f t="shared" si="34"/>
        <v>3.0058496442360489</v>
      </c>
      <c r="J374" s="130">
        <f t="shared" si="35"/>
        <v>2.9771278178348597</v>
      </c>
    </row>
    <row r="375" spans="2:10" x14ac:dyDescent="0.25">
      <c r="B375" s="12">
        <v>42779</v>
      </c>
      <c r="C375" s="18">
        <v>2.5853869999999999</v>
      </c>
      <c r="D375">
        <v>1237.5999999999999</v>
      </c>
      <c r="E375" s="126">
        <f t="shared" si="30"/>
        <v>1.0909146361252287E-2</v>
      </c>
      <c r="F375" s="126">
        <f t="shared" si="31"/>
        <v>2.5923525599480524E-3</v>
      </c>
      <c r="G375" s="130">
        <f t="shared" si="32"/>
        <v>0.85475810436867039</v>
      </c>
      <c r="H375" s="130">
        <f t="shared" si="33"/>
        <v>0.71314358034539327</v>
      </c>
      <c r="I375" s="18">
        <f t="shared" si="34"/>
        <v>3.3983003046058542</v>
      </c>
      <c r="J375" s="130">
        <f t="shared" si="35"/>
        <v>3.0469051519908343</v>
      </c>
    </row>
    <row r="376" spans="2:10" x14ac:dyDescent="0.25">
      <c r="B376" s="12">
        <v>42772</v>
      </c>
      <c r="C376" s="18">
        <v>2.5574870000000001</v>
      </c>
      <c r="D376">
        <v>1234.4000000000001</v>
      </c>
      <c r="E376" s="126">
        <f t="shared" si="30"/>
        <v>3.3834764270327167E-2</v>
      </c>
      <c r="F376" s="126">
        <f t="shared" si="31"/>
        <v>1.3048830529339472E-2</v>
      </c>
      <c r="G376" s="130">
        <f t="shared" si="32"/>
        <v>0.85805937982833247</v>
      </c>
      <c r="H376" s="130">
        <f t="shared" si="33"/>
        <v>0.7320780551556304</v>
      </c>
      <c r="I376" s="18">
        <f t="shared" si="34"/>
        <v>3.363412292843905</v>
      </c>
      <c r="J376" s="130">
        <f t="shared" si="35"/>
        <v>2.9260843936397327</v>
      </c>
    </row>
    <row r="377" spans="2:10" x14ac:dyDescent="0.25">
      <c r="B377" s="12">
        <v>42765</v>
      </c>
      <c r="C377" s="18">
        <v>2.4737870000000002</v>
      </c>
      <c r="D377">
        <v>1218.5</v>
      </c>
      <c r="E377" s="126">
        <f t="shared" si="30"/>
        <v>9.0163970548055028E-2</v>
      </c>
      <c r="F377" s="126">
        <f t="shared" si="31"/>
        <v>2.5587071795303507E-2</v>
      </c>
      <c r="G377" s="130">
        <f t="shared" si="32"/>
        <v>0.93284617968000816</v>
      </c>
      <c r="H377" s="130">
        <f t="shared" si="33"/>
        <v>0.73877517782052005</v>
      </c>
      <c r="I377" s="18">
        <f t="shared" si="34"/>
        <v>3.8787142492767614</v>
      </c>
      <c r="J377" s="130">
        <f t="shared" si="35"/>
        <v>3.1773025939080215</v>
      </c>
    </row>
    <row r="378" spans="2:10" x14ac:dyDescent="0.25">
      <c r="B378" s="12">
        <v>42758</v>
      </c>
      <c r="C378" s="18">
        <v>2.2691880000000002</v>
      </c>
      <c r="D378">
        <v>1188.0999999999999</v>
      </c>
      <c r="E378" s="126">
        <f t="shared" si="30"/>
        <v>-1.6129116176462843E-2</v>
      </c>
      <c r="F378" s="126">
        <f t="shared" si="31"/>
        <v>-1.3451797724819414E-2</v>
      </c>
      <c r="G378" s="130">
        <f t="shared" si="32"/>
        <v>0.93545267202035098</v>
      </c>
      <c r="H378" s="130">
        <f t="shared" si="33"/>
        <v>0.73762803347538852</v>
      </c>
      <c r="I378" s="18">
        <f t="shared" si="34"/>
        <v>4.045970106358463</v>
      </c>
      <c r="J378" s="130">
        <f t="shared" si="35"/>
        <v>3.1882804610779512</v>
      </c>
    </row>
    <row r="379" spans="2:10" x14ac:dyDescent="0.25">
      <c r="B379" s="12">
        <v>42751</v>
      </c>
      <c r="C379" s="18">
        <v>2.3063880000000001</v>
      </c>
      <c r="D379">
        <v>1204.3</v>
      </c>
      <c r="E379" s="126">
        <f t="shared" si="30"/>
        <v>4.0486041457705735E-3</v>
      </c>
      <c r="F379" s="126">
        <f t="shared" si="31"/>
        <v>7.529490504475822E-3</v>
      </c>
      <c r="G379" s="130">
        <f t="shared" si="32"/>
        <v>0.91937983755958919</v>
      </c>
      <c r="H379" s="130">
        <f t="shared" si="33"/>
        <v>0.73775200335272129</v>
      </c>
      <c r="I379" s="18">
        <f t="shared" si="34"/>
        <v>3.9654085499200535</v>
      </c>
      <c r="J379" s="130">
        <f t="shared" si="35"/>
        <v>3.1998909173757171</v>
      </c>
    </row>
    <row r="380" spans="2:10" x14ac:dyDescent="0.25">
      <c r="B380" s="12">
        <v>42744</v>
      </c>
      <c r="C380" s="18">
        <v>2.297088</v>
      </c>
      <c r="D380">
        <v>1195.3</v>
      </c>
      <c r="E380" s="126">
        <f t="shared" si="30"/>
        <v>3.7815331067124092E-2</v>
      </c>
      <c r="F380" s="126">
        <f t="shared" si="31"/>
        <v>1.9967574025087309E-2</v>
      </c>
      <c r="G380" s="130">
        <f t="shared" si="32"/>
        <v>0.92254344371643882</v>
      </c>
      <c r="H380" s="130">
        <f t="shared" si="33"/>
        <v>0.6872948242899436</v>
      </c>
      <c r="I380" s="18">
        <f t="shared" si="34"/>
        <v>4.0913047135570206</v>
      </c>
      <c r="J380" s="130">
        <f t="shared" si="35"/>
        <v>3.1327544646264087</v>
      </c>
    </row>
    <row r="381" spans="2:10" x14ac:dyDescent="0.25">
      <c r="B381" s="12">
        <v>42737</v>
      </c>
      <c r="C381" s="18">
        <v>2.2133880000000001</v>
      </c>
      <c r="D381">
        <v>1171.9000000000001</v>
      </c>
      <c r="E381" s="126">
        <f t="shared" si="30"/>
        <v>7.692247809311592E-2</v>
      </c>
      <c r="F381" s="126">
        <f t="shared" si="31"/>
        <v>1.9043478260869717E-2</v>
      </c>
      <c r="G381" s="130">
        <f t="shared" si="32"/>
        <v>0.92557648625389799</v>
      </c>
      <c r="H381" s="130">
        <f t="shared" si="33"/>
        <v>0.69442308989804025</v>
      </c>
      <c r="I381" s="18">
        <f t="shared" si="34"/>
        <v>4.2392294337543115</v>
      </c>
      <c r="J381" s="130">
        <f t="shared" si="35"/>
        <v>3.4696823489182753</v>
      </c>
    </row>
    <row r="382" spans="2:10" x14ac:dyDescent="0.25">
      <c r="B382" s="12">
        <v>42730</v>
      </c>
      <c r="C382" s="18">
        <v>2.0552899999999998</v>
      </c>
      <c r="D382">
        <v>1150</v>
      </c>
      <c r="E382" s="126">
        <f t="shared" si="30"/>
        <v>8.3333772579446297E-2</v>
      </c>
      <c r="F382" s="126">
        <f t="shared" si="31"/>
        <v>1.599081190917917E-2</v>
      </c>
      <c r="G382" s="130">
        <f t="shared" si="32"/>
        <v>0.91816344433913344</v>
      </c>
      <c r="H382" s="130">
        <f t="shared" si="33"/>
        <v>0.6969528835349601</v>
      </c>
      <c r="I382" s="18">
        <f t="shared" si="34"/>
        <v>3.957435334525548</v>
      </c>
      <c r="J382" s="130">
        <f t="shared" si="35"/>
        <v>3.5099865277448341</v>
      </c>
    </row>
    <row r="383" spans="2:10" x14ac:dyDescent="0.25">
      <c r="B383" s="12">
        <v>42723</v>
      </c>
      <c r="C383" s="18">
        <v>1.8971899999999999</v>
      </c>
      <c r="D383">
        <v>1131.9000000000001</v>
      </c>
      <c r="E383" s="126">
        <f t="shared" si="30"/>
        <v>7.9364916814161246E-2</v>
      </c>
      <c r="F383" s="126">
        <f t="shared" si="31"/>
        <v>-2.9948031357349691E-3</v>
      </c>
      <c r="G383" s="130">
        <f t="shared" si="32"/>
        <v>0.89554482472086927</v>
      </c>
      <c r="H383" s="130">
        <f t="shared" si="33"/>
        <v>0.68519559259632679</v>
      </c>
      <c r="I383" s="18">
        <f t="shared" si="34"/>
        <v>3.8660271464825002</v>
      </c>
      <c r="J383" s="130">
        <f t="shared" si="35"/>
        <v>3.5645149282018997</v>
      </c>
    </row>
    <row r="384" spans="2:10" x14ac:dyDescent="0.25">
      <c r="B384" s="12">
        <v>42716</v>
      </c>
      <c r="C384" s="18">
        <v>1.7576909999999999</v>
      </c>
      <c r="D384">
        <v>1135.3</v>
      </c>
      <c r="E384" s="126">
        <f t="shared" si="30"/>
        <v>-9.1346109109331719E-2</v>
      </c>
      <c r="F384" s="126">
        <f t="shared" si="31"/>
        <v>-2.078661376574098E-2</v>
      </c>
      <c r="G384" s="130">
        <f t="shared" si="32"/>
        <v>0.91750503166735065</v>
      </c>
      <c r="H384" s="130">
        <f t="shared" si="33"/>
        <v>0.68944561541701532</v>
      </c>
      <c r="I384" s="18">
        <f t="shared" si="34"/>
        <v>3.5675740373439102</v>
      </c>
      <c r="J384" s="130">
        <f t="shared" si="35"/>
        <v>3.6117844185983223</v>
      </c>
    </row>
    <row r="385" spans="2:10" x14ac:dyDescent="0.25">
      <c r="B385" s="12">
        <v>42709</v>
      </c>
      <c r="C385" s="18">
        <v>1.9343900000000001</v>
      </c>
      <c r="D385">
        <v>1159.4000000000001</v>
      </c>
      <c r="E385" s="126">
        <f t="shared" si="30"/>
        <v>-9.1703060869450792E-2</v>
      </c>
      <c r="F385" s="126">
        <f t="shared" si="31"/>
        <v>-1.336056505829275E-2</v>
      </c>
      <c r="G385" s="130">
        <f t="shared" si="32"/>
        <v>0.91741648335525461</v>
      </c>
      <c r="H385" s="130">
        <f t="shared" si="33"/>
        <v>0.64242881569616528</v>
      </c>
      <c r="I385" s="18">
        <f t="shared" si="34"/>
        <v>3.5483863608030375</v>
      </c>
      <c r="J385" s="130">
        <f t="shared" si="35"/>
        <v>3.4980496481321444</v>
      </c>
    </row>
    <row r="386" spans="2:10" x14ac:dyDescent="0.25">
      <c r="B386" s="12">
        <v>42702</v>
      </c>
      <c r="C386" s="18">
        <v>2.1296889999999999</v>
      </c>
      <c r="D386">
        <v>1175.0999999999999</v>
      </c>
      <c r="E386" s="126">
        <f t="shared" si="30"/>
        <v>8.8106185954262006E-3</v>
      </c>
      <c r="F386" s="126">
        <f t="shared" si="31"/>
        <v>-2.6311322356137312E-3</v>
      </c>
      <c r="G386" s="130">
        <f t="shared" si="32"/>
        <v>0.85576492684575001</v>
      </c>
      <c r="H386" s="130">
        <f t="shared" si="33"/>
        <v>0.64742645073258498</v>
      </c>
      <c r="I386" s="18">
        <f t="shared" si="34"/>
        <v>3.2846238990978573</v>
      </c>
      <c r="J386" s="130">
        <f t="shared" si="35"/>
        <v>3.6252158607198965</v>
      </c>
    </row>
    <row r="387" spans="2:10" x14ac:dyDescent="0.25">
      <c r="B387" s="12">
        <v>42695</v>
      </c>
      <c r="C387" s="18">
        <v>2.1110890000000002</v>
      </c>
      <c r="D387">
        <v>1178.2</v>
      </c>
      <c r="E387" s="126">
        <f t="shared" ref="E387:E450" si="36">C387/C388-1</f>
        <v>-8.0971647581633666E-2</v>
      </c>
      <c r="F387" s="126">
        <f t="shared" ref="F387:F450" si="37">D387/D388-1</f>
        <v>-2.5072403806371546E-2</v>
      </c>
      <c r="G387" s="130">
        <f t="shared" ref="G387:G450" si="38">CORREL(F387:F399,E387:E399)</f>
        <v>0.85373409718595639</v>
      </c>
      <c r="H387" s="130">
        <f t="shared" ref="H387:H450" si="39">CORREL(F387:F439,E387:E439)</f>
        <v>0.63915705216698937</v>
      </c>
      <c r="I387" s="18">
        <f t="shared" ref="I387:I450" si="40">SLOPE(E387:E399,F387:F399)</f>
        <v>3.3169464881158053</v>
      </c>
      <c r="J387" s="130">
        <f t="shared" ref="J387:J450" si="41">SLOPE(E387:E439,F387:F439)</f>
        <v>3.5522035972408119</v>
      </c>
    </row>
    <row r="388" spans="2:10" x14ac:dyDescent="0.25">
      <c r="B388" s="12">
        <v>42688</v>
      </c>
      <c r="C388" s="18">
        <v>2.297088</v>
      </c>
      <c r="D388">
        <v>1208.5</v>
      </c>
      <c r="E388" s="126">
        <f t="shared" si="36"/>
        <v>-2.7559195119101543E-2</v>
      </c>
      <c r="F388" s="126">
        <f t="shared" si="37"/>
        <v>-1.2259910093992632E-2</v>
      </c>
      <c r="G388" s="130">
        <f t="shared" si="38"/>
        <v>0.85175858361519297</v>
      </c>
      <c r="H388" s="130">
        <f t="shared" si="39"/>
        <v>0.62849077649995655</v>
      </c>
      <c r="I388" s="18">
        <f t="shared" si="40"/>
        <v>3.3388111650397763</v>
      </c>
      <c r="J388" s="130">
        <f t="shared" si="41"/>
        <v>3.5655638627209023</v>
      </c>
    </row>
    <row r="389" spans="2:10" x14ac:dyDescent="0.25">
      <c r="B389" s="12">
        <v>42681</v>
      </c>
      <c r="C389" s="18">
        <v>2.3621880000000002</v>
      </c>
      <c r="D389">
        <v>1223.5</v>
      </c>
      <c r="E389" s="126">
        <f t="shared" si="36"/>
        <v>-0.25730974478578295</v>
      </c>
      <c r="F389" s="126">
        <f t="shared" si="37"/>
        <v>-6.1229187447249256E-2</v>
      </c>
      <c r="G389" s="130">
        <f t="shared" si="38"/>
        <v>0.82383310121111997</v>
      </c>
      <c r="H389" s="130">
        <f t="shared" si="39"/>
        <v>0.62711788832850457</v>
      </c>
      <c r="I389" s="18">
        <f t="shared" si="40"/>
        <v>3.242922837945259</v>
      </c>
      <c r="J389" s="130">
        <f t="shared" si="41"/>
        <v>3.5898076446449774</v>
      </c>
    </row>
    <row r="390" spans="2:10" x14ac:dyDescent="0.25">
      <c r="B390" s="12">
        <v>42674</v>
      </c>
      <c r="C390" s="18">
        <v>3.1805829999999999</v>
      </c>
      <c r="D390">
        <v>1303.3</v>
      </c>
      <c r="E390" s="126">
        <f t="shared" si="36"/>
        <v>0.11400641311904902</v>
      </c>
      <c r="F390" s="126">
        <f t="shared" si="37"/>
        <v>2.1795374362994835E-2</v>
      </c>
      <c r="G390" s="130">
        <f t="shared" si="38"/>
        <v>0.69147520028880527</v>
      </c>
      <c r="H390" s="130">
        <f t="shared" si="39"/>
        <v>0.56702645776746452</v>
      </c>
      <c r="I390" s="18">
        <f t="shared" si="40"/>
        <v>2.6787344424896777</v>
      </c>
      <c r="J390" s="130">
        <f t="shared" si="41"/>
        <v>3.1855926475799525</v>
      </c>
    </row>
    <row r="391" spans="2:10" x14ac:dyDescent="0.25">
      <c r="B391" s="12">
        <v>42667</v>
      </c>
      <c r="C391" s="18">
        <v>2.8550849999999999</v>
      </c>
      <c r="D391">
        <v>1275.5</v>
      </c>
      <c r="E391" s="126">
        <f t="shared" si="36"/>
        <v>-3.4591043976703761E-2</v>
      </c>
      <c r="F391" s="126">
        <f t="shared" si="37"/>
        <v>7.5835374042183545E-3</v>
      </c>
      <c r="G391" s="130">
        <f t="shared" si="38"/>
        <v>0.62225010536053182</v>
      </c>
      <c r="H391" s="130">
        <f t="shared" si="39"/>
        <v>0.57024040036596035</v>
      </c>
      <c r="I391" s="18">
        <f t="shared" si="40"/>
        <v>2.1963870635028218</v>
      </c>
      <c r="J391" s="130">
        <f t="shared" si="41"/>
        <v>3.2146262254971569</v>
      </c>
    </row>
    <row r="392" spans="2:10" x14ac:dyDescent="0.25">
      <c r="B392" s="12">
        <v>42660</v>
      </c>
      <c r="C392" s="18">
        <v>2.9573839999999998</v>
      </c>
      <c r="D392">
        <v>1265.9000000000001</v>
      </c>
      <c r="E392" s="126">
        <f t="shared" si="36"/>
        <v>8.1632339570168133E-2</v>
      </c>
      <c r="F392" s="126">
        <f t="shared" si="37"/>
        <v>1.0214667624291796E-2</v>
      </c>
      <c r="G392" s="130">
        <f t="shared" si="38"/>
        <v>0.68609688886659759</v>
      </c>
      <c r="H392" s="130">
        <f t="shared" si="39"/>
        <v>0.5809187323129581</v>
      </c>
      <c r="I392" s="18">
        <f t="shared" si="40"/>
        <v>2.4530584559436077</v>
      </c>
      <c r="J392" s="130">
        <f t="shared" si="41"/>
        <v>3.2687879064188987</v>
      </c>
    </row>
    <row r="393" spans="2:10" x14ac:dyDescent="0.25">
      <c r="B393" s="12">
        <v>42653</v>
      </c>
      <c r="C393" s="18">
        <v>2.7341859999999998</v>
      </c>
      <c r="D393">
        <v>1253.0999999999999</v>
      </c>
      <c r="E393" s="126">
        <f t="shared" si="36"/>
        <v>-1.9999749102593833E-2</v>
      </c>
      <c r="F393" s="126">
        <f t="shared" si="37"/>
        <v>3.3629594042756672E-3</v>
      </c>
      <c r="G393" s="130">
        <f t="shared" si="38"/>
        <v>0.67365804792432138</v>
      </c>
      <c r="H393" s="130">
        <f t="shared" si="39"/>
        <v>0.57529929775202948</v>
      </c>
      <c r="I393" s="18">
        <f t="shared" si="40"/>
        <v>2.2036035807632044</v>
      </c>
      <c r="J393" s="130">
        <f t="shared" si="41"/>
        <v>3.2078694382922395</v>
      </c>
    </row>
    <row r="394" spans="2:10" x14ac:dyDescent="0.25">
      <c r="B394" s="12">
        <v>42646</v>
      </c>
      <c r="C394" s="18">
        <v>2.7899850000000002</v>
      </c>
      <c r="D394">
        <v>1248.9000000000001</v>
      </c>
      <c r="E394" s="126">
        <f t="shared" si="36"/>
        <v>-0.14040126531149222</v>
      </c>
      <c r="F394" s="126">
        <f t="shared" si="37"/>
        <v>-4.9036777583187252E-2</v>
      </c>
      <c r="G394" s="130">
        <f t="shared" si="38"/>
        <v>0.59271558298978178</v>
      </c>
      <c r="H394" s="130">
        <f t="shared" si="39"/>
        <v>0.57956948899418193</v>
      </c>
      <c r="I394" s="18">
        <f t="shared" si="40"/>
        <v>1.9222046996726345</v>
      </c>
      <c r="J394" s="130">
        <f t="shared" si="41"/>
        <v>3.3104651826405669</v>
      </c>
    </row>
    <row r="395" spans="2:10" x14ac:dyDescent="0.25">
      <c r="B395" s="12">
        <v>42639</v>
      </c>
      <c r="C395" s="18">
        <v>3.2456830000000001</v>
      </c>
      <c r="D395">
        <v>1313.3</v>
      </c>
      <c r="E395" s="126">
        <f t="shared" si="36"/>
        <v>-2.8571577793187197E-3</v>
      </c>
      <c r="F395" s="126">
        <f t="shared" si="37"/>
        <v>-1.7873167813341362E-2</v>
      </c>
      <c r="G395" s="130">
        <f t="shared" si="38"/>
        <v>0.47086213224891843</v>
      </c>
      <c r="H395" s="130">
        <f t="shared" si="39"/>
        <v>0.56009783980012395</v>
      </c>
      <c r="I395" s="18">
        <f t="shared" si="40"/>
        <v>2.183811625685022</v>
      </c>
      <c r="J395" s="130">
        <f t="shared" si="41"/>
        <v>3.3252742065832006</v>
      </c>
    </row>
    <row r="396" spans="2:10" x14ac:dyDescent="0.25">
      <c r="B396" s="12">
        <v>42632</v>
      </c>
      <c r="C396" s="18">
        <v>3.2549830000000002</v>
      </c>
      <c r="D396">
        <v>1337.2</v>
      </c>
      <c r="E396" s="126">
        <f t="shared" si="36"/>
        <v>5.5842863811129462E-2</v>
      </c>
      <c r="F396" s="126">
        <f t="shared" si="37"/>
        <v>2.4046561494869056E-2</v>
      </c>
      <c r="G396" s="130">
        <f t="shared" si="38"/>
        <v>0.53933075074916348</v>
      </c>
      <c r="H396" s="130">
        <f t="shared" si="39"/>
        <v>0.53975446291186679</v>
      </c>
      <c r="I396" s="18">
        <f t="shared" si="40"/>
        <v>2.7082013464991599</v>
      </c>
      <c r="J396" s="130">
        <f t="shared" si="41"/>
        <v>3.3135777561556434</v>
      </c>
    </row>
    <row r="397" spans="2:10" x14ac:dyDescent="0.25">
      <c r="B397" s="12">
        <v>42625</v>
      </c>
      <c r="C397" s="18">
        <v>3.0828289999999998</v>
      </c>
      <c r="D397">
        <v>1305.8</v>
      </c>
      <c r="E397" s="126">
        <f t="shared" si="36"/>
        <v>-6.9444201286490093E-2</v>
      </c>
      <c r="F397" s="126">
        <f t="shared" si="37"/>
        <v>-1.826930305992025E-2</v>
      </c>
      <c r="G397" s="130">
        <f t="shared" si="38"/>
        <v>0.52046894583470638</v>
      </c>
      <c r="H397" s="130">
        <f t="shared" si="39"/>
        <v>0.55183725627209568</v>
      </c>
      <c r="I397" s="18">
        <f t="shared" si="40"/>
        <v>2.6466204440518197</v>
      </c>
      <c r="J397" s="130">
        <f t="shared" si="41"/>
        <v>3.3898939785313527</v>
      </c>
    </row>
    <row r="398" spans="2:10" x14ac:dyDescent="0.25">
      <c r="B398" s="12">
        <v>42618</v>
      </c>
      <c r="C398" s="18">
        <v>3.3128899999999999</v>
      </c>
      <c r="D398">
        <v>1330.1</v>
      </c>
      <c r="E398" s="126">
        <f t="shared" si="36"/>
        <v>-0.10447765228575279</v>
      </c>
      <c r="F398" s="126">
        <f t="shared" si="37"/>
        <v>6.0509795023069302E-3</v>
      </c>
      <c r="G398" s="130">
        <f t="shared" si="38"/>
        <v>0.38146173831540553</v>
      </c>
      <c r="H398" s="130">
        <f t="shared" si="39"/>
        <v>0.55279611105912285</v>
      </c>
      <c r="I398" s="18">
        <f t="shared" si="40"/>
        <v>2.0068239240234536</v>
      </c>
      <c r="J398" s="130">
        <f t="shared" si="41"/>
        <v>3.4201658498850871</v>
      </c>
    </row>
    <row r="399" spans="2:10" x14ac:dyDescent="0.25">
      <c r="B399" s="12">
        <v>42611</v>
      </c>
      <c r="C399" s="18">
        <v>3.6993939999999998</v>
      </c>
      <c r="D399">
        <v>1322.1</v>
      </c>
      <c r="E399" s="126">
        <f t="shared" si="36"/>
        <v>3.8759663802308886E-2</v>
      </c>
      <c r="F399" s="126">
        <f t="shared" si="37"/>
        <v>4.5402951191819696E-4</v>
      </c>
      <c r="G399" s="130">
        <f t="shared" si="38"/>
        <v>0.47121698933323303</v>
      </c>
      <c r="H399" s="130">
        <f t="shared" si="39"/>
        <v>0.566337407044751</v>
      </c>
      <c r="I399" s="18">
        <f t="shared" si="40"/>
        <v>2.0055820619433344</v>
      </c>
      <c r="J399" s="130">
        <f t="shared" si="41"/>
        <v>3.5204763738234139</v>
      </c>
    </row>
    <row r="400" spans="2:10" x14ac:dyDescent="0.25">
      <c r="B400" s="12">
        <v>42604</v>
      </c>
      <c r="C400" s="18">
        <v>3.5613570000000001</v>
      </c>
      <c r="D400">
        <v>1321.5</v>
      </c>
      <c r="E400" s="126">
        <f t="shared" si="36"/>
        <v>-5.609759200469433E-2</v>
      </c>
      <c r="F400" s="126">
        <f t="shared" si="37"/>
        <v>-1.4100268576544339E-2</v>
      </c>
      <c r="G400" s="130">
        <f t="shared" si="38"/>
        <v>0.54615755617636708</v>
      </c>
      <c r="H400" s="130">
        <f t="shared" si="39"/>
        <v>0.57988680421767624</v>
      </c>
      <c r="I400" s="18">
        <f t="shared" si="40"/>
        <v>2.8863537715735772</v>
      </c>
      <c r="J400" s="130">
        <f t="shared" si="41"/>
        <v>3.6260122485486832</v>
      </c>
    </row>
    <row r="401" spans="2:10" x14ac:dyDescent="0.25">
      <c r="B401" s="12">
        <v>42597</v>
      </c>
      <c r="C401" s="18">
        <v>3.7730139999999999</v>
      </c>
      <c r="D401">
        <v>1340.4</v>
      </c>
      <c r="E401" s="126">
        <f t="shared" si="36"/>
        <v>-8.2773936095859924E-2</v>
      </c>
      <c r="F401" s="126">
        <f t="shared" si="37"/>
        <v>3.4436292858213147E-3</v>
      </c>
      <c r="G401" s="130">
        <f t="shared" si="38"/>
        <v>0.63042186653600185</v>
      </c>
      <c r="H401" s="130">
        <f t="shared" si="39"/>
        <v>0.57409302845021748</v>
      </c>
      <c r="I401" s="18">
        <f t="shared" si="40"/>
        <v>3.1318377502915977</v>
      </c>
      <c r="J401" s="130">
        <f t="shared" si="41"/>
        <v>3.5003883558934552</v>
      </c>
    </row>
    <row r="402" spans="2:10" x14ac:dyDescent="0.25">
      <c r="B402" s="12">
        <v>42590</v>
      </c>
      <c r="C402" s="18">
        <v>4.113505</v>
      </c>
      <c r="D402">
        <v>1335.8</v>
      </c>
      <c r="E402" s="126">
        <f t="shared" si="36"/>
        <v>-6.6668067256314689E-3</v>
      </c>
      <c r="F402" s="126">
        <f t="shared" si="37"/>
        <v>-4.4896737503752338E-4</v>
      </c>
      <c r="G402" s="130">
        <f t="shared" si="38"/>
        <v>0.65480227959908432</v>
      </c>
      <c r="H402" s="130">
        <f t="shared" si="39"/>
        <v>0.57653951125671443</v>
      </c>
      <c r="I402" s="18">
        <f t="shared" si="40"/>
        <v>2.9139354741766588</v>
      </c>
      <c r="J402" s="130">
        <f t="shared" si="41"/>
        <v>3.4777414187761</v>
      </c>
    </row>
    <row r="403" spans="2:10" x14ac:dyDescent="0.25">
      <c r="B403" s="12">
        <v>42583</v>
      </c>
      <c r="C403" s="18">
        <v>4.1411129999999998</v>
      </c>
      <c r="D403">
        <v>1336.4</v>
      </c>
      <c r="E403" s="126">
        <f t="shared" si="36"/>
        <v>-1.5317447428160658E-2</v>
      </c>
      <c r="F403" s="126">
        <f t="shared" si="37"/>
        <v>-9.3402520385470478E-3</v>
      </c>
      <c r="G403" s="130">
        <f t="shared" si="38"/>
        <v>0.68870229550020357</v>
      </c>
      <c r="H403" s="130">
        <f t="shared" si="39"/>
        <v>0.57591130055595918</v>
      </c>
      <c r="I403" s="18">
        <f t="shared" si="40"/>
        <v>3.1706206768029412</v>
      </c>
      <c r="J403" s="130">
        <f t="shared" si="41"/>
        <v>3.4874449377424983</v>
      </c>
    </row>
    <row r="404" spans="2:10" x14ac:dyDescent="0.25">
      <c r="B404" s="12">
        <v>42576</v>
      </c>
      <c r="C404" s="18">
        <v>4.2055309999999997</v>
      </c>
      <c r="D404">
        <v>1349</v>
      </c>
      <c r="E404" s="126">
        <f t="shared" si="36"/>
        <v>5.7870670824164527E-2</v>
      </c>
      <c r="F404" s="126">
        <f t="shared" si="37"/>
        <v>1.9575239966744817E-2</v>
      </c>
      <c r="G404" s="130">
        <f t="shared" si="38"/>
        <v>0.68332992946438431</v>
      </c>
      <c r="H404" s="130">
        <f t="shared" si="39"/>
        <v>0.56746025699478475</v>
      </c>
      <c r="I404" s="18">
        <f t="shared" si="40"/>
        <v>3.1841856312057466</v>
      </c>
      <c r="J404" s="130">
        <f t="shared" si="41"/>
        <v>3.4639079109627091</v>
      </c>
    </row>
    <row r="405" spans="2:10" x14ac:dyDescent="0.25">
      <c r="B405" s="12">
        <v>42569</v>
      </c>
      <c r="C405" s="18">
        <v>3.9754679999999998</v>
      </c>
      <c r="D405">
        <v>1323.1</v>
      </c>
      <c r="E405" s="126">
        <f t="shared" si="36"/>
        <v>-4.2128609515181381E-2</v>
      </c>
      <c r="F405" s="126">
        <f t="shared" si="37"/>
        <v>-2.5631360723710195E-3</v>
      </c>
      <c r="G405" s="130">
        <f t="shared" si="38"/>
        <v>0.75586220173259111</v>
      </c>
      <c r="H405" s="130">
        <f t="shared" si="39"/>
        <v>0.56711947001042162</v>
      </c>
      <c r="I405" s="18">
        <f t="shared" si="40"/>
        <v>3.3175390462279997</v>
      </c>
      <c r="J405" s="130">
        <f t="shared" si="41"/>
        <v>3.3625796752179471</v>
      </c>
    </row>
    <row r="406" spans="2:10" x14ac:dyDescent="0.25">
      <c r="B406" s="12">
        <v>42562</v>
      </c>
      <c r="C406" s="18">
        <v>4.150315</v>
      </c>
      <c r="D406">
        <v>1326.5</v>
      </c>
      <c r="E406" s="126">
        <f t="shared" si="36"/>
        <v>1.1210426907948268E-2</v>
      </c>
      <c r="F406" s="126">
        <f t="shared" si="37"/>
        <v>-2.2187822497419907E-2</v>
      </c>
      <c r="G406" s="130">
        <f t="shared" si="38"/>
        <v>0.72626321848790087</v>
      </c>
      <c r="H406" s="130">
        <f t="shared" si="39"/>
        <v>0.57004171429134354</v>
      </c>
      <c r="I406" s="18">
        <f t="shared" si="40"/>
        <v>3.4635117195851852</v>
      </c>
      <c r="J406" s="130">
        <f t="shared" si="41"/>
        <v>3.3435616428713697</v>
      </c>
    </row>
    <row r="407" spans="2:10" x14ac:dyDescent="0.25">
      <c r="B407" s="12">
        <v>42555</v>
      </c>
      <c r="C407" s="18">
        <v>4.104304</v>
      </c>
      <c r="D407">
        <v>1356.6</v>
      </c>
      <c r="E407" s="126">
        <f t="shared" si="36"/>
        <v>0.14652985310196587</v>
      </c>
      <c r="F407" s="126">
        <f t="shared" si="37"/>
        <v>1.4887409291538756E-2</v>
      </c>
      <c r="G407" s="130">
        <f t="shared" si="38"/>
        <v>0.78029714028775088</v>
      </c>
      <c r="H407" s="130">
        <f t="shared" si="39"/>
        <v>0.57397664693366113</v>
      </c>
      <c r="I407" s="18">
        <f t="shared" si="40"/>
        <v>4.0760037882410698</v>
      </c>
      <c r="J407" s="130">
        <f t="shared" si="41"/>
        <v>3.4244505697437444</v>
      </c>
    </row>
    <row r="408" spans="2:10" x14ac:dyDescent="0.25">
      <c r="B408" s="12">
        <v>42548</v>
      </c>
      <c r="C408" s="18">
        <v>3.5797620000000001</v>
      </c>
      <c r="D408">
        <v>1336.7</v>
      </c>
      <c r="E408" s="126">
        <f t="shared" si="36"/>
        <v>7.4585709161152147E-2</v>
      </c>
      <c r="F408" s="126">
        <f t="shared" si="37"/>
        <v>1.2651515151515191E-2</v>
      </c>
      <c r="G408" s="130">
        <f t="shared" si="38"/>
        <v>0.80031813995701562</v>
      </c>
      <c r="H408" s="130">
        <f t="shared" si="39"/>
        <v>0.57358238223747771</v>
      </c>
      <c r="I408" s="18">
        <f t="shared" si="40"/>
        <v>3.9418730325892142</v>
      </c>
      <c r="J408" s="130">
        <f t="shared" si="41"/>
        <v>3.4154466405959596</v>
      </c>
    </row>
    <row r="409" spans="2:10" x14ac:dyDescent="0.25">
      <c r="B409" s="12">
        <v>42541</v>
      </c>
      <c r="C409" s="18">
        <v>3.3312949999999999</v>
      </c>
      <c r="D409">
        <v>1320</v>
      </c>
      <c r="E409" s="126">
        <f t="shared" si="36"/>
        <v>4.0229685857220421E-2</v>
      </c>
      <c r="F409" s="126">
        <f t="shared" si="37"/>
        <v>2.1276595744680771E-2</v>
      </c>
      <c r="G409" s="130">
        <f t="shared" si="38"/>
        <v>0.80152189211617386</v>
      </c>
      <c r="H409" s="130">
        <f t="shared" si="39"/>
        <v>0.57628638927499853</v>
      </c>
      <c r="I409" s="18">
        <f t="shared" si="40"/>
        <v>3.8793355415843194</v>
      </c>
      <c r="J409" s="130">
        <f t="shared" si="41"/>
        <v>3.4042223752838234</v>
      </c>
    </row>
    <row r="410" spans="2:10" x14ac:dyDescent="0.25">
      <c r="B410" s="12">
        <v>42534</v>
      </c>
      <c r="C410" s="18">
        <v>3.202461</v>
      </c>
      <c r="D410">
        <v>1292.5</v>
      </c>
      <c r="E410" s="126">
        <f t="shared" si="36"/>
        <v>-4.6575325336873474E-2</v>
      </c>
      <c r="F410" s="126">
        <f t="shared" si="37"/>
        <v>1.49992147008009E-2</v>
      </c>
      <c r="G410" s="130">
        <f t="shared" si="38"/>
        <v>0.75229757635548422</v>
      </c>
      <c r="H410" s="130">
        <f t="shared" si="39"/>
        <v>0.58024622535568593</v>
      </c>
      <c r="I410" s="18">
        <f t="shared" si="40"/>
        <v>3.4329564212902666</v>
      </c>
      <c r="J410" s="130">
        <f t="shared" si="41"/>
        <v>3.436912922458276</v>
      </c>
    </row>
    <row r="411" spans="2:10" x14ac:dyDescent="0.25">
      <c r="B411" s="12">
        <v>42527</v>
      </c>
      <c r="C411" s="18">
        <v>3.3589030000000002</v>
      </c>
      <c r="D411">
        <v>1273.4000000000001</v>
      </c>
      <c r="E411" s="126">
        <f t="shared" si="36"/>
        <v>4.2857107374227876E-2</v>
      </c>
      <c r="F411" s="126">
        <f t="shared" si="37"/>
        <v>2.6852673171518626E-2</v>
      </c>
      <c r="G411" s="130">
        <f t="shared" si="38"/>
        <v>0.73570583453521787</v>
      </c>
      <c r="H411" s="130">
        <f t="shared" si="39"/>
        <v>0.58772895775609224</v>
      </c>
      <c r="I411" s="18">
        <f t="shared" si="40"/>
        <v>3.5184460689119184</v>
      </c>
      <c r="J411" s="130">
        <f t="shared" si="41"/>
        <v>3.4794090452294539</v>
      </c>
    </row>
    <row r="412" spans="2:10" x14ac:dyDescent="0.25">
      <c r="B412" s="12">
        <v>42520</v>
      </c>
      <c r="C412" s="18">
        <v>3.220866</v>
      </c>
      <c r="D412">
        <v>1240.0999999999999</v>
      </c>
      <c r="E412" s="126">
        <f t="shared" si="36"/>
        <v>0.19863035619521563</v>
      </c>
      <c r="F412" s="126">
        <f t="shared" si="37"/>
        <v>2.1667490525622002E-2</v>
      </c>
      <c r="G412" s="130">
        <f t="shared" si="38"/>
        <v>0.72089767772338642</v>
      </c>
      <c r="H412" s="130">
        <f t="shared" si="39"/>
        <v>0.5978225126177017</v>
      </c>
      <c r="I412" s="18">
        <f t="shared" si="40"/>
        <v>3.6927922146360452</v>
      </c>
      <c r="J412" s="130">
        <f t="shared" si="41"/>
        <v>3.5809211276007571</v>
      </c>
    </row>
    <row r="413" spans="2:10" x14ac:dyDescent="0.25">
      <c r="B413" s="12">
        <v>42513</v>
      </c>
      <c r="C413" s="18">
        <v>2.687122</v>
      </c>
      <c r="D413">
        <v>1213.8</v>
      </c>
      <c r="E413" s="126">
        <f t="shared" si="36"/>
        <v>-0.12048195531518013</v>
      </c>
      <c r="F413" s="126">
        <f t="shared" si="37"/>
        <v>-3.0820824017885773E-2</v>
      </c>
      <c r="G413" s="130">
        <f t="shared" si="38"/>
        <v>0.652711657300172</v>
      </c>
      <c r="H413" s="130">
        <f t="shared" si="39"/>
        <v>0.59156897524750962</v>
      </c>
      <c r="I413" s="18">
        <f t="shared" si="40"/>
        <v>2.6214849905043467</v>
      </c>
      <c r="J413" s="130">
        <f t="shared" si="41"/>
        <v>3.5124539033050817</v>
      </c>
    </row>
    <row r="414" spans="2:10" x14ac:dyDescent="0.25">
      <c r="B414" s="12">
        <v>42506</v>
      </c>
      <c r="C414" s="18">
        <v>3.055221</v>
      </c>
      <c r="D414">
        <v>1252.4000000000001</v>
      </c>
      <c r="E414" s="126">
        <f t="shared" si="36"/>
        <v>0</v>
      </c>
      <c r="F414" s="126">
        <f t="shared" si="37"/>
        <v>-1.533139397751393E-2</v>
      </c>
      <c r="G414" s="130">
        <f t="shared" si="38"/>
        <v>0.48852565945949938</v>
      </c>
      <c r="H414" s="130">
        <f t="shared" si="39"/>
        <v>0.58547060015934382</v>
      </c>
      <c r="I414" s="18">
        <f t="shared" si="40"/>
        <v>2.1006898654410495</v>
      </c>
      <c r="J414" s="130">
        <f t="shared" si="41"/>
        <v>3.5000261975410623</v>
      </c>
    </row>
    <row r="415" spans="2:10" x14ac:dyDescent="0.25">
      <c r="B415" s="12">
        <v>42499</v>
      </c>
      <c r="C415" s="18">
        <v>3.055221</v>
      </c>
      <c r="D415">
        <v>1271.9000000000001</v>
      </c>
      <c r="E415" s="126">
        <f t="shared" si="36"/>
        <v>-9.7826080537190219E-2</v>
      </c>
      <c r="F415" s="126">
        <f t="shared" si="37"/>
        <v>-1.6242555495397992E-2</v>
      </c>
      <c r="G415" s="130">
        <f t="shared" si="38"/>
        <v>0.49812514881726827</v>
      </c>
      <c r="H415" s="130">
        <f t="shared" si="39"/>
        <v>0.55684093533577372</v>
      </c>
      <c r="I415" s="18">
        <f t="shared" si="40"/>
        <v>2.2166833430243527</v>
      </c>
      <c r="J415" s="130">
        <f t="shared" si="41"/>
        <v>3.3082720881863508</v>
      </c>
    </row>
    <row r="416" spans="2:10" x14ac:dyDescent="0.25">
      <c r="B416" s="12">
        <v>42492</v>
      </c>
      <c r="C416" s="18">
        <v>3.3865099999999999</v>
      </c>
      <c r="D416">
        <v>1292.9000000000001</v>
      </c>
      <c r="E416" s="126">
        <f t="shared" si="36"/>
        <v>5.4644970985169294E-3</v>
      </c>
      <c r="F416" s="126">
        <f t="shared" si="37"/>
        <v>2.8699968973007195E-3</v>
      </c>
      <c r="G416" s="130">
        <f t="shared" si="38"/>
        <v>0.57578152376242053</v>
      </c>
      <c r="H416" s="130">
        <f t="shared" si="39"/>
        <v>0.54216206371433384</v>
      </c>
      <c r="I416" s="18">
        <f t="shared" si="40"/>
        <v>2.0183859839750236</v>
      </c>
      <c r="J416" s="130">
        <f t="shared" si="41"/>
        <v>3.2229936174595175</v>
      </c>
    </row>
    <row r="417" spans="2:10" x14ac:dyDescent="0.25">
      <c r="B417" s="12">
        <v>42485</v>
      </c>
      <c r="C417" s="18">
        <v>3.3681049999999999</v>
      </c>
      <c r="D417">
        <v>1289.2</v>
      </c>
      <c r="E417" s="126">
        <f t="shared" si="36"/>
        <v>0.18064496679890074</v>
      </c>
      <c r="F417" s="126">
        <f t="shared" si="37"/>
        <v>4.9239033124440557E-2</v>
      </c>
      <c r="G417" s="130">
        <f t="shared" si="38"/>
        <v>0.60168862793118871</v>
      </c>
      <c r="H417" s="130">
        <f t="shared" si="39"/>
        <v>0.5422391616751816</v>
      </c>
      <c r="I417" s="18">
        <f t="shared" si="40"/>
        <v>2.5417803632282259</v>
      </c>
      <c r="J417" s="130">
        <f t="shared" si="41"/>
        <v>3.222700242184084</v>
      </c>
    </row>
    <row r="418" spans="2:10" x14ac:dyDescent="0.25">
      <c r="B418" s="12">
        <v>42478</v>
      </c>
      <c r="C418" s="18">
        <v>2.8527670000000001</v>
      </c>
      <c r="D418">
        <v>1228.7</v>
      </c>
      <c r="E418" s="126">
        <f t="shared" si="36"/>
        <v>-0.1364901891461906</v>
      </c>
      <c r="F418" s="126">
        <f t="shared" si="37"/>
        <v>-3.568242640499486E-3</v>
      </c>
      <c r="G418" s="130">
        <f t="shared" si="38"/>
        <v>0.55693443199821335</v>
      </c>
      <c r="H418" s="130">
        <f t="shared" si="39"/>
        <v>0.52313304771653835</v>
      </c>
      <c r="I418" s="18">
        <f t="shared" si="40"/>
        <v>2.4449443409496521</v>
      </c>
      <c r="J418" s="130">
        <f t="shared" si="41"/>
        <v>3.1683543604072555</v>
      </c>
    </row>
    <row r="419" spans="2:10" x14ac:dyDescent="0.25">
      <c r="B419" s="12">
        <v>42471</v>
      </c>
      <c r="C419" s="18">
        <v>3.3036880000000002</v>
      </c>
      <c r="D419">
        <v>1233.0999999999999</v>
      </c>
      <c r="E419" s="126">
        <f t="shared" si="36"/>
        <v>-8.651396958224522E-2</v>
      </c>
      <c r="F419" s="126">
        <f t="shared" si="37"/>
        <v>-7.5653923541247892E-3</v>
      </c>
      <c r="G419" s="130">
        <f t="shared" si="38"/>
        <v>0.56658319764525122</v>
      </c>
      <c r="H419" s="130">
        <f t="shared" si="39"/>
        <v>0.52590525978274927</v>
      </c>
      <c r="I419" s="18">
        <f t="shared" si="40"/>
        <v>2.1984797605145836</v>
      </c>
      <c r="J419" s="130">
        <f t="shared" si="41"/>
        <v>3.1457864502219461</v>
      </c>
    </row>
    <row r="420" spans="2:10" x14ac:dyDescent="0.25">
      <c r="B420" s="12">
        <v>42464</v>
      </c>
      <c r="C420" s="18">
        <v>3.6165720000000001</v>
      </c>
      <c r="D420">
        <v>1242.5</v>
      </c>
      <c r="E420" s="126">
        <f t="shared" si="36"/>
        <v>5.6451631749296016E-2</v>
      </c>
      <c r="F420" s="126">
        <f t="shared" si="37"/>
        <v>1.6609392898052633E-2</v>
      </c>
      <c r="G420" s="130">
        <f t="shared" si="38"/>
        <v>0.39731340030751056</v>
      </c>
      <c r="H420" s="130">
        <f t="shared" si="39"/>
        <v>0.52346142501532811</v>
      </c>
      <c r="I420" s="18">
        <f t="shared" si="40"/>
        <v>1.5469924998439488</v>
      </c>
      <c r="J420" s="130">
        <f t="shared" si="41"/>
        <v>3.1167335283263027</v>
      </c>
    </row>
    <row r="421" spans="2:10" x14ac:dyDescent="0.25">
      <c r="B421" s="12">
        <v>42457</v>
      </c>
      <c r="C421" s="18">
        <v>3.4233199999999999</v>
      </c>
      <c r="D421">
        <v>1222.2</v>
      </c>
      <c r="E421" s="126">
        <f t="shared" si="36"/>
        <v>-5.347609120426533E-3</v>
      </c>
      <c r="F421" s="126">
        <f t="shared" si="37"/>
        <v>6.5498608154568316E-4</v>
      </c>
      <c r="G421" s="130">
        <f t="shared" si="38"/>
        <v>0.47472328235236227</v>
      </c>
      <c r="H421" s="130">
        <f t="shared" si="39"/>
        <v>0.52209499711964902</v>
      </c>
      <c r="I421" s="18">
        <f t="shared" si="40"/>
        <v>2.2672237418680776</v>
      </c>
      <c r="J421" s="130">
        <f t="shared" si="41"/>
        <v>3.1261384211357233</v>
      </c>
    </row>
    <row r="422" spans="2:10" x14ac:dyDescent="0.25">
      <c r="B422" s="12">
        <v>42450</v>
      </c>
      <c r="C422" s="18">
        <v>3.4417249999999999</v>
      </c>
      <c r="D422">
        <v>1221.4000000000001</v>
      </c>
      <c r="E422" s="126">
        <f t="shared" si="36"/>
        <v>-1.0582041002893505E-2</v>
      </c>
      <c r="F422" s="126">
        <f t="shared" si="37"/>
        <v>-2.5841442016270477E-2</v>
      </c>
      <c r="G422" s="130">
        <f t="shared" si="38"/>
        <v>0.52214789082399615</v>
      </c>
      <c r="H422" s="130">
        <f t="shared" si="39"/>
        <v>0.51177209333766061</v>
      </c>
      <c r="I422" s="18">
        <f t="shared" si="40"/>
        <v>2.5906444663999797</v>
      </c>
      <c r="J422" s="130">
        <f t="shared" si="41"/>
        <v>3.0676521648625226</v>
      </c>
    </row>
    <row r="423" spans="2:10" x14ac:dyDescent="0.25">
      <c r="B423" s="12">
        <v>42443</v>
      </c>
      <c r="C423" s="18">
        <v>3.4785349999999999</v>
      </c>
      <c r="D423">
        <v>1253.8</v>
      </c>
      <c r="E423" s="126">
        <f t="shared" si="36"/>
        <v>0.11504443784823737</v>
      </c>
      <c r="F423" s="126">
        <f t="shared" si="37"/>
        <v>-3.8929053785652368E-3</v>
      </c>
      <c r="G423" s="130">
        <f t="shared" si="38"/>
        <v>0.45125251091765545</v>
      </c>
      <c r="H423" s="130">
        <f t="shared" si="39"/>
        <v>0.52326627784237256</v>
      </c>
      <c r="I423" s="18">
        <f t="shared" si="40"/>
        <v>2.4074877412914075</v>
      </c>
      <c r="J423" s="130">
        <f t="shared" si="41"/>
        <v>3.1608794822325419</v>
      </c>
    </row>
    <row r="424" spans="2:10" x14ac:dyDescent="0.25">
      <c r="B424" s="12">
        <v>42436</v>
      </c>
      <c r="C424" s="18">
        <v>3.1196380000000001</v>
      </c>
      <c r="D424">
        <v>1258.7</v>
      </c>
      <c r="E424" s="126">
        <f t="shared" si="36"/>
        <v>7.6190354628621115E-2</v>
      </c>
      <c r="F424" s="126">
        <f t="shared" si="37"/>
        <v>-8.8195920938657357E-3</v>
      </c>
      <c r="G424" s="130">
        <f t="shared" si="38"/>
        <v>0.50569319926130196</v>
      </c>
      <c r="H424" s="130">
        <f t="shared" si="39"/>
        <v>0.53293841780933882</v>
      </c>
      <c r="I424" s="18">
        <f t="shared" si="40"/>
        <v>2.9514083945256266</v>
      </c>
      <c r="J424" s="130">
        <f t="shared" si="41"/>
        <v>3.2384466263629159</v>
      </c>
    </row>
    <row r="425" spans="2:10" x14ac:dyDescent="0.25">
      <c r="B425" s="12">
        <v>42429</v>
      </c>
      <c r="C425" s="18">
        <v>2.8987790000000002</v>
      </c>
      <c r="D425">
        <v>1269.9000000000001</v>
      </c>
      <c r="E425" s="126">
        <f t="shared" si="36"/>
        <v>4.9999963777854095E-2</v>
      </c>
      <c r="F425" s="126">
        <f t="shared" si="37"/>
        <v>4.1072306935563407E-2</v>
      </c>
      <c r="G425" s="130">
        <f t="shared" si="38"/>
        <v>0.41107665660866827</v>
      </c>
      <c r="H425" s="130">
        <f t="shared" si="39"/>
        <v>0.56451622092788634</v>
      </c>
      <c r="I425" s="18">
        <f t="shared" si="40"/>
        <v>2.4982936604971018</v>
      </c>
      <c r="J425" s="130">
        <f t="shared" si="41"/>
        <v>3.4079620769972143</v>
      </c>
    </row>
    <row r="426" spans="2:10" x14ac:dyDescent="0.25">
      <c r="B426" s="12">
        <v>42422</v>
      </c>
      <c r="C426" s="18">
        <v>2.760742</v>
      </c>
      <c r="D426">
        <v>1219.8</v>
      </c>
      <c r="E426" s="126">
        <f t="shared" si="36"/>
        <v>0.14068416870812173</v>
      </c>
      <c r="F426" s="126">
        <f t="shared" si="37"/>
        <v>-8.6150845253577524E-3</v>
      </c>
      <c r="G426" s="130">
        <f t="shared" si="38"/>
        <v>0.51692995215715398</v>
      </c>
      <c r="H426" s="130">
        <f t="shared" si="39"/>
        <v>0.57283803577600523</v>
      </c>
      <c r="I426" s="18">
        <f t="shared" si="40"/>
        <v>3.3703054065334594</v>
      </c>
      <c r="J426" s="130">
        <f t="shared" si="41"/>
        <v>3.5602149149573794</v>
      </c>
    </row>
    <row r="427" spans="2:10" x14ac:dyDescent="0.25">
      <c r="B427" s="12">
        <v>42415</v>
      </c>
      <c r="C427" s="18">
        <v>2.4202509999999999</v>
      </c>
      <c r="D427">
        <v>1230.4000000000001</v>
      </c>
      <c r="E427" s="126">
        <f t="shared" si="36"/>
        <v>-4.0145517884953907E-2</v>
      </c>
      <c r="F427" s="126">
        <f t="shared" si="37"/>
        <v>-7.0212250827211831E-3</v>
      </c>
      <c r="G427" s="130">
        <f t="shared" si="38"/>
        <v>0.54412035879127152</v>
      </c>
      <c r="H427" s="130">
        <f t="shared" si="39"/>
        <v>0.59035715494109142</v>
      </c>
      <c r="I427" s="18">
        <f t="shared" si="40"/>
        <v>3.4775805910197959</v>
      </c>
      <c r="J427" s="130">
        <f t="shared" si="41"/>
        <v>3.6361702079563636</v>
      </c>
    </row>
    <row r="428" spans="2:10" x14ac:dyDescent="0.25">
      <c r="B428" s="12">
        <v>42408</v>
      </c>
      <c r="C428" s="18">
        <v>2.521477</v>
      </c>
      <c r="D428">
        <v>1239.0999999999999</v>
      </c>
      <c r="E428" s="126">
        <f t="shared" si="36"/>
        <v>0.17093971846107903</v>
      </c>
      <c r="F428" s="126">
        <f t="shared" si="37"/>
        <v>7.0219381585766127E-2</v>
      </c>
      <c r="G428" s="130">
        <f t="shared" si="38"/>
        <v>0.5313952729364676</v>
      </c>
      <c r="H428" s="130">
        <f t="shared" si="39"/>
        <v>0.59010768756804377</v>
      </c>
      <c r="I428" s="18">
        <f t="shared" si="40"/>
        <v>3.6224160640962126</v>
      </c>
      <c r="J428" s="130">
        <f t="shared" si="41"/>
        <v>3.6466633262495409</v>
      </c>
    </row>
    <row r="429" spans="2:10" x14ac:dyDescent="0.25">
      <c r="B429" s="12">
        <v>42401</v>
      </c>
      <c r="C429" s="18">
        <v>2.1533790000000002</v>
      </c>
      <c r="D429">
        <v>1157.8</v>
      </c>
      <c r="E429" s="126">
        <f t="shared" si="36"/>
        <v>0.30726249861131616</v>
      </c>
      <c r="F429" s="126">
        <f t="shared" si="37"/>
        <v>3.7083482622715769E-2</v>
      </c>
      <c r="G429" s="130">
        <f t="shared" si="38"/>
        <v>0.68965694239232445</v>
      </c>
      <c r="H429" s="130">
        <f t="shared" si="39"/>
        <v>0.58432029302898802</v>
      </c>
      <c r="I429" s="18">
        <f t="shared" si="40"/>
        <v>6.7770337087361305</v>
      </c>
      <c r="J429" s="130">
        <f t="shared" si="41"/>
        <v>3.8686404457627175</v>
      </c>
    </row>
    <row r="430" spans="2:10" x14ac:dyDescent="0.25">
      <c r="B430" s="12">
        <v>42394</v>
      </c>
      <c r="C430" s="18">
        <v>1.647243</v>
      </c>
      <c r="D430">
        <v>1116.4000000000001</v>
      </c>
      <c r="E430" s="126">
        <f t="shared" si="36"/>
        <v>8.4848736308027917E-2</v>
      </c>
      <c r="F430" s="126">
        <f t="shared" si="37"/>
        <v>1.7499088589135958E-2</v>
      </c>
      <c r="G430" s="130">
        <f t="shared" si="38"/>
        <v>0.6027723038030619</v>
      </c>
      <c r="H430" s="130">
        <f t="shared" si="39"/>
        <v>0.54051665469622356</v>
      </c>
      <c r="I430" s="18">
        <f t="shared" si="40"/>
        <v>5.0822876426335624</v>
      </c>
      <c r="J430" s="130">
        <f t="shared" si="41"/>
        <v>3.5308727347586437</v>
      </c>
    </row>
    <row r="431" spans="2:10" x14ac:dyDescent="0.25">
      <c r="B431" s="12">
        <v>42387</v>
      </c>
      <c r="C431" s="18">
        <v>1.518408</v>
      </c>
      <c r="D431">
        <v>1097.2</v>
      </c>
      <c r="E431" s="126">
        <f t="shared" si="36"/>
        <v>2.4844795956797894E-2</v>
      </c>
      <c r="F431" s="126">
        <f t="shared" si="37"/>
        <v>5.2221713238662648E-3</v>
      </c>
      <c r="G431" s="130">
        <f t="shared" si="38"/>
        <v>0.64739501491372842</v>
      </c>
      <c r="H431" s="130">
        <f t="shared" si="39"/>
        <v>0.52719758960671748</v>
      </c>
      <c r="I431" s="18">
        <f t="shared" si="40"/>
        <v>5.7357147418508667</v>
      </c>
      <c r="J431" s="130">
        <f t="shared" si="41"/>
        <v>3.4474508710595102</v>
      </c>
    </row>
    <row r="432" spans="2:10" x14ac:dyDescent="0.25">
      <c r="B432" s="12">
        <v>42380</v>
      </c>
      <c r="C432" s="18">
        <v>1.481598</v>
      </c>
      <c r="D432">
        <v>1091.5</v>
      </c>
      <c r="E432" s="126">
        <f t="shared" si="36"/>
        <v>0.24806190449314669</v>
      </c>
      <c r="F432" s="126">
        <f t="shared" si="37"/>
        <v>-5.7387502277281843E-3</v>
      </c>
      <c r="G432" s="130">
        <f t="shared" si="38"/>
        <v>0.67818251750148006</v>
      </c>
      <c r="H432" s="130">
        <f t="shared" si="39"/>
        <v>0.54762431550610113</v>
      </c>
      <c r="I432" s="18">
        <f t="shared" si="40"/>
        <v>6.1292664322923009</v>
      </c>
      <c r="J432" s="130">
        <f t="shared" si="41"/>
        <v>3.4212825580703434</v>
      </c>
    </row>
    <row r="433" spans="2:10" x14ac:dyDescent="0.25">
      <c r="B433" s="12">
        <v>42373</v>
      </c>
      <c r="C433" s="18">
        <v>1.187119</v>
      </c>
      <c r="D433">
        <v>1097.8</v>
      </c>
      <c r="E433" s="126">
        <f t="shared" si="36"/>
        <v>0.38709673650140797</v>
      </c>
      <c r="F433" s="126">
        <f t="shared" si="37"/>
        <v>3.5367348863529102E-2</v>
      </c>
      <c r="G433" s="130">
        <f t="shared" si="38"/>
        <v>0.64779174200003964</v>
      </c>
      <c r="H433" s="130">
        <f t="shared" si="39"/>
        <v>0.59137716097098469</v>
      </c>
      <c r="I433" s="18">
        <f t="shared" si="40"/>
        <v>5.2357603002084483</v>
      </c>
      <c r="J433" s="130">
        <f t="shared" si="41"/>
        <v>3.7337558658056595</v>
      </c>
    </row>
    <row r="434" spans="2:10" x14ac:dyDescent="0.25">
      <c r="B434" s="12">
        <v>42366</v>
      </c>
      <c r="C434" s="18">
        <v>0.85582999999999998</v>
      </c>
      <c r="D434">
        <v>1060.3</v>
      </c>
      <c r="E434" s="126">
        <f t="shared" si="36"/>
        <v>-9.7087634712060389E-2</v>
      </c>
      <c r="F434" s="126">
        <f t="shared" si="37"/>
        <v>-1.5688822874118213E-2</v>
      </c>
      <c r="G434" s="130">
        <f t="shared" si="38"/>
        <v>0.56939023076528872</v>
      </c>
      <c r="H434" s="130">
        <f t="shared" si="39"/>
        <v>0.55625968012756399</v>
      </c>
      <c r="I434" s="18">
        <f t="shared" si="40"/>
        <v>4.6382705812121827</v>
      </c>
      <c r="J434" s="130">
        <f t="shared" si="41"/>
        <v>3.3139989860390422</v>
      </c>
    </row>
    <row r="435" spans="2:10" x14ac:dyDescent="0.25">
      <c r="B435" s="12">
        <v>42359</v>
      </c>
      <c r="C435" s="18">
        <v>0.947855</v>
      </c>
      <c r="D435">
        <v>1077.2</v>
      </c>
      <c r="E435" s="126">
        <f t="shared" si="36"/>
        <v>0.24096464411728125</v>
      </c>
      <c r="F435" s="126">
        <f t="shared" si="37"/>
        <v>1.0317013693490917E-2</v>
      </c>
      <c r="G435" s="130">
        <f t="shared" si="38"/>
        <v>0.55078899918668289</v>
      </c>
      <c r="H435" s="130">
        <f t="shared" si="39"/>
        <v>0.55080679561126822</v>
      </c>
      <c r="I435" s="18">
        <f t="shared" si="40"/>
        <v>4.4977156358724351</v>
      </c>
      <c r="J435" s="130">
        <f t="shared" si="41"/>
        <v>3.290047499843074</v>
      </c>
    </row>
    <row r="436" spans="2:10" x14ac:dyDescent="0.25">
      <c r="B436" s="12">
        <v>42352</v>
      </c>
      <c r="C436" s="18">
        <v>0.76380499999999996</v>
      </c>
      <c r="D436">
        <v>1066.2</v>
      </c>
      <c r="E436" s="126">
        <f t="shared" si="36"/>
        <v>-0.10752719582160009</v>
      </c>
      <c r="F436" s="126">
        <f t="shared" si="37"/>
        <v>-9.9359271984400532E-3</v>
      </c>
      <c r="G436" s="130">
        <f t="shared" si="38"/>
        <v>0.41700373954482822</v>
      </c>
      <c r="H436" s="130">
        <f t="shared" si="39"/>
        <v>0.53562080075666274</v>
      </c>
      <c r="I436" s="18">
        <f t="shared" si="40"/>
        <v>3.4251184552897223</v>
      </c>
      <c r="J436" s="130">
        <f t="shared" si="41"/>
        <v>3.0696945263772664</v>
      </c>
    </row>
    <row r="437" spans="2:10" x14ac:dyDescent="0.25">
      <c r="B437" s="12">
        <v>42345</v>
      </c>
      <c r="C437" s="18">
        <v>0.85582999999999998</v>
      </c>
      <c r="D437">
        <v>1076.9000000000001</v>
      </c>
      <c r="E437" s="126">
        <f t="shared" si="36"/>
        <v>0.27397172590472207</v>
      </c>
      <c r="F437" s="126">
        <f t="shared" si="37"/>
        <v>-7.0078377132317682E-3</v>
      </c>
      <c r="G437" s="130">
        <f t="shared" si="38"/>
        <v>0.46009020541957135</v>
      </c>
      <c r="H437" s="130">
        <f t="shared" si="39"/>
        <v>0.5230774232923594</v>
      </c>
      <c r="I437" s="18">
        <f t="shared" si="40"/>
        <v>3.3975580368301292</v>
      </c>
      <c r="J437" s="130">
        <f t="shared" si="41"/>
        <v>2.9279461635753088</v>
      </c>
    </row>
    <row r="438" spans="2:10" x14ac:dyDescent="0.25">
      <c r="B438" s="12">
        <v>42338</v>
      </c>
      <c r="C438" s="18">
        <v>0.67178099999999996</v>
      </c>
      <c r="D438">
        <v>1084.5</v>
      </c>
      <c r="E438" s="126">
        <f t="shared" si="36"/>
        <v>0.30357357695337828</v>
      </c>
      <c r="F438" s="126">
        <f t="shared" si="37"/>
        <v>2.6794167771255317E-2</v>
      </c>
      <c r="G438" s="130">
        <f t="shared" si="38"/>
        <v>0.56456363078732152</v>
      </c>
      <c r="H438" s="130">
        <f t="shared" si="39"/>
        <v>0.56573804842507602</v>
      </c>
      <c r="I438" s="18">
        <f t="shared" si="40"/>
        <v>3.7937563785384043</v>
      </c>
      <c r="J438" s="130">
        <f t="shared" si="41"/>
        <v>2.9808144213527061</v>
      </c>
    </row>
    <row r="439" spans="2:10" x14ac:dyDescent="0.25">
      <c r="B439" s="12">
        <v>42331</v>
      </c>
      <c r="C439" s="18">
        <v>0.51533799999999996</v>
      </c>
      <c r="D439">
        <v>1056.2</v>
      </c>
      <c r="E439" s="126">
        <f t="shared" si="36"/>
        <v>5.660292251261434E-2</v>
      </c>
      <c r="F439" s="126">
        <f t="shared" si="37"/>
        <v>-1.8766257896692728E-2</v>
      </c>
      <c r="G439" s="130">
        <f t="shared" si="38"/>
        <v>0.4546450507435299</v>
      </c>
      <c r="H439" s="130">
        <f t="shared" si="39"/>
        <v>0.54172721041527538</v>
      </c>
      <c r="I439" s="18">
        <f t="shared" si="40"/>
        <v>2.7864646076513235</v>
      </c>
      <c r="J439" s="130">
        <f t="shared" si="41"/>
        <v>2.6570068441154757</v>
      </c>
    </row>
    <row r="440" spans="2:10" x14ac:dyDescent="0.25">
      <c r="B440" s="12">
        <v>42324</v>
      </c>
      <c r="C440" s="18">
        <v>0.48773100000000003</v>
      </c>
      <c r="D440">
        <v>1076.4000000000001</v>
      </c>
      <c r="E440" s="126">
        <f t="shared" si="36"/>
        <v>-0.13114789142621996</v>
      </c>
      <c r="F440" s="126">
        <f t="shared" si="37"/>
        <v>-4.0710584752033929E-3</v>
      </c>
      <c r="G440" s="130">
        <f t="shared" si="38"/>
        <v>0.54549999059790388</v>
      </c>
      <c r="H440" s="130">
        <f t="shared" si="39"/>
        <v>0.55804885259461545</v>
      </c>
      <c r="I440" s="18">
        <f t="shared" si="40"/>
        <v>3.3491447848248841</v>
      </c>
      <c r="J440" s="130">
        <f t="shared" si="41"/>
        <v>2.7318871736328614</v>
      </c>
    </row>
    <row r="441" spans="2:10" x14ac:dyDescent="0.25">
      <c r="B441" s="12">
        <v>42317</v>
      </c>
      <c r="C441" s="18">
        <v>0.56135100000000004</v>
      </c>
      <c r="D441">
        <v>1080.8</v>
      </c>
      <c r="E441" s="126">
        <f t="shared" si="36"/>
        <v>-8.955245667130507E-2</v>
      </c>
      <c r="F441" s="126">
        <f t="shared" si="37"/>
        <v>-6.2522986392055113E-3</v>
      </c>
      <c r="G441" s="130">
        <f t="shared" si="38"/>
        <v>0.61022335704455977</v>
      </c>
      <c r="H441" s="130">
        <f t="shared" si="39"/>
        <v>0.56502097652738503</v>
      </c>
      <c r="I441" s="18">
        <f t="shared" si="40"/>
        <v>3.2584612033001501</v>
      </c>
      <c r="J441" s="130">
        <f t="shared" si="41"/>
        <v>2.7267703508469956</v>
      </c>
    </row>
    <row r="442" spans="2:10" x14ac:dyDescent="0.25">
      <c r="B442" s="12">
        <v>42310</v>
      </c>
      <c r="C442" s="18">
        <v>0.61656599999999995</v>
      </c>
      <c r="D442">
        <v>1087.5999999999999</v>
      </c>
      <c r="E442" s="126">
        <f t="shared" si="36"/>
        <v>-1.4705130335843419E-2</v>
      </c>
      <c r="F442" s="126">
        <f t="shared" si="37"/>
        <v>-4.7218572054314567E-2</v>
      </c>
      <c r="G442" s="130">
        <f t="shared" si="38"/>
        <v>0.61920871899026164</v>
      </c>
      <c r="H442" s="130">
        <f t="shared" si="39"/>
        <v>0.56362802461096861</v>
      </c>
      <c r="I442" s="18">
        <f t="shared" si="40"/>
        <v>3.2392060125339248</v>
      </c>
      <c r="J442" s="130">
        <f t="shared" si="41"/>
        <v>2.7129645983121256</v>
      </c>
    </row>
    <row r="443" spans="2:10" x14ac:dyDescent="0.25">
      <c r="B443" s="12">
        <v>42303</v>
      </c>
      <c r="C443" s="18">
        <v>0.62576799999999999</v>
      </c>
      <c r="D443">
        <v>1141.5</v>
      </c>
      <c r="E443" s="126">
        <f t="shared" si="36"/>
        <v>-8.1081319210611791E-2</v>
      </c>
      <c r="F443" s="126">
        <f t="shared" si="37"/>
        <v>-1.8739791971116637E-2</v>
      </c>
      <c r="G443" s="130">
        <f t="shared" si="38"/>
        <v>0.75107219361510735</v>
      </c>
      <c r="H443" s="130">
        <f t="shared" si="39"/>
        <v>0.60434816440456762</v>
      </c>
      <c r="I443" s="18">
        <f t="shared" si="40"/>
        <v>4.7393004381385975</v>
      </c>
      <c r="J443" s="130">
        <f t="shared" si="41"/>
        <v>2.9388590660755778</v>
      </c>
    </row>
    <row r="444" spans="2:10" x14ac:dyDescent="0.25">
      <c r="B444" s="12">
        <v>42296</v>
      </c>
      <c r="C444" s="18">
        <v>0.680983</v>
      </c>
      <c r="D444">
        <v>1163.3</v>
      </c>
      <c r="E444" s="126">
        <f t="shared" si="36"/>
        <v>-7.5000203749534755E-2</v>
      </c>
      <c r="F444" s="126">
        <f t="shared" si="37"/>
        <v>-1.7151064548834083E-2</v>
      </c>
      <c r="G444" s="130">
        <f t="shared" si="38"/>
        <v>0.74176164747357454</v>
      </c>
      <c r="H444" s="130">
        <f t="shared" si="39"/>
        <v>0.60067011559105876</v>
      </c>
      <c r="I444" s="18">
        <f t="shared" si="40"/>
        <v>4.9172167951467287</v>
      </c>
      <c r="J444" s="130">
        <f t="shared" si="41"/>
        <v>2.9355713740692857</v>
      </c>
    </row>
    <row r="445" spans="2:10" x14ac:dyDescent="0.25">
      <c r="B445" s="12">
        <v>42289</v>
      </c>
      <c r="C445" s="18">
        <v>0.73619800000000002</v>
      </c>
      <c r="D445">
        <v>1183.5999999999999</v>
      </c>
      <c r="E445" s="126">
        <f t="shared" si="36"/>
        <v>3.8961882047446217E-2</v>
      </c>
      <c r="F445" s="126">
        <f t="shared" si="37"/>
        <v>2.3609789846925411E-2</v>
      </c>
      <c r="G445" s="130">
        <f t="shared" si="38"/>
        <v>0.64498774594404307</v>
      </c>
      <c r="H445" s="130">
        <f t="shared" si="39"/>
        <v>0.59652520096754036</v>
      </c>
      <c r="I445" s="18">
        <f t="shared" si="40"/>
        <v>3.6879378599722337</v>
      </c>
      <c r="J445" s="130">
        <f t="shared" si="41"/>
        <v>2.9092070412383926</v>
      </c>
    </row>
    <row r="446" spans="2:10" x14ac:dyDescent="0.25">
      <c r="B446" s="12">
        <v>42282</v>
      </c>
      <c r="C446" s="18">
        <v>0.70859000000000005</v>
      </c>
      <c r="D446">
        <v>1156.3</v>
      </c>
      <c r="E446" s="126">
        <f t="shared" si="36"/>
        <v>0.26229400143582171</v>
      </c>
      <c r="F446" s="126">
        <f t="shared" si="37"/>
        <v>1.6885058482103643E-2</v>
      </c>
      <c r="G446" s="130">
        <f t="shared" si="38"/>
        <v>0.62214893499316504</v>
      </c>
      <c r="H446" s="130">
        <f t="shared" si="39"/>
        <v>0.58821850347076765</v>
      </c>
      <c r="I446" s="18">
        <f t="shared" si="40"/>
        <v>3.497418428098106</v>
      </c>
      <c r="J446" s="130">
        <f t="shared" si="41"/>
        <v>2.8602069448557232</v>
      </c>
    </row>
    <row r="447" spans="2:10" x14ac:dyDescent="0.25">
      <c r="B447" s="12">
        <v>42275</v>
      </c>
      <c r="C447" s="18">
        <v>0.56135100000000004</v>
      </c>
      <c r="D447">
        <v>1137.0999999999999</v>
      </c>
      <c r="E447" s="126">
        <f t="shared" si="36"/>
        <v>-7.5757001990572226E-2</v>
      </c>
      <c r="F447" s="126">
        <f t="shared" si="37"/>
        <v>-7.7661431064572906E-3</v>
      </c>
      <c r="G447" s="130">
        <f t="shared" si="38"/>
        <v>0.65298356978867489</v>
      </c>
      <c r="H447" s="130">
        <f t="shared" si="39"/>
        <v>0.59846041070169798</v>
      </c>
      <c r="I447" s="18">
        <f t="shared" si="40"/>
        <v>2.8481850275190461</v>
      </c>
      <c r="J447" s="130">
        <f t="shared" si="41"/>
        <v>2.721894438542495</v>
      </c>
    </row>
    <row r="448" spans="2:10" x14ac:dyDescent="0.25">
      <c r="B448" s="12">
        <v>42268</v>
      </c>
      <c r="C448" s="18">
        <v>0.60736299999999999</v>
      </c>
      <c r="D448">
        <v>1146</v>
      </c>
      <c r="E448" s="126">
        <f t="shared" si="36"/>
        <v>-0.17500047541558117</v>
      </c>
      <c r="F448" s="126">
        <f t="shared" si="37"/>
        <v>6.9413935506545954E-3</v>
      </c>
      <c r="G448" s="130">
        <f t="shared" si="38"/>
        <v>0.65158767452101307</v>
      </c>
      <c r="H448" s="130">
        <f t="shared" si="39"/>
        <v>0.59695414279747372</v>
      </c>
      <c r="I448" s="18">
        <f t="shared" si="40"/>
        <v>2.8351683898399256</v>
      </c>
      <c r="J448" s="130">
        <f t="shared" si="41"/>
        <v>2.7108303693951044</v>
      </c>
    </row>
    <row r="449" spans="2:10" x14ac:dyDescent="0.25">
      <c r="B449" s="12">
        <v>42261</v>
      </c>
      <c r="C449" s="18">
        <v>0.73619800000000002</v>
      </c>
      <c r="D449">
        <v>1138.0999999999999</v>
      </c>
      <c r="E449" s="126">
        <f t="shared" si="36"/>
        <v>0.15941987901809695</v>
      </c>
      <c r="F449" s="126">
        <f t="shared" si="37"/>
        <v>3.1354780244675862E-2</v>
      </c>
      <c r="G449" s="130">
        <f t="shared" si="38"/>
        <v>0.738835026632923</v>
      </c>
      <c r="H449" s="130">
        <f t="shared" si="39"/>
        <v>0.62862844453700784</v>
      </c>
      <c r="I449" s="18">
        <f t="shared" si="40"/>
        <v>2.9015921390631059</v>
      </c>
      <c r="J449" s="130">
        <f t="shared" si="41"/>
        <v>2.7964799061031678</v>
      </c>
    </row>
    <row r="450" spans="2:10" x14ac:dyDescent="0.25">
      <c r="B450" s="12">
        <v>42254</v>
      </c>
      <c r="C450" s="18">
        <v>0.63497099999999995</v>
      </c>
      <c r="D450">
        <v>1103.5</v>
      </c>
      <c r="E450" s="126">
        <f t="shared" si="36"/>
        <v>-0.10389505920207753</v>
      </c>
      <c r="F450" s="126">
        <f t="shared" si="37"/>
        <v>-1.525968231304653E-2</v>
      </c>
      <c r="G450" s="130">
        <f t="shared" si="38"/>
        <v>0.70167771497619935</v>
      </c>
      <c r="H450" s="130">
        <f t="shared" si="39"/>
        <v>0.60596597065239854</v>
      </c>
      <c r="I450" s="18">
        <f t="shared" si="40"/>
        <v>2.5247663291377846</v>
      </c>
      <c r="J450" s="130">
        <f t="shared" si="41"/>
        <v>2.6251984024048882</v>
      </c>
    </row>
    <row r="451" spans="2:10" x14ac:dyDescent="0.25">
      <c r="B451" s="12">
        <v>42247</v>
      </c>
      <c r="C451" s="18">
        <v>0.70859000000000005</v>
      </c>
      <c r="D451">
        <v>1120.5999999999999</v>
      </c>
      <c r="E451" s="126">
        <f t="shared" ref="E451:E514" si="42">C451/C452-1</f>
        <v>-0.15384661312953385</v>
      </c>
      <c r="F451" s="126">
        <f t="shared" ref="F451:F514" si="43">D451/D452-1</f>
        <v>-1.1031682993557501E-2</v>
      </c>
      <c r="G451" s="130">
        <f t="shared" ref="G451:G514" si="44">CORREL(F451:F463,E451:E463)</f>
        <v>0.70324593016144987</v>
      </c>
      <c r="H451" s="130">
        <f t="shared" ref="H451:H514" si="45">CORREL(F451:F503,E451:E503)</f>
        <v>0.60522919150321375</v>
      </c>
      <c r="I451" s="18">
        <f t="shared" ref="I451:I514" si="46">SLOPE(E451:E463,F451:F463)</f>
        <v>2.5010757193755015</v>
      </c>
      <c r="J451" s="130">
        <f t="shared" ref="J451:J514" si="47">SLOPE(E451:E503,F451:F503)</f>
        <v>2.6108254584292792</v>
      </c>
    </row>
    <row r="452" spans="2:10" x14ac:dyDescent="0.25">
      <c r="B452" s="12">
        <v>42240</v>
      </c>
      <c r="C452" s="18">
        <v>0.83742499999999997</v>
      </c>
      <c r="D452">
        <v>1133.0999999999999</v>
      </c>
      <c r="E452" s="126">
        <f t="shared" si="42"/>
        <v>-0.15740737945821726</v>
      </c>
      <c r="F452" s="126">
        <f t="shared" si="43"/>
        <v>-2.2852707830286256E-2</v>
      </c>
      <c r="G452" s="130">
        <f t="shared" si="44"/>
        <v>0.74497976716397862</v>
      </c>
      <c r="H452" s="130">
        <f t="shared" si="45"/>
        <v>0.60854815521651651</v>
      </c>
      <c r="I452" s="18">
        <f t="shared" si="46"/>
        <v>2.4266425566054615</v>
      </c>
      <c r="J452" s="130">
        <f t="shared" si="47"/>
        <v>2.5756431290375206</v>
      </c>
    </row>
    <row r="453" spans="2:10" x14ac:dyDescent="0.25">
      <c r="B453" s="12">
        <v>42233</v>
      </c>
      <c r="C453" s="18">
        <v>0.99386699999999994</v>
      </c>
      <c r="D453">
        <v>1159.5999999999999</v>
      </c>
      <c r="E453" s="126">
        <f t="shared" si="42"/>
        <v>0.10204115576786177</v>
      </c>
      <c r="F453" s="126">
        <f t="shared" si="43"/>
        <v>4.1962440470841855E-2</v>
      </c>
      <c r="G453" s="130">
        <f t="shared" si="44"/>
        <v>0.73756558214898638</v>
      </c>
      <c r="H453" s="130">
        <f t="shared" si="45"/>
        <v>0.59521911692376983</v>
      </c>
      <c r="I453" s="18">
        <f t="shared" si="46"/>
        <v>2.1337174996352899</v>
      </c>
      <c r="J453" s="130">
        <f t="shared" si="47"/>
        <v>2.4636213946983938</v>
      </c>
    </row>
    <row r="454" spans="2:10" x14ac:dyDescent="0.25">
      <c r="B454" s="12">
        <v>42226</v>
      </c>
      <c r="C454" s="18">
        <v>0.90184200000000003</v>
      </c>
      <c r="D454">
        <v>1112.9000000000001</v>
      </c>
      <c r="E454" s="126">
        <f t="shared" si="42"/>
        <v>4.2552133849228957E-2</v>
      </c>
      <c r="F454" s="126">
        <f t="shared" si="43"/>
        <v>1.7183072845261105E-2</v>
      </c>
      <c r="G454" s="130">
        <f t="shared" si="44"/>
        <v>0.60102288072930121</v>
      </c>
      <c r="H454" s="130">
        <f t="shared" si="45"/>
        <v>0.57429171757879161</v>
      </c>
      <c r="I454" s="18">
        <f t="shared" si="46"/>
        <v>1.7740335585624845</v>
      </c>
      <c r="J454" s="130">
        <f t="shared" si="47"/>
        <v>2.4430099474622997</v>
      </c>
    </row>
    <row r="455" spans="2:10" x14ac:dyDescent="0.25">
      <c r="B455" s="12">
        <v>42219</v>
      </c>
      <c r="C455" s="18">
        <v>0.86503300000000005</v>
      </c>
      <c r="D455">
        <v>1094.0999999999999</v>
      </c>
      <c r="E455" s="126">
        <f t="shared" si="42"/>
        <v>-5.9999108934883805E-2</v>
      </c>
      <c r="F455" s="126">
        <f t="shared" si="43"/>
        <v>-7.3066033427726662E-4</v>
      </c>
      <c r="G455" s="130">
        <f t="shared" si="44"/>
        <v>0.30359589329742526</v>
      </c>
      <c r="H455" s="130">
        <f t="shared" si="45"/>
        <v>0.57135919872635477</v>
      </c>
      <c r="I455" s="18">
        <f t="shared" si="46"/>
        <v>0.72978022768137119</v>
      </c>
      <c r="J455" s="130">
        <f t="shared" si="47"/>
        <v>2.4350019268642087</v>
      </c>
    </row>
    <row r="456" spans="2:10" x14ac:dyDescent="0.25">
      <c r="B456" s="12">
        <v>42212</v>
      </c>
      <c r="C456" s="18">
        <v>0.92024700000000004</v>
      </c>
      <c r="D456">
        <v>1094.9000000000001</v>
      </c>
      <c r="E456" s="126">
        <f t="shared" si="42"/>
        <v>-7.4074297667595324E-2</v>
      </c>
      <c r="F456" s="126">
        <f t="shared" si="43"/>
        <v>8.5666912306561205E-3</v>
      </c>
      <c r="G456" s="130">
        <f t="shared" si="44"/>
        <v>0.26829835073559544</v>
      </c>
      <c r="H456" s="130">
        <f t="shared" si="45"/>
        <v>0.57435512856446025</v>
      </c>
      <c r="I456" s="18">
        <f t="shared" si="46"/>
        <v>0.62701583707839181</v>
      </c>
      <c r="J456" s="130">
        <f t="shared" si="47"/>
        <v>2.4433786534192574</v>
      </c>
    </row>
    <row r="457" spans="2:10" x14ac:dyDescent="0.25">
      <c r="B457" s="12">
        <v>42205</v>
      </c>
      <c r="C457" s="18">
        <v>0.99386699999999994</v>
      </c>
      <c r="D457">
        <v>1085.5999999999999</v>
      </c>
      <c r="E457" s="126">
        <f t="shared" si="42"/>
        <v>-4.4248374812478342E-2</v>
      </c>
      <c r="F457" s="126">
        <f t="shared" si="43"/>
        <v>-4.0819932850326923E-2</v>
      </c>
      <c r="G457" s="130">
        <f t="shared" si="44"/>
        <v>0.31866426117339397</v>
      </c>
      <c r="H457" s="130">
        <f t="shared" si="45"/>
        <v>0.58653435944537025</v>
      </c>
      <c r="I457" s="18">
        <f t="shared" si="46"/>
        <v>0.8069481742061374</v>
      </c>
      <c r="J457" s="130">
        <f t="shared" si="47"/>
        <v>2.4929132156530782</v>
      </c>
    </row>
    <row r="458" spans="2:10" x14ac:dyDescent="0.25">
      <c r="B458" s="12">
        <v>42198</v>
      </c>
      <c r="C458" s="18">
        <v>1.0398799999999999</v>
      </c>
      <c r="D458">
        <v>1131.8</v>
      </c>
      <c r="E458" s="126">
        <f t="shared" si="42"/>
        <v>-4.2372537968785262E-2</v>
      </c>
      <c r="F458" s="126">
        <f t="shared" si="43"/>
        <v>-2.2371944372462704E-2</v>
      </c>
      <c r="G458" s="130">
        <f t="shared" si="44"/>
        <v>0.29908158482743391</v>
      </c>
      <c r="H458" s="130">
        <f t="shared" si="45"/>
        <v>0.58628401753074544</v>
      </c>
      <c r="I458" s="18">
        <f t="shared" si="46"/>
        <v>0.85609011837681304</v>
      </c>
      <c r="J458" s="130">
        <f t="shared" si="47"/>
        <v>2.5624359537898673</v>
      </c>
    </row>
    <row r="459" spans="2:10" x14ac:dyDescent="0.25">
      <c r="B459" s="12">
        <v>42191</v>
      </c>
      <c r="C459" s="18">
        <v>1.0858920000000001</v>
      </c>
      <c r="D459">
        <v>1157.7</v>
      </c>
      <c r="E459" s="126">
        <f t="shared" si="42"/>
        <v>-8.5271148048342238E-2</v>
      </c>
      <c r="F459" s="126">
        <f t="shared" si="43"/>
        <v>-4.55717970765257E-3</v>
      </c>
      <c r="G459" s="130">
        <f t="shared" si="44"/>
        <v>0.30540783193689047</v>
      </c>
      <c r="H459" s="130">
        <f t="shared" si="45"/>
        <v>0.59243658972670321</v>
      </c>
      <c r="I459" s="18">
        <f t="shared" si="46"/>
        <v>0.94317754783424035</v>
      </c>
      <c r="J459" s="130">
        <f t="shared" si="47"/>
        <v>2.6208118972529539</v>
      </c>
    </row>
    <row r="460" spans="2:10" x14ac:dyDescent="0.25">
      <c r="B460" s="12">
        <v>42184</v>
      </c>
      <c r="C460" s="18">
        <v>1.187119</v>
      </c>
      <c r="D460">
        <v>1163</v>
      </c>
      <c r="E460" s="126">
        <f t="shared" si="42"/>
        <v>-6.5217203003919089E-2</v>
      </c>
      <c r="F460" s="126">
        <f t="shared" si="43"/>
        <v>-8.440617273424933E-3</v>
      </c>
      <c r="G460" s="130">
        <f t="shared" si="44"/>
        <v>0.31939056593365822</v>
      </c>
      <c r="H460" s="130">
        <f t="shared" si="45"/>
        <v>0.59394348295099453</v>
      </c>
      <c r="I460" s="18">
        <f t="shared" si="46"/>
        <v>0.95075139778259732</v>
      </c>
      <c r="J460" s="130">
        <f t="shared" si="47"/>
        <v>2.6219240521872313</v>
      </c>
    </row>
    <row r="461" spans="2:10" x14ac:dyDescent="0.25">
      <c r="B461" s="12">
        <v>42177</v>
      </c>
      <c r="C461" s="18">
        <v>1.269941</v>
      </c>
      <c r="D461">
        <v>1172.9000000000001</v>
      </c>
      <c r="E461" s="126">
        <f t="shared" si="42"/>
        <v>-5.4794683680160383E-2</v>
      </c>
      <c r="F461" s="126">
        <f t="shared" si="43"/>
        <v>-2.380357885975859E-2</v>
      </c>
      <c r="G461" s="130">
        <f t="shared" si="44"/>
        <v>0.28830559132681649</v>
      </c>
      <c r="H461" s="130">
        <f t="shared" si="45"/>
        <v>0.59310965697847629</v>
      </c>
      <c r="I461" s="18">
        <f t="shared" si="46"/>
        <v>0.9635336071254329</v>
      </c>
      <c r="J461" s="130">
        <f t="shared" si="47"/>
        <v>2.6102270640701519</v>
      </c>
    </row>
    <row r="462" spans="2:10" x14ac:dyDescent="0.25">
      <c r="B462" s="12">
        <v>42170</v>
      </c>
      <c r="C462" s="18">
        <v>1.343561</v>
      </c>
      <c r="D462">
        <v>1201.5</v>
      </c>
      <c r="E462" s="126">
        <f t="shared" si="42"/>
        <v>8.1481308569193001E-2</v>
      </c>
      <c r="F462" s="126">
        <f t="shared" si="43"/>
        <v>1.9256871394638608E-2</v>
      </c>
      <c r="G462" s="130">
        <f t="shared" si="44"/>
        <v>0.16809224673105524</v>
      </c>
      <c r="H462" s="130">
        <f t="shared" si="45"/>
        <v>0.58008714534251593</v>
      </c>
      <c r="I462" s="18">
        <f t="shared" si="46"/>
        <v>0.60524638304941702</v>
      </c>
      <c r="J462" s="130">
        <f t="shared" si="47"/>
        <v>2.5006544034052482</v>
      </c>
    </row>
    <row r="463" spans="2:10" x14ac:dyDescent="0.25">
      <c r="B463" s="12">
        <v>42163</v>
      </c>
      <c r="C463" s="18">
        <v>1.242334</v>
      </c>
      <c r="D463">
        <v>1178.8</v>
      </c>
      <c r="E463" s="126">
        <f t="shared" si="42"/>
        <v>7.4622992510129382E-3</v>
      </c>
      <c r="F463" s="126">
        <f t="shared" si="43"/>
        <v>9.4194211337557121E-3</v>
      </c>
      <c r="G463" s="130">
        <f t="shared" si="44"/>
        <v>0.31386668935260115</v>
      </c>
      <c r="H463" s="130">
        <f t="shared" si="45"/>
        <v>0.57942494004612344</v>
      </c>
      <c r="I463" s="18">
        <f t="shared" si="46"/>
        <v>1.2594287440733962</v>
      </c>
      <c r="J463" s="130">
        <f t="shared" si="47"/>
        <v>2.5061224397391104</v>
      </c>
    </row>
    <row r="464" spans="2:10" x14ac:dyDescent="0.25">
      <c r="B464" s="12">
        <v>42156</v>
      </c>
      <c r="C464" s="18">
        <v>1.2331319999999999</v>
      </c>
      <c r="D464">
        <v>1167.8</v>
      </c>
      <c r="E464" s="126">
        <f t="shared" si="42"/>
        <v>-9.4594138179661003E-2</v>
      </c>
      <c r="F464" s="126">
        <f t="shared" si="43"/>
        <v>-1.8160417016983454E-2</v>
      </c>
      <c r="G464" s="130">
        <f t="shared" si="44"/>
        <v>0.34869176986362527</v>
      </c>
      <c r="H464" s="130">
        <f t="shared" si="45"/>
        <v>0.57922966277871701</v>
      </c>
      <c r="I464" s="18">
        <f t="shared" si="46"/>
        <v>1.5326698113978108</v>
      </c>
      <c r="J464" s="130">
        <f t="shared" si="47"/>
        <v>2.5090944396947661</v>
      </c>
    </row>
    <row r="465" spans="2:10" x14ac:dyDescent="0.25">
      <c r="B465" s="12">
        <v>42149</v>
      </c>
      <c r="C465" s="18">
        <v>1.361966</v>
      </c>
      <c r="D465">
        <v>1189.4000000000001</v>
      </c>
      <c r="E465" s="126">
        <f t="shared" si="42"/>
        <v>-3.8961148928753686E-2</v>
      </c>
      <c r="F465" s="126">
        <f t="shared" si="43"/>
        <v>-1.2372332475296788E-2</v>
      </c>
      <c r="G465" s="130">
        <f t="shared" si="44"/>
        <v>0.5307027693965306</v>
      </c>
      <c r="H465" s="130">
        <f t="shared" si="45"/>
        <v>0.5889200386595036</v>
      </c>
      <c r="I465" s="18">
        <f t="shared" si="46"/>
        <v>2.3718005976095324</v>
      </c>
      <c r="J465" s="130">
        <f t="shared" si="47"/>
        <v>2.5086904896469107</v>
      </c>
    </row>
    <row r="466" spans="2:10" x14ac:dyDescent="0.25">
      <c r="B466" s="12">
        <v>42142</v>
      </c>
      <c r="C466" s="18">
        <v>1.417181</v>
      </c>
      <c r="D466">
        <v>1204.3</v>
      </c>
      <c r="E466" s="126">
        <f t="shared" si="42"/>
        <v>-7.7844213967476872E-2</v>
      </c>
      <c r="F466" s="126">
        <f t="shared" si="43"/>
        <v>-1.729906160750716E-2</v>
      </c>
      <c r="G466" s="130">
        <f t="shared" si="44"/>
        <v>0.5424452146099612</v>
      </c>
      <c r="H466" s="130">
        <f t="shared" si="45"/>
        <v>0.5867224275498365</v>
      </c>
      <c r="I466" s="18">
        <f t="shared" si="46"/>
        <v>2.4769712922658091</v>
      </c>
      <c r="J466" s="130">
        <f t="shared" si="47"/>
        <v>2.5081586650344319</v>
      </c>
    </row>
    <row r="467" spans="2:10" x14ac:dyDescent="0.25">
      <c r="B467" s="12">
        <v>42135</v>
      </c>
      <c r="C467" s="18">
        <v>1.536813</v>
      </c>
      <c r="D467">
        <v>1225.5</v>
      </c>
      <c r="E467" s="126">
        <f t="shared" si="42"/>
        <v>-7.7348275265842537E-2</v>
      </c>
      <c r="F467" s="126">
        <f t="shared" si="43"/>
        <v>3.0611386763098158E-2</v>
      </c>
      <c r="G467" s="130">
        <f t="shared" si="44"/>
        <v>0.54571665188937291</v>
      </c>
      <c r="H467" s="130">
        <f t="shared" si="45"/>
        <v>0.58206539072736063</v>
      </c>
      <c r="I467" s="18">
        <f t="shared" si="46"/>
        <v>2.4921079855422938</v>
      </c>
      <c r="J467" s="130">
        <f t="shared" si="47"/>
        <v>2.4959245290065422</v>
      </c>
    </row>
    <row r="468" spans="2:10" x14ac:dyDescent="0.25">
      <c r="B468" s="12">
        <v>42128</v>
      </c>
      <c r="C468" s="18">
        <v>1.665648</v>
      </c>
      <c r="D468">
        <v>1189.0999999999999</v>
      </c>
      <c r="E468" s="126">
        <f t="shared" si="42"/>
        <v>-6.7010216884746399E-2</v>
      </c>
      <c r="F468" s="126">
        <f t="shared" si="43"/>
        <v>1.2430821626223887E-2</v>
      </c>
      <c r="G468" s="130">
        <f t="shared" si="44"/>
        <v>0.70541976182350863</v>
      </c>
      <c r="H468" s="130">
        <f t="shared" si="45"/>
        <v>0.63061532240136797</v>
      </c>
      <c r="I468" s="18">
        <f t="shared" si="46"/>
        <v>3.6456323717647448</v>
      </c>
      <c r="J468" s="130">
        <f t="shared" si="47"/>
        <v>2.7743393219994132</v>
      </c>
    </row>
    <row r="469" spans="2:10" x14ac:dyDescent="0.25">
      <c r="B469" s="12">
        <v>42121</v>
      </c>
      <c r="C469" s="18">
        <v>1.78528</v>
      </c>
      <c r="D469">
        <v>1174.5</v>
      </c>
      <c r="E469" s="126">
        <f t="shared" si="42"/>
        <v>2.1052691781958011E-2</v>
      </c>
      <c r="F469" s="126">
        <f t="shared" si="43"/>
        <v>-5.9564329475836342E-4</v>
      </c>
      <c r="G469" s="130">
        <f t="shared" si="44"/>
        <v>0.73843624005899289</v>
      </c>
      <c r="H469" s="130">
        <f t="shared" si="45"/>
        <v>0.64682595845829816</v>
      </c>
      <c r="I469" s="18">
        <f t="shared" si="46"/>
        <v>3.5274897967712016</v>
      </c>
      <c r="J469" s="130">
        <f t="shared" si="47"/>
        <v>2.846029961805471</v>
      </c>
    </row>
    <row r="470" spans="2:10" x14ac:dyDescent="0.25">
      <c r="B470" s="12">
        <v>42114</v>
      </c>
      <c r="C470" s="18">
        <v>1.74847</v>
      </c>
      <c r="D470">
        <v>1175.2</v>
      </c>
      <c r="E470" s="126">
        <f t="shared" si="42"/>
        <v>-1.5543808066879938E-2</v>
      </c>
      <c r="F470" s="126">
        <f t="shared" si="43"/>
        <v>-2.3027683099177021E-2</v>
      </c>
      <c r="G470" s="130">
        <f t="shared" si="44"/>
        <v>0.6742277985862547</v>
      </c>
      <c r="H470" s="130">
        <f t="shared" si="45"/>
        <v>0.64672050523027447</v>
      </c>
      <c r="I470" s="18">
        <f t="shared" si="46"/>
        <v>3.3681373107175756</v>
      </c>
      <c r="J470" s="130">
        <f t="shared" si="47"/>
        <v>2.8729605661111162</v>
      </c>
    </row>
    <row r="471" spans="2:10" x14ac:dyDescent="0.25">
      <c r="B471" s="12">
        <v>42107</v>
      </c>
      <c r="C471" s="18">
        <v>1.7760769999999999</v>
      </c>
      <c r="D471">
        <v>1202.9000000000001</v>
      </c>
      <c r="E471" s="126">
        <f t="shared" si="42"/>
        <v>5.2080650866641598E-3</v>
      </c>
      <c r="F471" s="126">
        <f t="shared" si="43"/>
        <v>-1.4112568487463228E-3</v>
      </c>
      <c r="G471" s="130">
        <f t="shared" si="44"/>
        <v>0.66947565325392366</v>
      </c>
      <c r="H471" s="130">
        <f t="shared" si="45"/>
        <v>0.65313000961795631</v>
      </c>
      <c r="I471" s="18">
        <f t="shared" si="46"/>
        <v>3.3340864424849936</v>
      </c>
      <c r="J471" s="130">
        <f t="shared" si="47"/>
        <v>2.9173059443485507</v>
      </c>
    </row>
    <row r="472" spans="2:10" x14ac:dyDescent="0.25">
      <c r="B472" s="12">
        <v>42100</v>
      </c>
      <c r="C472" s="18">
        <v>1.766875</v>
      </c>
      <c r="D472">
        <v>1204.5999999999999</v>
      </c>
      <c r="E472" s="126">
        <f t="shared" si="42"/>
        <v>-5.1810816760758938E-3</v>
      </c>
      <c r="F472" s="126">
        <f t="shared" si="43"/>
        <v>3.081022566408409E-3</v>
      </c>
      <c r="G472" s="130">
        <f t="shared" si="44"/>
        <v>0.76735910830326837</v>
      </c>
      <c r="H472" s="130">
        <f t="shared" si="45"/>
        <v>0.65491720448252488</v>
      </c>
      <c r="I472" s="18">
        <f t="shared" si="46"/>
        <v>3.4401375849719509</v>
      </c>
      <c r="J472" s="130">
        <f t="shared" si="47"/>
        <v>2.9167371381747462</v>
      </c>
    </row>
    <row r="473" spans="2:10" x14ac:dyDescent="0.25">
      <c r="B473" s="12">
        <v>42093</v>
      </c>
      <c r="C473" s="18">
        <v>1.7760769999999999</v>
      </c>
      <c r="D473">
        <v>1200.9000000000001</v>
      </c>
      <c r="E473" s="126">
        <f t="shared" si="42"/>
        <v>7.2222138374651745E-2</v>
      </c>
      <c r="F473" s="126">
        <f t="shared" si="43"/>
        <v>9.1681946991184482E-4</v>
      </c>
      <c r="G473" s="130">
        <f t="shared" si="44"/>
        <v>0.73940615375611141</v>
      </c>
      <c r="H473" s="130">
        <f t="shared" si="45"/>
        <v>0.65083939725275264</v>
      </c>
      <c r="I473" s="18">
        <f t="shared" si="46"/>
        <v>4.2506814272009992</v>
      </c>
      <c r="J473" s="130">
        <f t="shared" si="47"/>
        <v>2.8969601032796901</v>
      </c>
    </row>
    <row r="474" spans="2:10" x14ac:dyDescent="0.25">
      <c r="B474" s="12">
        <v>42086</v>
      </c>
      <c r="C474" s="18">
        <v>1.6564449999999999</v>
      </c>
      <c r="D474">
        <v>1199.8</v>
      </c>
      <c r="E474" s="126">
        <f t="shared" si="42"/>
        <v>-6.7357440020899939E-2</v>
      </c>
      <c r="F474" s="126">
        <f t="shared" si="43"/>
        <v>1.2660364618501063E-2</v>
      </c>
      <c r="G474" s="130">
        <f t="shared" si="44"/>
        <v>0.74240202352056117</v>
      </c>
      <c r="H474" s="130">
        <f t="shared" si="45"/>
        <v>0.65337168639918297</v>
      </c>
      <c r="I474" s="18">
        <f t="shared" si="46"/>
        <v>4.2103277387139411</v>
      </c>
      <c r="J474" s="130">
        <f t="shared" si="47"/>
        <v>2.8262542710791196</v>
      </c>
    </row>
    <row r="475" spans="2:10" x14ac:dyDescent="0.25">
      <c r="B475" s="12">
        <v>42079</v>
      </c>
      <c r="C475" s="18">
        <v>1.7760769999999999</v>
      </c>
      <c r="D475">
        <v>1184.8</v>
      </c>
      <c r="E475" s="126">
        <f t="shared" si="42"/>
        <v>0.14201160223196996</v>
      </c>
      <c r="F475" s="126">
        <f t="shared" si="43"/>
        <v>2.793683845219519E-2</v>
      </c>
      <c r="G475" s="130">
        <f t="shared" si="44"/>
        <v>0.77426852854189843</v>
      </c>
      <c r="H475" s="130">
        <f t="shared" si="45"/>
        <v>0.67975032901265642</v>
      </c>
      <c r="I475" s="18">
        <f t="shared" si="46"/>
        <v>4.4200742110664928</v>
      </c>
      <c r="J475" s="130">
        <f t="shared" si="47"/>
        <v>2.9174736345304599</v>
      </c>
    </row>
    <row r="476" spans="2:10" x14ac:dyDescent="0.25">
      <c r="B476" s="12">
        <v>42072</v>
      </c>
      <c r="C476" s="18">
        <v>1.555218</v>
      </c>
      <c r="D476">
        <v>1152.5999999999999</v>
      </c>
      <c r="E476" s="126">
        <f t="shared" si="42"/>
        <v>-0.13333318472963229</v>
      </c>
      <c r="F476" s="126">
        <f t="shared" si="43"/>
        <v>-9.8788763851902495E-3</v>
      </c>
      <c r="G476" s="130">
        <f t="shared" si="44"/>
        <v>0.70904180981432807</v>
      </c>
      <c r="H476" s="130">
        <f t="shared" si="45"/>
        <v>0.68037947144261735</v>
      </c>
      <c r="I476" s="18">
        <f t="shared" si="46"/>
        <v>4.075821382820096</v>
      </c>
      <c r="J476" s="130">
        <f t="shared" si="47"/>
        <v>2.897230368079557</v>
      </c>
    </row>
    <row r="477" spans="2:10" x14ac:dyDescent="0.25">
      <c r="B477" s="12">
        <v>42065</v>
      </c>
      <c r="C477" s="18">
        <v>1.7944819999999999</v>
      </c>
      <c r="D477">
        <v>1164.0999999999999</v>
      </c>
      <c r="E477" s="126">
        <f t="shared" si="42"/>
        <v>-0.20731705162275249</v>
      </c>
      <c r="F477" s="126">
        <f t="shared" si="43"/>
        <v>-3.9996701302985271E-2</v>
      </c>
      <c r="G477" s="130">
        <f t="shared" si="44"/>
        <v>0.65976237480369904</v>
      </c>
      <c r="H477" s="130">
        <f t="shared" si="45"/>
        <v>0.68641307331630563</v>
      </c>
      <c r="I477" s="18">
        <f t="shared" si="46"/>
        <v>3.4233454055880785</v>
      </c>
      <c r="J477" s="130">
        <f t="shared" si="47"/>
        <v>2.8542929436177684</v>
      </c>
    </row>
    <row r="478" spans="2:10" x14ac:dyDescent="0.25">
      <c r="B478" s="12">
        <v>42058</v>
      </c>
      <c r="C478" s="18">
        <v>2.263808</v>
      </c>
      <c r="D478">
        <v>1212.5999999999999</v>
      </c>
      <c r="E478" s="126">
        <f t="shared" si="42"/>
        <v>1.6528521117431971E-2</v>
      </c>
      <c r="F478" s="126">
        <f t="shared" si="43"/>
        <v>6.8083693125207123E-3</v>
      </c>
      <c r="G478" s="130">
        <f t="shared" si="44"/>
        <v>0.54332404292716885</v>
      </c>
      <c r="H478" s="130">
        <f t="shared" si="45"/>
        <v>0.65675675859072069</v>
      </c>
      <c r="I478" s="18">
        <f t="shared" si="46"/>
        <v>2.7070241577228504</v>
      </c>
      <c r="J478" s="130">
        <f t="shared" si="47"/>
        <v>2.6704747131612976</v>
      </c>
    </row>
    <row r="479" spans="2:10" x14ac:dyDescent="0.25">
      <c r="B479" s="12">
        <v>42051</v>
      </c>
      <c r="C479" s="18">
        <v>2.2269990000000002</v>
      </c>
      <c r="D479">
        <v>1204.4000000000001</v>
      </c>
      <c r="E479" s="126">
        <f t="shared" si="42"/>
        <v>-8.3333161826962709E-2</v>
      </c>
      <c r="F479" s="126">
        <f t="shared" si="43"/>
        <v>-1.8018752547900418E-2</v>
      </c>
      <c r="G479" s="130">
        <f t="shared" si="44"/>
        <v>0.55468266483896922</v>
      </c>
      <c r="H479" s="130">
        <f t="shared" si="45"/>
        <v>0.65616571593995687</v>
      </c>
      <c r="I479" s="18">
        <f t="shared" si="46"/>
        <v>2.6976971538352377</v>
      </c>
      <c r="J479" s="130">
        <f t="shared" si="47"/>
        <v>2.6838913518440703</v>
      </c>
    </row>
    <row r="480" spans="2:10" x14ac:dyDescent="0.25">
      <c r="B480" s="12">
        <v>42044</v>
      </c>
      <c r="C480" s="18">
        <v>2.4294530000000001</v>
      </c>
      <c r="D480">
        <v>1226.5</v>
      </c>
      <c r="E480" s="126">
        <f t="shared" si="42"/>
        <v>-8.3333207561977596E-2</v>
      </c>
      <c r="F480" s="126">
        <f t="shared" si="43"/>
        <v>-5.9972445092796312E-3</v>
      </c>
      <c r="G480" s="130">
        <f t="shared" si="44"/>
        <v>0.50384215299513224</v>
      </c>
      <c r="H480" s="130">
        <f t="shared" si="45"/>
        <v>0.68324740828769082</v>
      </c>
      <c r="I480" s="18">
        <f t="shared" si="46"/>
        <v>2.4113452256237391</v>
      </c>
      <c r="J480" s="130">
        <f t="shared" si="47"/>
        <v>2.7821375557722212</v>
      </c>
    </row>
    <row r="481" spans="2:10" x14ac:dyDescent="0.25">
      <c r="B481" s="12">
        <v>42037</v>
      </c>
      <c r="C481" s="18">
        <v>2.650312</v>
      </c>
      <c r="D481">
        <v>1233.9000000000001</v>
      </c>
      <c r="E481" s="126">
        <f t="shared" si="42"/>
        <v>-7.096794094996195E-2</v>
      </c>
      <c r="F481" s="126">
        <f t="shared" si="43"/>
        <v>-3.488463042628076E-2</v>
      </c>
      <c r="G481" s="130">
        <f t="shared" si="44"/>
        <v>0.48944400580202396</v>
      </c>
      <c r="H481" s="130">
        <f t="shared" si="45"/>
        <v>0.66108537508491882</v>
      </c>
      <c r="I481" s="18">
        <f t="shared" si="46"/>
        <v>2.2140409849007865</v>
      </c>
      <c r="J481" s="130">
        <f t="shared" si="47"/>
        <v>2.6596797390216089</v>
      </c>
    </row>
    <row r="482" spans="2:10" x14ac:dyDescent="0.25">
      <c r="B482" s="12">
        <v>42030</v>
      </c>
      <c r="C482" s="18">
        <v>2.8527670000000001</v>
      </c>
      <c r="D482">
        <v>1278.5</v>
      </c>
      <c r="E482" s="126">
        <f t="shared" si="42"/>
        <v>7.6389119469707722E-2</v>
      </c>
      <c r="F482" s="126">
        <f t="shared" si="43"/>
        <v>-1.0908246944143496E-2</v>
      </c>
      <c r="G482" s="130">
        <f t="shared" si="44"/>
        <v>0.39475006728734358</v>
      </c>
      <c r="H482" s="130">
        <f t="shared" si="45"/>
        <v>0.65391255992261976</v>
      </c>
      <c r="I482" s="18">
        <f t="shared" si="46"/>
        <v>1.9418260917774492</v>
      </c>
      <c r="J482" s="130">
        <f t="shared" si="47"/>
        <v>2.665367625601621</v>
      </c>
    </row>
    <row r="483" spans="2:10" x14ac:dyDescent="0.25">
      <c r="B483" s="12">
        <v>42023</v>
      </c>
      <c r="C483" s="18">
        <v>2.650312</v>
      </c>
      <c r="D483">
        <v>1292.5999999999999</v>
      </c>
      <c r="E483" s="126">
        <f t="shared" si="42"/>
        <v>-4.3189320794933095E-2</v>
      </c>
      <c r="F483" s="126">
        <f t="shared" si="43"/>
        <v>1.2295402928968358E-2</v>
      </c>
      <c r="G483" s="130">
        <f t="shared" si="44"/>
        <v>0.58912922810635215</v>
      </c>
      <c r="H483" s="130">
        <f t="shared" si="45"/>
        <v>0.67253689196892297</v>
      </c>
      <c r="I483" s="18">
        <f t="shared" si="46"/>
        <v>2.6204696807701069</v>
      </c>
      <c r="J483" s="130">
        <f t="shared" si="47"/>
        <v>2.7276680354135574</v>
      </c>
    </row>
    <row r="484" spans="2:10" x14ac:dyDescent="0.25">
      <c r="B484" s="12">
        <v>42016</v>
      </c>
      <c r="C484" s="18">
        <v>2.7699440000000002</v>
      </c>
      <c r="D484">
        <v>1276.9000000000001</v>
      </c>
      <c r="E484" s="126">
        <f t="shared" si="42"/>
        <v>0.16666652627074452</v>
      </c>
      <c r="F484" s="126">
        <f t="shared" si="43"/>
        <v>5.0082236842105443E-2</v>
      </c>
      <c r="G484" s="130">
        <f t="shared" si="44"/>
        <v>0.62954557478687612</v>
      </c>
      <c r="H484" s="130">
        <f t="shared" si="45"/>
        <v>0.68071960332127368</v>
      </c>
      <c r="I484" s="18">
        <f t="shared" si="46"/>
        <v>2.8465005074373342</v>
      </c>
      <c r="J484" s="130">
        <f t="shared" si="47"/>
        <v>2.7832380149787452</v>
      </c>
    </row>
    <row r="485" spans="2:10" x14ac:dyDescent="0.25">
      <c r="B485" s="12">
        <v>42009</v>
      </c>
      <c r="C485" s="18">
        <v>2.3742380000000001</v>
      </c>
      <c r="D485">
        <v>1216</v>
      </c>
      <c r="E485" s="126">
        <f t="shared" si="42"/>
        <v>0.3298967108800861</v>
      </c>
      <c r="F485" s="126">
        <f t="shared" si="43"/>
        <v>2.5295109612141653E-2</v>
      </c>
      <c r="G485" s="130">
        <f t="shared" si="44"/>
        <v>0.53741505920724875</v>
      </c>
      <c r="H485" s="130">
        <f t="shared" si="45"/>
        <v>0.64766388689547283</v>
      </c>
      <c r="I485" s="18">
        <f t="shared" si="46"/>
        <v>2.7212348989266517</v>
      </c>
      <c r="J485" s="130">
        <f t="shared" si="47"/>
        <v>2.7107548540738717</v>
      </c>
    </row>
    <row r="486" spans="2:10" x14ac:dyDescent="0.25">
      <c r="B486" s="12">
        <v>42002</v>
      </c>
      <c r="C486" s="18">
        <v>1.78528</v>
      </c>
      <c r="D486">
        <v>1186</v>
      </c>
      <c r="E486" s="126">
        <f t="shared" si="42"/>
        <v>5.1816447147281508E-3</v>
      </c>
      <c r="F486" s="126">
        <f t="shared" si="43"/>
        <v>-7.780473521291742E-3</v>
      </c>
      <c r="G486" s="130">
        <f t="shared" si="44"/>
        <v>0.43815648054039241</v>
      </c>
      <c r="H486" s="130">
        <f t="shared" si="45"/>
        <v>0.677643317745805</v>
      </c>
      <c r="I486" s="18">
        <f t="shared" si="46"/>
        <v>1.1244563461422346</v>
      </c>
      <c r="J486" s="130">
        <f t="shared" si="47"/>
        <v>2.3235890461968145</v>
      </c>
    </row>
    <row r="487" spans="2:10" x14ac:dyDescent="0.25">
      <c r="B487" s="12">
        <v>41995</v>
      </c>
      <c r="C487" s="18">
        <v>1.7760769999999999</v>
      </c>
      <c r="D487">
        <v>1195.3</v>
      </c>
      <c r="E487" s="126">
        <f t="shared" si="42"/>
        <v>7.2222138374651745E-2</v>
      </c>
      <c r="F487" s="126">
        <f t="shared" si="43"/>
        <v>-5.0171419014977126E-4</v>
      </c>
      <c r="G487" s="130">
        <f t="shared" si="44"/>
        <v>0.49404551110373507</v>
      </c>
      <c r="H487" s="130">
        <f t="shared" si="45"/>
        <v>0.6817398201837227</v>
      </c>
      <c r="I487" s="18">
        <f t="shared" si="46"/>
        <v>1.4328340301858045</v>
      </c>
      <c r="J487" s="130">
        <f t="shared" si="47"/>
        <v>2.348555168804912</v>
      </c>
    </row>
    <row r="488" spans="2:10" x14ac:dyDescent="0.25">
      <c r="B488" s="12">
        <v>41988</v>
      </c>
      <c r="C488" s="18">
        <v>1.6564449999999999</v>
      </c>
      <c r="D488">
        <v>1195.9000000000001</v>
      </c>
      <c r="E488" s="126">
        <f t="shared" si="42"/>
        <v>5.882371741603909E-2</v>
      </c>
      <c r="F488" s="126">
        <f t="shared" si="43"/>
        <v>-2.1358428805237195E-2</v>
      </c>
      <c r="G488" s="130">
        <f t="shared" si="44"/>
        <v>0.53109801324893546</v>
      </c>
      <c r="H488" s="130">
        <f t="shared" si="45"/>
        <v>0.68779627003186872</v>
      </c>
      <c r="I488" s="18">
        <f t="shared" si="46"/>
        <v>1.4247777431119786</v>
      </c>
      <c r="J488" s="130">
        <f t="shared" si="47"/>
        <v>2.3011323720426202</v>
      </c>
    </row>
    <row r="489" spans="2:10" x14ac:dyDescent="0.25">
      <c r="B489" s="12">
        <v>41981</v>
      </c>
      <c r="C489" s="18">
        <v>1.5644199999999999</v>
      </c>
      <c r="D489">
        <v>1222</v>
      </c>
      <c r="E489" s="126">
        <f t="shared" si="42"/>
        <v>-1.162794370824316E-2</v>
      </c>
      <c r="F489" s="126">
        <f t="shared" si="43"/>
        <v>2.6804470212587361E-2</v>
      </c>
      <c r="G489" s="130">
        <f t="shared" si="44"/>
        <v>0.74356506978155201</v>
      </c>
      <c r="H489" s="130">
        <f t="shared" si="45"/>
        <v>0.72136973880952027</v>
      </c>
      <c r="I489" s="18">
        <f t="shared" si="46"/>
        <v>2.0035462500008068</v>
      </c>
      <c r="J489" s="130">
        <f t="shared" si="47"/>
        <v>2.4233750660434761</v>
      </c>
    </row>
    <row r="490" spans="2:10" x14ac:dyDescent="0.25">
      <c r="B490" s="12">
        <v>41974</v>
      </c>
      <c r="C490" s="18">
        <v>1.5828249999999999</v>
      </c>
      <c r="D490">
        <v>1190.0999999999999</v>
      </c>
      <c r="E490" s="126">
        <f t="shared" si="42"/>
        <v>5.8476522013213295E-3</v>
      </c>
      <c r="F490" s="126">
        <f t="shared" si="43"/>
        <v>1.2678692988427276E-2</v>
      </c>
      <c r="G490" s="130">
        <f t="shared" si="44"/>
        <v>0.75416675937999178</v>
      </c>
      <c r="H490" s="130">
        <f t="shared" si="45"/>
        <v>0.74243509042557576</v>
      </c>
      <c r="I490" s="18">
        <f t="shared" si="46"/>
        <v>2.0706994650695312</v>
      </c>
      <c r="J490" s="130">
        <f t="shared" si="47"/>
        <v>2.5887618934391905</v>
      </c>
    </row>
    <row r="491" spans="2:10" x14ac:dyDescent="0.25">
      <c r="B491" s="12">
        <v>41967</v>
      </c>
      <c r="C491" s="18">
        <v>1.573623</v>
      </c>
      <c r="D491">
        <v>1175.2</v>
      </c>
      <c r="E491" s="126">
        <f t="shared" si="42"/>
        <v>-1.1560726318883829E-2</v>
      </c>
      <c r="F491" s="126">
        <f t="shared" si="43"/>
        <v>-1.8622129436325685E-2</v>
      </c>
      <c r="G491" s="130">
        <f t="shared" si="44"/>
        <v>0.74531680734510497</v>
      </c>
      <c r="H491" s="130">
        <f t="shared" si="45"/>
        <v>0.7376603763304862</v>
      </c>
      <c r="I491" s="18">
        <f t="shared" si="46"/>
        <v>2.0872398430303241</v>
      </c>
      <c r="J491" s="130">
        <f t="shared" si="47"/>
        <v>2.5881573949376753</v>
      </c>
    </row>
    <row r="492" spans="2:10" x14ac:dyDescent="0.25">
      <c r="B492" s="12">
        <v>41960</v>
      </c>
      <c r="C492" s="18">
        <v>1.592028</v>
      </c>
      <c r="D492">
        <v>1197.5</v>
      </c>
      <c r="E492" s="126">
        <f t="shared" si="42"/>
        <v>-5.7468321228055785E-3</v>
      </c>
      <c r="F492" s="126">
        <f t="shared" si="43"/>
        <v>1.0548523206751037E-2</v>
      </c>
      <c r="G492" s="130">
        <f t="shared" si="44"/>
        <v>0.79685280526618862</v>
      </c>
      <c r="H492" s="130">
        <f t="shared" si="45"/>
        <v>0.7404858715370537</v>
      </c>
      <c r="I492" s="18">
        <f t="shared" si="46"/>
        <v>2.3355807913944275</v>
      </c>
      <c r="J492" s="130">
        <f t="shared" si="47"/>
        <v>2.553894146715455</v>
      </c>
    </row>
    <row r="493" spans="2:10" x14ac:dyDescent="0.25">
      <c r="B493" s="12">
        <v>41953</v>
      </c>
      <c r="C493" s="18">
        <v>1.6012299999999999</v>
      </c>
      <c r="D493">
        <v>1185</v>
      </c>
      <c r="E493" s="126">
        <f t="shared" si="42"/>
        <v>3.5714401218616798E-2</v>
      </c>
      <c r="F493" s="126">
        <f t="shared" si="43"/>
        <v>1.3166894664842665E-2</v>
      </c>
      <c r="G493" s="130">
        <f t="shared" si="44"/>
        <v>0.75424060534182769</v>
      </c>
      <c r="H493" s="130">
        <f t="shared" si="45"/>
        <v>0.73815815688435238</v>
      </c>
      <c r="I493" s="18">
        <f t="shared" si="46"/>
        <v>2.2060823050977181</v>
      </c>
      <c r="J493" s="130">
        <f t="shared" si="47"/>
        <v>2.562672589005095</v>
      </c>
    </row>
    <row r="494" spans="2:10" x14ac:dyDescent="0.25">
      <c r="B494" s="12">
        <v>41946</v>
      </c>
      <c r="C494" s="18">
        <v>1.5460149999999999</v>
      </c>
      <c r="D494">
        <v>1169.5999999999999</v>
      </c>
      <c r="E494" s="126">
        <f t="shared" si="42"/>
        <v>3.7036465631563154E-2</v>
      </c>
      <c r="F494" s="126">
        <f t="shared" si="43"/>
        <v>-1.2808470668602689E-3</v>
      </c>
      <c r="G494" s="130">
        <f t="shared" si="44"/>
        <v>0.72490259171824478</v>
      </c>
      <c r="H494" s="130">
        <f t="shared" si="45"/>
        <v>0.72016833410439307</v>
      </c>
      <c r="I494" s="18">
        <f t="shared" si="46"/>
        <v>2.0463494253278895</v>
      </c>
      <c r="J494" s="130">
        <f t="shared" si="47"/>
        <v>2.477520577565036</v>
      </c>
    </row>
    <row r="495" spans="2:10" x14ac:dyDescent="0.25">
      <c r="B495" s="12">
        <v>41939</v>
      </c>
      <c r="C495" s="18">
        <v>1.490801</v>
      </c>
      <c r="D495">
        <v>1171.0999999999999</v>
      </c>
      <c r="E495" s="126">
        <f t="shared" si="42"/>
        <v>-0.1336893951984528</v>
      </c>
      <c r="F495" s="126">
        <f t="shared" si="43"/>
        <v>-4.8814165042235347E-2</v>
      </c>
      <c r="G495" s="130">
        <f t="shared" si="44"/>
        <v>0.78787021818363423</v>
      </c>
      <c r="H495" s="130">
        <f t="shared" si="45"/>
        <v>0.7341403013943345</v>
      </c>
      <c r="I495" s="18">
        <f t="shared" si="46"/>
        <v>2.0681419519015471</v>
      </c>
      <c r="J495" s="130">
        <f t="shared" si="47"/>
        <v>2.5130129660964173</v>
      </c>
    </row>
    <row r="496" spans="2:10" x14ac:dyDescent="0.25">
      <c r="B496" s="12">
        <v>41932</v>
      </c>
      <c r="C496" s="18">
        <v>1.7208619999999999</v>
      </c>
      <c r="D496">
        <v>1231.2</v>
      </c>
      <c r="E496" s="126">
        <f t="shared" si="42"/>
        <v>-6.9651948400197505E-2</v>
      </c>
      <c r="F496" s="126">
        <f t="shared" si="43"/>
        <v>-5.7336671242832482E-3</v>
      </c>
      <c r="G496" s="130">
        <f t="shared" si="44"/>
        <v>0.69822832137299473</v>
      </c>
      <c r="H496" s="130">
        <f t="shared" si="45"/>
        <v>0.7258007482923563</v>
      </c>
      <c r="I496" s="18">
        <f t="shared" si="46"/>
        <v>2.0416905712890219</v>
      </c>
      <c r="J496" s="130">
        <f t="shared" si="47"/>
        <v>2.5479962773537204</v>
      </c>
    </row>
    <row r="497" spans="2:10" x14ac:dyDescent="0.25">
      <c r="B497" s="12">
        <v>41925</v>
      </c>
      <c r="C497" s="18">
        <v>1.8496969999999999</v>
      </c>
      <c r="D497">
        <v>1238.3</v>
      </c>
      <c r="E497" s="126">
        <f t="shared" si="42"/>
        <v>4.9997419172558288E-3</v>
      </c>
      <c r="F497" s="126">
        <f t="shared" si="43"/>
        <v>1.4168714168714125E-2</v>
      </c>
      <c r="G497" s="130">
        <f t="shared" si="44"/>
        <v>0.7026235792523422</v>
      </c>
      <c r="H497" s="130">
        <f t="shared" si="45"/>
        <v>0.74012130139282306</v>
      </c>
      <c r="I497" s="18">
        <f t="shared" si="46"/>
        <v>2.0227946142427013</v>
      </c>
      <c r="J497" s="130">
        <f t="shared" si="47"/>
        <v>2.5294481050736666</v>
      </c>
    </row>
    <row r="498" spans="2:10" x14ac:dyDescent="0.25">
      <c r="B498" s="12">
        <v>41918</v>
      </c>
      <c r="C498" s="18">
        <v>1.840495</v>
      </c>
      <c r="D498">
        <v>1221</v>
      </c>
      <c r="E498" s="126">
        <f t="shared" si="42"/>
        <v>-4.9748688568992394E-3</v>
      </c>
      <c r="F498" s="126">
        <f t="shared" si="43"/>
        <v>2.4157020634121729E-2</v>
      </c>
      <c r="G498" s="130">
        <f t="shared" si="44"/>
        <v>0.53171967057156322</v>
      </c>
      <c r="H498" s="130">
        <f t="shared" si="45"/>
        <v>0.74441216147104761</v>
      </c>
      <c r="I498" s="18">
        <f t="shared" si="46"/>
        <v>1.5792433746999643</v>
      </c>
      <c r="J498" s="130">
        <f t="shared" si="47"/>
        <v>2.5114169936890081</v>
      </c>
    </row>
    <row r="499" spans="2:10" x14ac:dyDescent="0.25">
      <c r="B499" s="12">
        <v>41911</v>
      </c>
      <c r="C499" s="18">
        <v>1.8496969999999999</v>
      </c>
      <c r="D499">
        <v>1192.2</v>
      </c>
      <c r="E499" s="126">
        <f t="shared" si="42"/>
        <v>-0.11453774649802151</v>
      </c>
      <c r="F499" s="126">
        <f t="shared" si="43"/>
        <v>-1.8038052878675437E-2</v>
      </c>
      <c r="G499" s="130">
        <f t="shared" si="44"/>
        <v>0.64920265752673822</v>
      </c>
      <c r="H499" s="130">
        <f t="shared" si="45"/>
        <v>0.75866007706297534</v>
      </c>
      <c r="I499" s="18">
        <f t="shared" si="46"/>
        <v>2.5965263932654064</v>
      </c>
      <c r="J499" s="130">
        <f t="shared" si="47"/>
        <v>2.5885395587581903</v>
      </c>
    </row>
    <row r="500" spans="2:10" x14ac:dyDescent="0.25">
      <c r="B500" s="12">
        <v>41904</v>
      </c>
      <c r="C500" s="18">
        <v>2.088962</v>
      </c>
      <c r="D500">
        <v>1214.0999999999999</v>
      </c>
      <c r="E500" s="126">
        <f t="shared" si="42"/>
        <v>-4.6218385719223432E-2</v>
      </c>
      <c r="F500" s="126">
        <f t="shared" si="43"/>
        <v>-9.8741051592199369E-4</v>
      </c>
      <c r="G500" s="130">
        <f t="shared" si="44"/>
        <v>0.63596264131860014</v>
      </c>
      <c r="H500" s="130">
        <f t="shared" si="45"/>
        <v>0.75180577041222685</v>
      </c>
      <c r="I500" s="18">
        <f t="shared" si="46"/>
        <v>2.4584954064809192</v>
      </c>
      <c r="J500" s="130">
        <f t="shared" si="47"/>
        <v>2.5184975442443855</v>
      </c>
    </row>
    <row r="501" spans="2:10" x14ac:dyDescent="0.25">
      <c r="B501" s="12">
        <v>41897</v>
      </c>
      <c r="C501" s="18">
        <v>2.1901890000000002</v>
      </c>
      <c r="D501">
        <v>1215.3</v>
      </c>
      <c r="E501" s="126">
        <f t="shared" si="42"/>
        <v>-9.8484720634644862E-2</v>
      </c>
      <c r="F501" s="126">
        <f t="shared" si="43"/>
        <v>-1.1870883811692101E-2</v>
      </c>
      <c r="G501" s="130">
        <f t="shared" si="44"/>
        <v>0.67769070385898367</v>
      </c>
      <c r="H501" s="130">
        <f t="shared" si="45"/>
        <v>0.74202425550483186</v>
      </c>
      <c r="I501" s="18">
        <f t="shared" si="46"/>
        <v>2.5680347068298035</v>
      </c>
      <c r="J501" s="130">
        <f t="shared" si="47"/>
        <v>2.4529097367382451</v>
      </c>
    </row>
    <row r="502" spans="2:10" x14ac:dyDescent="0.25">
      <c r="B502" s="12">
        <v>41890</v>
      </c>
      <c r="C502" s="18">
        <v>2.4294530000000001</v>
      </c>
      <c r="D502">
        <v>1229.9000000000001</v>
      </c>
      <c r="E502" s="126">
        <f t="shared" si="42"/>
        <v>-5.7143012380597935E-2</v>
      </c>
      <c r="F502" s="126">
        <f t="shared" si="43"/>
        <v>-2.8361510507189047E-2</v>
      </c>
      <c r="G502" s="130">
        <f t="shared" si="44"/>
        <v>0.61862581838560582</v>
      </c>
      <c r="H502" s="130">
        <f t="shared" si="45"/>
        <v>0.73246450958520504</v>
      </c>
      <c r="I502" s="18">
        <f t="shared" si="46"/>
        <v>1.5462402793532564</v>
      </c>
      <c r="J502" s="130">
        <f t="shared" si="47"/>
        <v>2.2302002128894616</v>
      </c>
    </row>
    <row r="503" spans="2:10" x14ac:dyDescent="0.25">
      <c r="B503" s="12">
        <v>41883</v>
      </c>
      <c r="C503" s="18">
        <v>2.5766930000000001</v>
      </c>
      <c r="D503">
        <v>1265.8</v>
      </c>
      <c r="E503" s="126">
        <f t="shared" si="42"/>
        <v>-7.8947236726967018E-2</v>
      </c>
      <c r="F503" s="126">
        <f t="shared" si="43"/>
        <v>-1.5554518587649668E-2</v>
      </c>
      <c r="G503" s="130">
        <f t="shared" si="44"/>
        <v>0.60393748333375186</v>
      </c>
      <c r="H503" s="130">
        <f t="shared" si="45"/>
        <v>0.71143664506376214</v>
      </c>
      <c r="I503" s="18">
        <f t="shared" si="46"/>
        <v>1.7807533513739775</v>
      </c>
      <c r="J503" s="130">
        <f t="shared" si="47"/>
        <v>2.2175137130610207</v>
      </c>
    </row>
    <row r="504" spans="2:10" x14ac:dyDescent="0.25">
      <c r="B504" s="12">
        <v>41876</v>
      </c>
      <c r="C504" s="18">
        <v>2.797552</v>
      </c>
      <c r="D504">
        <v>1285.8</v>
      </c>
      <c r="E504" s="126">
        <f t="shared" si="42"/>
        <v>2.3568905304714338E-2</v>
      </c>
      <c r="F504" s="126">
        <f t="shared" si="43"/>
        <v>5.6311590802440303E-3</v>
      </c>
      <c r="G504" s="130">
        <f t="shared" si="44"/>
        <v>0.53337326860693224</v>
      </c>
      <c r="H504" s="130">
        <f t="shared" si="45"/>
        <v>0.69127893119077488</v>
      </c>
      <c r="I504" s="18">
        <f t="shared" si="46"/>
        <v>1.3866122537353054</v>
      </c>
      <c r="J504" s="130">
        <f t="shared" si="47"/>
        <v>2.1802654834249218</v>
      </c>
    </row>
    <row r="505" spans="2:10" x14ac:dyDescent="0.25">
      <c r="B505" s="12">
        <v>41869</v>
      </c>
      <c r="C505" s="18">
        <v>2.7331349999999999</v>
      </c>
      <c r="D505">
        <v>1278.5999999999999</v>
      </c>
      <c r="E505" s="126">
        <f t="shared" si="42"/>
        <v>-2.3026202908828952E-2</v>
      </c>
      <c r="F505" s="126">
        <f t="shared" si="43"/>
        <v>-1.9854350325795411E-2</v>
      </c>
      <c r="G505" s="130">
        <f t="shared" si="44"/>
        <v>0.71192483734751655</v>
      </c>
      <c r="H505" s="130">
        <f t="shared" si="45"/>
        <v>0.68166648692827148</v>
      </c>
      <c r="I505" s="18">
        <f t="shared" si="46"/>
        <v>2.0438859269849936</v>
      </c>
      <c r="J505" s="130">
        <f t="shared" si="47"/>
        <v>2.1319287274006986</v>
      </c>
    </row>
    <row r="506" spans="2:10" x14ac:dyDescent="0.25">
      <c r="B506" s="12">
        <v>41862</v>
      </c>
      <c r="C506" s="18">
        <v>2.797552</v>
      </c>
      <c r="D506">
        <v>1304.5</v>
      </c>
      <c r="E506" s="126">
        <f t="shared" si="42"/>
        <v>-3.1846886878905356E-2</v>
      </c>
      <c r="F506" s="126">
        <f t="shared" si="43"/>
        <v>-3.3616013446405857E-3</v>
      </c>
      <c r="G506" s="130">
        <f t="shared" si="44"/>
        <v>0.69879332073242328</v>
      </c>
      <c r="H506" s="130">
        <f t="shared" si="45"/>
        <v>0.69781776217544489</v>
      </c>
      <c r="I506" s="18">
        <f t="shared" si="46"/>
        <v>2.1626356940231584</v>
      </c>
      <c r="J506" s="130">
        <f t="shared" si="47"/>
        <v>2.1443315024825904</v>
      </c>
    </row>
    <row r="507" spans="2:10" x14ac:dyDescent="0.25">
      <c r="B507" s="12">
        <v>41855</v>
      </c>
      <c r="C507" s="18">
        <v>2.8895759999999999</v>
      </c>
      <c r="D507">
        <v>1308.9000000000001</v>
      </c>
      <c r="E507" s="126">
        <f t="shared" si="42"/>
        <v>2.2801194552235726E-2</v>
      </c>
      <c r="F507" s="126">
        <f t="shared" si="43"/>
        <v>1.1827458256029821E-2</v>
      </c>
      <c r="G507" s="130">
        <f t="shared" si="44"/>
        <v>0.69321056801813097</v>
      </c>
      <c r="H507" s="130">
        <f t="shared" si="45"/>
        <v>0.69254974842853456</v>
      </c>
      <c r="I507" s="18">
        <f t="shared" si="46"/>
        <v>2.1663970800374845</v>
      </c>
      <c r="J507" s="130">
        <f t="shared" si="47"/>
        <v>2.1451364135689959</v>
      </c>
    </row>
    <row r="508" spans="2:10" x14ac:dyDescent="0.25">
      <c r="B508" s="12">
        <v>41848</v>
      </c>
      <c r="C508" s="18">
        <v>2.8251590000000002</v>
      </c>
      <c r="D508">
        <v>1293.5999999999999</v>
      </c>
      <c r="E508" s="126">
        <f t="shared" si="42"/>
        <v>-4.3613832661812957E-2</v>
      </c>
      <c r="F508" s="126">
        <f t="shared" si="43"/>
        <v>-7.2903077277262085E-3</v>
      </c>
      <c r="G508" s="130">
        <f t="shared" si="44"/>
        <v>0.69453505655970382</v>
      </c>
      <c r="H508" s="130">
        <f t="shared" si="45"/>
        <v>0.68547020074978604</v>
      </c>
      <c r="I508" s="18">
        <f t="shared" si="46"/>
        <v>2.3955634460046822</v>
      </c>
      <c r="J508" s="130">
        <f t="shared" si="47"/>
        <v>2.1781255329039992</v>
      </c>
    </row>
    <row r="509" spans="2:10" x14ac:dyDescent="0.25">
      <c r="B509" s="12">
        <v>41841</v>
      </c>
      <c r="C509" s="18">
        <v>2.9539939999999998</v>
      </c>
      <c r="D509">
        <v>1303.0999999999999</v>
      </c>
      <c r="E509" s="126">
        <f t="shared" si="42"/>
        <v>-2.1341361398431236E-2</v>
      </c>
      <c r="F509" s="126">
        <f t="shared" si="43"/>
        <v>-4.6593339443936621E-3</v>
      </c>
      <c r="G509" s="130">
        <f t="shared" si="44"/>
        <v>0.68778660025886829</v>
      </c>
      <c r="H509" s="130">
        <f t="shared" si="45"/>
        <v>0.69144352940073084</v>
      </c>
      <c r="I509" s="18">
        <f t="shared" si="46"/>
        <v>2.3425352052584918</v>
      </c>
      <c r="J509" s="130">
        <f t="shared" si="47"/>
        <v>2.1951659175556624</v>
      </c>
    </row>
    <row r="510" spans="2:10" x14ac:dyDescent="0.25">
      <c r="B510" s="12">
        <v>41834</v>
      </c>
      <c r="C510" s="18">
        <v>3.018411</v>
      </c>
      <c r="D510">
        <v>1309.2</v>
      </c>
      <c r="E510" s="126">
        <f t="shared" si="42"/>
        <v>6.1349877300245215E-3</v>
      </c>
      <c r="F510" s="126">
        <f t="shared" si="43"/>
        <v>-2.0792819745699243E-2</v>
      </c>
      <c r="G510" s="130">
        <f t="shared" si="44"/>
        <v>0.66056372097670568</v>
      </c>
      <c r="H510" s="130">
        <f t="shared" si="45"/>
        <v>0.69310576540656865</v>
      </c>
      <c r="I510" s="18">
        <f t="shared" si="46"/>
        <v>2.4297640676420946</v>
      </c>
      <c r="J510" s="130">
        <f t="shared" si="47"/>
        <v>2.2039401817442701</v>
      </c>
    </row>
    <row r="511" spans="2:10" x14ac:dyDescent="0.25">
      <c r="B511" s="12">
        <v>41827</v>
      </c>
      <c r="C511" s="18">
        <v>3.000006</v>
      </c>
      <c r="D511">
        <v>1337</v>
      </c>
      <c r="E511" s="126">
        <f t="shared" si="42"/>
        <v>6.5359307688292123E-2</v>
      </c>
      <c r="F511" s="126">
        <f t="shared" si="43"/>
        <v>1.2571947894577384E-2</v>
      </c>
      <c r="G511" s="130">
        <f t="shared" si="44"/>
        <v>0.72614018157991078</v>
      </c>
      <c r="H511" s="130">
        <f t="shared" si="45"/>
        <v>0.64866559661331202</v>
      </c>
      <c r="I511" s="18">
        <f t="shared" si="46"/>
        <v>2.756681771838688</v>
      </c>
      <c r="J511" s="130">
        <f t="shared" si="47"/>
        <v>1.9752919311267771</v>
      </c>
    </row>
    <row r="512" spans="2:10" x14ac:dyDescent="0.25">
      <c r="B512" s="12">
        <v>41820</v>
      </c>
      <c r="C512" s="18">
        <v>2.815957</v>
      </c>
      <c r="D512">
        <v>1320.4</v>
      </c>
      <c r="E512" s="126">
        <f t="shared" si="42"/>
        <v>4.7945348220140405E-2</v>
      </c>
      <c r="F512" s="126">
        <f t="shared" si="43"/>
        <v>1.0614101592116842E-3</v>
      </c>
      <c r="G512" s="130">
        <f t="shared" si="44"/>
        <v>0.71996844692797712</v>
      </c>
      <c r="H512" s="130">
        <f t="shared" si="45"/>
        <v>0.64885649229122455</v>
      </c>
      <c r="I512" s="18">
        <f t="shared" si="46"/>
        <v>2.6518018990756853</v>
      </c>
      <c r="J512" s="130">
        <f t="shared" si="47"/>
        <v>1.9738787388776722</v>
      </c>
    </row>
    <row r="513" spans="2:10" x14ac:dyDescent="0.25">
      <c r="B513" s="12">
        <v>41813</v>
      </c>
      <c r="C513" s="18">
        <v>2.687122</v>
      </c>
      <c r="D513">
        <v>1319</v>
      </c>
      <c r="E513" s="126">
        <f t="shared" si="42"/>
        <v>3.436249029097338E-3</v>
      </c>
      <c r="F513" s="126">
        <f t="shared" si="43"/>
        <v>2.1273362710834132E-3</v>
      </c>
      <c r="G513" s="130">
        <f t="shared" si="44"/>
        <v>0.71719341903264711</v>
      </c>
      <c r="H513" s="130">
        <f t="shared" si="45"/>
        <v>0.55965152063770396</v>
      </c>
      <c r="I513" s="18">
        <f t="shared" si="46"/>
        <v>2.5800507605286964</v>
      </c>
      <c r="J513" s="130">
        <f t="shared" si="47"/>
        <v>1.6296476587495656</v>
      </c>
    </row>
    <row r="514" spans="2:10" x14ac:dyDescent="0.25">
      <c r="B514" s="12">
        <v>41806</v>
      </c>
      <c r="C514" s="18">
        <v>2.6779199999999999</v>
      </c>
      <c r="D514">
        <v>1316.2</v>
      </c>
      <c r="E514" s="126">
        <f t="shared" si="42"/>
        <v>1.0416886766539069E-2</v>
      </c>
      <c r="F514" s="126">
        <f t="shared" si="43"/>
        <v>3.33673549501452E-2</v>
      </c>
      <c r="G514" s="130">
        <f t="shared" si="44"/>
        <v>0.71683281841269764</v>
      </c>
      <c r="H514" s="130">
        <f t="shared" si="45"/>
        <v>0.56967480002968351</v>
      </c>
      <c r="I514" s="18">
        <f t="shared" si="46"/>
        <v>2.3155375022063418</v>
      </c>
      <c r="J514" s="130">
        <f t="shared" si="47"/>
        <v>1.5559284756517358</v>
      </c>
    </row>
    <row r="515" spans="2:10" x14ac:dyDescent="0.25">
      <c r="B515" s="12">
        <v>41799</v>
      </c>
      <c r="C515" s="18">
        <v>2.650312</v>
      </c>
      <c r="D515">
        <v>1273.7</v>
      </c>
      <c r="E515" s="126">
        <f t="shared" ref="E515:E578" si="48">C515/C516-1</f>
        <v>8.6792514726355297E-2</v>
      </c>
      <c r="F515" s="126">
        <f t="shared" ref="F515:F578" si="49">D515/D516-1</f>
        <v>1.7251018289274223E-2</v>
      </c>
      <c r="G515" s="130">
        <f t="shared" ref="G515:G578" si="50">CORREL(F515:F527,E515:E527)</f>
        <v>0.82410714817086184</v>
      </c>
      <c r="H515" s="130">
        <f t="shared" ref="H515:H578" si="51">CORREL(F515:F567,E515:E567)</f>
        <v>0.56834091277684051</v>
      </c>
      <c r="I515" s="18">
        <f t="shared" ref="I515:I578" si="52">SLOPE(E515:E527,F515:F527)</f>
        <v>3.076644824446694</v>
      </c>
      <c r="J515" s="130">
        <f t="shared" ref="J515:J578" si="53">SLOPE(E515:E567,F515:F567)</f>
        <v>1.5894173138271579</v>
      </c>
    </row>
    <row r="516" spans="2:10" x14ac:dyDescent="0.25">
      <c r="B516" s="12">
        <v>41792</v>
      </c>
      <c r="C516" s="18">
        <v>2.4386549999999998</v>
      </c>
      <c r="D516">
        <v>1252.0999999999999</v>
      </c>
      <c r="E516" s="126">
        <f t="shared" si="48"/>
        <v>0</v>
      </c>
      <c r="F516" s="126">
        <f t="shared" si="49"/>
        <v>5.2183686576749988E-3</v>
      </c>
      <c r="G516" s="130">
        <f t="shared" si="50"/>
        <v>0.85544074417440141</v>
      </c>
      <c r="H516" s="130">
        <f t="shared" si="51"/>
        <v>0.56233394931425174</v>
      </c>
      <c r="I516" s="18">
        <f t="shared" si="52"/>
        <v>3.2071173125580841</v>
      </c>
      <c r="J516" s="130">
        <f t="shared" si="53"/>
        <v>1.5551254243839165</v>
      </c>
    </row>
    <row r="517" spans="2:10" x14ac:dyDescent="0.25">
      <c r="B517" s="12">
        <v>41785</v>
      </c>
      <c r="C517" s="18">
        <v>2.4386549999999998</v>
      </c>
      <c r="D517">
        <v>1245.5999999999999</v>
      </c>
      <c r="E517" s="126">
        <f t="shared" si="48"/>
        <v>-0.1166668236292997</v>
      </c>
      <c r="F517" s="126">
        <f t="shared" si="49"/>
        <v>-3.5614741406008066E-2</v>
      </c>
      <c r="G517" s="130">
        <f t="shared" si="50"/>
        <v>0.86014843220723081</v>
      </c>
      <c r="H517" s="130">
        <f t="shared" si="51"/>
        <v>0.55236741038726278</v>
      </c>
      <c r="I517" s="18">
        <f t="shared" si="52"/>
        <v>3.194139224110796</v>
      </c>
      <c r="J517" s="130">
        <f t="shared" si="53"/>
        <v>1.5780960641606636</v>
      </c>
    </row>
    <row r="518" spans="2:10" x14ac:dyDescent="0.25">
      <c r="B518" s="12">
        <v>41778</v>
      </c>
      <c r="C518" s="18">
        <v>2.760742</v>
      </c>
      <c r="D518">
        <v>1291.5999999999999</v>
      </c>
      <c r="E518" s="126">
        <f t="shared" si="48"/>
        <v>-4.4585780059081315E-2</v>
      </c>
      <c r="F518" s="126">
        <f t="shared" si="49"/>
        <v>-1.3144668677027571E-3</v>
      </c>
      <c r="G518" s="130">
        <f t="shared" si="50"/>
        <v>0.81990584591861282</v>
      </c>
      <c r="H518" s="130">
        <f t="shared" si="51"/>
        <v>0.52876991813683116</v>
      </c>
      <c r="I518" s="18">
        <f t="shared" si="52"/>
        <v>3.1594754566835044</v>
      </c>
      <c r="J518" s="130">
        <f t="shared" si="53"/>
        <v>1.493939169095962</v>
      </c>
    </row>
    <row r="519" spans="2:10" x14ac:dyDescent="0.25">
      <c r="B519" s="12">
        <v>41771</v>
      </c>
      <c r="C519" s="18">
        <v>2.8895759999999999</v>
      </c>
      <c r="D519">
        <v>1293.3</v>
      </c>
      <c r="E519" s="126">
        <f t="shared" si="48"/>
        <v>4.3189320794932984E-2</v>
      </c>
      <c r="F519" s="126">
        <f t="shared" si="49"/>
        <v>4.6609182008856553E-3</v>
      </c>
      <c r="G519" s="130">
        <f t="shared" si="50"/>
        <v>0.82600383819260159</v>
      </c>
      <c r="H519" s="130">
        <f t="shared" si="51"/>
        <v>0.57155605156107081</v>
      </c>
      <c r="I519" s="18">
        <f t="shared" si="52"/>
        <v>3.2211786556460003</v>
      </c>
      <c r="J519" s="130">
        <f t="shared" si="53"/>
        <v>1.6523170553442292</v>
      </c>
    </row>
    <row r="520" spans="2:10" x14ac:dyDescent="0.25">
      <c r="B520" s="12">
        <v>41764</v>
      </c>
      <c r="C520" s="18">
        <v>2.7699440000000002</v>
      </c>
      <c r="D520">
        <v>1287.3</v>
      </c>
      <c r="E520" s="126">
        <f t="shared" si="48"/>
        <v>-9.0634694005519822E-2</v>
      </c>
      <c r="F520" s="126">
        <f t="shared" si="49"/>
        <v>-1.1745739290649482E-2</v>
      </c>
      <c r="G520" s="130">
        <f t="shared" si="50"/>
        <v>0.88631011687453642</v>
      </c>
      <c r="H520" s="130">
        <f t="shared" si="51"/>
        <v>0.55057696840350356</v>
      </c>
      <c r="I520" s="18">
        <f t="shared" si="52"/>
        <v>3.4617408778726539</v>
      </c>
      <c r="J520" s="130">
        <f t="shared" si="53"/>
        <v>1.594893321268819</v>
      </c>
    </row>
    <row r="521" spans="2:10" x14ac:dyDescent="0.25">
      <c r="B521" s="12">
        <v>41757</v>
      </c>
      <c r="C521" s="18">
        <v>3.0460189999999998</v>
      </c>
      <c r="D521">
        <v>1302.5999999999999</v>
      </c>
      <c r="E521" s="126">
        <f t="shared" si="48"/>
        <v>-8.9818995544675984E-3</v>
      </c>
      <c r="F521" s="126">
        <f t="shared" si="49"/>
        <v>1.4607519028213556E-3</v>
      </c>
      <c r="G521" s="130">
        <f t="shared" si="50"/>
        <v>0.78582872014267702</v>
      </c>
      <c r="H521" s="130">
        <f t="shared" si="51"/>
        <v>0.53586002142421185</v>
      </c>
      <c r="I521" s="18">
        <f t="shared" si="52"/>
        <v>2.969546563068282</v>
      </c>
      <c r="J521" s="130">
        <f t="shared" si="53"/>
        <v>1.5489793137502033</v>
      </c>
    </row>
    <row r="522" spans="2:10" x14ac:dyDescent="0.25">
      <c r="B522" s="12">
        <v>41750</v>
      </c>
      <c r="C522" s="18">
        <v>3.073626</v>
      </c>
      <c r="D522">
        <v>1300.7</v>
      </c>
      <c r="E522" s="126">
        <f t="shared" si="48"/>
        <v>8.7947970362022065E-2</v>
      </c>
      <c r="F522" s="126">
        <f t="shared" si="49"/>
        <v>5.6440389670635582E-3</v>
      </c>
      <c r="G522" s="130">
        <f t="shared" si="50"/>
        <v>0.78229890117184653</v>
      </c>
      <c r="H522" s="130">
        <f t="shared" si="51"/>
        <v>0.50623283746507142</v>
      </c>
      <c r="I522" s="18">
        <f t="shared" si="52"/>
        <v>2.8459588902705812</v>
      </c>
      <c r="J522" s="130">
        <f t="shared" si="53"/>
        <v>1.4280468173635752</v>
      </c>
    </row>
    <row r="523" spans="2:10" x14ac:dyDescent="0.25">
      <c r="B523" s="12">
        <v>41743</v>
      </c>
      <c r="C523" s="18">
        <v>2.8251590000000002</v>
      </c>
      <c r="D523">
        <v>1293.4000000000001</v>
      </c>
      <c r="E523" s="126">
        <f t="shared" si="48"/>
        <v>-4.0625280155610288E-2</v>
      </c>
      <c r="F523" s="126">
        <f t="shared" si="49"/>
        <v>-1.9185561537878204E-2</v>
      </c>
      <c r="G523" s="130">
        <f t="shared" si="50"/>
        <v>0.80359059126304955</v>
      </c>
      <c r="H523" s="130">
        <f t="shared" si="51"/>
        <v>0.53376634091491815</v>
      </c>
      <c r="I523" s="18">
        <f t="shared" si="52"/>
        <v>2.8203504839572333</v>
      </c>
      <c r="J523" s="130">
        <f t="shared" si="53"/>
        <v>1.4206570457442811</v>
      </c>
    </row>
    <row r="524" spans="2:10" x14ac:dyDescent="0.25">
      <c r="B524" s="12">
        <v>41736</v>
      </c>
      <c r="C524" s="18">
        <v>2.9447920000000001</v>
      </c>
      <c r="D524">
        <v>1318.7</v>
      </c>
      <c r="E524" s="126">
        <f t="shared" si="48"/>
        <v>3.2258154977255371E-2</v>
      </c>
      <c r="F524" s="126">
        <f t="shared" si="49"/>
        <v>1.1893799877225275E-2</v>
      </c>
      <c r="G524" s="130">
        <f t="shared" si="50"/>
        <v>0.77438969163469529</v>
      </c>
      <c r="H524" s="130">
        <f t="shared" si="51"/>
        <v>0.54621603814998299</v>
      </c>
      <c r="I524" s="18">
        <f t="shared" si="52"/>
        <v>2.8638049607423084</v>
      </c>
      <c r="J524" s="130">
        <f t="shared" si="53"/>
        <v>1.4388344176242556</v>
      </c>
    </row>
    <row r="525" spans="2:10" x14ac:dyDescent="0.25">
      <c r="B525" s="12">
        <v>41729</v>
      </c>
      <c r="C525" s="18">
        <v>2.8527670000000001</v>
      </c>
      <c r="D525">
        <v>1303.2</v>
      </c>
      <c r="E525" s="126">
        <f t="shared" si="48"/>
        <v>-3.1250084895639518E-2</v>
      </c>
      <c r="F525" s="126">
        <f t="shared" si="49"/>
        <v>7.2654196939250237E-3</v>
      </c>
      <c r="G525" s="130">
        <f t="shared" si="50"/>
        <v>0.77127599442636718</v>
      </c>
      <c r="H525" s="130">
        <f t="shared" si="51"/>
        <v>0.54485470641209655</v>
      </c>
      <c r="I525" s="18">
        <f t="shared" si="52"/>
        <v>2.8642969407847865</v>
      </c>
      <c r="J525" s="130">
        <f t="shared" si="53"/>
        <v>1.438221375489753</v>
      </c>
    </row>
    <row r="526" spans="2:10" x14ac:dyDescent="0.25">
      <c r="B526" s="12">
        <v>41722</v>
      </c>
      <c r="C526" s="18">
        <v>2.9447920000000001</v>
      </c>
      <c r="D526">
        <v>1293.8</v>
      </c>
      <c r="E526" s="126">
        <f t="shared" si="48"/>
        <v>-5.3254270462404607E-2</v>
      </c>
      <c r="F526" s="126">
        <f t="shared" si="49"/>
        <v>-3.1586826347305474E-2</v>
      </c>
      <c r="G526" s="130">
        <f t="shared" si="50"/>
        <v>0.78928985203183266</v>
      </c>
      <c r="H526" s="130">
        <f t="shared" si="51"/>
        <v>0.54733044634179051</v>
      </c>
      <c r="I526" s="18">
        <f t="shared" si="52"/>
        <v>2.8474865541959997</v>
      </c>
      <c r="J526" s="130">
        <f t="shared" si="53"/>
        <v>1.4459402825449033</v>
      </c>
    </row>
    <row r="527" spans="2:10" x14ac:dyDescent="0.25">
      <c r="B527" s="12">
        <v>41715</v>
      </c>
      <c r="C527" s="18">
        <v>3.110436</v>
      </c>
      <c r="D527">
        <v>1336</v>
      </c>
      <c r="E527" s="126">
        <f t="shared" si="48"/>
        <v>-0.10344815659037532</v>
      </c>
      <c r="F527" s="126">
        <f t="shared" si="49"/>
        <v>-3.1182015953589604E-2</v>
      </c>
      <c r="G527" s="130">
        <f t="shared" si="50"/>
        <v>0.77896423345232879</v>
      </c>
      <c r="H527" s="130">
        <f t="shared" si="51"/>
        <v>0.54032578731095227</v>
      </c>
      <c r="I527" s="18">
        <f t="shared" si="52"/>
        <v>3.1095890553601264</v>
      </c>
      <c r="J527" s="130">
        <f t="shared" si="53"/>
        <v>1.4347698425774549</v>
      </c>
    </row>
    <row r="528" spans="2:10" x14ac:dyDescent="0.25">
      <c r="B528" s="12">
        <v>41708</v>
      </c>
      <c r="C528" s="18">
        <v>3.4693320000000001</v>
      </c>
      <c r="D528">
        <v>1379</v>
      </c>
      <c r="E528" s="126">
        <f t="shared" si="48"/>
        <v>0.13213184598475936</v>
      </c>
      <c r="F528" s="126">
        <f t="shared" si="49"/>
        <v>3.056572752410136E-2</v>
      </c>
      <c r="G528" s="130">
        <f t="shared" si="50"/>
        <v>0.69517014984699554</v>
      </c>
      <c r="H528" s="130">
        <f t="shared" si="51"/>
        <v>0.53162205167897325</v>
      </c>
      <c r="I528" s="18">
        <f t="shared" si="52"/>
        <v>2.6003752135502065</v>
      </c>
      <c r="J528" s="130">
        <f t="shared" si="53"/>
        <v>1.410996716244822</v>
      </c>
    </row>
    <row r="529" spans="2:10" x14ac:dyDescent="0.25">
      <c r="B529" s="12">
        <v>41701</v>
      </c>
      <c r="C529" s="18">
        <v>3.0644239999999998</v>
      </c>
      <c r="D529">
        <v>1338.1</v>
      </c>
      <c r="E529" s="126">
        <f t="shared" si="48"/>
        <v>2.777768461384178E-2</v>
      </c>
      <c r="F529" s="126">
        <f t="shared" si="49"/>
        <v>1.2638111094293691E-2</v>
      </c>
      <c r="G529" s="130">
        <f t="shared" si="50"/>
        <v>0.62806196281957938</v>
      </c>
      <c r="H529" s="130">
        <f t="shared" si="51"/>
        <v>0.51398310111227008</v>
      </c>
      <c r="I529" s="18">
        <f t="shared" si="52"/>
        <v>2.3663763812611824</v>
      </c>
      <c r="J529" s="130">
        <f t="shared" si="53"/>
        <v>1.3364081918376967</v>
      </c>
    </row>
    <row r="530" spans="2:10" x14ac:dyDescent="0.25">
      <c r="B530" s="12">
        <v>41694</v>
      </c>
      <c r="C530" s="18">
        <v>2.9816020000000001</v>
      </c>
      <c r="D530">
        <v>1321.4</v>
      </c>
      <c r="E530" s="126">
        <f t="shared" si="48"/>
        <v>-3.857530214595295E-2</v>
      </c>
      <c r="F530" s="126">
        <f t="shared" si="49"/>
        <v>-1.8883601480473855E-3</v>
      </c>
      <c r="G530" s="130">
        <f t="shared" si="50"/>
        <v>0.68321563883443792</v>
      </c>
      <c r="H530" s="130">
        <f t="shared" si="51"/>
        <v>0.50930539776159478</v>
      </c>
      <c r="I530" s="18">
        <f t="shared" si="52"/>
        <v>2.7739926864635946</v>
      </c>
      <c r="J530" s="130">
        <f t="shared" si="53"/>
        <v>1.3275891954675005</v>
      </c>
    </row>
    <row r="531" spans="2:10" x14ac:dyDescent="0.25">
      <c r="B531" s="12">
        <v>41687</v>
      </c>
      <c r="C531" s="18">
        <v>3.1012330000000001</v>
      </c>
      <c r="D531">
        <v>1323.9</v>
      </c>
      <c r="E531" s="126">
        <f t="shared" si="48"/>
        <v>5.6426155023745039E-2</v>
      </c>
      <c r="F531" s="126">
        <f t="shared" si="49"/>
        <v>3.7149355572403397E-3</v>
      </c>
      <c r="G531" s="130">
        <f t="shared" si="50"/>
        <v>0.66279259150075098</v>
      </c>
      <c r="H531" s="130">
        <f t="shared" si="51"/>
        <v>0.51445172628332192</v>
      </c>
      <c r="I531" s="18">
        <f t="shared" si="52"/>
        <v>2.7098101247429609</v>
      </c>
      <c r="J531" s="130">
        <f t="shared" si="53"/>
        <v>1.3374656488707661</v>
      </c>
    </row>
    <row r="532" spans="2:10" x14ac:dyDescent="0.25">
      <c r="B532" s="12">
        <v>41680</v>
      </c>
      <c r="C532" s="18">
        <v>2.9355889999999998</v>
      </c>
      <c r="D532">
        <v>1319</v>
      </c>
      <c r="E532" s="126">
        <f t="shared" si="48"/>
        <v>0.18148138906284439</v>
      </c>
      <c r="F532" s="126">
        <f t="shared" si="49"/>
        <v>4.4090873110108397E-2</v>
      </c>
      <c r="G532" s="130">
        <f t="shared" si="50"/>
        <v>0.68168125803591906</v>
      </c>
      <c r="H532" s="130">
        <f t="shared" si="51"/>
        <v>0.51662327879217118</v>
      </c>
      <c r="I532" s="18">
        <f t="shared" si="52"/>
        <v>2.4142749547312095</v>
      </c>
      <c r="J532" s="130">
        <f t="shared" si="53"/>
        <v>1.3194190774337786</v>
      </c>
    </row>
    <row r="533" spans="2:10" x14ac:dyDescent="0.25">
      <c r="B533" s="12">
        <v>41673</v>
      </c>
      <c r="C533" s="18">
        <v>2.4846680000000001</v>
      </c>
      <c r="D533">
        <v>1263.3</v>
      </c>
      <c r="E533" s="126">
        <f t="shared" si="48"/>
        <v>-6.2499811342966338E-2</v>
      </c>
      <c r="F533" s="126">
        <f t="shared" si="49"/>
        <v>1.8708168696072836E-2</v>
      </c>
      <c r="G533" s="130">
        <f t="shared" si="50"/>
        <v>0.42704830669599175</v>
      </c>
      <c r="H533" s="130">
        <f t="shared" si="51"/>
        <v>0.4671794644799806</v>
      </c>
      <c r="I533" s="18">
        <f t="shared" si="52"/>
        <v>1.3365520163797346</v>
      </c>
      <c r="J533" s="130">
        <f t="shared" si="53"/>
        <v>1.1599410063882771</v>
      </c>
    </row>
    <row r="534" spans="2:10" x14ac:dyDescent="0.25">
      <c r="B534" s="12">
        <v>41666</v>
      </c>
      <c r="C534" s="18">
        <v>2.650312</v>
      </c>
      <c r="D534">
        <v>1240.0999999999999</v>
      </c>
      <c r="E534" s="126">
        <f t="shared" si="48"/>
        <v>-2.0408585680872671E-2</v>
      </c>
      <c r="F534" s="126">
        <f t="shared" si="49"/>
        <v>-1.9296164491894086E-2</v>
      </c>
      <c r="G534" s="130">
        <f t="shared" si="50"/>
        <v>0.5216136204898596</v>
      </c>
      <c r="H534" s="130">
        <f t="shared" si="51"/>
        <v>0.47568401442390906</v>
      </c>
      <c r="I534" s="18">
        <f t="shared" si="52"/>
        <v>1.5978579820041778</v>
      </c>
      <c r="J534" s="130">
        <f t="shared" si="53"/>
        <v>1.186652776536268</v>
      </c>
    </row>
    <row r="535" spans="2:10" x14ac:dyDescent="0.25">
      <c r="B535" s="12">
        <v>41659</v>
      </c>
      <c r="C535" s="18">
        <v>2.7055280000000002</v>
      </c>
      <c r="D535">
        <v>1264.5</v>
      </c>
      <c r="E535" s="126">
        <f t="shared" si="48"/>
        <v>3.8869561878432046E-2</v>
      </c>
      <c r="F535" s="126">
        <f t="shared" si="49"/>
        <v>1.0226092514180607E-2</v>
      </c>
      <c r="G535" s="130">
        <f t="shared" si="50"/>
        <v>0.61555961495548461</v>
      </c>
      <c r="H535" s="130">
        <f t="shared" si="51"/>
        <v>0.4796304856609907</v>
      </c>
      <c r="I535" s="18">
        <f t="shared" si="52"/>
        <v>2.0204877622962729</v>
      </c>
      <c r="J535" s="130">
        <f t="shared" si="53"/>
        <v>1.209931696067978</v>
      </c>
    </row>
    <row r="536" spans="2:10" x14ac:dyDescent="0.25">
      <c r="B536" s="12">
        <v>41652</v>
      </c>
      <c r="C536" s="18">
        <v>2.6042999999999998</v>
      </c>
      <c r="D536">
        <v>1251.7</v>
      </c>
      <c r="E536" s="126">
        <f t="shared" si="48"/>
        <v>8.015314508593141E-2</v>
      </c>
      <c r="F536" s="126">
        <f t="shared" si="49"/>
        <v>4.0105879521938892E-3</v>
      </c>
      <c r="G536" s="130">
        <f t="shared" si="50"/>
        <v>0.68799582414922433</v>
      </c>
      <c r="H536" s="130">
        <f t="shared" si="51"/>
        <v>0.47347670504308853</v>
      </c>
      <c r="I536" s="18">
        <f t="shared" si="52"/>
        <v>2.2339865553821143</v>
      </c>
      <c r="J536" s="130">
        <f t="shared" si="53"/>
        <v>1.1837544593860656</v>
      </c>
    </row>
    <row r="537" spans="2:10" x14ac:dyDescent="0.25">
      <c r="B537" s="12">
        <v>41645</v>
      </c>
      <c r="C537" s="18">
        <v>2.4110469999999999</v>
      </c>
      <c r="D537">
        <v>1246.7</v>
      </c>
      <c r="E537" s="126">
        <f t="shared" si="48"/>
        <v>3.8308034736616037E-3</v>
      </c>
      <c r="F537" s="126">
        <f t="shared" si="49"/>
        <v>6.702196382428971E-3</v>
      </c>
      <c r="G537" s="130">
        <f t="shared" si="50"/>
        <v>0.77523252259661157</v>
      </c>
      <c r="H537" s="130">
        <f t="shared" si="51"/>
        <v>0.4597029133700084</v>
      </c>
      <c r="I537" s="18">
        <f t="shared" si="52"/>
        <v>2.2067427257727719</v>
      </c>
      <c r="J537" s="130">
        <f t="shared" si="53"/>
        <v>1.1367168918994031</v>
      </c>
    </row>
    <row r="538" spans="2:10" x14ac:dyDescent="0.25">
      <c r="B538" s="12">
        <v>41638</v>
      </c>
      <c r="C538" s="18">
        <v>2.4018459999999999</v>
      </c>
      <c r="D538">
        <v>1238.4000000000001</v>
      </c>
      <c r="E538" s="126">
        <f t="shared" si="48"/>
        <v>3.9840749564576727E-2</v>
      </c>
      <c r="F538" s="126">
        <f t="shared" si="49"/>
        <v>1.8337307787188672E-2</v>
      </c>
      <c r="G538" s="130">
        <f t="shared" si="50"/>
        <v>0.78333177352782157</v>
      </c>
      <c r="H538" s="130">
        <f t="shared" si="51"/>
        <v>0.45816005581787261</v>
      </c>
      <c r="I538" s="18">
        <f t="shared" si="52"/>
        <v>2.144189993480111</v>
      </c>
      <c r="J538" s="130">
        <f t="shared" si="53"/>
        <v>1.1335797600256412</v>
      </c>
    </row>
    <row r="539" spans="2:10" x14ac:dyDescent="0.25">
      <c r="B539" s="12">
        <v>41631</v>
      </c>
      <c r="C539" s="18">
        <v>2.3098209999999999</v>
      </c>
      <c r="D539">
        <v>1216.0999999999999</v>
      </c>
      <c r="E539" s="126">
        <f t="shared" si="48"/>
        <v>4.5833231458565882E-2</v>
      </c>
      <c r="F539" s="126">
        <f t="shared" si="49"/>
        <v>9.1278732055430911E-3</v>
      </c>
      <c r="G539" s="130">
        <f t="shared" si="50"/>
        <v>0.77245556726076658</v>
      </c>
      <c r="H539" s="130">
        <f t="shared" si="51"/>
        <v>0.44808505123691295</v>
      </c>
      <c r="I539" s="18">
        <f t="shared" si="52"/>
        <v>2.1171410644300588</v>
      </c>
      <c r="J539" s="130">
        <f t="shared" si="53"/>
        <v>1.1170883279192274</v>
      </c>
    </row>
    <row r="540" spans="2:10" x14ac:dyDescent="0.25">
      <c r="B540" s="12">
        <v>41624</v>
      </c>
      <c r="C540" s="18">
        <v>2.2085940000000002</v>
      </c>
      <c r="D540">
        <v>1205.0999999999999</v>
      </c>
      <c r="E540" s="126">
        <f t="shared" si="48"/>
        <v>-2.4389877586791786E-2</v>
      </c>
      <c r="F540" s="126">
        <f t="shared" si="49"/>
        <v>-2.4763292061179998E-2</v>
      </c>
      <c r="G540" s="130">
        <f t="shared" si="50"/>
        <v>0.74532132995515976</v>
      </c>
      <c r="H540" s="130">
        <f t="shared" si="51"/>
        <v>0.4361119997236324</v>
      </c>
      <c r="I540" s="18">
        <f t="shared" si="52"/>
        <v>1.9563169563704885</v>
      </c>
      <c r="J540" s="130">
        <f t="shared" si="53"/>
        <v>1.0783761362583189</v>
      </c>
    </row>
    <row r="541" spans="2:10" x14ac:dyDescent="0.25">
      <c r="B541" s="12">
        <v>41617</v>
      </c>
      <c r="C541" s="18">
        <v>2.263808</v>
      </c>
      <c r="D541">
        <v>1235.7</v>
      </c>
      <c r="E541" s="126">
        <f t="shared" si="48"/>
        <v>-3.5294428480660112E-2</v>
      </c>
      <c r="F541" s="126">
        <f t="shared" si="49"/>
        <v>4.3891733723482318E-3</v>
      </c>
      <c r="G541" s="130">
        <f t="shared" si="50"/>
        <v>0.74568343138150994</v>
      </c>
      <c r="H541" s="130">
        <f t="shared" si="51"/>
        <v>0.43216614510076179</v>
      </c>
      <c r="I541" s="18">
        <f t="shared" si="52"/>
        <v>1.9236672265534163</v>
      </c>
      <c r="J541" s="130">
        <f t="shared" si="53"/>
        <v>1.0886512902513905</v>
      </c>
    </row>
    <row r="542" spans="2:10" x14ac:dyDescent="0.25">
      <c r="B542" s="12">
        <v>41610</v>
      </c>
      <c r="C542" s="18">
        <v>2.3466309999999999</v>
      </c>
      <c r="D542">
        <v>1230.3</v>
      </c>
      <c r="E542" s="126">
        <f t="shared" si="48"/>
        <v>-0.10526307762405607</v>
      </c>
      <c r="F542" s="126">
        <f t="shared" si="49"/>
        <v>-1.6232208539900816E-2</v>
      </c>
      <c r="G542" s="130">
        <f t="shared" si="50"/>
        <v>0.71586529342448302</v>
      </c>
      <c r="H542" s="130">
        <f t="shared" si="51"/>
        <v>0.43488584233528887</v>
      </c>
      <c r="I542" s="18">
        <f t="shared" si="52"/>
        <v>1.5999107118250913</v>
      </c>
      <c r="J542" s="130">
        <f t="shared" si="53"/>
        <v>1.0966956103558823</v>
      </c>
    </row>
    <row r="543" spans="2:10" x14ac:dyDescent="0.25">
      <c r="B543" s="12">
        <v>41603</v>
      </c>
      <c r="C543" s="18">
        <v>2.6227049999999998</v>
      </c>
      <c r="D543">
        <v>1250.5999999999999</v>
      </c>
      <c r="E543" s="126">
        <f t="shared" si="48"/>
        <v>-4.0404151276830502E-2</v>
      </c>
      <c r="F543" s="126">
        <f t="shared" si="49"/>
        <v>5.3054662379421469E-3</v>
      </c>
      <c r="G543" s="130">
        <f t="shared" si="50"/>
        <v>0.67323242039685649</v>
      </c>
      <c r="H543" s="130">
        <f t="shared" si="51"/>
        <v>0.43510435811094672</v>
      </c>
      <c r="I543" s="18">
        <f t="shared" si="52"/>
        <v>1.5574272534735452</v>
      </c>
      <c r="J543" s="130">
        <f t="shared" si="53"/>
        <v>1.0779701249301619</v>
      </c>
    </row>
    <row r="544" spans="2:10" x14ac:dyDescent="0.25">
      <c r="B544" s="12">
        <v>41596</v>
      </c>
      <c r="C544" s="18">
        <v>2.7331349999999999</v>
      </c>
      <c r="D544">
        <v>1244</v>
      </c>
      <c r="E544" s="126">
        <f t="shared" si="48"/>
        <v>-5.1118014535612488E-2</v>
      </c>
      <c r="F544" s="126">
        <f t="shared" si="49"/>
        <v>-3.3636293016390817E-2</v>
      </c>
      <c r="G544" s="130">
        <f t="shared" si="50"/>
        <v>0.6226087008572585</v>
      </c>
      <c r="H544" s="130">
        <f t="shared" si="51"/>
        <v>0.4508185280574214</v>
      </c>
      <c r="I544" s="18">
        <f t="shared" si="52"/>
        <v>1.5340943736586234</v>
      </c>
      <c r="J544" s="130">
        <f t="shared" si="53"/>
        <v>1.1182707926548905</v>
      </c>
    </row>
    <row r="545" spans="2:10" x14ac:dyDescent="0.25">
      <c r="B545" s="12">
        <v>41589</v>
      </c>
      <c r="C545" s="18">
        <v>2.8803740000000002</v>
      </c>
      <c r="D545">
        <v>1287.3</v>
      </c>
      <c r="E545" s="126">
        <f t="shared" si="48"/>
        <v>-4.5731678025291989E-2</v>
      </c>
      <c r="F545" s="126">
        <f t="shared" si="49"/>
        <v>2.1798365122616126E-3</v>
      </c>
      <c r="G545" s="130">
        <f t="shared" si="50"/>
        <v>0.59893159604851831</v>
      </c>
      <c r="H545" s="130">
        <f t="shared" si="51"/>
        <v>0.44456145552432047</v>
      </c>
      <c r="I545" s="18">
        <f t="shared" si="52"/>
        <v>1.4755646732325718</v>
      </c>
      <c r="J545" s="130">
        <f t="shared" si="53"/>
        <v>1.1217171492184035</v>
      </c>
    </row>
    <row r="546" spans="2:10" x14ac:dyDescent="0.25">
      <c r="B546" s="12">
        <v>41582</v>
      </c>
      <c r="C546" s="18">
        <v>3.018411</v>
      </c>
      <c r="D546">
        <v>1284.5</v>
      </c>
      <c r="E546" s="126">
        <f t="shared" si="48"/>
        <v>9.2306282859058175E-3</v>
      </c>
      <c r="F546" s="126">
        <f t="shared" si="49"/>
        <v>-2.1780519381615959E-2</v>
      </c>
      <c r="G546" s="130">
        <f t="shared" si="50"/>
        <v>0.68730895973369666</v>
      </c>
      <c r="H546" s="130">
        <f t="shared" si="51"/>
        <v>0.46495292290108997</v>
      </c>
      <c r="I546" s="18">
        <f t="shared" si="52"/>
        <v>1.6418322827351248</v>
      </c>
      <c r="J546" s="130">
        <f t="shared" si="53"/>
        <v>1.1637198759423775</v>
      </c>
    </row>
    <row r="547" spans="2:10" x14ac:dyDescent="0.25">
      <c r="B547" s="12">
        <v>41575</v>
      </c>
      <c r="C547" s="18">
        <v>2.9908039999999998</v>
      </c>
      <c r="D547">
        <v>1313.1</v>
      </c>
      <c r="E547" s="126">
        <f t="shared" si="48"/>
        <v>-0.10468319394293912</v>
      </c>
      <c r="F547" s="126">
        <f t="shared" si="49"/>
        <v>-2.9059449866903453E-2</v>
      </c>
      <c r="G547" s="130">
        <f t="shared" si="50"/>
        <v>0.69378853921170247</v>
      </c>
      <c r="H547" s="130">
        <f t="shared" si="51"/>
        <v>0.47298920974477515</v>
      </c>
      <c r="I547" s="18">
        <f t="shared" si="52"/>
        <v>1.7579657960093109</v>
      </c>
      <c r="J547" s="130">
        <f t="shared" si="53"/>
        <v>1.1836748324739235</v>
      </c>
    </row>
    <row r="548" spans="2:10" x14ac:dyDescent="0.25">
      <c r="B548" s="12">
        <v>41568</v>
      </c>
      <c r="C548" s="18">
        <v>3.3404980000000002</v>
      </c>
      <c r="D548">
        <v>1352.4</v>
      </c>
      <c r="E548" s="126">
        <f t="shared" si="48"/>
        <v>9.3373605379119873E-2</v>
      </c>
      <c r="F548" s="126">
        <f t="shared" si="49"/>
        <v>2.8910529519172279E-2</v>
      </c>
      <c r="G548" s="130">
        <f t="shared" si="50"/>
        <v>0.63750499254159454</v>
      </c>
      <c r="H548" s="130">
        <f t="shared" si="51"/>
        <v>0.46019120282840004</v>
      </c>
      <c r="I548" s="18">
        <f t="shared" si="52"/>
        <v>1.6962559179331291</v>
      </c>
      <c r="J548" s="130">
        <f t="shared" si="53"/>
        <v>1.1419335981525078</v>
      </c>
    </row>
    <row r="549" spans="2:10" x14ac:dyDescent="0.25">
      <c r="B549" s="12">
        <v>41561</v>
      </c>
      <c r="C549" s="18">
        <v>3.055221</v>
      </c>
      <c r="D549">
        <v>1314.4</v>
      </c>
      <c r="E549" s="126">
        <f t="shared" si="48"/>
        <v>8.4967206530497386E-2</v>
      </c>
      <c r="F549" s="126">
        <f t="shared" si="49"/>
        <v>3.6593059936908645E-2</v>
      </c>
      <c r="G549" s="130">
        <f t="shared" si="50"/>
        <v>0.62185331026153545</v>
      </c>
      <c r="H549" s="130">
        <f t="shared" si="51"/>
        <v>0.43323281191526242</v>
      </c>
      <c r="I549" s="18">
        <f t="shared" si="52"/>
        <v>1.640339695966313</v>
      </c>
      <c r="J549" s="130">
        <f t="shared" si="53"/>
        <v>1.0624277141357013</v>
      </c>
    </row>
    <row r="550" spans="2:10" x14ac:dyDescent="0.25">
      <c r="B550" s="12">
        <v>41554</v>
      </c>
      <c r="C550" s="18">
        <v>2.815957</v>
      </c>
      <c r="D550">
        <v>1268</v>
      </c>
      <c r="E550" s="126">
        <f t="shared" si="48"/>
        <v>-6.1349543967578746E-2</v>
      </c>
      <c r="F550" s="126">
        <f t="shared" si="49"/>
        <v>-3.1839352523478692E-2</v>
      </c>
      <c r="G550" s="130">
        <f t="shared" si="50"/>
        <v>0.57284644568115461</v>
      </c>
      <c r="H550" s="130">
        <f t="shared" si="51"/>
        <v>0.40123216840764236</v>
      </c>
      <c r="I550" s="18">
        <f t="shared" si="52"/>
        <v>1.5476863169845829</v>
      </c>
      <c r="J550" s="130">
        <f t="shared" si="53"/>
        <v>0.98889506047435616</v>
      </c>
    </row>
    <row r="551" spans="2:10" x14ac:dyDescent="0.25">
      <c r="B551" s="12">
        <v>41547</v>
      </c>
      <c r="C551" s="18">
        <v>3.000006</v>
      </c>
      <c r="D551">
        <v>1309.7</v>
      </c>
      <c r="E551" s="126">
        <f t="shared" si="48"/>
        <v>-5.2325730157872785E-2</v>
      </c>
      <c r="F551" s="126">
        <f t="shared" si="49"/>
        <v>-2.1443514644351458E-2</v>
      </c>
      <c r="G551" s="130">
        <f t="shared" si="50"/>
        <v>0.42477508886944843</v>
      </c>
      <c r="H551" s="130">
        <f t="shared" si="51"/>
        <v>0.38436709276538483</v>
      </c>
      <c r="I551" s="18">
        <f t="shared" si="52"/>
        <v>1.0377912494263029</v>
      </c>
      <c r="J551" s="130">
        <f t="shared" si="53"/>
        <v>0.95640492237186259</v>
      </c>
    </row>
    <row r="552" spans="2:10" x14ac:dyDescent="0.25">
      <c r="B552" s="12">
        <v>41540</v>
      </c>
      <c r="C552" s="18">
        <v>3.165651</v>
      </c>
      <c r="D552">
        <v>1338.4</v>
      </c>
      <c r="E552" s="126">
        <f t="shared" si="48"/>
        <v>-3.6414518931854656E-2</v>
      </c>
      <c r="F552" s="126">
        <f t="shared" si="49"/>
        <v>4.4277673545967122E-3</v>
      </c>
      <c r="G552" s="130">
        <f t="shared" si="50"/>
        <v>0.41467268526492734</v>
      </c>
      <c r="H552" s="130">
        <f t="shared" si="51"/>
        <v>0.37225198726235376</v>
      </c>
      <c r="I552" s="18">
        <f t="shared" si="52"/>
        <v>1.0544142894783508</v>
      </c>
      <c r="J552" s="130">
        <f t="shared" si="53"/>
        <v>0.94021103704124609</v>
      </c>
    </row>
    <row r="553" spans="2:10" x14ac:dyDescent="0.25">
      <c r="B553" s="12">
        <v>41533</v>
      </c>
      <c r="C553" s="18">
        <v>3.2852830000000002</v>
      </c>
      <c r="D553">
        <v>1332.5</v>
      </c>
      <c r="E553" s="126">
        <f t="shared" si="48"/>
        <v>-2.1917870209410606E-2</v>
      </c>
      <c r="F553" s="126">
        <f t="shared" si="49"/>
        <v>1.8419443595230733E-2</v>
      </c>
      <c r="G553" s="130">
        <f t="shared" si="50"/>
        <v>0.17008011297860806</v>
      </c>
      <c r="H553" s="130">
        <f t="shared" si="51"/>
        <v>0.3775124451266087</v>
      </c>
      <c r="I553" s="18">
        <f t="shared" si="52"/>
        <v>0.38548299286305027</v>
      </c>
      <c r="J553" s="130">
        <f t="shared" si="53"/>
        <v>0.95744048182813457</v>
      </c>
    </row>
    <row r="554" spans="2:10" x14ac:dyDescent="0.25">
      <c r="B554" s="12">
        <v>41526</v>
      </c>
      <c r="C554" s="18">
        <v>3.3589030000000002</v>
      </c>
      <c r="D554">
        <v>1308.4000000000001</v>
      </c>
      <c r="E554" s="126">
        <f t="shared" si="48"/>
        <v>-6.1696559715422428E-2</v>
      </c>
      <c r="F554" s="126">
        <f t="shared" si="49"/>
        <v>-5.6464988822384043E-2</v>
      </c>
      <c r="G554" s="130">
        <f t="shared" si="50"/>
        <v>0.31471907493449763</v>
      </c>
      <c r="H554" s="130">
        <f t="shared" si="51"/>
        <v>0.38481054407312715</v>
      </c>
      <c r="I554" s="18">
        <f t="shared" si="52"/>
        <v>0.6402681365450027</v>
      </c>
      <c r="J554" s="130">
        <f t="shared" si="53"/>
        <v>0.97673044073987392</v>
      </c>
    </row>
    <row r="555" spans="2:10" x14ac:dyDescent="0.25">
      <c r="B555" s="12">
        <v>41519</v>
      </c>
      <c r="C555" s="18">
        <v>3.5797620000000001</v>
      </c>
      <c r="D555">
        <v>1386.7</v>
      </c>
      <c r="E555" s="126">
        <f t="shared" si="48"/>
        <v>7.4585709161152147E-2</v>
      </c>
      <c r="F555" s="126">
        <f t="shared" si="49"/>
        <v>-6.7330420456986895E-3</v>
      </c>
      <c r="G555" s="130">
        <f t="shared" si="50"/>
        <v>0.22906246799944172</v>
      </c>
      <c r="H555" s="130">
        <f t="shared" si="51"/>
        <v>0.39047431025515111</v>
      </c>
      <c r="I555" s="18">
        <f t="shared" si="52"/>
        <v>0.51481869230743926</v>
      </c>
      <c r="J555" s="130">
        <f t="shared" si="53"/>
        <v>1.0185874170890039</v>
      </c>
    </row>
    <row r="556" spans="2:10" x14ac:dyDescent="0.25">
      <c r="B556" s="12">
        <v>41512</v>
      </c>
      <c r="C556" s="18">
        <v>3.3312949999999999</v>
      </c>
      <c r="D556">
        <v>1396.1</v>
      </c>
      <c r="E556" s="126">
        <f t="shared" si="48"/>
        <v>-9.7256999093814134E-2</v>
      </c>
      <c r="F556" s="126">
        <f t="shared" si="49"/>
        <v>2.8659454037383014E-4</v>
      </c>
      <c r="G556" s="130">
        <f t="shared" si="50"/>
        <v>0.26510771211754952</v>
      </c>
      <c r="H556" s="130">
        <f t="shared" si="51"/>
        <v>0.37584645563080177</v>
      </c>
      <c r="I556" s="18">
        <f t="shared" si="52"/>
        <v>0.56929257034278469</v>
      </c>
      <c r="J556" s="130">
        <f t="shared" si="53"/>
        <v>0.98554757287181594</v>
      </c>
    </row>
    <row r="557" spans="2:10" x14ac:dyDescent="0.25">
      <c r="B557" s="12">
        <v>41505</v>
      </c>
      <c r="C557" s="18">
        <v>3.6901920000000001</v>
      </c>
      <c r="D557">
        <v>1395.7</v>
      </c>
      <c r="E557" s="126">
        <f t="shared" si="48"/>
        <v>-1.47420560702749E-2</v>
      </c>
      <c r="F557" s="126">
        <f t="shared" si="49"/>
        <v>1.7496537143690372E-2</v>
      </c>
      <c r="G557" s="130">
        <f t="shared" si="50"/>
        <v>0.26496799080897349</v>
      </c>
      <c r="H557" s="130">
        <f t="shared" si="51"/>
        <v>0.3959568732483682</v>
      </c>
      <c r="I557" s="18">
        <f t="shared" si="52"/>
        <v>0.59495231704051688</v>
      </c>
      <c r="J557" s="130">
        <f t="shared" si="53"/>
        <v>1.0093837277040243</v>
      </c>
    </row>
    <row r="558" spans="2:10" x14ac:dyDescent="0.25">
      <c r="B558" s="12">
        <v>41498</v>
      </c>
      <c r="C558" s="18">
        <v>3.7454070000000002</v>
      </c>
      <c r="D558">
        <v>1371.7</v>
      </c>
      <c r="E558" s="126">
        <f t="shared" si="48"/>
        <v>9.1152775961006016E-2</v>
      </c>
      <c r="F558" s="126">
        <f t="shared" si="49"/>
        <v>4.47863508264148E-2</v>
      </c>
      <c r="G558" s="130">
        <f t="shared" si="50"/>
        <v>0.26891754715248306</v>
      </c>
      <c r="H558" s="130">
        <f t="shared" si="51"/>
        <v>0.39351277866945267</v>
      </c>
      <c r="I558" s="18">
        <f t="shared" si="52"/>
        <v>0.60407324245632821</v>
      </c>
      <c r="J558" s="130">
        <f t="shared" si="53"/>
        <v>1.0206763489299042</v>
      </c>
    </row>
    <row r="559" spans="2:10" x14ac:dyDescent="0.25">
      <c r="B559" s="12">
        <v>41491</v>
      </c>
      <c r="C559" s="18">
        <v>3.4325230000000002</v>
      </c>
      <c r="D559">
        <v>1312.9</v>
      </c>
      <c r="E559" s="126">
        <f t="shared" si="48"/>
        <v>6.5714314100617788E-2</v>
      </c>
      <c r="F559" s="126">
        <f t="shared" si="49"/>
        <v>1.7549214100414101E-3</v>
      </c>
      <c r="G559" s="130">
        <f t="shared" si="50"/>
        <v>0.35081064144248769</v>
      </c>
      <c r="H559" s="130">
        <f t="shared" si="51"/>
        <v>0.36087084890840487</v>
      </c>
      <c r="I559" s="18">
        <f t="shared" si="52"/>
        <v>0.92350075776214369</v>
      </c>
      <c r="J559" s="130">
        <f t="shared" si="53"/>
        <v>0.94878125670095137</v>
      </c>
    </row>
    <row r="560" spans="2:10" x14ac:dyDescent="0.25">
      <c r="B560" s="12">
        <v>41484</v>
      </c>
      <c r="C560" s="18">
        <v>3.220866</v>
      </c>
      <c r="D560">
        <v>1310.5999999999999</v>
      </c>
      <c r="E560" s="126">
        <f t="shared" si="48"/>
        <v>-0.10941466117638476</v>
      </c>
      <c r="F560" s="126">
        <f t="shared" si="49"/>
        <v>-8.3982749489295294E-3</v>
      </c>
      <c r="G560" s="130">
        <f t="shared" si="50"/>
        <v>0.3027123027227609</v>
      </c>
      <c r="H560" s="130">
        <f t="shared" si="51"/>
        <v>0.36162886078223855</v>
      </c>
      <c r="I560" s="18">
        <f t="shared" si="52"/>
        <v>0.79780491186636238</v>
      </c>
      <c r="J560" s="130">
        <f t="shared" si="53"/>
        <v>0.9363768925207</v>
      </c>
    </row>
    <row r="561" spans="2:10" x14ac:dyDescent="0.25">
      <c r="B561" s="12">
        <v>41477</v>
      </c>
      <c r="C561" s="18">
        <v>3.6165720000000001</v>
      </c>
      <c r="D561">
        <v>1321.7</v>
      </c>
      <c r="E561" s="126">
        <f t="shared" si="48"/>
        <v>7.3770562378548288E-2</v>
      </c>
      <c r="F561" s="126">
        <f t="shared" si="49"/>
        <v>2.1959328848681681E-2</v>
      </c>
      <c r="G561" s="130">
        <f t="shared" si="50"/>
        <v>0.27487172632370444</v>
      </c>
      <c r="H561" s="130">
        <f t="shared" si="51"/>
        <v>0.38553195844734806</v>
      </c>
      <c r="I561" s="18">
        <f t="shared" si="52"/>
        <v>0.70123695435714206</v>
      </c>
      <c r="J561" s="130">
        <f t="shared" si="53"/>
        <v>1.0082068831768607</v>
      </c>
    </row>
    <row r="562" spans="2:10" x14ac:dyDescent="0.25">
      <c r="B562" s="12">
        <v>41470</v>
      </c>
      <c r="C562" s="18">
        <v>3.3681049999999999</v>
      </c>
      <c r="D562">
        <v>1293.3</v>
      </c>
      <c r="E562" s="126">
        <f t="shared" si="48"/>
        <v>4.8710590121068043E-2</v>
      </c>
      <c r="F562" s="126">
        <f t="shared" si="49"/>
        <v>1.2130223822194308E-2</v>
      </c>
      <c r="G562" s="130">
        <f t="shared" si="50"/>
        <v>0.16977274656049826</v>
      </c>
      <c r="H562" s="130">
        <f t="shared" si="51"/>
        <v>0.3693177229229006</v>
      </c>
      <c r="I562" s="18">
        <f t="shared" si="52"/>
        <v>0.39425575894146758</v>
      </c>
      <c r="J562" s="130">
        <f t="shared" si="53"/>
        <v>0.95833647900234786</v>
      </c>
    </row>
    <row r="563" spans="2:10" x14ac:dyDescent="0.25">
      <c r="B563" s="12">
        <v>41463</v>
      </c>
      <c r="C563" s="18">
        <v>3.2116630000000002</v>
      </c>
      <c r="D563">
        <v>1277.8</v>
      </c>
      <c r="E563" s="126">
        <f t="shared" si="48"/>
        <v>-2.2409028385073637E-2</v>
      </c>
      <c r="F563" s="126">
        <f t="shared" si="49"/>
        <v>5.3508121032236566E-2</v>
      </c>
      <c r="G563" s="130">
        <f t="shared" si="50"/>
        <v>0.24548514394144258</v>
      </c>
      <c r="H563" s="130">
        <f t="shared" si="51"/>
        <v>0.36419426535407368</v>
      </c>
      <c r="I563" s="18">
        <f t="shared" si="52"/>
        <v>0.52023243962516197</v>
      </c>
      <c r="J563" s="130">
        <f t="shared" si="53"/>
        <v>0.93882637551330594</v>
      </c>
    </row>
    <row r="564" spans="2:10" x14ac:dyDescent="0.25">
      <c r="B564" s="12">
        <v>41456</v>
      </c>
      <c r="C564" s="18">
        <v>3.2852830000000002</v>
      </c>
      <c r="D564">
        <v>1212.9000000000001</v>
      </c>
      <c r="E564" s="126">
        <f t="shared" si="48"/>
        <v>-6.299202941580806E-2</v>
      </c>
      <c r="F564" s="126">
        <f t="shared" si="49"/>
        <v>-8.9066840987088725E-3</v>
      </c>
      <c r="G564" s="130">
        <f t="shared" si="50"/>
        <v>0.29928263112562759</v>
      </c>
      <c r="H564" s="130">
        <f t="shared" si="51"/>
        <v>0.39149705683134939</v>
      </c>
      <c r="I564" s="18">
        <f t="shared" si="52"/>
        <v>0.72330604686510458</v>
      </c>
      <c r="J564" s="130">
        <f t="shared" si="53"/>
        <v>1.065216039193698</v>
      </c>
    </row>
    <row r="565" spans="2:10" x14ac:dyDescent="0.25">
      <c r="B565" s="12">
        <v>41449</v>
      </c>
      <c r="C565" s="18">
        <v>3.5061420000000001</v>
      </c>
      <c r="D565">
        <v>1223.8</v>
      </c>
      <c r="E565" s="126">
        <f t="shared" si="48"/>
        <v>7.9320037445285818E-2</v>
      </c>
      <c r="F565" s="126">
        <f t="shared" si="49"/>
        <v>-5.2493031898420583E-2</v>
      </c>
      <c r="G565" s="130">
        <f t="shared" si="50"/>
        <v>0.30466450939532791</v>
      </c>
      <c r="H565" s="130">
        <f t="shared" si="51"/>
        <v>0.38207382747042229</v>
      </c>
      <c r="I565" s="18">
        <f t="shared" si="52"/>
        <v>0.73613960209021256</v>
      </c>
      <c r="J565" s="130">
        <f t="shared" si="53"/>
        <v>1.0199949157676793</v>
      </c>
    </row>
    <row r="566" spans="2:10" x14ac:dyDescent="0.25">
      <c r="B566" s="12">
        <v>41442</v>
      </c>
      <c r="C566" s="18">
        <v>3.2484730000000002</v>
      </c>
      <c r="D566">
        <v>1291.5999999999999</v>
      </c>
      <c r="E566" s="126">
        <f t="shared" si="48"/>
        <v>-7.8328931349191833E-2</v>
      </c>
      <c r="F566" s="126">
        <f t="shared" si="49"/>
        <v>-6.898291645642618E-2</v>
      </c>
      <c r="G566" s="130">
        <f t="shared" si="50"/>
        <v>0.4830751318992319</v>
      </c>
      <c r="H566" s="130">
        <f t="shared" si="51"/>
        <v>0.47861717548106419</v>
      </c>
      <c r="I566" s="18">
        <f t="shared" si="52"/>
        <v>1.1239931053063936</v>
      </c>
      <c r="J566" s="130">
        <f t="shared" si="53"/>
        <v>1.2830293593646109</v>
      </c>
    </row>
    <row r="567" spans="2:10" x14ac:dyDescent="0.25">
      <c r="B567" s="12">
        <v>41435</v>
      </c>
      <c r="C567" s="18">
        <v>3.5245470000000001</v>
      </c>
      <c r="D567">
        <v>1387.3</v>
      </c>
      <c r="E567" s="126">
        <f t="shared" si="48"/>
        <v>-6.1274556152185133E-2</v>
      </c>
      <c r="F567" s="126">
        <f t="shared" si="49"/>
        <v>3.1091829356471035E-3</v>
      </c>
      <c r="G567" s="130">
        <f t="shared" si="50"/>
        <v>0.47710115953461468</v>
      </c>
      <c r="H567" s="130">
        <f t="shared" si="51"/>
        <v>0.46714223257379434</v>
      </c>
      <c r="I567" s="18">
        <f t="shared" si="52"/>
        <v>1.2245026327327142</v>
      </c>
      <c r="J567" s="130">
        <f t="shared" si="53"/>
        <v>1.330749914762021</v>
      </c>
    </row>
    <row r="568" spans="2:10" x14ac:dyDescent="0.25">
      <c r="B568" s="12">
        <v>41428</v>
      </c>
      <c r="C568" s="18">
        <v>3.7546089999999999</v>
      </c>
      <c r="D568">
        <v>1383</v>
      </c>
      <c r="E568" s="126">
        <f t="shared" si="48"/>
        <v>-2.3923259640314054E-2</v>
      </c>
      <c r="F568" s="126">
        <f t="shared" si="49"/>
        <v>-6.8935803532959028E-3</v>
      </c>
      <c r="G568" s="130">
        <f t="shared" si="50"/>
        <v>0.52167060113232655</v>
      </c>
      <c r="H568" s="130">
        <f t="shared" si="51"/>
        <v>0.46943080928181613</v>
      </c>
      <c r="I568" s="18">
        <f t="shared" si="52"/>
        <v>1.3887191966495962</v>
      </c>
      <c r="J568" s="130">
        <f t="shared" si="53"/>
        <v>1.3241808170018861</v>
      </c>
    </row>
    <row r="569" spans="2:10" x14ac:dyDescent="0.25">
      <c r="B569" s="12">
        <v>41421</v>
      </c>
      <c r="C569" s="18">
        <v>3.8466330000000002</v>
      </c>
      <c r="D569">
        <v>1392.6</v>
      </c>
      <c r="E569" s="126">
        <f t="shared" si="48"/>
        <v>0.12365569096666396</v>
      </c>
      <c r="F569" s="126">
        <f t="shared" si="49"/>
        <v>4.1822901644072985E-3</v>
      </c>
      <c r="G569" s="130">
        <f t="shared" si="50"/>
        <v>0.52992800074762669</v>
      </c>
      <c r="H569" s="130">
        <f t="shared" si="51"/>
        <v>0.48582361676499897</v>
      </c>
      <c r="I569" s="18">
        <f t="shared" si="52"/>
        <v>1.4217797941054096</v>
      </c>
      <c r="J569" s="130">
        <f t="shared" si="53"/>
        <v>1.3531684854735455</v>
      </c>
    </row>
    <row r="570" spans="2:10" x14ac:dyDescent="0.25">
      <c r="B570" s="12">
        <v>41414</v>
      </c>
      <c r="C570" s="18">
        <v>3.4233199999999999</v>
      </c>
      <c r="D570">
        <v>1386.8</v>
      </c>
      <c r="E570" s="126">
        <f t="shared" si="48"/>
        <v>-1.0638328617710857E-2</v>
      </c>
      <c r="F570" s="126">
        <f t="shared" si="49"/>
        <v>1.6045131511466026E-2</v>
      </c>
      <c r="G570" s="130">
        <f t="shared" si="50"/>
        <v>0.54832704686765377</v>
      </c>
      <c r="H570" s="130">
        <f t="shared" si="51"/>
        <v>0.47194861039895986</v>
      </c>
      <c r="I570" s="18">
        <f t="shared" si="52"/>
        <v>1.2453643837182149</v>
      </c>
      <c r="J570" s="130">
        <f t="shared" si="53"/>
        <v>1.273659979037665</v>
      </c>
    </row>
    <row r="571" spans="2:10" x14ac:dyDescent="0.25">
      <c r="B571" s="12">
        <v>41407</v>
      </c>
      <c r="C571" s="18">
        <v>3.4601299999999999</v>
      </c>
      <c r="D571">
        <v>1364.9</v>
      </c>
      <c r="E571" s="126">
        <f t="shared" si="48"/>
        <v>-0.18614724113104342</v>
      </c>
      <c r="F571" s="126">
        <f t="shared" si="49"/>
        <v>-5.004175946547873E-2</v>
      </c>
      <c r="G571" s="130">
        <f t="shared" si="50"/>
        <v>0.54172462784432485</v>
      </c>
      <c r="H571" s="130">
        <f t="shared" si="51"/>
        <v>0.47129251687477169</v>
      </c>
      <c r="I571" s="18">
        <f t="shared" si="52"/>
        <v>1.2555945415469616</v>
      </c>
      <c r="J571" s="130">
        <f t="shared" si="53"/>
        <v>1.2798286745913714</v>
      </c>
    </row>
    <row r="572" spans="2:10" x14ac:dyDescent="0.25">
      <c r="B572" s="12">
        <v>41400</v>
      </c>
      <c r="C572" s="18">
        <v>4.2515429999999999</v>
      </c>
      <c r="D572">
        <v>1436.8</v>
      </c>
      <c r="E572" s="126">
        <f t="shared" si="48"/>
        <v>6.9444654063370637E-2</v>
      </c>
      <c r="F572" s="126">
        <f t="shared" si="49"/>
        <v>-1.8780304582394325E-2</v>
      </c>
      <c r="G572" s="130">
        <f t="shared" si="50"/>
        <v>0.42436385010678734</v>
      </c>
      <c r="H572" s="130">
        <f t="shared" si="51"/>
        <v>0.39069044586661161</v>
      </c>
      <c r="I572" s="18">
        <f t="shared" si="52"/>
        <v>0.80630741830213903</v>
      </c>
      <c r="J572" s="130">
        <f t="shared" si="53"/>
        <v>0.9948380311893853</v>
      </c>
    </row>
    <row r="573" spans="2:10" x14ac:dyDescent="0.25">
      <c r="B573" s="12">
        <v>41393</v>
      </c>
      <c r="C573" s="18">
        <v>3.9754679999999998</v>
      </c>
      <c r="D573">
        <v>1464.3</v>
      </c>
      <c r="E573" s="126">
        <f t="shared" si="48"/>
        <v>-8.2802671210200351E-2</v>
      </c>
      <c r="F573" s="126">
        <f t="shared" si="49"/>
        <v>7.3610346725372366E-3</v>
      </c>
      <c r="G573" s="130">
        <f t="shared" si="50"/>
        <v>0.50170341522111195</v>
      </c>
      <c r="H573" s="130">
        <f t="shared" si="51"/>
        <v>0.42551455568945745</v>
      </c>
      <c r="I573" s="18">
        <f t="shared" si="52"/>
        <v>0.98483989543659411</v>
      </c>
      <c r="J573" s="130">
        <f t="shared" si="53"/>
        <v>1.0661056235714512</v>
      </c>
    </row>
    <row r="574" spans="2:10" x14ac:dyDescent="0.25">
      <c r="B574" s="12">
        <v>41386</v>
      </c>
      <c r="C574" s="18">
        <v>4.334365</v>
      </c>
      <c r="D574">
        <v>1453.6</v>
      </c>
      <c r="E574" s="126">
        <f t="shared" si="48"/>
        <v>-3.8775511109258032E-2</v>
      </c>
      <c r="F574" s="126">
        <f t="shared" si="49"/>
        <v>4.1783129076184311E-2</v>
      </c>
      <c r="G574" s="130">
        <f t="shared" si="50"/>
        <v>0.53416984791175959</v>
      </c>
      <c r="H574" s="130">
        <f t="shared" si="51"/>
        <v>0.45143921714819296</v>
      </c>
      <c r="I574" s="18">
        <f t="shared" si="52"/>
        <v>1.0205405957475508</v>
      </c>
      <c r="J574" s="130">
        <f t="shared" si="53"/>
        <v>1.1196443485824481</v>
      </c>
    </row>
    <row r="575" spans="2:10" x14ac:dyDescent="0.25">
      <c r="B575" s="12">
        <v>41379</v>
      </c>
      <c r="C575" s="18">
        <v>4.5092119999999998</v>
      </c>
      <c r="D575">
        <v>1395.3</v>
      </c>
      <c r="E575" s="126">
        <f t="shared" si="48"/>
        <v>-0.10909101326698489</v>
      </c>
      <c r="F575" s="126">
        <f t="shared" si="49"/>
        <v>-7.0419720186542301E-2</v>
      </c>
      <c r="G575" s="130">
        <f t="shared" si="50"/>
        <v>0.65766826461527927</v>
      </c>
      <c r="H575" s="130">
        <f t="shared" si="51"/>
        <v>0.49393206309692678</v>
      </c>
      <c r="I575" s="18">
        <f t="shared" si="52"/>
        <v>1.5530033674424555</v>
      </c>
      <c r="J575" s="130">
        <f t="shared" si="53"/>
        <v>1.2738866534319537</v>
      </c>
    </row>
    <row r="576" spans="2:10" x14ac:dyDescent="0.25">
      <c r="B576" s="12">
        <v>41372</v>
      </c>
      <c r="C576" s="18">
        <v>5.0613609999999998</v>
      </c>
      <c r="D576">
        <v>1501</v>
      </c>
      <c r="E576" s="126">
        <f t="shared" si="48"/>
        <v>-9.2408984671574546E-2</v>
      </c>
      <c r="F576" s="126">
        <f t="shared" si="49"/>
        <v>-4.7226101307604518E-2</v>
      </c>
      <c r="G576" s="130">
        <f t="shared" si="50"/>
        <v>0.55274279291440243</v>
      </c>
      <c r="H576" s="130">
        <f t="shared" si="51"/>
        <v>0.42013544995767527</v>
      </c>
      <c r="I576" s="18">
        <f t="shared" si="52"/>
        <v>1.5436942792592181</v>
      </c>
      <c r="J576" s="130">
        <f t="shared" si="53"/>
        <v>1.1652919465951503</v>
      </c>
    </row>
    <row r="577" spans="2:10" x14ac:dyDescent="0.25">
      <c r="B577" s="12">
        <v>41365</v>
      </c>
      <c r="C577" s="18">
        <v>5.5766980000000004</v>
      </c>
      <c r="D577">
        <v>1575.4</v>
      </c>
      <c r="E577" s="126">
        <f t="shared" si="48"/>
        <v>-5.4602261313134837E-2</v>
      </c>
      <c r="F577" s="126">
        <f t="shared" si="49"/>
        <v>-1.2164534737898136E-2</v>
      </c>
      <c r="G577" s="130">
        <f t="shared" si="50"/>
        <v>0.30659602891074206</v>
      </c>
      <c r="H577" s="130">
        <f t="shared" si="51"/>
        <v>0.3932217493701225</v>
      </c>
      <c r="I577" s="18">
        <f t="shared" si="52"/>
        <v>1.0733811292683584</v>
      </c>
      <c r="J577" s="130">
        <f t="shared" si="53"/>
        <v>1.1250861902773621</v>
      </c>
    </row>
    <row r="578" spans="2:10" x14ac:dyDescent="0.25">
      <c r="B578" s="12">
        <v>41358</v>
      </c>
      <c r="C578" s="18">
        <v>5.8987850000000002</v>
      </c>
      <c r="D578">
        <v>1594.8</v>
      </c>
      <c r="E578" s="126">
        <f t="shared" si="48"/>
        <v>3.1298997683824048E-3</v>
      </c>
      <c r="F578" s="126">
        <f t="shared" si="49"/>
        <v>-7.097497198356395E-3</v>
      </c>
      <c r="G578" s="130">
        <f t="shared" si="50"/>
        <v>0.28293492302492729</v>
      </c>
      <c r="H578" s="130">
        <f t="shared" si="51"/>
        <v>0.38712286278938368</v>
      </c>
      <c r="I578" s="18">
        <f t="shared" si="52"/>
        <v>0.98990488125470555</v>
      </c>
      <c r="J578" s="130">
        <f t="shared" si="53"/>
        <v>1.102821233597606</v>
      </c>
    </row>
    <row r="579" spans="2:10" x14ac:dyDescent="0.25">
      <c r="B579" s="12">
        <v>41351</v>
      </c>
      <c r="C579" s="18">
        <v>5.8803799999999997</v>
      </c>
      <c r="D579">
        <v>1606.2</v>
      </c>
      <c r="E579" s="126">
        <f t="shared" ref="E579:E642" si="54">C579/C580-1</f>
        <v>-2.5914628591003686E-2</v>
      </c>
      <c r="F579" s="126">
        <f t="shared" ref="F579:F642" si="55">D579/D580-1</f>
        <v>8.6028257456829405E-3</v>
      </c>
      <c r="G579" s="130">
        <f t="shared" ref="G579:G642" si="56">CORREL(F579:F591,E579:E591)</f>
        <v>0.28192901162327583</v>
      </c>
      <c r="H579" s="130">
        <f t="shared" ref="H579:H642" si="57">CORREL(F579:F631,E579:E631)</f>
        <v>0.39031706668635635</v>
      </c>
      <c r="I579" s="18">
        <f t="shared" ref="I579:I642" si="58">SLOPE(E579:E591,F579:F591)</f>
        <v>1.0390582664041366</v>
      </c>
      <c r="J579" s="130">
        <f t="shared" ref="J579:J642" si="59">SLOPE(E579:E631,F579:F631)</f>
        <v>1.1131130384954426</v>
      </c>
    </row>
    <row r="580" spans="2:10" x14ac:dyDescent="0.25">
      <c r="B580" s="12">
        <v>41344</v>
      </c>
      <c r="C580" s="18">
        <v>6.0368219999999999</v>
      </c>
      <c r="D580">
        <v>1592.5</v>
      </c>
      <c r="E580" s="126">
        <f t="shared" si="54"/>
        <v>5.6158977519788378E-2</v>
      </c>
      <c r="F580" s="126">
        <f t="shared" si="55"/>
        <v>1.0084993022960953E-2</v>
      </c>
      <c r="G580" s="130">
        <f t="shared" si="56"/>
        <v>0.23783477833160971</v>
      </c>
      <c r="H580" s="130">
        <f t="shared" si="57"/>
        <v>0.42199844788414276</v>
      </c>
      <c r="I580" s="18">
        <f t="shared" si="58"/>
        <v>0.85282542097305403</v>
      </c>
      <c r="J580" s="130">
        <f t="shared" si="59"/>
        <v>1.1928803963582399</v>
      </c>
    </row>
    <row r="581" spans="2:10" x14ac:dyDescent="0.25">
      <c r="B581" s="12">
        <v>41337</v>
      </c>
      <c r="C581" s="18">
        <v>5.715827</v>
      </c>
      <c r="D581">
        <v>1576.6</v>
      </c>
      <c r="E581" s="126">
        <f t="shared" si="54"/>
        <v>2.1172643964956661E-2</v>
      </c>
      <c r="F581" s="126">
        <f t="shared" si="55"/>
        <v>2.9900120872827785E-3</v>
      </c>
      <c r="G581" s="130">
        <f t="shared" si="56"/>
        <v>0.1331941989567105</v>
      </c>
      <c r="H581" s="130">
        <f t="shared" si="57"/>
        <v>0.41222734230730584</v>
      </c>
      <c r="I581" s="18">
        <f t="shared" si="58"/>
        <v>0.50462581445606303</v>
      </c>
      <c r="J581" s="130">
        <f t="shared" si="59"/>
        <v>1.1543220546921613</v>
      </c>
    </row>
    <row r="582" spans="2:10" x14ac:dyDescent="0.25">
      <c r="B582" s="12">
        <v>41330</v>
      </c>
      <c r="C582" s="18">
        <v>5.5973170000000003</v>
      </c>
      <c r="D582">
        <v>1571.9</v>
      </c>
      <c r="E582" s="126">
        <f t="shared" si="54"/>
        <v>-4.3613831188691443E-2</v>
      </c>
      <c r="F582" s="126">
        <f t="shared" si="55"/>
        <v>-3.1798524548465323E-4</v>
      </c>
      <c r="G582" s="130">
        <f t="shared" si="56"/>
        <v>0.1025453118418975</v>
      </c>
      <c r="H582" s="130">
        <f t="shared" si="57"/>
        <v>0.43213606481529826</v>
      </c>
      <c r="I582" s="18">
        <f t="shared" si="58"/>
        <v>0.38762197642035412</v>
      </c>
      <c r="J582" s="130">
        <f t="shared" si="59"/>
        <v>1.1788405921460072</v>
      </c>
    </row>
    <row r="583" spans="2:10" x14ac:dyDescent="0.25">
      <c r="B583" s="12">
        <v>41323</v>
      </c>
      <c r="C583" s="18">
        <v>5.8525700000000001</v>
      </c>
      <c r="D583">
        <v>1572.4</v>
      </c>
      <c r="E583" s="126">
        <f t="shared" si="54"/>
        <v>-5.4491800873912033E-2</v>
      </c>
      <c r="F583" s="126">
        <f t="shared" si="55"/>
        <v>-2.2625559423172459E-2</v>
      </c>
      <c r="G583" s="130">
        <f t="shared" si="56"/>
        <v>0.16017329814407069</v>
      </c>
      <c r="H583" s="130">
        <f t="shared" si="57"/>
        <v>0.4546041624467892</v>
      </c>
      <c r="I583" s="18">
        <f t="shared" si="58"/>
        <v>0.58062516661122165</v>
      </c>
      <c r="J583" s="130">
        <f t="shared" si="59"/>
        <v>1.2219530353357018</v>
      </c>
    </row>
    <row r="584" spans="2:10" x14ac:dyDescent="0.25">
      <c r="B584" s="12">
        <v>41316</v>
      </c>
      <c r="C584" s="18">
        <v>6.1898669999999996</v>
      </c>
      <c r="D584">
        <v>1608.8</v>
      </c>
      <c r="E584" s="126">
        <f t="shared" si="54"/>
        <v>-4.2313035451734038E-2</v>
      </c>
      <c r="F584" s="126">
        <f t="shared" si="55"/>
        <v>-3.4333733493397411E-2</v>
      </c>
      <c r="G584" s="130">
        <f t="shared" si="56"/>
        <v>0.25308131919908494</v>
      </c>
      <c r="H584" s="130">
        <f t="shared" si="57"/>
        <v>0.44482478608801462</v>
      </c>
      <c r="I584" s="18">
        <f t="shared" si="58"/>
        <v>0.86959736972727419</v>
      </c>
      <c r="J584" s="130">
        <f t="shared" si="59"/>
        <v>1.2015736938417314</v>
      </c>
    </row>
    <row r="585" spans="2:10" x14ac:dyDescent="0.25">
      <c r="B585" s="12">
        <v>41309</v>
      </c>
      <c r="C585" s="18">
        <v>6.4633510000000003</v>
      </c>
      <c r="D585">
        <v>1666</v>
      </c>
      <c r="E585" s="126">
        <f t="shared" si="54"/>
        <v>8.0792502453096882E-2</v>
      </c>
      <c r="F585" s="126">
        <f t="shared" si="55"/>
        <v>-2.0366598778004397E-3</v>
      </c>
      <c r="G585" s="130">
        <f t="shared" si="56"/>
        <v>0.2223216971211906</v>
      </c>
      <c r="H585" s="130">
        <f t="shared" si="57"/>
        <v>0.42679767920592288</v>
      </c>
      <c r="I585" s="18">
        <f t="shared" si="58"/>
        <v>0.95655011938884171</v>
      </c>
      <c r="J585" s="130">
        <f t="shared" si="59"/>
        <v>1.1915151433823217</v>
      </c>
    </row>
    <row r="586" spans="2:10" x14ac:dyDescent="0.25">
      <c r="B586" s="12">
        <v>41302</v>
      </c>
      <c r="C586" s="18">
        <v>5.9801960000000003</v>
      </c>
      <c r="D586">
        <v>1669.4</v>
      </c>
      <c r="E586" s="126">
        <f t="shared" si="54"/>
        <v>-6.0171860330400007E-2</v>
      </c>
      <c r="F586" s="126">
        <f t="shared" si="55"/>
        <v>7.8483458101907821E-3</v>
      </c>
      <c r="G586" s="130">
        <f t="shared" si="56"/>
        <v>0.42137481930537035</v>
      </c>
      <c r="H586" s="130">
        <f t="shared" si="57"/>
        <v>0.4430185016901334</v>
      </c>
      <c r="I586" s="18">
        <f t="shared" si="58"/>
        <v>1.3995503876730171</v>
      </c>
      <c r="J586" s="130">
        <f t="shared" si="59"/>
        <v>1.2043028470612913</v>
      </c>
    </row>
    <row r="587" spans="2:10" x14ac:dyDescent="0.25">
      <c r="B587" s="12">
        <v>41295</v>
      </c>
      <c r="C587" s="18">
        <v>6.3630740000000001</v>
      </c>
      <c r="D587">
        <v>1656.4</v>
      </c>
      <c r="E587" s="126">
        <f t="shared" si="54"/>
        <v>-8.6387431548054838E-2</v>
      </c>
      <c r="F587" s="126">
        <f t="shared" si="55"/>
        <v>-1.7905846080872645E-2</v>
      </c>
      <c r="G587" s="130">
        <f t="shared" si="56"/>
        <v>0.49048447707010828</v>
      </c>
      <c r="H587" s="130">
        <f t="shared" si="57"/>
        <v>0.48528361271952303</v>
      </c>
      <c r="I587" s="18">
        <f t="shared" si="58"/>
        <v>1.5190706335346063</v>
      </c>
      <c r="J587" s="130">
        <f t="shared" si="59"/>
        <v>1.2766454141190517</v>
      </c>
    </row>
    <row r="588" spans="2:10" x14ac:dyDescent="0.25">
      <c r="B588" s="12">
        <v>41288</v>
      </c>
      <c r="C588" s="18">
        <v>6.9647399999999999</v>
      </c>
      <c r="D588">
        <v>1686.6</v>
      </c>
      <c r="E588" s="126">
        <f t="shared" si="54"/>
        <v>-1.1643038400768857E-2</v>
      </c>
      <c r="F588" s="126">
        <f t="shared" si="55"/>
        <v>1.602409638554203E-2</v>
      </c>
      <c r="G588" s="130">
        <f t="shared" si="56"/>
        <v>0.4240958432215241</v>
      </c>
      <c r="H588" s="130">
        <f t="shared" si="57"/>
        <v>0.45952647805946739</v>
      </c>
      <c r="I588" s="18">
        <f t="shared" si="58"/>
        <v>1.2379972248357407</v>
      </c>
      <c r="J588" s="130">
        <f t="shared" si="59"/>
        <v>1.1809805993347626</v>
      </c>
    </row>
    <row r="589" spans="2:10" x14ac:dyDescent="0.25">
      <c r="B589" s="12">
        <v>41281</v>
      </c>
      <c r="C589" s="18">
        <v>7.046786</v>
      </c>
      <c r="D589">
        <v>1660</v>
      </c>
      <c r="E589" s="126">
        <f t="shared" si="54"/>
        <v>-8.7367143261030678E-2</v>
      </c>
      <c r="F589" s="126">
        <f t="shared" si="55"/>
        <v>7.2204356531764269E-3</v>
      </c>
      <c r="G589" s="130">
        <f t="shared" si="56"/>
        <v>0.42001282864540229</v>
      </c>
      <c r="H589" s="130">
        <f t="shared" si="57"/>
        <v>0.45988052475045016</v>
      </c>
      <c r="I589" s="18">
        <f t="shared" si="58"/>
        <v>1.2397163499975761</v>
      </c>
      <c r="J589" s="130">
        <f t="shared" si="59"/>
        <v>1.1879852257713113</v>
      </c>
    </row>
    <row r="590" spans="2:10" x14ac:dyDescent="0.25">
      <c r="B590" s="12">
        <v>41274</v>
      </c>
      <c r="C590" s="18">
        <v>7.721381</v>
      </c>
      <c r="D590">
        <v>1648.1</v>
      </c>
      <c r="E590" s="126">
        <f t="shared" si="54"/>
        <v>-1.8540047081314404E-2</v>
      </c>
      <c r="F590" s="126">
        <f t="shared" si="55"/>
        <v>-4.1090096078314486E-3</v>
      </c>
      <c r="G590" s="130">
        <f t="shared" si="56"/>
        <v>0.60039541196607005</v>
      </c>
      <c r="H590" s="130">
        <f t="shared" si="57"/>
        <v>0.49214473993515406</v>
      </c>
      <c r="I590" s="18">
        <f t="shared" si="58"/>
        <v>1.5595898202264098</v>
      </c>
      <c r="J590" s="130">
        <f t="shared" si="59"/>
        <v>1.2181623129563137</v>
      </c>
    </row>
    <row r="591" spans="2:10" x14ac:dyDescent="0.25">
      <c r="B591" s="12">
        <v>41267</v>
      </c>
      <c r="C591" s="18">
        <v>7.8672399999999998</v>
      </c>
      <c r="D591">
        <v>1654.9</v>
      </c>
      <c r="E591" s="126">
        <f t="shared" si="54"/>
        <v>4.1013241385041255E-2</v>
      </c>
      <c r="F591" s="126">
        <f t="shared" si="55"/>
        <v>-2.5314929781206086E-3</v>
      </c>
      <c r="G591" s="130">
        <f t="shared" si="56"/>
        <v>0.4727171571671055</v>
      </c>
      <c r="H591" s="130">
        <f t="shared" si="57"/>
        <v>0.4935173851369834</v>
      </c>
      <c r="I591" s="18">
        <f t="shared" si="58"/>
        <v>1.3278423667146795</v>
      </c>
      <c r="J591" s="130">
        <f t="shared" si="59"/>
        <v>1.2052626068297907</v>
      </c>
    </row>
    <row r="592" spans="2:10" x14ac:dyDescent="0.25">
      <c r="B592" s="12">
        <v>41260</v>
      </c>
      <c r="C592" s="18">
        <v>7.5572910000000002</v>
      </c>
      <c r="D592">
        <v>1659.1</v>
      </c>
      <c r="E592" s="126">
        <f t="shared" si="54"/>
        <v>7.2905460818679657E-3</v>
      </c>
      <c r="F592" s="126">
        <f t="shared" si="55"/>
        <v>-2.1641703031017867E-2</v>
      </c>
      <c r="G592" s="130">
        <f t="shared" si="56"/>
        <v>0.39117621993837659</v>
      </c>
      <c r="H592" s="130">
        <f t="shared" si="57"/>
        <v>0.50150771086597634</v>
      </c>
      <c r="I592" s="18">
        <f t="shared" si="58"/>
        <v>1.2264414799536603</v>
      </c>
      <c r="J592" s="130">
        <f t="shared" si="59"/>
        <v>1.2154849679173187</v>
      </c>
    </row>
    <row r="593" spans="2:10" x14ac:dyDescent="0.25">
      <c r="B593" s="12">
        <v>41253</v>
      </c>
      <c r="C593" s="18">
        <v>7.5025930000000001</v>
      </c>
      <c r="D593">
        <v>1695.8</v>
      </c>
      <c r="E593" s="126">
        <f t="shared" si="54"/>
        <v>6.0566989542465643E-2</v>
      </c>
      <c r="F593" s="126">
        <f t="shared" si="55"/>
        <v>-4.8122065727699281E-3</v>
      </c>
      <c r="G593" s="130">
        <f t="shared" si="56"/>
        <v>0.44787384046450807</v>
      </c>
      <c r="H593" s="130">
        <f t="shared" si="57"/>
        <v>0.57230278910499122</v>
      </c>
      <c r="I593" s="18">
        <f t="shared" si="58"/>
        <v>1.4836698288809747</v>
      </c>
      <c r="J593" s="130">
        <f t="shared" si="59"/>
        <v>1.3283720724880319</v>
      </c>
    </row>
    <row r="594" spans="2:10" x14ac:dyDescent="0.25">
      <c r="B594" s="12">
        <v>41246</v>
      </c>
      <c r="C594" s="18">
        <v>7.0741339999999999</v>
      </c>
      <c r="D594">
        <v>1704</v>
      </c>
      <c r="E594" s="126">
        <f t="shared" si="54"/>
        <v>-6.4019425499395322E-3</v>
      </c>
      <c r="F594" s="126">
        <f t="shared" si="55"/>
        <v>-4.0329651060845295E-3</v>
      </c>
      <c r="G594" s="130">
        <f t="shared" si="56"/>
        <v>0.49501300563014211</v>
      </c>
      <c r="H594" s="130">
        <f t="shared" si="57"/>
        <v>0.5915125549296627</v>
      </c>
      <c r="I594" s="18">
        <f t="shared" si="58"/>
        <v>1.4390876118483538</v>
      </c>
      <c r="J594" s="130">
        <f t="shared" si="59"/>
        <v>1.3436838444477486</v>
      </c>
    </row>
    <row r="595" spans="2:10" x14ac:dyDescent="0.25">
      <c r="B595" s="12">
        <v>41239</v>
      </c>
      <c r="C595" s="18">
        <v>7.1197140000000001</v>
      </c>
      <c r="D595">
        <v>1710.9</v>
      </c>
      <c r="E595" s="126">
        <f t="shared" si="54"/>
        <v>-4.1717773740208575E-2</v>
      </c>
      <c r="F595" s="126">
        <f t="shared" si="55"/>
        <v>-2.3068577628047704E-2</v>
      </c>
      <c r="G595" s="130">
        <f t="shared" si="56"/>
        <v>0.57165269922113071</v>
      </c>
      <c r="H595" s="130">
        <f t="shared" si="57"/>
        <v>0.61722506212658157</v>
      </c>
      <c r="I595" s="18">
        <f t="shared" si="58"/>
        <v>1.5705495321563201</v>
      </c>
      <c r="J595" s="130">
        <f t="shared" si="59"/>
        <v>1.4419058615491018</v>
      </c>
    </row>
    <row r="596" spans="2:10" x14ac:dyDescent="0.25">
      <c r="B596" s="12">
        <v>41232</v>
      </c>
      <c r="C596" s="18">
        <v>7.4296629999999997</v>
      </c>
      <c r="D596">
        <v>1751.3</v>
      </c>
      <c r="E596" s="126">
        <f t="shared" si="54"/>
        <v>5.4333564266035639E-2</v>
      </c>
      <c r="F596" s="126">
        <f t="shared" si="55"/>
        <v>2.1583153473720973E-2</v>
      </c>
      <c r="G596" s="130">
        <f t="shared" si="56"/>
        <v>0.41786171229973984</v>
      </c>
      <c r="H596" s="130">
        <f t="shared" si="57"/>
        <v>0.61440107621478068</v>
      </c>
      <c r="I596" s="18">
        <f t="shared" si="58"/>
        <v>1.4213266560830664</v>
      </c>
      <c r="J596" s="130">
        <f t="shared" si="59"/>
        <v>1.4325330016395932</v>
      </c>
    </row>
    <row r="597" spans="2:10" x14ac:dyDescent="0.25">
      <c r="B597" s="12">
        <v>41225</v>
      </c>
      <c r="C597" s="18">
        <v>7.046786</v>
      </c>
      <c r="D597">
        <v>1714.3</v>
      </c>
      <c r="E597" s="126">
        <f t="shared" si="54"/>
        <v>-8.1947679720680511E-2</v>
      </c>
      <c r="F597" s="126">
        <f t="shared" si="55"/>
        <v>-9.2469513957117444E-3</v>
      </c>
      <c r="G597" s="130">
        <f t="shared" si="56"/>
        <v>0.41859455807452195</v>
      </c>
      <c r="H597" s="130">
        <f t="shared" si="57"/>
        <v>0.62374602154857695</v>
      </c>
      <c r="I597" s="18">
        <f t="shared" si="58"/>
        <v>1.3071440726213286</v>
      </c>
      <c r="J597" s="130">
        <f t="shared" si="59"/>
        <v>1.4476030356726419</v>
      </c>
    </row>
    <row r="598" spans="2:10" x14ac:dyDescent="0.25">
      <c r="B598" s="12">
        <v>41218</v>
      </c>
      <c r="C598" s="18">
        <v>7.6757999999999997</v>
      </c>
      <c r="D598">
        <v>1730.3</v>
      </c>
      <c r="E598" s="126">
        <f t="shared" si="54"/>
        <v>6.313122464246157E-2</v>
      </c>
      <c r="F598" s="126">
        <f t="shared" si="55"/>
        <v>3.3570276566513346E-2</v>
      </c>
      <c r="G598" s="130">
        <f t="shared" si="56"/>
        <v>0.38950360928526356</v>
      </c>
      <c r="H598" s="130">
        <f t="shared" si="57"/>
        <v>0.62913744355777657</v>
      </c>
      <c r="I598" s="18">
        <f t="shared" si="58"/>
        <v>1.2453821971064369</v>
      </c>
      <c r="J598" s="130">
        <f t="shared" si="59"/>
        <v>1.4326901481942653</v>
      </c>
    </row>
    <row r="599" spans="2:10" x14ac:dyDescent="0.25">
      <c r="B599" s="12">
        <v>41211</v>
      </c>
      <c r="C599" s="18">
        <v>7.2199929999999997</v>
      </c>
      <c r="D599">
        <v>1674.1</v>
      </c>
      <c r="E599" s="126">
        <f t="shared" si="54"/>
        <v>-3.532285049814532E-2</v>
      </c>
      <c r="F599" s="126">
        <f t="shared" si="55"/>
        <v>-2.1509147232450898E-2</v>
      </c>
      <c r="G599" s="130">
        <f t="shared" si="56"/>
        <v>0.28177330399608086</v>
      </c>
      <c r="H599" s="130">
        <f t="shared" si="57"/>
        <v>0.61365167912020946</v>
      </c>
      <c r="I599" s="18">
        <f t="shared" si="58"/>
        <v>0.9637395470170721</v>
      </c>
      <c r="J599" s="130">
        <f t="shared" si="59"/>
        <v>1.4129925389608238</v>
      </c>
    </row>
    <row r="600" spans="2:10" x14ac:dyDescent="0.25">
      <c r="B600" s="12">
        <v>41204</v>
      </c>
      <c r="C600" s="18">
        <v>7.484362</v>
      </c>
      <c r="D600">
        <v>1710.9</v>
      </c>
      <c r="E600" s="126">
        <f t="shared" si="54"/>
        <v>8.5996344205305775E-3</v>
      </c>
      <c r="F600" s="126">
        <f t="shared" si="55"/>
        <v>-6.9073601114464367E-3</v>
      </c>
      <c r="G600" s="130">
        <f t="shared" si="56"/>
        <v>0.26867197376148888</v>
      </c>
      <c r="H600" s="130">
        <f t="shared" si="57"/>
        <v>0.656273670926522</v>
      </c>
      <c r="I600" s="18">
        <f t="shared" si="58"/>
        <v>0.99109719932052931</v>
      </c>
      <c r="J600" s="130">
        <f t="shared" si="59"/>
        <v>1.4807988355316009</v>
      </c>
    </row>
    <row r="601" spans="2:10" x14ac:dyDescent="0.25">
      <c r="B601" s="12">
        <v>41197</v>
      </c>
      <c r="C601" s="18">
        <v>7.4205480000000001</v>
      </c>
      <c r="D601">
        <v>1722.8</v>
      </c>
      <c r="E601" s="126">
        <f t="shared" si="54"/>
        <v>1.118021089317689E-2</v>
      </c>
      <c r="F601" s="126">
        <f t="shared" si="55"/>
        <v>-2.0022753128555171E-2</v>
      </c>
      <c r="G601" s="130">
        <f t="shared" si="56"/>
        <v>0.40093383360821666</v>
      </c>
      <c r="H601" s="130">
        <f t="shared" si="57"/>
        <v>0.66353578725444073</v>
      </c>
      <c r="I601" s="18">
        <f t="shared" si="58"/>
        <v>1.7041628039389767</v>
      </c>
      <c r="J601" s="130">
        <f t="shared" si="59"/>
        <v>1.4863440693755086</v>
      </c>
    </row>
    <row r="602" spans="2:10" x14ac:dyDescent="0.25">
      <c r="B602" s="12">
        <v>41190</v>
      </c>
      <c r="C602" s="18">
        <v>7.3385020000000001</v>
      </c>
      <c r="D602">
        <v>1758</v>
      </c>
      <c r="E602" s="126">
        <f t="shared" si="54"/>
        <v>2.5477702556070847E-2</v>
      </c>
      <c r="F602" s="126">
        <f t="shared" si="55"/>
        <v>-1.1582143258742739E-2</v>
      </c>
      <c r="G602" s="130">
        <f t="shared" si="56"/>
        <v>0.48976228693327961</v>
      </c>
      <c r="H602" s="130">
        <f t="shared" si="57"/>
        <v>0.68205184446860911</v>
      </c>
      <c r="I602" s="18">
        <f t="shared" si="58"/>
        <v>2.2983611241067887</v>
      </c>
      <c r="J602" s="130">
        <f t="shared" si="59"/>
        <v>1.5395420614184603</v>
      </c>
    </row>
    <row r="603" spans="2:10" x14ac:dyDescent="0.25">
      <c r="B603" s="12">
        <v>41183</v>
      </c>
      <c r="C603" s="18">
        <v>7.1561789999999998</v>
      </c>
      <c r="D603">
        <v>1778.6</v>
      </c>
      <c r="E603" s="126">
        <f t="shared" si="54"/>
        <v>-6.6587579899265448E-2</v>
      </c>
      <c r="F603" s="126">
        <f t="shared" si="55"/>
        <v>4.2346564282085275E-3</v>
      </c>
      <c r="G603" s="130">
        <f t="shared" si="56"/>
        <v>0.59921547874790049</v>
      </c>
      <c r="H603" s="130">
        <f t="shared" si="57"/>
        <v>0.69177432369403102</v>
      </c>
      <c r="I603" s="18">
        <f t="shared" si="58"/>
        <v>3.0428130044746986</v>
      </c>
      <c r="J603" s="130">
        <f t="shared" si="59"/>
        <v>1.5604177297093451</v>
      </c>
    </row>
    <row r="604" spans="2:10" x14ac:dyDescent="0.25">
      <c r="B604" s="12">
        <v>41176</v>
      </c>
      <c r="C604" s="18">
        <v>7.6666850000000002</v>
      </c>
      <c r="D604">
        <v>1771.1</v>
      </c>
      <c r="E604" s="126">
        <f t="shared" si="54"/>
        <v>-9.4725458046175048E-2</v>
      </c>
      <c r="F604" s="126">
        <f t="shared" si="55"/>
        <v>-2.4781751619262771E-3</v>
      </c>
      <c r="G604" s="130">
        <f t="shared" si="56"/>
        <v>0.5780652107013402</v>
      </c>
      <c r="H604" s="130">
        <f t="shared" si="57"/>
        <v>0.70086521585605677</v>
      </c>
      <c r="I604" s="18">
        <f t="shared" si="58"/>
        <v>2.5426595783400927</v>
      </c>
      <c r="J604" s="130">
        <f t="shared" si="59"/>
        <v>1.5592271357480243</v>
      </c>
    </row>
    <row r="605" spans="2:10" x14ac:dyDescent="0.25">
      <c r="B605" s="12">
        <v>41169</v>
      </c>
      <c r="C605" s="18">
        <v>8.4689060000000005</v>
      </c>
      <c r="D605">
        <v>1775.5</v>
      </c>
      <c r="E605" s="126">
        <f t="shared" si="54"/>
        <v>3.0377180146702321E-2</v>
      </c>
      <c r="F605" s="126">
        <f t="shared" si="55"/>
        <v>3.2207029042830015E-3</v>
      </c>
      <c r="G605" s="130">
        <f t="shared" si="56"/>
        <v>0.49441135818514553</v>
      </c>
      <c r="H605" s="130">
        <f t="shared" si="57"/>
        <v>0.71868684083334078</v>
      </c>
      <c r="I605" s="18">
        <f t="shared" si="58"/>
        <v>1.9677425345962651</v>
      </c>
      <c r="J605" s="130">
        <f t="shared" si="59"/>
        <v>1.4058743482777394</v>
      </c>
    </row>
    <row r="606" spans="2:10" x14ac:dyDescent="0.25">
      <c r="B606" s="12">
        <v>41162</v>
      </c>
      <c r="C606" s="18">
        <v>8.2192290000000003</v>
      </c>
      <c r="D606">
        <v>1769.8</v>
      </c>
      <c r="E606" s="126">
        <f t="shared" si="54"/>
        <v>6.6521206895602258E-3</v>
      </c>
      <c r="F606" s="126">
        <f t="shared" si="55"/>
        <v>1.8589928057553884E-2</v>
      </c>
      <c r="G606" s="130">
        <f t="shared" si="56"/>
        <v>0.55392360174619348</v>
      </c>
      <c r="H606" s="130">
        <f t="shared" si="57"/>
        <v>0.72238563789605503</v>
      </c>
      <c r="I606" s="18">
        <f t="shared" si="58"/>
        <v>1.7149565468112766</v>
      </c>
      <c r="J606" s="130">
        <f t="shared" si="59"/>
        <v>1.4031047134140233</v>
      </c>
    </row>
    <row r="607" spans="2:10" x14ac:dyDescent="0.25">
      <c r="B607" s="12">
        <v>41155</v>
      </c>
      <c r="C607" s="18">
        <v>8.1649150000000006</v>
      </c>
      <c r="D607">
        <v>1737.5</v>
      </c>
      <c r="E607" s="126">
        <f t="shared" si="54"/>
        <v>5.6205872384682998E-2</v>
      </c>
      <c r="F607" s="126">
        <f t="shared" si="55"/>
        <v>3.1402113261308484E-2</v>
      </c>
      <c r="G607" s="130">
        <f t="shared" si="56"/>
        <v>0.54855989248755199</v>
      </c>
      <c r="H607" s="130">
        <f t="shared" si="57"/>
        <v>0.72265253929603734</v>
      </c>
      <c r="I607" s="18">
        <f t="shared" si="58"/>
        <v>1.6749669713008002</v>
      </c>
      <c r="J607" s="130">
        <f t="shared" si="59"/>
        <v>1.4079847456047818</v>
      </c>
    </row>
    <row r="608" spans="2:10" x14ac:dyDescent="0.25">
      <c r="B608" s="12">
        <v>41148</v>
      </c>
      <c r="C608" s="18">
        <v>7.7304199999999996</v>
      </c>
      <c r="D608">
        <v>1684.6</v>
      </c>
      <c r="E608" s="126">
        <f t="shared" si="54"/>
        <v>-0.11958766596806969</v>
      </c>
      <c r="F608" s="126">
        <f t="shared" si="55"/>
        <v>8.863336926578036E-3</v>
      </c>
      <c r="G608" s="130">
        <f t="shared" si="56"/>
        <v>0.45919174924647871</v>
      </c>
      <c r="H608" s="130">
        <f t="shared" si="57"/>
        <v>0.71909564469031739</v>
      </c>
      <c r="I608" s="18">
        <f t="shared" si="58"/>
        <v>1.3504654303570025</v>
      </c>
      <c r="J608" s="130">
        <f t="shared" si="59"/>
        <v>1.3769409940165047</v>
      </c>
    </row>
    <row r="609" spans="2:10" x14ac:dyDescent="0.25">
      <c r="B609" s="12">
        <v>41141</v>
      </c>
      <c r="C609" s="18">
        <v>8.7804540000000006</v>
      </c>
      <c r="D609">
        <v>1669.8</v>
      </c>
      <c r="E609" s="126">
        <f t="shared" si="54"/>
        <v>3.6325093243781303E-2</v>
      </c>
      <c r="F609" s="126">
        <f t="shared" si="55"/>
        <v>3.3100290787601239E-2</v>
      </c>
      <c r="G609" s="130">
        <f t="shared" si="56"/>
        <v>0.64687005175982615</v>
      </c>
      <c r="H609" s="130">
        <f t="shared" si="57"/>
        <v>0.68937487773258899</v>
      </c>
      <c r="I609" s="18">
        <f t="shared" si="58"/>
        <v>1.5584233873007163</v>
      </c>
      <c r="J609" s="130">
        <f t="shared" si="59"/>
        <v>1.3073161271663005</v>
      </c>
    </row>
    <row r="610" spans="2:10" x14ac:dyDescent="0.25">
      <c r="B610" s="12">
        <v>41134</v>
      </c>
      <c r="C610" s="18">
        <v>8.472683</v>
      </c>
      <c r="D610">
        <v>1616.3</v>
      </c>
      <c r="E610" s="126">
        <f t="shared" si="54"/>
        <v>-8.5937693853081254E-2</v>
      </c>
      <c r="F610" s="126">
        <f t="shared" si="55"/>
        <v>-2.0991541643514688E-3</v>
      </c>
      <c r="G610" s="130">
        <f t="shared" si="56"/>
        <v>0.48222737662412185</v>
      </c>
      <c r="H610" s="130">
        <f t="shared" si="57"/>
        <v>0.52047082380506149</v>
      </c>
      <c r="I610" s="18">
        <f t="shared" si="58"/>
        <v>1.294390767870117</v>
      </c>
      <c r="J610" s="130">
        <f t="shared" si="59"/>
        <v>1.0081249399842853</v>
      </c>
    </row>
    <row r="611" spans="2:10" x14ac:dyDescent="0.25">
      <c r="B611" s="12">
        <v>41127</v>
      </c>
      <c r="C611" s="18">
        <v>9.2692619999999994</v>
      </c>
      <c r="D611">
        <v>1619.7</v>
      </c>
      <c r="E611" s="126">
        <f t="shared" si="54"/>
        <v>3.6437305813266097E-2</v>
      </c>
      <c r="F611" s="126">
        <f t="shared" si="55"/>
        <v>8.5305105853050733E-3</v>
      </c>
      <c r="G611" s="130">
        <f t="shared" si="56"/>
        <v>0.49757528563956999</v>
      </c>
      <c r="H611" s="130">
        <f t="shared" si="57"/>
        <v>0.54546615075222293</v>
      </c>
      <c r="I611" s="18">
        <f t="shared" si="58"/>
        <v>1.2033808287731167</v>
      </c>
      <c r="J611" s="130">
        <f t="shared" si="59"/>
        <v>1.0161592899819625</v>
      </c>
    </row>
    <row r="612" spans="2:10" x14ac:dyDescent="0.25">
      <c r="B612" s="12">
        <v>41120</v>
      </c>
      <c r="C612" s="18">
        <v>8.9433889999999998</v>
      </c>
      <c r="D612">
        <v>1606</v>
      </c>
      <c r="E612" s="126">
        <f t="shared" si="54"/>
        <v>-2.467934851894138E-2</v>
      </c>
      <c r="F612" s="126">
        <f t="shared" si="55"/>
        <v>-7.3552135484270531E-3</v>
      </c>
      <c r="G612" s="130">
        <f t="shared" si="56"/>
        <v>0.46871126487652259</v>
      </c>
      <c r="H612" s="130">
        <f t="shared" si="57"/>
        <v>0.53873936501445685</v>
      </c>
      <c r="I612" s="18">
        <f t="shared" si="58"/>
        <v>0.99760578865824123</v>
      </c>
      <c r="J612" s="130">
        <f t="shared" si="59"/>
        <v>1.0005736185304868</v>
      </c>
    </row>
    <row r="613" spans="2:10" x14ac:dyDescent="0.25">
      <c r="B613" s="12">
        <v>41113</v>
      </c>
      <c r="C613" s="18">
        <v>9.1696910000000003</v>
      </c>
      <c r="D613">
        <v>1617.9</v>
      </c>
      <c r="E613" s="126">
        <f t="shared" si="54"/>
        <v>0.1168689928206168</v>
      </c>
      <c r="F613" s="126">
        <f t="shared" si="55"/>
        <v>2.2369668246445595E-2</v>
      </c>
      <c r="G613" s="130">
        <f t="shared" si="56"/>
        <v>0.476776776807805</v>
      </c>
      <c r="H613" s="130">
        <f t="shared" si="57"/>
        <v>0.52702963102895195</v>
      </c>
      <c r="I613" s="18">
        <f t="shared" si="58"/>
        <v>1.0208291792442732</v>
      </c>
      <c r="J613" s="130">
        <f t="shared" si="59"/>
        <v>0.98014351201708705</v>
      </c>
    </row>
    <row r="614" spans="2:10" x14ac:dyDescent="0.25">
      <c r="B614" s="12">
        <v>41106</v>
      </c>
      <c r="C614" s="18">
        <v>8.2101760000000006</v>
      </c>
      <c r="D614">
        <v>1582.5</v>
      </c>
      <c r="E614" s="126">
        <f t="shared" si="54"/>
        <v>-1.0905109643817745E-2</v>
      </c>
      <c r="F614" s="126">
        <f t="shared" si="55"/>
        <v>-5.7175169640613088E-3</v>
      </c>
      <c r="G614" s="130">
        <f t="shared" si="56"/>
        <v>0.41973915890655156</v>
      </c>
      <c r="H614" s="130">
        <f t="shared" si="57"/>
        <v>0.52362948792048236</v>
      </c>
      <c r="I614" s="18">
        <f t="shared" si="58"/>
        <v>0.71456987736202304</v>
      </c>
      <c r="J614" s="130">
        <f t="shared" si="59"/>
        <v>0.93472288026965977</v>
      </c>
    </row>
    <row r="615" spans="2:10" x14ac:dyDescent="0.25">
      <c r="B615" s="12">
        <v>41099</v>
      </c>
      <c r="C615" s="18">
        <v>8.3006960000000003</v>
      </c>
      <c r="D615">
        <v>1591.6</v>
      </c>
      <c r="E615" s="126">
        <f t="shared" si="54"/>
        <v>8.8007446512825549E-3</v>
      </c>
      <c r="F615" s="126">
        <f t="shared" si="55"/>
        <v>8.3628991383677409E-3</v>
      </c>
      <c r="G615" s="130">
        <f t="shared" si="56"/>
        <v>0.42733778986136434</v>
      </c>
      <c r="H615" s="130">
        <f t="shared" si="57"/>
        <v>0.53582153898848972</v>
      </c>
      <c r="I615" s="18">
        <f t="shared" si="58"/>
        <v>0.73960232630749412</v>
      </c>
      <c r="J615" s="130">
        <f t="shared" si="59"/>
        <v>0.96971486909071269</v>
      </c>
    </row>
    <row r="616" spans="2:10" x14ac:dyDescent="0.25">
      <c r="B616" s="12">
        <v>41092</v>
      </c>
      <c r="C616" s="18">
        <v>8.2282810000000008</v>
      </c>
      <c r="D616">
        <v>1578.4</v>
      </c>
      <c r="E616" s="126">
        <f t="shared" si="54"/>
        <v>-3.2978559370597127E-2</v>
      </c>
      <c r="F616" s="126">
        <f t="shared" si="55"/>
        <v>-1.5653258497037692E-2</v>
      </c>
      <c r="G616" s="130">
        <f t="shared" si="56"/>
        <v>0.32264775238025656</v>
      </c>
      <c r="H616" s="130">
        <f t="shared" si="57"/>
        <v>0.54119916426293402</v>
      </c>
      <c r="I616" s="18">
        <f t="shared" si="58"/>
        <v>0.55908841138183929</v>
      </c>
      <c r="J616" s="130">
        <f t="shared" si="59"/>
        <v>0.96972579350171628</v>
      </c>
    </row>
    <row r="617" spans="2:10" x14ac:dyDescent="0.25">
      <c r="B617" s="12">
        <v>41085</v>
      </c>
      <c r="C617" s="18">
        <v>8.5088919999999995</v>
      </c>
      <c r="D617">
        <v>1603.5</v>
      </c>
      <c r="E617" s="126">
        <f t="shared" si="54"/>
        <v>-2.4896231323357165E-2</v>
      </c>
      <c r="F617" s="126">
        <f t="shared" si="55"/>
        <v>2.3946360153256796E-2</v>
      </c>
      <c r="G617" s="130">
        <f t="shared" si="56"/>
        <v>0.37066170973790924</v>
      </c>
      <c r="H617" s="130">
        <f t="shared" si="57"/>
        <v>0.52864016984247497</v>
      </c>
      <c r="I617" s="18">
        <f t="shared" si="58"/>
        <v>0.66687582728821748</v>
      </c>
      <c r="J617" s="130">
        <f t="shared" si="59"/>
        <v>0.9508634273048836</v>
      </c>
    </row>
    <row r="618" spans="2:10" x14ac:dyDescent="0.25">
      <c r="B618" s="12">
        <v>41078</v>
      </c>
      <c r="C618" s="18">
        <v>8.7261399999999991</v>
      </c>
      <c r="D618">
        <v>1566</v>
      </c>
      <c r="E618" s="126">
        <f t="shared" si="54"/>
        <v>-6.2256930601033655E-2</v>
      </c>
      <c r="F618" s="126">
        <f t="shared" si="55"/>
        <v>-3.7492317148125398E-2</v>
      </c>
      <c r="G618" s="130">
        <f t="shared" si="56"/>
        <v>0.43268369226691439</v>
      </c>
      <c r="H618" s="130">
        <f t="shared" si="57"/>
        <v>0.53513830965294762</v>
      </c>
      <c r="I618" s="18">
        <f t="shared" si="58"/>
        <v>0.81803378720996966</v>
      </c>
      <c r="J618" s="130">
        <f t="shared" si="59"/>
        <v>0.95973981117383511</v>
      </c>
    </row>
    <row r="619" spans="2:10" x14ac:dyDescent="0.25">
      <c r="B619" s="12">
        <v>41071</v>
      </c>
      <c r="C619" s="18">
        <v>9.3054699999999997</v>
      </c>
      <c r="D619">
        <v>1627</v>
      </c>
      <c r="E619" s="126">
        <f t="shared" si="54"/>
        <v>3.9062441001236348E-3</v>
      </c>
      <c r="F619" s="126">
        <f t="shared" si="55"/>
        <v>2.3206087667442254E-2</v>
      </c>
      <c r="G619" s="130">
        <f t="shared" si="56"/>
        <v>0.32617037126241522</v>
      </c>
      <c r="H619" s="130">
        <f t="shared" si="57"/>
        <v>0.51682819440608108</v>
      </c>
      <c r="I619" s="18">
        <f t="shared" si="58"/>
        <v>0.63737031227478502</v>
      </c>
      <c r="J619" s="130">
        <f t="shared" si="59"/>
        <v>0.93711432974415776</v>
      </c>
    </row>
    <row r="620" spans="2:10" x14ac:dyDescent="0.25">
      <c r="B620" s="12">
        <v>41064</v>
      </c>
      <c r="C620" s="18">
        <v>9.2692619999999994</v>
      </c>
      <c r="D620">
        <v>1590.1</v>
      </c>
      <c r="E620" s="126">
        <f t="shared" si="54"/>
        <v>-8.7125808666723703E-3</v>
      </c>
      <c r="F620" s="126">
        <f t="shared" si="55"/>
        <v>-1.8759642085776074E-2</v>
      </c>
      <c r="G620" s="130">
        <f t="shared" si="56"/>
        <v>0.45077925033435584</v>
      </c>
      <c r="H620" s="130">
        <f t="shared" si="57"/>
        <v>0.51715326734684819</v>
      </c>
      <c r="I620" s="18">
        <f t="shared" si="58"/>
        <v>0.98247525539317027</v>
      </c>
      <c r="J620" s="130">
        <f t="shared" si="59"/>
        <v>0.95456187399978454</v>
      </c>
    </row>
    <row r="621" spans="2:10" x14ac:dyDescent="0.25">
      <c r="B621" s="12">
        <v>41057</v>
      </c>
      <c r="C621" s="18">
        <v>9.3507309999999997</v>
      </c>
      <c r="D621">
        <v>1620.5</v>
      </c>
      <c r="E621" s="126">
        <f t="shared" si="54"/>
        <v>5.4081660029665191E-2</v>
      </c>
      <c r="F621" s="126">
        <f t="shared" si="55"/>
        <v>3.2955124936256963E-2</v>
      </c>
      <c r="G621" s="130">
        <f t="shared" si="56"/>
        <v>0.44024381519929512</v>
      </c>
      <c r="H621" s="130">
        <f t="shared" si="57"/>
        <v>0.51756914649354102</v>
      </c>
      <c r="I621" s="18">
        <f t="shared" si="58"/>
        <v>0.99012921326842107</v>
      </c>
      <c r="J621" s="130">
        <f t="shared" si="59"/>
        <v>0.96157987002340528</v>
      </c>
    </row>
    <row r="622" spans="2:10" x14ac:dyDescent="0.25">
      <c r="B622" s="12">
        <v>41050</v>
      </c>
      <c r="C622" s="18">
        <v>8.8709740000000004</v>
      </c>
      <c r="D622">
        <v>1568.8</v>
      </c>
      <c r="E622" s="126">
        <f t="shared" si="54"/>
        <v>7.2210202646025845E-2</v>
      </c>
      <c r="F622" s="126">
        <f t="shared" si="55"/>
        <v>-1.4325207338527268E-2</v>
      </c>
      <c r="G622" s="130">
        <f t="shared" si="56"/>
        <v>0.37272760468589083</v>
      </c>
      <c r="H622" s="130">
        <f t="shared" si="57"/>
        <v>0.51024712507026027</v>
      </c>
      <c r="I622" s="18">
        <f t="shared" si="58"/>
        <v>0.85328859818727254</v>
      </c>
      <c r="J622" s="130">
        <f t="shared" si="59"/>
        <v>0.9474944833896255</v>
      </c>
    </row>
    <row r="623" spans="2:10" x14ac:dyDescent="0.25">
      <c r="B623" s="12">
        <v>41043</v>
      </c>
      <c r="C623" s="18">
        <v>8.2735400000000006</v>
      </c>
      <c r="D623">
        <v>1591.6</v>
      </c>
      <c r="E623" s="126">
        <f t="shared" si="54"/>
        <v>-3.177950308123989E-2</v>
      </c>
      <c r="F623" s="126">
        <f t="shared" si="55"/>
        <v>5.0517807527152847E-3</v>
      </c>
      <c r="G623" s="130">
        <f t="shared" si="56"/>
        <v>0.67888417118348665</v>
      </c>
      <c r="H623" s="130">
        <f t="shared" si="57"/>
        <v>0.53531616598611254</v>
      </c>
      <c r="I623" s="18">
        <f t="shared" si="58"/>
        <v>1.2465115437931089</v>
      </c>
      <c r="J623" s="130">
        <f t="shared" si="59"/>
        <v>0.98118474066357142</v>
      </c>
    </row>
    <row r="624" spans="2:10" x14ac:dyDescent="0.25">
      <c r="B624" s="12">
        <v>41036</v>
      </c>
      <c r="C624" s="18">
        <v>8.5450990000000004</v>
      </c>
      <c r="D624">
        <v>1583.6</v>
      </c>
      <c r="E624" s="126">
        <f t="shared" si="54"/>
        <v>-8.4034656854712342E-3</v>
      </c>
      <c r="F624" s="126">
        <f t="shared" si="55"/>
        <v>-3.7149632151760259E-2</v>
      </c>
      <c r="G624" s="130">
        <f t="shared" si="56"/>
        <v>0.69726476135780735</v>
      </c>
      <c r="H624" s="130">
        <f t="shared" si="57"/>
        <v>0.53344204745885093</v>
      </c>
      <c r="I624" s="18">
        <f t="shared" si="58"/>
        <v>1.2876728370700337</v>
      </c>
      <c r="J624" s="130">
        <f t="shared" si="59"/>
        <v>0.98343438830351437</v>
      </c>
    </row>
    <row r="625" spans="2:10" x14ac:dyDescent="0.25">
      <c r="B625" s="12">
        <v>41029</v>
      </c>
      <c r="C625" s="18">
        <v>8.6175160000000002</v>
      </c>
      <c r="D625">
        <v>1644.7</v>
      </c>
      <c r="E625" s="126">
        <f t="shared" si="54"/>
        <v>-3.4482712258791959E-2</v>
      </c>
      <c r="F625" s="126">
        <f t="shared" si="55"/>
        <v>-1.1598557692307665E-2</v>
      </c>
      <c r="G625" s="130">
        <f t="shared" si="56"/>
        <v>0.72849416095619701</v>
      </c>
      <c r="H625" s="130">
        <f t="shared" si="57"/>
        <v>0.56170514337072053</v>
      </c>
      <c r="I625" s="18">
        <f t="shared" si="58"/>
        <v>1.6174453467805465</v>
      </c>
      <c r="J625" s="130">
        <f t="shared" si="59"/>
        <v>1.0623258107884579</v>
      </c>
    </row>
    <row r="626" spans="2:10" x14ac:dyDescent="0.25">
      <c r="B626" s="12">
        <v>41022</v>
      </c>
      <c r="C626" s="18">
        <v>8.9252839999999996</v>
      </c>
      <c r="D626">
        <v>1664</v>
      </c>
      <c r="E626" s="126">
        <f t="shared" si="54"/>
        <v>4.0084332132117817E-2</v>
      </c>
      <c r="F626" s="126">
        <f t="shared" si="55"/>
        <v>1.3336581206990994E-2</v>
      </c>
      <c r="G626" s="130">
        <f t="shared" si="56"/>
        <v>0.72463656734457604</v>
      </c>
      <c r="H626" s="130">
        <f t="shared" si="57"/>
        <v>0.55922659492272475</v>
      </c>
      <c r="I626" s="18">
        <f t="shared" si="58"/>
        <v>1.6483768249213475</v>
      </c>
      <c r="J626" s="130">
        <f t="shared" si="59"/>
        <v>1.0465147425382746</v>
      </c>
    </row>
    <row r="627" spans="2:10" x14ac:dyDescent="0.25">
      <c r="B627" s="12">
        <v>41015</v>
      </c>
      <c r="C627" s="18">
        <v>8.5813079999999999</v>
      </c>
      <c r="D627">
        <v>1642.1</v>
      </c>
      <c r="E627" s="126">
        <f t="shared" si="54"/>
        <v>-3.1664921371440946E-2</v>
      </c>
      <c r="F627" s="126">
        <f t="shared" si="55"/>
        <v>-1.0246519197155135E-2</v>
      </c>
      <c r="G627" s="130">
        <f t="shared" si="56"/>
        <v>0.78126901699807672</v>
      </c>
      <c r="H627" s="130">
        <f t="shared" si="57"/>
        <v>0.55868510641989522</v>
      </c>
      <c r="I627" s="18">
        <f t="shared" si="58"/>
        <v>1.6270484668701792</v>
      </c>
      <c r="J627" s="130">
        <f t="shared" si="59"/>
        <v>1.0460867736516757</v>
      </c>
    </row>
    <row r="628" spans="2:10" x14ac:dyDescent="0.25">
      <c r="B628" s="12">
        <v>41008</v>
      </c>
      <c r="C628" s="18">
        <v>8.8619199999999996</v>
      </c>
      <c r="D628">
        <v>1659.1</v>
      </c>
      <c r="E628" s="126">
        <f t="shared" si="54"/>
        <v>-4.2074620055714052E-2</v>
      </c>
      <c r="F628" s="126">
        <f t="shared" si="55"/>
        <v>1.8790297820079793E-2</v>
      </c>
      <c r="G628" s="130">
        <f t="shared" si="56"/>
        <v>0.72982933655671978</v>
      </c>
      <c r="H628" s="130">
        <f t="shared" si="57"/>
        <v>0.55184820158078829</v>
      </c>
      <c r="I628" s="18">
        <f t="shared" si="58"/>
        <v>1.4808534793352754</v>
      </c>
      <c r="J628" s="130">
        <f t="shared" si="59"/>
        <v>1.0378874769754609</v>
      </c>
    </row>
    <row r="629" spans="2:10" x14ac:dyDescent="0.25">
      <c r="B629" s="12">
        <v>41001</v>
      </c>
      <c r="C629" s="18">
        <v>9.2511589999999995</v>
      </c>
      <c r="D629">
        <v>1628.5</v>
      </c>
      <c r="E629" s="126">
        <f t="shared" si="54"/>
        <v>-6.4958730427616129E-2</v>
      </c>
      <c r="F629" s="126">
        <f t="shared" si="55"/>
        <v>-2.4441382615467577E-2</v>
      </c>
      <c r="G629" s="130">
        <f t="shared" si="56"/>
        <v>0.79096563900038641</v>
      </c>
      <c r="H629" s="130">
        <f t="shared" si="57"/>
        <v>0.56417921437258889</v>
      </c>
      <c r="I629" s="18">
        <f t="shared" si="58"/>
        <v>1.6127352018995473</v>
      </c>
      <c r="J629" s="130">
        <f t="shared" si="59"/>
        <v>1.0535826876238825</v>
      </c>
    </row>
    <row r="630" spans="2:10" x14ac:dyDescent="0.25">
      <c r="B630" s="12">
        <v>40994</v>
      </c>
      <c r="C630" s="18">
        <v>9.8938509999999997</v>
      </c>
      <c r="D630">
        <v>1669.3</v>
      </c>
      <c r="E630" s="126">
        <f t="shared" si="54"/>
        <v>-3.6462022679022432E-3</v>
      </c>
      <c r="F630" s="126">
        <f t="shared" si="55"/>
        <v>4.2110329062143848E-3</v>
      </c>
      <c r="G630" s="130">
        <f t="shared" si="56"/>
        <v>0.77957574179104405</v>
      </c>
      <c r="H630" s="130">
        <f t="shared" si="57"/>
        <v>0.54389425066456865</v>
      </c>
      <c r="I630" s="18">
        <f t="shared" si="58"/>
        <v>1.5258924579670474</v>
      </c>
      <c r="J630" s="130">
        <f t="shared" si="59"/>
        <v>1.0329762554790247</v>
      </c>
    </row>
    <row r="631" spans="2:10" x14ac:dyDescent="0.25">
      <c r="B631" s="12">
        <v>40987</v>
      </c>
      <c r="C631" s="18">
        <v>9.9300580000000007</v>
      </c>
      <c r="D631">
        <v>1662.3</v>
      </c>
      <c r="E631" s="126">
        <f t="shared" si="54"/>
        <v>7.3461787311814852E-3</v>
      </c>
      <c r="F631" s="126">
        <f t="shared" si="55"/>
        <v>4.1075203865901244E-3</v>
      </c>
      <c r="G631" s="130">
        <f t="shared" si="56"/>
        <v>0.77340745271989164</v>
      </c>
      <c r="H631" s="130">
        <f t="shared" si="57"/>
        <v>0.50358236869600193</v>
      </c>
      <c r="I631" s="18">
        <f t="shared" si="58"/>
        <v>1.4391442305298405</v>
      </c>
      <c r="J631" s="130">
        <f t="shared" si="59"/>
        <v>1.046844532414108</v>
      </c>
    </row>
    <row r="632" spans="2:10" x14ac:dyDescent="0.25">
      <c r="B632" s="12">
        <v>40980</v>
      </c>
      <c r="C632" s="18">
        <v>9.8576420000000002</v>
      </c>
      <c r="D632">
        <v>1655.5</v>
      </c>
      <c r="E632" s="126">
        <f t="shared" si="54"/>
        <v>-8.0716798361083697E-2</v>
      </c>
      <c r="F632" s="126">
        <f t="shared" si="55"/>
        <v>-3.2380618387983007E-2</v>
      </c>
      <c r="G632" s="130">
        <f t="shared" si="56"/>
        <v>0.77368313876846262</v>
      </c>
      <c r="H632" s="130">
        <f t="shared" si="57"/>
        <v>0.50403298453931455</v>
      </c>
      <c r="I632" s="18">
        <f t="shared" si="58"/>
        <v>1.4421164187570967</v>
      </c>
      <c r="J632" s="130">
        <f t="shared" si="59"/>
        <v>1.0527509076319042</v>
      </c>
    </row>
    <row r="633" spans="2:10" x14ac:dyDescent="0.25">
      <c r="B633" s="12">
        <v>40973</v>
      </c>
      <c r="C633" s="18">
        <v>10.723183000000001</v>
      </c>
      <c r="D633">
        <v>1710.9</v>
      </c>
      <c r="E633" s="126">
        <f t="shared" si="54"/>
        <v>-3.877214851510169E-2</v>
      </c>
      <c r="F633" s="126">
        <f t="shared" si="55"/>
        <v>1.2289325842698151E-3</v>
      </c>
      <c r="G633" s="130">
        <f t="shared" si="56"/>
        <v>0.83961617066189598</v>
      </c>
      <c r="H633" s="130">
        <f t="shared" si="57"/>
        <v>0.48592373109461412</v>
      </c>
      <c r="I633" s="18">
        <f t="shared" si="58"/>
        <v>1.4382871317407784</v>
      </c>
      <c r="J633" s="130">
        <f t="shared" si="59"/>
        <v>1.0139859826873605</v>
      </c>
    </row>
    <row r="634" spans="2:10" x14ac:dyDescent="0.25">
      <c r="B634" s="12">
        <v>40966</v>
      </c>
      <c r="C634" s="18">
        <v>11.155714</v>
      </c>
      <c r="D634">
        <v>1708.8</v>
      </c>
      <c r="E634" s="126">
        <f t="shared" si="54"/>
        <v>-6.9872492724750712E-2</v>
      </c>
      <c r="F634" s="126">
        <f t="shared" si="55"/>
        <v>-3.7350008450228178E-2</v>
      </c>
      <c r="G634" s="130">
        <f t="shared" si="56"/>
        <v>0.85953523589472769</v>
      </c>
      <c r="H634" s="130">
        <f t="shared" si="57"/>
        <v>0.48828330492594885</v>
      </c>
      <c r="I634" s="18">
        <f t="shared" si="58"/>
        <v>1.4454624858574368</v>
      </c>
      <c r="J634" s="130">
        <f t="shared" si="59"/>
        <v>1.0167177331909003</v>
      </c>
    </row>
    <row r="635" spans="2:10" x14ac:dyDescent="0.25">
      <c r="B635" s="12">
        <v>40959</v>
      </c>
      <c r="C635" s="18">
        <v>11.993747000000001</v>
      </c>
      <c r="D635">
        <v>1775.1</v>
      </c>
      <c r="E635" s="126">
        <f t="shared" si="54"/>
        <v>5.0513197996397752E-2</v>
      </c>
      <c r="F635" s="126">
        <f t="shared" si="55"/>
        <v>2.9341838213974958E-2</v>
      </c>
      <c r="G635" s="130">
        <f t="shared" si="56"/>
        <v>0.83788034006424883</v>
      </c>
      <c r="H635" s="130">
        <f t="shared" si="57"/>
        <v>0.47400144425935908</v>
      </c>
      <c r="I635" s="18">
        <f t="shared" si="58"/>
        <v>1.6035616588726567</v>
      </c>
      <c r="J635" s="130">
        <f t="shared" si="59"/>
        <v>0.99383362453338731</v>
      </c>
    </row>
    <row r="636" spans="2:10" x14ac:dyDescent="0.25">
      <c r="B636" s="12">
        <v>40952</v>
      </c>
      <c r="C636" s="18">
        <v>11.417036</v>
      </c>
      <c r="D636">
        <v>1724.5</v>
      </c>
      <c r="E636" s="126">
        <f t="shared" si="54"/>
        <v>-1.7829390010056567E-2</v>
      </c>
      <c r="F636" s="126">
        <f t="shared" si="55"/>
        <v>6.9633842047234218E-4</v>
      </c>
      <c r="G636" s="130">
        <f t="shared" si="56"/>
        <v>0.83239931940405454</v>
      </c>
      <c r="H636" s="130">
        <f t="shared" si="57"/>
        <v>0.47206917891613509</v>
      </c>
      <c r="I636" s="18">
        <f t="shared" si="58"/>
        <v>1.5773717715138444</v>
      </c>
      <c r="J636" s="130">
        <f t="shared" si="59"/>
        <v>0.99450899087744105</v>
      </c>
    </row>
    <row r="637" spans="2:10" x14ac:dyDescent="0.25">
      <c r="B637" s="12">
        <v>40945</v>
      </c>
      <c r="C637" s="18">
        <v>11.62429</v>
      </c>
      <c r="D637">
        <v>1723.3</v>
      </c>
      <c r="E637" s="126">
        <f t="shared" si="54"/>
        <v>3.9484305600403946E-2</v>
      </c>
      <c r="F637" s="126">
        <f t="shared" si="55"/>
        <v>-8.4009436676449889E-3</v>
      </c>
      <c r="G637" s="130">
        <f t="shared" si="56"/>
        <v>0.85269030044035188</v>
      </c>
      <c r="H637" s="130">
        <f t="shared" si="57"/>
        <v>0.46993551562882269</v>
      </c>
      <c r="I637" s="18">
        <f t="shared" si="58"/>
        <v>1.6759466250790922</v>
      </c>
      <c r="J637" s="130">
        <f t="shared" si="59"/>
        <v>0.99046588420614046</v>
      </c>
    </row>
    <row r="638" spans="2:10" x14ac:dyDescent="0.25">
      <c r="B638" s="12">
        <v>40938</v>
      </c>
      <c r="C638" s="18">
        <v>11.182747000000001</v>
      </c>
      <c r="D638">
        <v>1737.9</v>
      </c>
      <c r="E638" s="126">
        <f t="shared" si="54"/>
        <v>1.9720544838353948E-2</v>
      </c>
      <c r="F638" s="126">
        <f t="shared" si="55"/>
        <v>3.5223466913039125E-3</v>
      </c>
      <c r="G638" s="130">
        <f t="shared" si="56"/>
        <v>0.89065633220665608</v>
      </c>
      <c r="H638" s="130">
        <f t="shared" si="57"/>
        <v>0.47695939493844036</v>
      </c>
      <c r="I638" s="18">
        <f t="shared" si="58"/>
        <v>1.705204956967024</v>
      </c>
      <c r="J638" s="130">
        <f t="shared" si="59"/>
        <v>1.0044485460614121</v>
      </c>
    </row>
    <row r="639" spans="2:10" x14ac:dyDescent="0.25">
      <c r="B639" s="12">
        <v>40931</v>
      </c>
      <c r="C639" s="18">
        <v>10.966481999999999</v>
      </c>
      <c r="D639">
        <v>1731.8</v>
      </c>
      <c r="E639" s="126">
        <f t="shared" si="54"/>
        <v>6.381132312678095E-2</v>
      </c>
      <c r="F639" s="126">
        <f t="shared" si="55"/>
        <v>4.0932860491675216E-2</v>
      </c>
      <c r="G639" s="130">
        <f t="shared" si="56"/>
        <v>0.88167490069071341</v>
      </c>
      <c r="H639" s="130">
        <f t="shared" si="57"/>
        <v>0.47787491724555864</v>
      </c>
      <c r="I639" s="18">
        <f t="shared" si="58"/>
        <v>1.7160943108342497</v>
      </c>
      <c r="J639" s="130">
        <f t="shared" si="59"/>
        <v>1.0058249532662373</v>
      </c>
    </row>
    <row r="640" spans="2:10" x14ac:dyDescent="0.25">
      <c r="B640" s="12">
        <v>40924</v>
      </c>
      <c r="C640" s="18">
        <v>10.308672</v>
      </c>
      <c r="D640">
        <v>1663.7</v>
      </c>
      <c r="E640" s="126">
        <f t="shared" si="54"/>
        <v>-2.6383127265473871E-2</v>
      </c>
      <c r="F640" s="126">
        <f t="shared" si="55"/>
        <v>2.0424435721295264E-2</v>
      </c>
      <c r="G640" s="130">
        <f t="shared" si="56"/>
        <v>0.90437013879664019</v>
      </c>
      <c r="H640" s="130">
        <f t="shared" si="57"/>
        <v>0.46725684124099665</v>
      </c>
      <c r="I640" s="18">
        <f t="shared" si="58"/>
        <v>1.753976524223205</v>
      </c>
      <c r="J640" s="130">
        <f t="shared" si="59"/>
        <v>0.98537908906741023</v>
      </c>
    </row>
    <row r="641" spans="2:10" x14ac:dyDescent="0.25">
      <c r="B641" s="12">
        <v>40917</v>
      </c>
      <c r="C641" s="18">
        <v>10.588017000000001</v>
      </c>
      <c r="D641">
        <v>1630.4</v>
      </c>
      <c r="E641" s="126">
        <f t="shared" si="54"/>
        <v>-2.3274947937446444E-2</v>
      </c>
      <c r="F641" s="126">
        <f t="shared" si="55"/>
        <v>8.8484623476270396E-3</v>
      </c>
      <c r="G641" s="130">
        <f t="shared" si="56"/>
        <v>0.94147178377986929</v>
      </c>
      <c r="H641" s="130">
        <f t="shared" si="57"/>
        <v>0.47624865787109771</v>
      </c>
      <c r="I641" s="18">
        <f t="shared" si="58"/>
        <v>1.8279469380426145</v>
      </c>
      <c r="J641" s="130">
        <f t="shared" si="59"/>
        <v>1.0074512838066954</v>
      </c>
    </row>
    <row r="642" spans="2:10" x14ac:dyDescent="0.25">
      <c r="B642" s="12">
        <v>40910</v>
      </c>
      <c r="C642" s="18">
        <v>10.840325</v>
      </c>
      <c r="D642">
        <v>1616.1</v>
      </c>
      <c r="E642" s="126">
        <f t="shared" si="54"/>
        <v>3.3504959292661507E-2</v>
      </c>
      <c r="F642" s="126">
        <f t="shared" si="55"/>
        <v>3.2124153787201459E-2</v>
      </c>
      <c r="G642" s="130">
        <f t="shared" si="56"/>
        <v>0.95952667059247587</v>
      </c>
      <c r="H642" s="130">
        <f t="shared" si="57"/>
        <v>0.49650966190395779</v>
      </c>
      <c r="I642" s="18">
        <f t="shared" si="58"/>
        <v>1.861990704358125</v>
      </c>
      <c r="J642" s="130">
        <f t="shared" si="59"/>
        <v>1.048867323911528</v>
      </c>
    </row>
    <row r="643" spans="2:10" x14ac:dyDescent="0.25">
      <c r="B643" s="12">
        <v>40903</v>
      </c>
      <c r="C643" s="18">
        <v>10.488894999999999</v>
      </c>
      <c r="D643">
        <v>1565.8</v>
      </c>
      <c r="E643" s="126">
        <f t="shared" ref="E643:E706" si="60">C643/C644-1</f>
        <v>-2.5941293825535228E-2</v>
      </c>
      <c r="F643" s="126">
        <f t="shared" ref="F643:F706" si="61">D643/D644-1</f>
        <v>-2.4241291207079296E-2</v>
      </c>
      <c r="G643" s="130">
        <f t="shared" ref="G643:G706" si="62">CORREL(F643:F655,E643:E655)</f>
        <v>0.96444770624429643</v>
      </c>
      <c r="H643" s="130">
        <f t="shared" ref="H643:H706" si="63">CORREL(F643:F695,E643:E695)</f>
        <v>0.49291229939694603</v>
      </c>
      <c r="I643" s="18">
        <f t="shared" ref="I643:I706" si="64">SLOPE(E643:E655,F643:F655)</f>
        <v>1.9173676723048652</v>
      </c>
      <c r="J643" s="130">
        <f t="shared" ref="J643:J706" si="65">SLOPE(E643:E695,F643:F695)</f>
        <v>1.0407531520186477</v>
      </c>
    </row>
    <row r="644" spans="2:10" x14ac:dyDescent="0.25">
      <c r="B644" s="12">
        <v>40896</v>
      </c>
      <c r="C644" s="18">
        <v>10.768236999999999</v>
      </c>
      <c r="D644">
        <v>1604.7</v>
      </c>
      <c r="E644" s="126">
        <f t="shared" si="60"/>
        <v>1.0998118033873405E-2</v>
      </c>
      <c r="F644" s="126">
        <f t="shared" si="61"/>
        <v>5.7031837553271902E-3</v>
      </c>
      <c r="G644" s="130">
        <f t="shared" si="62"/>
        <v>0.96584933498198366</v>
      </c>
      <c r="H644" s="130">
        <f t="shared" si="63"/>
        <v>0.49021136137954285</v>
      </c>
      <c r="I644" s="18">
        <f t="shared" si="64"/>
        <v>1.9373258798079929</v>
      </c>
      <c r="J644" s="130">
        <f t="shared" si="65"/>
        <v>1.0414873180800168</v>
      </c>
    </row>
    <row r="645" spans="2:10" x14ac:dyDescent="0.25">
      <c r="B645" s="12">
        <v>40889</v>
      </c>
      <c r="C645" s="18">
        <v>10.651095</v>
      </c>
      <c r="D645">
        <v>1595.6</v>
      </c>
      <c r="E645" s="126">
        <f t="shared" si="60"/>
        <v>-0.11922492153638364</v>
      </c>
      <c r="F645" s="126">
        <f t="shared" si="61"/>
        <v>-6.8425969173283585E-2</v>
      </c>
      <c r="G645" s="130">
        <f t="shared" si="62"/>
        <v>0.93483189291486923</v>
      </c>
      <c r="H645" s="130">
        <f t="shared" si="63"/>
        <v>0.49003582700368331</v>
      </c>
      <c r="I645" s="18">
        <f t="shared" si="64"/>
        <v>1.6063756508981288</v>
      </c>
      <c r="J645" s="130">
        <f t="shared" si="65"/>
        <v>1.0403688605643697</v>
      </c>
    </row>
    <row r="646" spans="2:10" x14ac:dyDescent="0.25">
      <c r="B646" s="12">
        <v>40882</v>
      </c>
      <c r="C646" s="18">
        <v>12.092866000000001</v>
      </c>
      <c r="D646">
        <v>1712.8</v>
      </c>
      <c r="E646" s="126">
        <f t="shared" si="60"/>
        <v>-3.661170998576202E-2</v>
      </c>
      <c r="F646" s="126">
        <f t="shared" si="61"/>
        <v>-1.9576416714367495E-2</v>
      </c>
      <c r="G646" s="130">
        <f t="shared" si="62"/>
        <v>0.92281141467878036</v>
      </c>
      <c r="H646" s="130">
        <f t="shared" si="63"/>
        <v>0.44083566198958668</v>
      </c>
      <c r="I646" s="18">
        <f t="shared" si="64"/>
        <v>1.5556053391921785</v>
      </c>
      <c r="J646" s="130">
        <f t="shared" si="65"/>
        <v>0.95353575411314495</v>
      </c>
    </row>
    <row r="647" spans="2:10" x14ac:dyDescent="0.25">
      <c r="B647" s="12">
        <v>40875</v>
      </c>
      <c r="C647" s="18">
        <v>12.552432</v>
      </c>
      <c r="D647">
        <v>1747</v>
      </c>
      <c r="E647" s="126">
        <f t="shared" si="60"/>
        <v>0.11350918165480461</v>
      </c>
      <c r="F647" s="126">
        <f t="shared" si="61"/>
        <v>3.6487689113022803E-2</v>
      </c>
      <c r="G647" s="130">
        <f t="shared" si="62"/>
        <v>0.92316087263714863</v>
      </c>
      <c r="H647" s="130">
        <f t="shared" si="63"/>
        <v>0.44838654089647301</v>
      </c>
      <c r="I647" s="18">
        <f t="shared" si="64"/>
        <v>1.5445995529247574</v>
      </c>
      <c r="J647" s="130">
        <f t="shared" si="65"/>
        <v>0.98265521525056509</v>
      </c>
    </row>
    <row r="648" spans="2:10" x14ac:dyDescent="0.25">
      <c r="B648" s="12">
        <v>40868</v>
      </c>
      <c r="C648" s="18">
        <v>11.272859</v>
      </c>
      <c r="D648">
        <v>1685.5</v>
      </c>
      <c r="E648" s="126">
        <f t="shared" si="60"/>
        <v>-3.023247011215302E-2</v>
      </c>
      <c r="F648" s="126">
        <f t="shared" si="61"/>
        <v>-2.2728590479503707E-2</v>
      </c>
      <c r="G648" s="130">
        <f t="shared" si="62"/>
        <v>0.92655752595277219</v>
      </c>
      <c r="H648" s="130">
        <f t="shared" si="63"/>
        <v>0.42460935246840209</v>
      </c>
      <c r="I648" s="18">
        <f t="shared" si="64"/>
        <v>1.3578020124803019</v>
      </c>
      <c r="J648" s="130">
        <f t="shared" si="65"/>
        <v>0.91860549250538259</v>
      </c>
    </row>
    <row r="649" spans="2:10" x14ac:dyDescent="0.25">
      <c r="B649" s="12">
        <v>40861</v>
      </c>
      <c r="C649" s="18">
        <v>11.62429</v>
      </c>
      <c r="D649">
        <v>1724.7</v>
      </c>
      <c r="E649" s="126">
        <f t="shared" si="60"/>
        <v>-9.0267988593885518E-2</v>
      </c>
      <c r="F649" s="126">
        <f t="shared" si="61"/>
        <v>-3.5132867132867118E-2</v>
      </c>
      <c r="G649" s="130">
        <f t="shared" si="62"/>
        <v>0.72925460940706255</v>
      </c>
      <c r="H649" s="130">
        <f t="shared" si="63"/>
        <v>0.42206566719492966</v>
      </c>
      <c r="I649" s="18">
        <f t="shared" si="64"/>
        <v>1.1772307851151733</v>
      </c>
      <c r="J649" s="130">
        <f t="shared" si="65"/>
        <v>0.91858360308592379</v>
      </c>
    </row>
    <row r="650" spans="2:10" x14ac:dyDescent="0.25">
      <c r="B650" s="12">
        <v>40854</v>
      </c>
      <c r="C650" s="18">
        <v>12.777708000000001</v>
      </c>
      <c r="D650">
        <v>1787.5</v>
      </c>
      <c r="E650" s="126">
        <f t="shared" si="60"/>
        <v>2.4566503767721404E-2</v>
      </c>
      <c r="F650" s="126">
        <f t="shared" si="61"/>
        <v>1.834444254543377E-2</v>
      </c>
      <c r="G650" s="130">
        <f t="shared" si="62"/>
        <v>0.29019144167480204</v>
      </c>
      <c r="H650" s="130">
        <f t="shared" si="63"/>
        <v>0.3975597000428015</v>
      </c>
      <c r="I650" s="18">
        <f t="shared" si="64"/>
        <v>0.48924255421985147</v>
      </c>
      <c r="J650" s="130">
        <f t="shared" si="65"/>
        <v>0.85453141156478107</v>
      </c>
    </row>
    <row r="651" spans="2:10" x14ac:dyDescent="0.25">
      <c r="B651" s="12">
        <v>40847</v>
      </c>
      <c r="C651" s="18">
        <v>12.471330999999999</v>
      </c>
      <c r="D651">
        <v>1755.3</v>
      </c>
      <c r="E651" s="126">
        <f t="shared" si="60"/>
        <v>4.1384477695791455E-2</v>
      </c>
      <c r="F651" s="126">
        <f t="shared" si="61"/>
        <v>5.2113160004580994E-3</v>
      </c>
      <c r="G651" s="130">
        <f t="shared" si="62"/>
        <v>0.33206422416142684</v>
      </c>
      <c r="H651" s="130">
        <f t="shared" si="63"/>
        <v>0.40702192021264166</v>
      </c>
      <c r="I651" s="18">
        <f t="shared" si="64"/>
        <v>0.5440103464157483</v>
      </c>
      <c r="J651" s="130">
        <f t="shared" si="65"/>
        <v>0.8797228214834697</v>
      </c>
    </row>
    <row r="652" spans="2:10" x14ac:dyDescent="0.25">
      <c r="B652" s="12">
        <v>40840</v>
      </c>
      <c r="C652" s="18">
        <v>11.975721999999999</v>
      </c>
      <c r="D652">
        <v>1746.2</v>
      </c>
      <c r="E652" s="126">
        <f t="shared" si="60"/>
        <v>0.11962931705607316</v>
      </c>
      <c r="F652" s="126">
        <f t="shared" si="61"/>
        <v>6.7946914561800575E-2</v>
      </c>
      <c r="G652" s="130">
        <f t="shared" si="62"/>
        <v>0.32700136248647849</v>
      </c>
      <c r="H652" s="130">
        <f t="shared" si="63"/>
        <v>0.41066422083889403</v>
      </c>
      <c r="I652" s="18">
        <f t="shared" si="64"/>
        <v>0.53520712522318203</v>
      </c>
      <c r="J652" s="130">
        <f t="shared" si="65"/>
        <v>0.88126584878602399</v>
      </c>
    </row>
    <row r="653" spans="2:10" x14ac:dyDescent="0.25">
      <c r="B653" s="12">
        <v>40833</v>
      </c>
      <c r="C653" s="18">
        <v>10.696149</v>
      </c>
      <c r="D653">
        <v>1635.1</v>
      </c>
      <c r="E653" s="126">
        <f t="shared" si="60"/>
        <v>-4.7351645967457223E-2</v>
      </c>
      <c r="F653" s="126">
        <f t="shared" si="61"/>
        <v>-2.776786776073259E-2</v>
      </c>
      <c r="G653" s="130">
        <f t="shared" si="62"/>
        <v>0.15562073822349221</v>
      </c>
      <c r="H653" s="130">
        <f t="shared" si="63"/>
        <v>0.35081843899497683</v>
      </c>
      <c r="I653" s="18">
        <f t="shared" si="64"/>
        <v>0.24694264737458527</v>
      </c>
      <c r="J653" s="130">
        <f t="shared" si="65"/>
        <v>0.74882763382641138</v>
      </c>
    </row>
    <row r="654" spans="2:10" x14ac:dyDescent="0.25">
      <c r="B654" s="12">
        <v>40826</v>
      </c>
      <c r="C654" s="18">
        <v>11.227804000000001</v>
      </c>
      <c r="D654">
        <v>1681.8</v>
      </c>
      <c r="E654" s="126">
        <f t="shared" si="60"/>
        <v>6.0425573551685874E-2</v>
      </c>
      <c r="F654" s="126">
        <f t="shared" si="61"/>
        <v>2.8938513306821623E-2</v>
      </c>
      <c r="G654" s="130">
        <f t="shared" si="62"/>
        <v>0.1260504047223972</v>
      </c>
      <c r="H654" s="130">
        <f t="shared" si="63"/>
        <v>0.33152664554316935</v>
      </c>
      <c r="I654" s="18">
        <f t="shared" si="64"/>
        <v>0.20202311683229024</v>
      </c>
      <c r="J654" s="130">
        <f t="shared" si="65"/>
        <v>0.71078112859743059</v>
      </c>
    </row>
    <row r="655" spans="2:10" x14ac:dyDescent="0.25">
      <c r="B655" s="12">
        <v>40819</v>
      </c>
      <c r="C655" s="18">
        <v>10.588017000000001</v>
      </c>
      <c r="D655">
        <v>1634.5</v>
      </c>
      <c r="E655" s="126">
        <f t="shared" si="60"/>
        <v>1.7051097663822734E-3</v>
      </c>
      <c r="F655" s="126">
        <f t="shared" si="61"/>
        <v>8.7015551715625694E-3</v>
      </c>
      <c r="G655" s="130">
        <f t="shared" si="62"/>
        <v>0.14224113537279864</v>
      </c>
      <c r="H655" s="130">
        <f t="shared" si="63"/>
        <v>0.32048288596003727</v>
      </c>
      <c r="I655" s="18">
        <f t="shared" si="64"/>
        <v>0.23360750708678521</v>
      </c>
      <c r="J655" s="130">
        <f t="shared" si="65"/>
        <v>0.68349937923149373</v>
      </c>
    </row>
    <row r="656" spans="2:10" x14ac:dyDescent="0.25">
      <c r="B656" s="12">
        <v>40812</v>
      </c>
      <c r="C656" s="18">
        <v>10.569993999999999</v>
      </c>
      <c r="D656">
        <v>1620.4</v>
      </c>
      <c r="E656" s="126">
        <f t="shared" si="60"/>
        <v>-9.2906470141812525E-3</v>
      </c>
      <c r="F656" s="126">
        <f t="shared" si="61"/>
        <v>-1.0442748091602949E-2</v>
      </c>
      <c r="G656" s="130">
        <f t="shared" si="62"/>
        <v>0.17233047444499022</v>
      </c>
      <c r="H656" s="130">
        <f t="shared" si="63"/>
        <v>0.31838353829258975</v>
      </c>
      <c r="I656" s="18">
        <f t="shared" si="64"/>
        <v>0.27944522719276499</v>
      </c>
      <c r="J656" s="130">
        <f t="shared" si="65"/>
        <v>0.67830847080661616</v>
      </c>
    </row>
    <row r="657" spans="2:10" x14ac:dyDescent="0.25">
      <c r="B657" s="12">
        <v>40805</v>
      </c>
      <c r="C657" s="18">
        <v>10.669117</v>
      </c>
      <c r="D657">
        <v>1637.5</v>
      </c>
      <c r="E657" s="126">
        <f t="shared" si="60"/>
        <v>-9.3229116026644854E-2</v>
      </c>
      <c r="F657" s="126">
        <f t="shared" si="61"/>
        <v>-9.6352298438275974E-2</v>
      </c>
      <c r="G657" s="130">
        <f t="shared" si="62"/>
        <v>0.14440130291413628</v>
      </c>
      <c r="H657" s="130">
        <f t="shared" si="63"/>
        <v>0.32058926387781239</v>
      </c>
      <c r="I657" s="18">
        <f t="shared" si="64"/>
        <v>0.23694621697360876</v>
      </c>
      <c r="J657" s="130">
        <f t="shared" si="65"/>
        <v>0.68642476448326484</v>
      </c>
    </row>
    <row r="658" spans="2:10" x14ac:dyDescent="0.25">
      <c r="B658" s="12">
        <v>40798</v>
      </c>
      <c r="C658" s="18">
        <v>11.766056000000001</v>
      </c>
      <c r="D658">
        <v>1812.1</v>
      </c>
      <c r="E658" s="126">
        <f t="shared" si="60"/>
        <v>-3.8067130756598289E-2</v>
      </c>
      <c r="F658" s="126">
        <f t="shared" si="61"/>
        <v>-2.3863391510450471E-2</v>
      </c>
      <c r="G658" s="130">
        <f t="shared" si="62"/>
        <v>-0.18646396586012948</v>
      </c>
      <c r="H658" s="130">
        <f t="shared" si="63"/>
        <v>0.232341225735859</v>
      </c>
      <c r="I658" s="18">
        <f t="shared" si="64"/>
        <v>-0.38223117155188902</v>
      </c>
      <c r="J658" s="130">
        <f t="shared" si="65"/>
        <v>0.56915223253544867</v>
      </c>
    </row>
    <row r="659" spans="2:10" x14ac:dyDescent="0.25">
      <c r="B659" s="12">
        <v>40791</v>
      </c>
      <c r="C659" s="18">
        <v>12.231681</v>
      </c>
      <c r="D659">
        <v>1856.4</v>
      </c>
      <c r="E659" s="126">
        <f t="shared" si="60"/>
        <v>-9.4272879449371905E-3</v>
      </c>
      <c r="F659" s="126">
        <f t="shared" si="61"/>
        <v>-9.2330682606607262E-3</v>
      </c>
      <c r="G659" s="130">
        <f t="shared" si="62"/>
        <v>-0.24751380651091159</v>
      </c>
      <c r="H659" s="130">
        <f t="shared" si="63"/>
        <v>0.208350171294368</v>
      </c>
      <c r="I659" s="18">
        <f t="shared" si="64"/>
        <v>-0.5469053140456489</v>
      </c>
      <c r="J659" s="130">
        <f t="shared" si="65"/>
        <v>0.51802940504086858</v>
      </c>
    </row>
    <row r="660" spans="2:10" x14ac:dyDescent="0.25">
      <c r="B660" s="12">
        <v>40784</v>
      </c>
      <c r="C660" s="18">
        <v>12.348089999999999</v>
      </c>
      <c r="D660">
        <v>1873.7</v>
      </c>
      <c r="E660" s="126">
        <f t="shared" si="60"/>
        <v>3.9969909479987686E-2</v>
      </c>
      <c r="F660" s="126">
        <f t="shared" si="61"/>
        <v>4.4367649517864205E-2</v>
      </c>
      <c r="G660" s="130">
        <f t="shared" si="62"/>
        <v>-0.17466424977499267</v>
      </c>
      <c r="H660" s="130">
        <f t="shared" si="63"/>
        <v>0.20593830356457432</v>
      </c>
      <c r="I660" s="18">
        <f t="shared" si="64"/>
        <v>-0.40667351949588393</v>
      </c>
      <c r="J660" s="130">
        <f t="shared" si="65"/>
        <v>0.51527211695243058</v>
      </c>
    </row>
    <row r="661" spans="2:10" x14ac:dyDescent="0.25">
      <c r="B661" s="12">
        <v>40777</v>
      </c>
      <c r="C661" s="18">
        <v>11.873507</v>
      </c>
      <c r="D661">
        <v>1794.1</v>
      </c>
      <c r="E661" s="126">
        <f t="shared" si="60"/>
        <v>0.10869572322055787</v>
      </c>
      <c r="F661" s="126">
        <f t="shared" si="61"/>
        <v>-2.9639244956460642E-2</v>
      </c>
      <c r="G661" s="130">
        <f t="shared" si="62"/>
        <v>-0.24674799598875111</v>
      </c>
      <c r="H661" s="130">
        <f t="shared" si="63"/>
        <v>0.19210996353988352</v>
      </c>
      <c r="I661" s="18">
        <f t="shared" si="64"/>
        <v>-0.59311596151233648</v>
      </c>
      <c r="J661" s="130">
        <f t="shared" si="65"/>
        <v>0.49293270471656697</v>
      </c>
    </row>
    <row r="662" spans="2:10" x14ac:dyDescent="0.25">
      <c r="B662" s="12">
        <v>40770</v>
      </c>
      <c r="C662" s="18">
        <v>10.709436999999999</v>
      </c>
      <c r="D662">
        <v>1848.9</v>
      </c>
      <c r="E662" s="126">
        <f t="shared" si="60"/>
        <v>-0.14265237273222231</v>
      </c>
      <c r="F662" s="126">
        <f t="shared" si="61"/>
        <v>6.2464084587978475E-2</v>
      </c>
      <c r="G662" s="130">
        <f t="shared" si="62"/>
        <v>-4.0873666916212817E-2</v>
      </c>
      <c r="H662" s="130">
        <f t="shared" si="63"/>
        <v>0.2638456983168071</v>
      </c>
      <c r="I662" s="18">
        <f t="shared" si="64"/>
        <v>-9.7206536383490499E-2</v>
      </c>
      <c r="J662" s="130">
        <f t="shared" si="65"/>
        <v>0.68850710978286866</v>
      </c>
    </row>
    <row r="663" spans="2:10" x14ac:dyDescent="0.25">
      <c r="B663" s="12">
        <v>40763</v>
      </c>
      <c r="C663" s="18">
        <v>12.491358999999999</v>
      </c>
      <c r="D663">
        <v>1740.2</v>
      </c>
      <c r="E663" s="126">
        <f t="shared" si="60"/>
        <v>6.1643680771194642E-2</v>
      </c>
      <c r="F663" s="126">
        <f t="shared" si="61"/>
        <v>5.5434255215914607E-2</v>
      </c>
      <c r="G663" s="130">
        <f t="shared" si="62"/>
        <v>0.50331333293007252</v>
      </c>
      <c r="H663" s="130">
        <f t="shared" si="63"/>
        <v>0.46634030045196267</v>
      </c>
      <c r="I663" s="18">
        <f t="shared" si="64"/>
        <v>1.0736638343675962</v>
      </c>
      <c r="J663" s="130">
        <f t="shared" si="65"/>
        <v>1.2111179932977758</v>
      </c>
    </row>
    <row r="664" spans="2:10" x14ac:dyDescent="0.25">
      <c r="B664" s="12">
        <v>40756</v>
      </c>
      <c r="C664" s="18">
        <v>11.766056000000001</v>
      </c>
      <c r="D664">
        <v>1648.8</v>
      </c>
      <c r="E664" s="126">
        <f t="shared" si="60"/>
        <v>-3.2400529997907768E-2</v>
      </c>
      <c r="F664" s="126">
        <f t="shared" si="61"/>
        <v>1.2589817601179165E-2</v>
      </c>
      <c r="G664" s="130">
        <f t="shared" si="62"/>
        <v>0.39352122021512809</v>
      </c>
      <c r="H664" s="130">
        <f t="shared" si="63"/>
        <v>0.45255579884058017</v>
      </c>
      <c r="I664" s="18">
        <f t="shared" si="64"/>
        <v>1.0390950561276193</v>
      </c>
      <c r="J664" s="130">
        <f t="shared" si="65"/>
        <v>1.2673332098117978</v>
      </c>
    </row>
    <row r="665" spans="2:10" x14ac:dyDescent="0.25">
      <c r="B665" s="12">
        <v>40749</v>
      </c>
      <c r="C665" s="18">
        <v>12.160048</v>
      </c>
      <c r="D665">
        <v>1628.3</v>
      </c>
      <c r="E665" s="126">
        <f t="shared" si="60"/>
        <v>-4.4334980015205749E-2</v>
      </c>
      <c r="F665" s="126">
        <f t="shared" si="61"/>
        <v>1.6861300193592665E-2</v>
      </c>
      <c r="G665" s="130">
        <f t="shared" si="62"/>
        <v>0.61398531202663775</v>
      </c>
      <c r="H665" s="130">
        <f t="shared" si="63"/>
        <v>0.46108816090802562</v>
      </c>
      <c r="I665" s="18">
        <f t="shared" si="64"/>
        <v>1.4961214378257912</v>
      </c>
      <c r="J665" s="130">
        <f t="shared" si="65"/>
        <v>1.2808701394430895</v>
      </c>
    </row>
    <row r="666" spans="2:10" x14ac:dyDescent="0.25">
      <c r="B666" s="12">
        <v>40742</v>
      </c>
      <c r="C666" s="18">
        <v>12.724174</v>
      </c>
      <c r="D666">
        <v>1601.3</v>
      </c>
      <c r="E666" s="126">
        <f t="shared" si="60"/>
        <v>-6.2936736900167656E-3</v>
      </c>
      <c r="F666" s="126">
        <f t="shared" si="61"/>
        <v>7.2336142911058054E-3</v>
      </c>
      <c r="G666" s="130">
        <f t="shared" si="62"/>
        <v>0.65170553587674152</v>
      </c>
      <c r="H666" s="130">
        <f t="shared" si="63"/>
        <v>0.48107859490835664</v>
      </c>
      <c r="I666" s="18">
        <f t="shared" si="64"/>
        <v>1.4656999424504242</v>
      </c>
      <c r="J666" s="130">
        <f t="shared" si="65"/>
        <v>1.3323927550745041</v>
      </c>
    </row>
    <row r="667" spans="2:10" x14ac:dyDescent="0.25">
      <c r="B667" s="12">
        <v>40735</v>
      </c>
      <c r="C667" s="18">
        <v>12.804762999999999</v>
      </c>
      <c r="D667">
        <v>1589.8</v>
      </c>
      <c r="E667" s="126">
        <f t="shared" si="60"/>
        <v>8.0060491254848376E-2</v>
      </c>
      <c r="F667" s="126">
        <f t="shared" si="61"/>
        <v>3.1533869711912743E-2</v>
      </c>
      <c r="G667" s="130">
        <f t="shared" si="62"/>
        <v>0.65132584170873997</v>
      </c>
      <c r="H667" s="130">
        <f t="shared" si="63"/>
        <v>0.48830739734004069</v>
      </c>
      <c r="I667" s="18">
        <f t="shared" si="64"/>
        <v>1.5024804600898565</v>
      </c>
      <c r="J667" s="130">
        <f t="shared" si="65"/>
        <v>1.3358780175960661</v>
      </c>
    </row>
    <row r="668" spans="2:10" x14ac:dyDescent="0.25">
      <c r="B668" s="12">
        <v>40728</v>
      </c>
      <c r="C668" s="18">
        <v>11.855598000000001</v>
      </c>
      <c r="D668">
        <v>1541.2</v>
      </c>
      <c r="E668" s="126">
        <f t="shared" si="60"/>
        <v>3.3567498012302854E-2</v>
      </c>
      <c r="F668" s="126">
        <f t="shared" si="61"/>
        <v>3.973554611077379E-2</v>
      </c>
      <c r="G668" s="130">
        <f t="shared" si="62"/>
        <v>0.56597922482132079</v>
      </c>
      <c r="H668" s="130">
        <f t="shared" si="63"/>
        <v>0.46466659461341325</v>
      </c>
      <c r="I668" s="18">
        <f t="shared" si="64"/>
        <v>1.2657608340341213</v>
      </c>
      <c r="J668" s="130">
        <f t="shared" si="65"/>
        <v>1.271941480428767</v>
      </c>
    </row>
    <row r="669" spans="2:10" x14ac:dyDescent="0.25">
      <c r="B669" s="12">
        <v>40721</v>
      </c>
      <c r="C669" s="18">
        <v>11.470560000000001</v>
      </c>
      <c r="D669">
        <v>1482.3</v>
      </c>
      <c r="E669" s="126">
        <f t="shared" si="60"/>
        <v>3.8087630047613175E-2</v>
      </c>
      <c r="F669" s="126">
        <f t="shared" si="61"/>
        <v>-1.212929023658782E-2</v>
      </c>
      <c r="G669" s="130">
        <f t="shared" si="62"/>
        <v>0.54696236415527566</v>
      </c>
      <c r="H669" s="130">
        <f t="shared" si="63"/>
        <v>0.46023339524560652</v>
      </c>
      <c r="I669" s="18">
        <f t="shared" si="64"/>
        <v>1.2613145245904096</v>
      </c>
      <c r="J669" s="130">
        <f t="shared" si="65"/>
        <v>1.2398854968323614</v>
      </c>
    </row>
    <row r="670" spans="2:10" x14ac:dyDescent="0.25">
      <c r="B670" s="12">
        <v>40714</v>
      </c>
      <c r="C670" s="18">
        <v>11.049702999999999</v>
      </c>
      <c r="D670">
        <v>1500.5</v>
      </c>
      <c r="E670" s="126">
        <f t="shared" si="60"/>
        <v>-8.0386044047681127E-3</v>
      </c>
      <c r="F670" s="126">
        <f t="shared" si="61"/>
        <v>-2.4762771350578361E-2</v>
      </c>
      <c r="G670" s="130">
        <f t="shared" si="62"/>
        <v>0.55354702769928343</v>
      </c>
      <c r="H670" s="130">
        <f t="shared" si="63"/>
        <v>0.47427115337540154</v>
      </c>
      <c r="I670" s="18">
        <f t="shared" si="64"/>
        <v>1.4306882497662163</v>
      </c>
      <c r="J670" s="130">
        <f t="shared" si="65"/>
        <v>1.2814444099103395</v>
      </c>
    </row>
    <row r="671" spans="2:10" x14ac:dyDescent="0.25">
      <c r="B671" s="12">
        <v>40707</v>
      </c>
      <c r="C671" s="18">
        <v>11.139246999999999</v>
      </c>
      <c r="D671">
        <v>1538.6</v>
      </c>
      <c r="E671" s="126">
        <f t="shared" si="60"/>
        <v>-5.1829369502217726E-2</v>
      </c>
      <c r="F671" s="126">
        <f t="shared" si="61"/>
        <v>6.5419337956300616E-3</v>
      </c>
      <c r="G671" s="130">
        <f t="shared" si="62"/>
        <v>0.43547710450664379</v>
      </c>
      <c r="H671" s="130">
        <f t="shared" si="63"/>
        <v>0.48883432120617198</v>
      </c>
      <c r="I671" s="18">
        <f t="shared" si="64"/>
        <v>1.7702058833409242</v>
      </c>
      <c r="J671" s="130">
        <f t="shared" si="65"/>
        <v>1.3515005543579102</v>
      </c>
    </row>
    <row r="672" spans="2:10" x14ac:dyDescent="0.25">
      <c r="B672" s="12">
        <v>40700</v>
      </c>
      <c r="C672" s="18">
        <v>11.748146</v>
      </c>
      <c r="D672">
        <v>1528.6</v>
      </c>
      <c r="E672" s="126">
        <f t="shared" si="60"/>
        <v>-7.2791439227948285E-2</v>
      </c>
      <c r="F672" s="126">
        <f t="shared" si="61"/>
        <v>-8.4971135759227545E-3</v>
      </c>
      <c r="G672" s="130">
        <f t="shared" si="62"/>
        <v>0.46449774017318474</v>
      </c>
      <c r="H672" s="130">
        <f t="shared" si="63"/>
        <v>0.4994799618679332</v>
      </c>
      <c r="I672" s="18">
        <f t="shared" si="64"/>
        <v>1.8602783431788652</v>
      </c>
      <c r="J672" s="130">
        <f t="shared" si="65"/>
        <v>1.3635726436191307</v>
      </c>
    </row>
    <row r="673" spans="2:10" x14ac:dyDescent="0.25">
      <c r="B673" s="12">
        <v>40693</v>
      </c>
      <c r="C673" s="18">
        <v>12.670446</v>
      </c>
      <c r="D673">
        <v>1541.7</v>
      </c>
      <c r="E673" s="126">
        <f t="shared" si="60"/>
        <v>2.6105737810462992E-2</v>
      </c>
      <c r="F673" s="126">
        <f t="shared" si="61"/>
        <v>3.5149384885764245E-3</v>
      </c>
      <c r="G673" s="130">
        <f t="shared" si="62"/>
        <v>0.40709503771492417</v>
      </c>
      <c r="H673" s="130">
        <f t="shared" si="63"/>
        <v>0.49128538482153905</v>
      </c>
      <c r="I673" s="18">
        <f t="shared" si="64"/>
        <v>1.5694446859142901</v>
      </c>
      <c r="J673" s="130">
        <f t="shared" si="65"/>
        <v>1.3162536378339189</v>
      </c>
    </row>
    <row r="674" spans="2:10" x14ac:dyDescent="0.25">
      <c r="B674" s="12">
        <v>40686</v>
      </c>
      <c r="C674" s="18">
        <v>12.348089999999999</v>
      </c>
      <c r="D674">
        <v>1536.3</v>
      </c>
      <c r="E674" s="126">
        <f t="shared" si="60"/>
        <v>2.2997220828098186E-2</v>
      </c>
      <c r="F674" s="126">
        <f t="shared" si="61"/>
        <v>1.8226405090137954E-2</v>
      </c>
      <c r="G674" s="130">
        <f t="shared" si="62"/>
        <v>0.41560406598453159</v>
      </c>
      <c r="H674" s="130">
        <f t="shared" si="63"/>
        <v>0.5100447910222986</v>
      </c>
      <c r="I674" s="18">
        <f t="shared" si="64"/>
        <v>1.5981802511522325</v>
      </c>
      <c r="J674" s="130">
        <f t="shared" si="65"/>
        <v>1.3592465297429899</v>
      </c>
    </row>
    <row r="675" spans="2:10" x14ac:dyDescent="0.25">
      <c r="B675" s="12">
        <v>40679</v>
      </c>
      <c r="C675" s="18">
        <v>12.070501999999999</v>
      </c>
      <c r="D675">
        <v>1508.8</v>
      </c>
      <c r="E675" s="126">
        <f t="shared" si="60"/>
        <v>2.66563160425346E-2</v>
      </c>
      <c r="F675" s="126">
        <f t="shared" si="61"/>
        <v>1.03120396410874E-2</v>
      </c>
      <c r="G675" s="130">
        <f t="shared" si="62"/>
        <v>0.42339488876810671</v>
      </c>
      <c r="H675" s="130">
        <f t="shared" si="63"/>
        <v>0.56843398818081436</v>
      </c>
      <c r="I675" s="18">
        <f t="shared" si="64"/>
        <v>1.6469064192883942</v>
      </c>
      <c r="J675" s="130">
        <f t="shared" si="65"/>
        <v>1.5381937321518306</v>
      </c>
    </row>
    <row r="676" spans="2:10" x14ac:dyDescent="0.25">
      <c r="B676" s="12">
        <v>40672</v>
      </c>
      <c r="C676" s="18">
        <v>11.757101</v>
      </c>
      <c r="D676">
        <v>1493.4</v>
      </c>
      <c r="E676" s="126">
        <f t="shared" si="60"/>
        <v>-5.6074793367097642E-2</v>
      </c>
      <c r="F676" s="126">
        <f t="shared" si="61"/>
        <v>1.47532188841204E-3</v>
      </c>
      <c r="G676" s="130">
        <f t="shared" si="62"/>
        <v>0.43938723287324449</v>
      </c>
      <c r="H676" s="130">
        <f t="shared" si="63"/>
        <v>0.56548218201792066</v>
      </c>
      <c r="I676" s="18">
        <f t="shared" si="64"/>
        <v>1.6914492266498906</v>
      </c>
      <c r="J676" s="130">
        <f t="shared" si="65"/>
        <v>1.580312917478603</v>
      </c>
    </row>
    <row r="677" spans="2:10" x14ac:dyDescent="0.25">
      <c r="B677" s="12">
        <v>40665</v>
      </c>
      <c r="C677" s="18">
        <v>12.455543</v>
      </c>
      <c r="D677">
        <v>1491.2</v>
      </c>
      <c r="E677" s="126">
        <f t="shared" si="60"/>
        <v>-0.10661514931034122</v>
      </c>
      <c r="F677" s="126">
        <f t="shared" si="61"/>
        <v>-4.1645244215938293E-2</v>
      </c>
      <c r="G677" s="130">
        <f t="shared" si="62"/>
        <v>0.42462631710568882</v>
      </c>
      <c r="H677" s="130">
        <f t="shared" si="63"/>
        <v>0.53976810669356956</v>
      </c>
      <c r="I677" s="18">
        <f t="shared" si="64"/>
        <v>1.5893540090696701</v>
      </c>
      <c r="J677" s="130">
        <f t="shared" si="65"/>
        <v>1.4841434866230663</v>
      </c>
    </row>
    <row r="678" spans="2:10" x14ac:dyDescent="0.25">
      <c r="B678" s="12">
        <v>40658</v>
      </c>
      <c r="C678" s="18">
        <v>13.941967999999999</v>
      </c>
      <c r="D678">
        <v>1556</v>
      </c>
      <c r="E678" s="126">
        <f t="shared" si="60"/>
        <v>9.7276495670661767E-3</v>
      </c>
      <c r="F678" s="126">
        <f t="shared" si="61"/>
        <v>3.5125066524747117E-2</v>
      </c>
      <c r="G678" s="130">
        <f t="shared" si="62"/>
        <v>3.0394914516472492E-2</v>
      </c>
      <c r="H678" s="130">
        <f t="shared" si="63"/>
        <v>0.48947949316455897</v>
      </c>
      <c r="I678" s="18">
        <f t="shared" si="64"/>
        <v>0.15349666070931867</v>
      </c>
      <c r="J678" s="130">
        <f t="shared" si="65"/>
        <v>1.3499526544984342</v>
      </c>
    </row>
    <row r="679" spans="2:10" x14ac:dyDescent="0.25">
      <c r="B679" s="12">
        <v>40651</v>
      </c>
      <c r="C679" s="18">
        <v>13.807651999999999</v>
      </c>
      <c r="D679">
        <v>1503.2</v>
      </c>
      <c r="E679" s="126">
        <f t="shared" si="60"/>
        <v>4.1188299668301287E-2</v>
      </c>
      <c r="F679" s="126">
        <f t="shared" si="61"/>
        <v>1.2051437420049993E-2</v>
      </c>
      <c r="G679" s="130">
        <f t="shared" si="62"/>
        <v>0.14964876565483912</v>
      </c>
      <c r="H679" s="130">
        <f t="shared" si="63"/>
        <v>0.50238588649106941</v>
      </c>
      <c r="I679" s="18">
        <f t="shared" si="64"/>
        <v>0.90797481101170474</v>
      </c>
      <c r="J679" s="130">
        <f t="shared" si="65"/>
        <v>1.4169931300451681</v>
      </c>
    </row>
    <row r="680" spans="2:10" x14ac:dyDescent="0.25">
      <c r="B680" s="12">
        <v>40644</v>
      </c>
      <c r="C680" s="18">
        <v>13.261436</v>
      </c>
      <c r="D680">
        <v>1485.3</v>
      </c>
      <c r="E680" s="126">
        <f t="shared" si="60"/>
        <v>-4.8200550993449665E-2</v>
      </c>
      <c r="F680" s="126">
        <f t="shared" si="61"/>
        <v>8.0765576218269075E-3</v>
      </c>
      <c r="G680" s="130">
        <f t="shared" si="62"/>
        <v>0.21435341942264044</v>
      </c>
      <c r="H680" s="130">
        <f t="shared" si="63"/>
        <v>0.52327850038370871</v>
      </c>
      <c r="I680" s="18">
        <f t="shared" si="64"/>
        <v>1.1216721016052078</v>
      </c>
      <c r="J680" s="130">
        <f t="shared" si="65"/>
        <v>1.4849455086835273</v>
      </c>
    </row>
    <row r="681" spans="2:10" x14ac:dyDescent="0.25">
      <c r="B681" s="12">
        <v>40637</v>
      </c>
      <c r="C681" s="18">
        <v>13.933014999999999</v>
      </c>
      <c r="D681">
        <v>1473.4</v>
      </c>
      <c r="E681" s="126">
        <f t="shared" si="60"/>
        <v>2.2338959040961504E-2</v>
      </c>
      <c r="F681" s="126">
        <f t="shared" si="61"/>
        <v>3.1720467754358994E-2</v>
      </c>
      <c r="G681" s="130">
        <f t="shared" si="62"/>
        <v>0.30257560118308896</v>
      </c>
      <c r="H681" s="130">
        <f t="shared" si="63"/>
        <v>0.53084088969143495</v>
      </c>
      <c r="I681" s="18">
        <f t="shared" si="64"/>
        <v>1.4886856121512693</v>
      </c>
      <c r="J681" s="130">
        <f t="shared" si="65"/>
        <v>1.4616493483212345</v>
      </c>
    </row>
    <row r="682" spans="2:10" x14ac:dyDescent="0.25">
      <c r="B682" s="12">
        <v>40630</v>
      </c>
      <c r="C682" s="18">
        <v>13.628567</v>
      </c>
      <c r="D682">
        <v>1428.1</v>
      </c>
      <c r="E682" s="126">
        <f t="shared" si="60"/>
        <v>7.9432657704822995E-2</v>
      </c>
      <c r="F682" s="126">
        <f t="shared" si="61"/>
        <v>1.4024261973213381E-3</v>
      </c>
      <c r="G682" s="130">
        <f t="shared" si="62"/>
        <v>0.5683454014036815</v>
      </c>
      <c r="H682" s="130">
        <f t="shared" si="63"/>
        <v>0.54016190436618128</v>
      </c>
      <c r="I682" s="18">
        <f t="shared" si="64"/>
        <v>2.6068025193457012</v>
      </c>
      <c r="J682" s="130">
        <f t="shared" si="65"/>
        <v>1.5163330473454559</v>
      </c>
    </row>
    <row r="683" spans="2:10" x14ac:dyDescent="0.25">
      <c r="B683" s="12">
        <v>40623</v>
      </c>
      <c r="C683" s="18">
        <v>12.625676</v>
      </c>
      <c r="D683">
        <v>1426.1</v>
      </c>
      <c r="E683" s="126">
        <f t="shared" si="60"/>
        <v>0.18786849000597439</v>
      </c>
      <c r="F683" s="126">
        <f t="shared" si="61"/>
        <v>7.2038985804081523E-3</v>
      </c>
      <c r="G683" s="130">
        <f t="shared" si="62"/>
        <v>0.5241296491362516</v>
      </c>
      <c r="H683" s="130">
        <f t="shared" si="63"/>
        <v>0.55632272902483182</v>
      </c>
      <c r="I683" s="18">
        <f t="shared" si="64"/>
        <v>2.0268699534667252</v>
      </c>
      <c r="J683" s="130">
        <f t="shared" si="65"/>
        <v>1.5352001638147166</v>
      </c>
    </row>
    <row r="684" spans="2:10" x14ac:dyDescent="0.25">
      <c r="B684" s="12">
        <v>40616</v>
      </c>
      <c r="C684" s="18">
        <v>10.62885</v>
      </c>
      <c r="D684">
        <v>1415.9</v>
      </c>
      <c r="E684" s="126">
        <f t="shared" si="60"/>
        <v>-4.8115319648891264E-2</v>
      </c>
      <c r="F684" s="126">
        <f t="shared" si="61"/>
        <v>-3.9395005276116057E-3</v>
      </c>
      <c r="G684" s="130">
        <f t="shared" si="62"/>
        <v>0.777528578988401</v>
      </c>
      <c r="H684" s="130">
        <f t="shared" si="63"/>
        <v>0.62704978790004395</v>
      </c>
      <c r="I684" s="18">
        <f t="shared" si="64"/>
        <v>1.7861486649099954</v>
      </c>
      <c r="J684" s="130">
        <f t="shared" si="65"/>
        <v>1.512819790927175</v>
      </c>
    </row>
    <row r="685" spans="2:10" x14ac:dyDescent="0.25">
      <c r="B685" s="12">
        <v>40609</v>
      </c>
      <c r="C685" s="18">
        <v>11.166111000000001</v>
      </c>
      <c r="D685">
        <v>1421.5</v>
      </c>
      <c r="E685" s="126">
        <f t="shared" si="60"/>
        <v>3.057850911678206E-2</v>
      </c>
      <c r="F685" s="126">
        <f t="shared" si="61"/>
        <v>-4.6912197171264935E-3</v>
      </c>
      <c r="G685" s="130">
        <f t="shared" si="62"/>
        <v>0.79253060212917514</v>
      </c>
      <c r="H685" s="130">
        <f t="shared" si="63"/>
        <v>0.63109222835789003</v>
      </c>
      <c r="I685" s="18">
        <f t="shared" si="64"/>
        <v>1.7019108491361437</v>
      </c>
      <c r="J685" s="130">
        <f t="shared" si="65"/>
        <v>1.4684720802764504</v>
      </c>
    </row>
    <row r="686" spans="2:10" x14ac:dyDescent="0.25">
      <c r="B686" s="12">
        <v>40602</v>
      </c>
      <c r="C686" s="18">
        <v>10.834799</v>
      </c>
      <c r="D686">
        <v>1428.2</v>
      </c>
      <c r="E686" s="126">
        <f t="shared" si="60"/>
        <v>3.6846584338148913E-2</v>
      </c>
      <c r="F686" s="126">
        <f t="shared" si="61"/>
        <v>1.3842549868673171E-2</v>
      </c>
      <c r="G686" s="130">
        <f t="shared" si="62"/>
        <v>0.82542664426100343</v>
      </c>
      <c r="H686" s="130">
        <f t="shared" si="63"/>
        <v>0.6369681610000022</v>
      </c>
      <c r="I686" s="18">
        <f t="shared" si="64"/>
        <v>1.6627357758412729</v>
      </c>
      <c r="J686" s="130">
        <f t="shared" si="65"/>
        <v>1.5203775539300821</v>
      </c>
    </row>
    <row r="687" spans="2:10" x14ac:dyDescent="0.25">
      <c r="B687" s="12">
        <v>40595</v>
      </c>
      <c r="C687" s="18">
        <v>10.449761000000001</v>
      </c>
      <c r="D687">
        <v>1408.7</v>
      </c>
      <c r="E687" s="126">
        <f t="shared" si="60"/>
        <v>3.8256194432772839E-2</v>
      </c>
      <c r="F687" s="126">
        <f t="shared" si="61"/>
        <v>1.4767324592998232E-2</v>
      </c>
      <c r="G687" s="130">
        <f t="shared" si="62"/>
        <v>0.85269028749558673</v>
      </c>
      <c r="H687" s="130">
        <f t="shared" si="63"/>
        <v>0.63617669143932176</v>
      </c>
      <c r="I687" s="18">
        <f t="shared" si="64"/>
        <v>1.8978874961913388</v>
      </c>
      <c r="J687" s="130">
        <f t="shared" si="65"/>
        <v>1.5164983968676149</v>
      </c>
    </row>
    <row r="688" spans="2:10" x14ac:dyDescent="0.25">
      <c r="B688" s="12">
        <v>40588</v>
      </c>
      <c r="C688" s="18">
        <v>10.064723000000001</v>
      </c>
      <c r="D688">
        <v>1388.2</v>
      </c>
      <c r="E688" s="126">
        <f t="shared" si="60"/>
        <v>5.5399236589271261E-2</v>
      </c>
      <c r="F688" s="126">
        <f t="shared" si="61"/>
        <v>2.081035370247819E-2</v>
      </c>
      <c r="G688" s="130">
        <f t="shared" si="62"/>
        <v>0.78953447359321616</v>
      </c>
      <c r="H688" s="130">
        <f t="shared" si="63"/>
        <v>0.61811538100141183</v>
      </c>
      <c r="I688" s="18">
        <f t="shared" si="64"/>
        <v>1.7941103464551478</v>
      </c>
      <c r="J688" s="130">
        <f t="shared" si="65"/>
        <v>1.4480251522392658</v>
      </c>
    </row>
    <row r="689" spans="2:10" x14ac:dyDescent="0.25">
      <c r="B689" s="12">
        <v>40581</v>
      </c>
      <c r="C689" s="18">
        <v>9.5364129999999996</v>
      </c>
      <c r="D689">
        <v>1359.9</v>
      </c>
      <c r="E689" s="126">
        <f t="shared" si="60"/>
        <v>-2.1139836169143722E-2</v>
      </c>
      <c r="F689" s="126">
        <f t="shared" si="61"/>
        <v>8.6034265371208729E-3</v>
      </c>
      <c r="G689" s="130">
        <f t="shared" si="62"/>
        <v>0.77082975930447839</v>
      </c>
      <c r="H689" s="130">
        <f t="shared" si="63"/>
        <v>0.58513550802818848</v>
      </c>
      <c r="I689" s="18">
        <f t="shared" si="64"/>
        <v>1.6631446094518501</v>
      </c>
      <c r="J689" s="130">
        <f t="shared" si="65"/>
        <v>1.3331846928244855</v>
      </c>
    </row>
    <row r="690" spans="2:10" x14ac:dyDescent="0.25">
      <c r="B690" s="12">
        <v>40574</v>
      </c>
      <c r="C690" s="18">
        <v>9.7423649999999995</v>
      </c>
      <c r="D690">
        <v>1348.3</v>
      </c>
      <c r="E690" s="126">
        <f t="shared" si="60"/>
        <v>-9.1823475367802665E-4</v>
      </c>
      <c r="F690" s="126">
        <f t="shared" si="61"/>
        <v>5.6686805400163465E-3</v>
      </c>
      <c r="G690" s="130">
        <f t="shared" si="62"/>
        <v>0.76448236758872234</v>
      </c>
      <c r="H690" s="130">
        <f t="shared" si="63"/>
        <v>0.55258790657781554</v>
      </c>
      <c r="I690" s="18">
        <f t="shared" si="64"/>
        <v>1.5744360368923185</v>
      </c>
      <c r="J690" s="130">
        <f t="shared" si="65"/>
        <v>1.2277566382270368</v>
      </c>
    </row>
    <row r="691" spans="2:10" x14ac:dyDescent="0.25">
      <c r="B691" s="12">
        <v>40567</v>
      </c>
      <c r="C691" s="18">
        <v>9.7513190000000005</v>
      </c>
      <c r="D691">
        <v>1340.7</v>
      </c>
      <c r="E691" s="126">
        <f t="shared" si="60"/>
        <v>-7.2928149123338004E-3</v>
      </c>
      <c r="F691" s="126">
        <f t="shared" si="61"/>
        <v>-2.2371364653239745E-4</v>
      </c>
      <c r="G691" s="130">
        <f t="shared" si="62"/>
        <v>0.81338300437258793</v>
      </c>
      <c r="H691" s="130">
        <f t="shared" si="63"/>
        <v>0.55330569041014122</v>
      </c>
      <c r="I691" s="18">
        <f t="shared" si="64"/>
        <v>1.7495072276812469</v>
      </c>
      <c r="J691" s="130">
        <f t="shared" si="65"/>
        <v>1.2551700856743027</v>
      </c>
    </row>
    <row r="692" spans="2:10" x14ac:dyDescent="0.25">
      <c r="B692" s="12">
        <v>40560</v>
      </c>
      <c r="C692" s="18">
        <v>9.8229559999999996</v>
      </c>
      <c r="D692">
        <v>1341</v>
      </c>
      <c r="E692" s="126">
        <f t="shared" si="60"/>
        <v>-1.2601127668240619E-2</v>
      </c>
      <c r="F692" s="126">
        <f t="shared" si="61"/>
        <v>-1.4260511614231142E-2</v>
      </c>
      <c r="G692" s="130">
        <f t="shared" si="62"/>
        <v>0.81429559981728805</v>
      </c>
      <c r="H692" s="130">
        <f t="shared" si="63"/>
        <v>0.56996275607035363</v>
      </c>
      <c r="I692" s="18">
        <f t="shared" si="64"/>
        <v>1.6838714020188008</v>
      </c>
      <c r="J692" s="130">
        <f t="shared" si="65"/>
        <v>1.2653143740351034</v>
      </c>
    </row>
    <row r="693" spans="2:10" x14ac:dyDescent="0.25">
      <c r="B693" s="12">
        <v>40553</v>
      </c>
      <c r="C693" s="18">
        <v>9.9483160000000002</v>
      </c>
      <c r="D693">
        <v>1360.4</v>
      </c>
      <c r="E693" s="126">
        <f t="shared" si="60"/>
        <v>-3.3913060958168928E-2</v>
      </c>
      <c r="F693" s="126">
        <f t="shared" si="61"/>
        <v>-5.9188892948482952E-3</v>
      </c>
      <c r="G693" s="130">
        <f t="shared" si="62"/>
        <v>0.74155786765317488</v>
      </c>
      <c r="H693" s="130">
        <f t="shared" si="63"/>
        <v>0.57184153615347044</v>
      </c>
      <c r="I693" s="18">
        <f t="shared" si="64"/>
        <v>1.4162255466495186</v>
      </c>
      <c r="J693" s="130">
        <f t="shared" si="65"/>
        <v>1.2910572851385771</v>
      </c>
    </row>
    <row r="694" spans="2:10" x14ac:dyDescent="0.25">
      <c r="B694" s="12">
        <v>40546</v>
      </c>
      <c r="C694" s="18">
        <v>10.297537</v>
      </c>
      <c r="D694">
        <v>1368.5</v>
      </c>
      <c r="E694" s="126">
        <f t="shared" si="60"/>
        <v>-8.293464845242049E-2</v>
      </c>
      <c r="F694" s="126">
        <f t="shared" si="61"/>
        <v>-3.7013581028780496E-2</v>
      </c>
      <c r="G694" s="130">
        <f t="shared" si="62"/>
        <v>0.68825093748310107</v>
      </c>
      <c r="H694" s="130">
        <f t="shared" si="63"/>
        <v>0.59092008216474423</v>
      </c>
      <c r="I694" s="18">
        <f t="shared" si="64"/>
        <v>1.2640014837862406</v>
      </c>
      <c r="J694" s="130">
        <f t="shared" si="65"/>
        <v>1.3275577912954881</v>
      </c>
    </row>
    <row r="695" spans="2:10" x14ac:dyDescent="0.25">
      <c r="B695" s="12">
        <v>40539</v>
      </c>
      <c r="C695" s="18">
        <v>11.228793</v>
      </c>
      <c r="D695">
        <v>1421.1</v>
      </c>
      <c r="E695" s="126">
        <f t="shared" si="60"/>
        <v>1.7031631272184322E-2</v>
      </c>
      <c r="F695" s="126">
        <f t="shared" si="61"/>
        <v>2.978260869565208E-2</v>
      </c>
      <c r="G695" s="130">
        <f t="shared" si="62"/>
        <v>0.57514979278711709</v>
      </c>
      <c r="H695" s="130">
        <f t="shared" si="63"/>
        <v>0.55623172681041366</v>
      </c>
      <c r="I695" s="18">
        <f t="shared" si="64"/>
        <v>0.97245485022200862</v>
      </c>
      <c r="J695" s="130">
        <f t="shared" si="65"/>
        <v>1.2520815706384447</v>
      </c>
    </row>
    <row r="696" spans="2:10" x14ac:dyDescent="0.25">
      <c r="B696" s="12">
        <v>40532</v>
      </c>
      <c r="C696" s="18">
        <v>11.040751</v>
      </c>
      <c r="D696">
        <v>1380</v>
      </c>
      <c r="E696" s="126">
        <f t="shared" si="60"/>
        <v>-8.1015752188084988E-4</v>
      </c>
      <c r="F696" s="126">
        <f t="shared" si="61"/>
        <v>1.0155229943420441E-3</v>
      </c>
      <c r="G696" s="130">
        <f t="shared" si="62"/>
        <v>0.5563510147522146</v>
      </c>
      <c r="H696" s="130">
        <f t="shared" si="63"/>
        <v>0.55640216574132351</v>
      </c>
      <c r="I696" s="18">
        <f t="shared" si="64"/>
        <v>0.98786039033757356</v>
      </c>
      <c r="J696" s="130">
        <f t="shared" si="65"/>
        <v>1.2664244566962912</v>
      </c>
    </row>
    <row r="697" spans="2:10" x14ac:dyDescent="0.25">
      <c r="B697" s="12">
        <v>40525</v>
      </c>
      <c r="C697" s="18">
        <v>11.049702999999999</v>
      </c>
      <c r="D697">
        <v>1378.6</v>
      </c>
      <c r="E697" s="126">
        <f t="shared" si="60"/>
        <v>-1.6183253228746475E-3</v>
      </c>
      <c r="F697" s="126">
        <f t="shared" si="61"/>
        <v>-4.1176045654843785E-3</v>
      </c>
      <c r="G697" s="130">
        <f t="shared" si="62"/>
        <v>0.56661106170361897</v>
      </c>
      <c r="H697" s="130">
        <f t="shared" si="63"/>
        <v>0.55949758994803467</v>
      </c>
      <c r="I697" s="18">
        <f t="shared" si="64"/>
        <v>1.0234592656074561</v>
      </c>
      <c r="J697" s="130">
        <f t="shared" si="65"/>
        <v>1.2750219790573007</v>
      </c>
    </row>
    <row r="698" spans="2:10" x14ac:dyDescent="0.25">
      <c r="B698" s="12">
        <v>40518</v>
      </c>
      <c r="C698" s="18">
        <v>11.067614000000001</v>
      </c>
      <c r="D698">
        <v>1384.3</v>
      </c>
      <c r="E698" s="126">
        <f t="shared" si="60"/>
        <v>-4.0289280833951668E-3</v>
      </c>
      <c r="F698" s="126">
        <f t="shared" si="61"/>
        <v>-1.5013519282766619E-2</v>
      </c>
      <c r="G698" s="130">
        <f t="shared" si="62"/>
        <v>0.52595816461266554</v>
      </c>
      <c r="H698" s="130">
        <f t="shared" si="63"/>
        <v>0.59148801585645483</v>
      </c>
      <c r="I698" s="18">
        <f t="shared" si="64"/>
        <v>0.93408556759581163</v>
      </c>
      <c r="J698" s="130">
        <f t="shared" si="65"/>
        <v>1.3315590017835688</v>
      </c>
    </row>
    <row r="699" spans="2:10" x14ac:dyDescent="0.25">
      <c r="B699" s="12">
        <v>40511</v>
      </c>
      <c r="C699" s="18">
        <v>11.112385</v>
      </c>
      <c r="D699">
        <v>1405.4</v>
      </c>
      <c r="E699" s="126">
        <f t="shared" si="60"/>
        <v>9.1468834153854539E-2</v>
      </c>
      <c r="F699" s="126">
        <f t="shared" si="61"/>
        <v>3.1637671584819893E-2</v>
      </c>
      <c r="G699" s="130">
        <f t="shared" si="62"/>
        <v>0.45770747359950875</v>
      </c>
      <c r="H699" s="130">
        <f t="shared" si="63"/>
        <v>0.58908224754785654</v>
      </c>
      <c r="I699" s="18">
        <f t="shared" si="64"/>
        <v>0.86149416510373256</v>
      </c>
      <c r="J699" s="130">
        <f t="shared" si="65"/>
        <v>1.3351918020028104</v>
      </c>
    </row>
    <row r="700" spans="2:10" x14ac:dyDescent="0.25">
      <c r="B700" s="12">
        <v>40504</v>
      </c>
      <c r="C700" s="18">
        <v>10.181129</v>
      </c>
      <c r="D700">
        <v>1362.3</v>
      </c>
      <c r="E700" s="126">
        <f t="shared" si="60"/>
        <v>-4.2123183599354519E-2</v>
      </c>
      <c r="F700" s="126">
        <f t="shared" si="61"/>
        <v>7.4693092737760924E-3</v>
      </c>
      <c r="G700" s="130">
        <f t="shared" si="62"/>
        <v>0.35060811577073364</v>
      </c>
      <c r="H700" s="130">
        <f t="shared" si="63"/>
        <v>0.57415685417584561</v>
      </c>
      <c r="I700" s="18">
        <f t="shared" si="64"/>
        <v>0.56661300071873555</v>
      </c>
      <c r="J700" s="130">
        <f t="shared" si="65"/>
        <v>1.2724811275819579</v>
      </c>
    </row>
    <row r="701" spans="2:10" x14ac:dyDescent="0.25">
      <c r="B701" s="12">
        <v>40497</v>
      </c>
      <c r="C701" s="18">
        <v>10.62885</v>
      </c>
      <c r="D701">
        <v>1352.2</v>
      </c>
      <c r="E701" s="126">
        <f t="shared" si="60"/>
        <v>-2.5451488043526593E-2</v>
      </c>
      <c r="F701" s="126">
        <f t="shared" si="61"/>
        <v>-9.6674967042624793E-3</v>
      </c>
      <c r="G701" s="130">
        <f t="shared" si="62"/>
        <v>0.39191985362226939</v>
      </c>
      <c r="H701" s="130">
        <f t="shared" si="63"/>
        <v>0.57641682381009951</v>
      </c>
      <c r="I701" s="18">
        <f t="shared" si="64"/>
        <v>0.5624405087119112</v>
      </c>
      <c r="J701" s="130">
        <f t="shared" si="65"/>
        <v>1.252038120321292</v>
      </c>
    </row>
    <row r="702" spans="2:10" x14ac:dyDescent="0.25">
      <c r="B702" s="12">
        <v>40490</v>
      </c>
      <c r="C702" s="18">
        <v>10.906435</v>
      </c>
      <c r="D702">
        <v>1365.4</v>
      </c>
      <c r="E702" s="126">
        <f t="shared" si="60"/>
        <v>-1.3765230145424412E-2</v>
      </c>
      <c r="F702" s="126">
        <f t="shared" si="61"/>
        <v>-2.2829743075932107E-2</v>
      </c>
      <c r="G702" s="130">
        <f t="shared" si="62"/>
        <v>0.21631186107427094</v>
      </c>
      <c r="H702" s="130">
        <f t="shared" si="63"/>
        <v>0.56497792012967207</v>
      </c>
      <c r="I702" s="18">
        <f t="shared" si="64"/>
        <v>0.41496820998181044</v>
      </c>
      <c r="J702" s="130">
        <f t="shared" si="65"/>
        <v>1.2232296727505108</v>
      </c>
    </row>
    <row r="703" spans="2:10" x14ac:dyDescent="0.25">
      <c r="B703" s="12">
        <v>40483</v>
      </c>
      <c r="C703" s="18">
        <v>11.05866</v>
      </c>
      <c r="D703">
        <v>1397.3</v>
      </c>
      <c r="E703" s="126">
        <f t="shared" si="60"/>
        <v>7.111890279338251E-2</v>
      </c>
      <c r="F703" s="126">
        <f t="shared" si="61"/>
        <v>2.9621988062781046E-2</v>
      </c>
      <c r="G703" s="130">
        <f t="shared" si="62"/>
        <v>0.14252641464084914</v>
      </c>
      <c r="H703" s="130">
        <f t="shared" si="63"/>
        <v>0.58847821134719303</v>
      </c>
      <c r="I703" s="18">
        <f t="shared" si="64"/>
        <v>0.31214021256913543</v>
      </c>
      <c r="J703" s="130">
        <f t="shared" si="65"/>
        <v>1.2591463897992876</v>
      </c>
    </row>
    <row r="704" spans="2:10" x14ac:dyDescent="0.25">
      <c r="B704" s="12">
        <v>40476</v>
      </c>
      <c r="C704" s="18">
        <v>10.324400000000001</v>
      </c>
      <c r="D704">
        <v>1357.1</v>
      </c>
      <c r="E704" s="126">
        <f t="shared" si="60"/>
        <v>2.4888824121636732E-2</v>
      </c>
      <c r="F704" s="126">
        <f t="shared" si="61"/>
        <v>2.4690425853216347E-2</v>
      </c>
      <c r="G704" s="130">
        <f t="shared" si="62"/>
        <v>6.3692402298597253E-2</v>
      </c>
      <c r="H704" s="130">
        <f t="shared" si="63"/>
        <v>0.58450071851556018</v>
      </c>
      <c r="I704" s="18">
        <f t="shared" si="64"/>
        <v>0.15731051219171141</v>
      </c>
      <c r="J704" s="130">
        <f t="shared" si="65"/>
        <v>1.2842511876677689</v>
      </c>
    </row>
    <row r="705" spans="2:10" x14ac:dyDescent="0.25">
      <c r="B705" s="12">
        <v>40469</v>
      </c>
      <c r="C705" s="18">
        <v>10.073677999999999</v>
      </c>
      <c r="D705">
        <v>1324.4</v>
      </c>
      <c r="E705" s="126">
        <f t="shared" si="60"/>
        <v>0</v>
      </c>
      <c r="F705" s="126">
        <f t="shared" si="61"/>
        <v>-3.4060243600029017E-2</v>
      </c>
      <c r="G705" s="130">
        <f t="shared" si="62"/>
        <v>6.1997688807056847E-2</v>
      </c>
      <c r="H705" s="130">
        <f t="shared" si="63"/>
        <v>0.57757783039324839</v>
      </c>
      <c r="I705" s="18">
        <f t="shared" si="64"/>
        <v>0.15328125693679021</v>
      </c>
      <c r="J705" s="130">
        <f t="shared" si="65"/>
        <v>1.2861898098588573</v>
      </c>
    </row>
    <row r="706" spans="2:10" x14ac:dyDescent="0.25">
      <c r="B706" s="12">
        <v>40462</v>
      </c>
      <c r="C706" s="18">
        <v>10.073677999999999</v>
      </c>
      <c r="D706">
        <v>1371.1</v>
      </c>
      <c r="E706" s="126">
        <f t="shared" si="60"/>
        <v>-2.0034771686290753E-2</v>
      </c>
      <c r="F706" s="126">
        <f t="shared" si="61"/>
        <v>2.0011902990626274E-2</v>
      </c>
      <c r="G706" s="130">
        <f t="shared" si="62"/>
        <v>9.2878609477985513E-2</v>
      </c>
      <c r="H706" s="130">
        <f t="shared" si="63"/>
        <v>0.59547821434171688</v>
      </c>
      <c r="I706" s="18">
        <f t="shared" si="64"/>
        <v>0.38742863208592782</v>
      </c>
      <c r="J706" s="130">
        <f t="shared" si="65"/>
        <v>1.3686011350205085</v>
      </c>
    </row>
    <row r="707" spans="2:10" x14ac:dyDescent="0.25">
      <c r="B707" s="12">
        <v>40455</v>
      </c>
      <c r="C707" s="18">
        <v>10.279628000000001</v>
      </c>
      <c r="D707">
        <v>1344.2</v>
      </c>
      <c r="E707" s="126">
        <f t="shared" ref="E707:E770" si="66">C707/C708-1</f>
        <v>1.4134267949099888E-2</v>
      </c>
      <c r="F707" s="126">
        <f t="shared" ref="F707:F770" si="67">D707/D708-1</f>
        <v>2.1350961173163263E-2</v>
      </c>
      <c r="G707" s="130">
        <f t="shared" ref="G707:G770" si="68">CORREL(F707:F719,E707:E719)</f>
        <v>0.27844042424749893</v>
      </c>
      <c r="H707" s="130">
        <f t="shared" ref="H707:H770" si="69">CORREL(F707:F759,E707:E759)</f>
        <v>0.63597108791093682</v>
      </c>
      <c r="I707" s="18">
        <f t="shared" ref="I707:I770" si="70">SLOPE(E707:E719,F707:F719)</f>
        <v>0.92906284146110041</v>
      </c>
      <c r="J707" s="130">
        <f t="shared" ref="J707:J770" si="71">SLOPE(E707:E759,F707:F759)</f>
        <v>1.5202488664008331</v>
      </c>
    </row>
    <row r="708" spans="2:10" x14ac:dyDescent="0.25">
      <c r="B708" s="12">
        <v>40448</v>
      </c>
      <c r="C708" s="18">
        <v>10.136358</v>
      </c>
      <c r="D708">
        <v>1316.1</v>
      </c>
      <c r="E708" s="126">
        <f t="shared" si="66"/>
        <v>-8.75658694949355E-3</v>
      </c>
      <c r="F708" s="126">
        <f t="shared" si="67"/>
        <v>1.5509259259259167E-2</v>
      </c>
      <c r="G708" s="130">
        <f t="shared" si="68"/>
        <v>0.25650611184630862</v>
      </c>
      <c r="H708" s="130">
        <f t="shared" si="69"/>
        <v>0.63007533747964262</v>
      </c>
      <c r="I708" s="18">
        <f t="shared" si="70"/>
        <v>0.90479801018055528</v>
      </c>
      <c r="J708" s="130">
        <f t="shared" si="71"/>
        <v>1.5160406557912411</v>
      </c>
    </row>
    <row r="709" spans="2:10" x14ac:dyDescent="0.25">
      <c r="B709" s="12">
        <v>40441</v>
      </c>
      <c r="C709" s="18">
        <v>10.225902</v>
      </c>
      <c r="D709">
        <v>1296</v>
      </c>
      <c r="E709" s="126">
        <f t="shared" si="66"/>
        <v>3.8815353118827556E-2</v>
      </c>
      <c r="F709" s="126">
        <f t="shared" si="67"/>
        <v>1.599247412982141E-2</v>
      </c>
      <c r="G709" s="130">
        <f t="shared" si="68"/>
        <v>0.34792866431785091</v>
      </c>
      <c r="H709" s="130">
        <f t="shared" si="69"/>
        <v>0.64364967798465045</v>
      </c>
      <c r="I709" s="18">
        <f t="shared" si="70"/>
        <v>0.85948790927763041</v>
      </c>
      <c r="J709" s="130">
        <f t="shared" si="71"/>
        <v>1.5613862865499233</v>
      </c>
    </row>
    <row r="710" spans="2:10" x14ac:dyDescent="0.25">
      <c r="B710" s="12">
        <v>40434</v>
      </c>
      <c r="C710" s="18">
        <v>9.8438110000000005</v>
      </c>
      <c r="D710">
        <v>1275.5999999999999</v>
      </c>
      <c r="E710" s="126">
        <f t="shared" si="66"/>
        <v>-9.0340608758276986E-4</v>
      </c>
      <c r="F710" s="126">
        <f t="shared" si="67"/>
        <v>2.4989955805544417E-2</v>
      </c>
      <c r="G710" s="130">
        <f t="shared" si="68"/>
        <v>0.30315249940237443</v>
      </c>
      <c r="H710" s="130">
        <f t="shared" si="69"/>
        <v>0.64140373886690161</v>
      </c>
      <c r="I710" s="18">
        <f t="shared" si="70"/>
        <v>0.75499689793040992</v>
      </c>
      <c r="J710" s="130">
        <f t="shared" si="71"/>
        <v>1.5525695912090818</v>
      </c>
    </row>
    <row r="711" spans="2:10" x14ac:dyDescent="0.25">
      <c r="B711" s="12">
        <v>40427</v>
      </c>
      <c r="C711" s="18">
        <v>9.8527120000000004</v>
      </c>
      <c r="D711">
        <v>1244.5</v>
      </c>
      <c r="E711" s="126">
        <f t="shared" si="66"/>
        <v>4.2373129706513746E-2</v>
      </c>
      <c r="F711" s="126">
        <f t="shared" si="67"/>
        <v>-3.7624079410822908E-3</v>
      </c>
      <c r="G711" s="130">
        <f t="shared" si="68"/>
        <v>0.44692491827610653</v>
      </c>
      <c r="H711" s="130">
        <f t="shared" si="69"/>
        <v>0.64320220020779151</v>
      </c>
      <c r="I711" s="18">
        <f t="shared" si="70"/>
        <v>1.191675358816727</v>
      </c>
      <c r="J711" s="130">
        <f t="shared" si="71"/>
        <v>1.5940084737580538</v>
      </c>
    </row>
    <row r="712" spans="2:10" x14ac:dyDescent="0.25">
      <c r="B712" s="12">
        <v>40420</v>
      </c>
      <c r="C712" s="18">
        <v>9.4521929999999994</v>
      </c>
      <c r="D712">
        <v>1249.2</v>
      </c>
      <c r="E712" s="126">
        <f t="shared" si="66"/>
        <v>2.8073602127977493E-2</v>
      </c>
      <c r="F712" s="126">
        <f t="shared" si="67"/>
        <v>1.0679611650485477E-2</v>
      </c>
      <c r="G712" s="130">
        <f t="shared" si="68"/>
        <v>0.49195983546525751</v>
      </c>
      <c r="H712" s="130">
        <f t="shared" si="69"/>
        <v>0.67320094555720011</v>
      </c>
      <c r="I712" s="18">
        <f t="shared" si="70"/>
        <v>1.2788702500060665</v>
      </c>
      <c r="J712" s="130">
        <f t="shared" si="71"/>
        <v>1.7211364169926346</v>
      </c>
    </row>
    <row r="713" spans="2:10" x14ac:dyDescent="0.25">
      <c r="B713" s="12">
        <v>40413</v>
      </c>
      <c r="C713" s="18">
        <v>9.1940819999999999</v>
      </c>
      <c r="D713">
        <v>1236</v>
      </c>
      <c r="E713" s="126">
        <f t="shared" si="66"/>
        <v>2.683873861457764E-2</v>
      </c>
      <c r="F713" s="126">
        <f t="shared" si="67"/>
        <v>7.1707953063884222E-3</v>
      </c>
      <c r="G713" s="130">
        <f t="shared" si="68"/>
        <v>0.46869745180136624</v>
      </c>
      <c r="H713" s="130">
        <f t="shared" si="69"/>
        <v>0.67278080564127851</v>
      </c>
      <c r="I713" s="18">
        <f t="shared" si="70"/>
        <v>1.239605010725052</v>
      </c>
      <c r="J713" s="130">
        <f t="shared" si="71"/>
        <v>1.7181117876028176</v>
      </c>
    </row>
    <row r="714" spans="2:10" x14ac:dyDescent="0.25">
      <c r="B714" s="12">
        <v>40406</v>
      </c>
      <c r="C714" s="18">
        <v>8.9537739999999992</v>
      </c>
      <c r="D714">
        <v>1227.2</v>
      </c>
      <c r="E714" s="126">
        <f t="shared" si="66"/>
        <v>-7.6216726222994136E-2</v>
      </c>
      <c r="F714" s="126">
        <f t="shared" si="67"/>
        <v>1.0124290065025798E-2</v>
      </c>
      <c r="G714" s="130">
        <f t="shared" si="68"/>
        <v>0.56158499915947258</v>
      </c>
      <c r="H714" s="130">
        <f t="shared" si="69"/>
        <v>0.67237063887605031</v>
      </c>
      <c r="I714" s="18">
        <f t="shared" si="70"/>
        <v>1.4314222368053855</v>
      </c>
      <c r="J714" s="130">
        <f t="shared" si="71"/>
        <v>1.7178413036022042</v>
      </c>
    </row>
    <row r="715" spans="2:10" x14ac:dyDescent="0.25">
      <c r="B715" s="12">
        <v>40399</v>
      </c>
      <c r="C715" s="18">
        <v>9.6925050000000006</v>
      </c>
      <c r="D715">
        <v>1214.9000000000001</v>
      </c>
      <c r="E715" s="126">
        <f t="shared" si="66"/>
        <v>0</v>
      </c>
      <c r="F715" s="126">
        <f t="shared" si="67"/>
        <v>9.5562572710652383E-3</v>
      </c>
      <c r="G715" s="130">
        <f t="shared" si="68"/>
        <v>0.84566214585167043</v>
      </c>
      <c r="H715" s="130">
        <f t="shared" si="69"/>
        <v>0.69154347550409989</v>
      </c>
      <c r="I715" s="18">
        <f t="shared" si="70"/>
        <v>2.1488833933267943</v>
      </c>
      <c r="J715" s="130">
        <f t="shared" si="71"/>
        <v>1.7258162906351919</v>
      </c>
    </row>
    <row r="716" spans="2:10" x14ac:dyDescent="0.25">
      <c r="B716" s="12">
        <v>40392</v>
      </c>
      <c r="C716" s="18">
        <v>9.6925050000000006</v>
      </c>
      <c r="D716">
        <v>1203.4000000000001</v>
      </c>
      <c r="E716" s="126">
        <f t="shared" si="66"/>
        <v>8.8999865511254495E-2</v>
      </c>
      <c r="F716" s="126">
        <f t="shared" si="67"/>
        <v>1.8363374799018395E-2</v>
      </c>
      <c r="G716" s="130">
        <f t="shared" si="68"/>
        <v>0.8383277282113456</v>
      </c>
      <c r="H716" s="130">
        <f t="shared" si="69"/>
        <v>0.69201016866876597</v>
      </c>
      <c r="I716" s="18">
        <f t="shared" si="70"/>
        <v>2.3756636857429552</v>
      </c>
      <c r="J716" s="130">
        <f t="shared" si="71"/>
        <v>1.7287361588988861</v>
      </c>
    </row>
    <row r="717" spans="2:10" x14ac:dyDescent="0.25">
      <c r="B717" s="12">
        <v>40385</v>
      </c>
      <c r="C717" s="18">
        <v>8.9003730000000001</v>
      </c>
      <c r="D717">
        <v>1181.7</v>
      </c>
      <c r="E717" s="126">
        <f t="shared" si="66"/>
        <v>-1.9960364083499993E-3</v>
      </c>
      <c r="F717" s="126">
        <f t="shared" si="67"/>
        <v>-5.0517807527152847E-3</v>
      </c>
      <c r="G717" s="130">
        <f t="shared" si="68"/>
        <v>0.68289541260070441</v>
      </c>
      <c r="H717" s="130">
        <f t="shared" si="69"/>
        <v>0.69207877493181946</v>
      </c>
      <c r="I717" s="18">
        <f t="shared" si="70"/>
        <v>1.8041685678401265</v>
      </c>
      <c r="J717" s="130">
        <f t="shared" si="71"/>
        <v>1.6974629732259734</v>
      </c>
    </row>
    <row r="718" spans="2:10" x14ac:dyDescent="0.25">
      <c r="B718" s="12">
        <v>40378</v>
      </c>
      <c r="C718" s="18">
        <v>8.9181740000000005</v>
      </c>
      <c r="D718">
        <v>1187.7</v>
      </c>
      <c r="E718" s="126">
        <f t="shared" si="66"/>
        <v>-2.8127837818428092E-2</v>
      </c>
      <c r="F718" s="126">
        <f t="shared" si="67"/>
        <v>-2.5252525252517088E-4</v>
      </c>
      <c r="G718" s="130">
        <f t="shared" si="68"/>
        <v>0.67906419043826183</v>
      </c>
      <c r="H718" s="130">
        <f t="shared" si="69"/>
        <v>0.69345214472739058</v>
      </c>
      <c r="I718" s="18">
        <f t="shared" si="70"/>
        <v>1.7384604097989462</v>
      </c>
      <c r="J718" s="130">
        <f t="shared" si="71"/>
        <v>1.7008034346368421</v>
      </c>
    </row>
    <row r="719" spans="2:10" x14ac:dyDescent="0.25">
      <c r="B719" s="12">
        <v>40371</v>
      </c>
      <c r="C719" s="18">
        <v>9.1762829999999997</v>
      </c>
      <c r="D719">
        <v>1188</v>
      </c>
      <c r="E719" s="126">
        <f t="shared" si="66"/>
        <v>-2.5519949145094256E-2</v>
      </c>
      <c r="F719" s="126">
        <f t="shared" si="67"/>
        <v>-1.7857142857142794E-2</v>
      </c>
      <c r="G719" s="130">
        <f t="shared" si="68"/>
        <v>0.68225102625315748</v>
      </c>
      <c r="H719" s="130">
        <f t="shared" si="69"/>
        <v>0.70059121002523772</v>
      </c>
      <c r="I719" s="18">
        <f t="shared" si="70"/>
        <v>1.7071453198335025</v>
      </c>
      <c r="J719" s="130">
        <f t="shared" si="71"/>
        <v>1.7302042047388786</v>
      </c>
    </row>
    <row r="720" spans="2:10" x14ac:dyDescent="0.25">
      <c r="B720" s="12">
        <v>40364</v>
      </c>
      <c r="C720" s="18">
        <v>9.4165939999999999</v>
      </c>
      <c r="D720">
        <v>1209.5999999999999</v>
      </c>
      <c r="E720" s="126">
        <f t="shared" si="66"/>
        <v>2.6188272528212098E-2</v>
      </c>
      <c r="F720" s="126">
        <f t="shared" si="67"/>
        <v>1.8220970680800086E-3</v>
      </c>
      <c r="G720" s="130">
        <f t="shared" si="68"/>
        <v>0.7081580240502553</v>
      </c>
      <c r="H720" s="130">
        <f t="shared" si="69"/>
        <v>0.70531255601018417</v>
      </c>
      <c r="I720" s="18">
        <f t="shared" si="70"/>
        <v>1.8808458124447625</v>
      </c>
      <c r="J720" s="130">
        <f t="shared" si="71"/>
        <v>1.8159302462049325</v>
      </c>
    </row>
    <row r="721" spans="2:10" x14ac:dyDescent="0.25">
      <c r="B721" s="12">
        <v>40357</v>
      </c>
      <c r="C721" s="18">
        <v>9.1762829999999997</v>
      </c>
      <c r="D721">
        <v>1207.4000000000001</v>
      </c>
      <c r="E721" s="126">
        <f t="shared" si="66"/>
        <v>-2.0892669522735052E-2</v>
      </c>
      <c r="F721" s="126">
        <f t="shared" si="67"/>
        <v>-3.8541168975951501E-2</v>
      </c>
      <c r="G721" s="130">
        <f t="shared" si="68"/>
        <v>0.70627842441526567</v>
      </c>
      <c r="H721" s="130">
        <f t="shared" si="69"/>
        <v>0.7060429300963097</v>
      </c>
      <c r="I721" s="18">
        <f t="shared" si="70"/>
        <v>1.7808984060100643</v>
      </c>
      <c r="J721" s="130">
        <f t="shared" si="71"/>
        <v>1.8667870571309202</v>
      </c>
    </row>
    <row r="722" spans="2:10" x14ac:dyDescent="0.25">
      <c r="B722" s="12">
        <v>40350</v>
      </c>
      <c r="C722" s="18">
        <v>9.3720909999999993</v>
      </c>
      <c r="D722">
        <v>1255.8</v>
      </c>
      <c r="E722" s="126">
        <f t="shared" si="66"/>
        <v>2.0349081852605755E-2</v>
      </c>
      <c r="F722" s="126">
        <f t="shared" si="67"/>
        <v>-1.1135857461025411E-3</v>
      </c>
      <c r="G722" s="130">
        <f t="shared" si="68"/>
        <v>0.76638767497242644</v>
      </c>
      <c r="H722" s="130">
        <f t="shared" si="69"/>
        <v>0.71743505583479217</v>
      </c>
      <c r="I722" s="18">
        <f t="shared" si="70"/>
        <v>2.2876010751358358</v>
      </c>
      <c r="J722" s="130">
        <f t="shared" si="71"/>
        <v>1.973722797806448</v>
      </c>
    </row>
    <row r="723" spans="2:10" x14ac:dyDescent="0.25">
      <c r="B723" s="12">
        <v>40343</v>
      </c>
      <c r="C723" s="18">
        <v>9.185181</v>
      </c>
      <c r="D723">
        <v>1257.2</v>
      </c>
      <c r="E723" s="126">
        <f t="shared" si="66"/>
        <v>5.6294621387077859E-2</v>
      </c>
      <c r="F723" s="126">
        <f t="shared" si="67"/>
        <v>2.3028724875905349E-2</v>
      </c>
      <c r="G723" s="130">
        <f t="shared" si="68"/>
        <v>0.78491314669488899</v>
      </c>
      <c r="H723" s="130">
        <f t="shared" si="69"/>
        <v>0.70018742342334372</v>
      </c>
      <c r="I723" s="18">
        <f t="shared" si="70"/>
        <v>2.3408388768254298</v>
      </c>
      <c r="J723" s="130">
        <f t="shared" si="71"/>
        <v>1.9452090554341768</v>
      </c>
    </row>
    <row r="724" spans="2:10" x14ac:dyDescent="0.25">
      <c r="B724" s="12">
        <v>40336</v>
      </c>
      <c r="C724" s="18">
        <v>8.6956620000000004</v>
      </c>
      <c r="D724">
        <v>1228.9000000000001</v>
      </c>
      <c r="E724" s="126">
        <f t="shared" si="66"/>
        <v>2.7339565582456204E-2</v>
      </c>
      <c r="F724" s="126">
        <f t="shared" si="67"/>
        <v>1.044236145370836E-2</v>
      </c>
      <c r="G724" s="130">
        <f t="shared" si="68"/>
        <v>0.77673860193862132</v>
      </c>
      <c r="H724" s="130">
        <f t="shared" si="69"/>
        <v>0.70043239290884418</v>
      </c>
      <c r="I724" s="18">
        <f t="shared" si="70"/>
        <v>2.2927217868929901</v>
      </c>
      <c r="J724" s="130">
        <f t="shared" si="71"/>
        <v>1.9245952800511561</v>
      </c>
    </row>
    <row r="725" spans="2:10" x14ac:dyDescent="0.25">
      <c r="B725" s="12">
        <v>40329</v>
      </c>
      <c r="C725" s="18">
        <v>8.4642529999999994</v>
      </c>
      <c r="D725">
        <v>1216.2</v>
      </c>
      <c r="E725" s="126">
        <f t="shared" si="66"/>
        <v>-1.7562062129449663E-2</v>
      </c>
      <c r="F725" s="126">
        <f t="shared" si="67"/>
        <v>3.299785513941611E-3</v>
      </c>
      <c r="G725" s="130">
        <f t="shared" si="68"/>
        <v>0.75482697889139794</v>
      </c>
      <c r="H725" s="130">
        <f t="shared" si="69"/>
        <v>0.70687353711519973</v>
      </c>
      <c r="I725" s="18">
        <f t="shared" si="70"/>
        <v>2.0038435834374453</v>
      </c>
      <c r="J725" s="130">
        <f t="shared" si="71"/>
        <v>1.9602250373113459</v>
      </c>
    </row>
    <row r="726" spans="2:10" x14ac:dyDescent="0.25">
      <c r="B726" s="12">
        <v>40322</v>
      </c>
      <c r="C726" s="18">
        <v>8.6155600000000003</v>
      </c>
      <c r="D726">
        <v>1212.2</v>
      </c>
      <c r="E726" s="126">
        <f t="shared" si="66"/>
        <v>7.0796486574091766E-2</v>
      </c>
      <c r="F726" s="126">
        <f t="shared" si="67"/>
        <v>3.1045334694224769E-2</v>
      </c>
      <c r="G726" s="130">
        <f t="shared" si="68"/>
        <v>0.74015175639700903</v>
      </c>
      <c r="H726" s="130">
        <f t="shared" si="69"/>
        <v>0.71034884532022213</v>
      </c>
      <c r="I726" s="18">
        <f t="shared" si="70"/>
        <v>2.0805868760031072</v>
      </c>
      <c r="J726" s="130">
        <f t="shared" si="71"/>
        <v>1.9698707388904018</v>
      </c>
    </row>
    <row r="727" spans="2:10" x14ac:dyDescent="0.25">
      <c r="B727" s="12">
        <v>40315</v>
      </c>
      <c r="C727" s="18">
        <v>8.0459359999999993</v>
      </c>
      <c r="D727">
        <v>1175.7</v>
      </c>
      <c r="E727" s="126">
        <f t="shared" si="66"/>
        <v>-0.12909443068452253</v>
      </c>
      <c r="F727" s="126">
        <f t="shared" si="67"/>
        <v>-4.212155776437998E-2</v>
      </c>
      <c r="G727" s="130">
        <f t="shared" si="68"/>
        <v>0.7165188483686058</v>
      </c>
      <c r="H727" s="130">
        <f t="shared" si="69"/>
        <v>0.71097236440867273</v>
      </c>
      <c r="I727" s="18">
        <f t="shared" si="70"/>
        <v>2.0267482646138251</v>
      </c>
      <c r="J727" s="130">
        <f t="shared" si="71"/>
        <v>1.9875292888948801</v>
      </c>
    </row>
    <row r="728" spans="2:10" x14ac:dyDescent="0.25">
      <c r="B728" s="12">
        <v>40308</v>
      </c>
      <c r="C728" s="18">
        <v>9.2385859999999997</v>
      </c>
      <c r="D728">
        <v>1227.4000000000001</v>
      </c>
      <c r="E728" s="126">
        <f t="shared" si="66"/>
        <v>0.10897436820799289</v>
      </c>
      <c r="F728" s="126">
        <f t="shared" si="67"/>
        <v>1.4380165289256341E-2</v>
      </c>
      <c r="G728" s="130">
        <f t="shared" si="68"/>
        <v>0.49317886516576376</v>
      </c>
      <c r="H728" s="130">
        <f t="shared" si="69"/>
        <v>0.68686688174454935</v>
      </c>
      <c r="I728" s="18">
        <f t="shared" si="70"/>
        <v>1.3359104257616001</v>
      </c>
      <c r="J728" s="130">
        <f t="shared" si="71"/>
        <v>1.9297760471195271</v>
      </c>
    </row>
    <row r="729" spans="2:10" x14ac:dyDescent="0.25">
      <c r="B729" s="12">
        <v>40301</v>
      </c>
      <c r="C729" s="18">
        <v>8.3307479999999998</v>
      </c>
      <c r="D729">
        <v>1210</v>
      </c>
      <c r="E729" s="126">
        <f t="shared" si="66"/>
        <v>-4.1965062579479406E-2</v>
      </c>
      <c r="F729" s="126">
        <f t="shared" si="67"/>
        <v>2.5336835861367701E-2</v>
      </c>
      <c r="G729" s="130">
        <f t="shared" si="68"/>
        <v>0.47600315492841616</v>
      </c>
      <c r="H729" s="130">
        <f t="shared" si="69"/>
        <v>0.70446328757873056</v>
      </c>
      <c r="I729" s="18">
        <f t="shared" si="70"/>
        <v>0.98280957520884848</v>
      </c>
      <c r="J729" s="130">
        <f t="shared" si="71"/>
        <v>1.934000530920333</v>
      </c>
    </row>
    <row r="730" spans="2:10" x14ac:dyDescent="0.25">
      <c r="B730" s="12">
        <v>40294</v>
      </c>
      <c r="C730" s="18">
        <v>8.6956620000000004</v>
      </c>
      <c r="D730">
        <v>1180.0999999999999</v>
      </c>
      <c r="E730" s="126">
        <f t="shared" si="66"/>
        <v>2.3036390263552864E-2</v>
      </c>
      <c r="F730" s="126">
        <f t="shared" si="67"/>
        <v>2.3415141791691907E-2</v>
      </c>
      <c r="G730" s="130">
        <f t="shared" si="68"/>
        <v>0.4105429473408998</v>
      </c>
      <c r="H730" s="130">
        <f t="shared" si="69"/>
        <v>0.72900219625259044</v>
      </c>
      <c r="I730" s="18">
        <f t="shared" si="70"/>
        <v>0.74262047433277545</v>
      </c>
      <c r="J730" s="130">
        <f t="shared" si="71"/>
        <v>1.9715172102558929</v>
      </c>
    </row>
    <row r="731" spans="2:10" x14ac:dyDescent="0.25">
      <c r="B731" s="12">
        <v>40287</v>
      </c>
      <c r="C731" s="18">
        <v>8.4998559999999994</v>
      </c>
      <c r="D731">
        <v>1153.0999999999999</v>
      </c>
      <c r="E731" s="126">
        <f t="shared" si="66"/>
        <v>1.8123626258452097E-2</v>
      </c>
      <c r="F731" s="126">
        <f t="shared" si="67"/>
        <v>1.4784827950365287E-2</v>
      </c>
      <c r="G731" s="130">
        <f t="shared" si="68"/>
        <v>0.41287797915075858</v>
      </c>
      <c r="H731" s="130">
        <f t="shared" si="69"/>
        <v>0.75577001614411321</v>
      </c>
      <c r="I731" s="18">
        <f t="shared" si="70"/>
        <v>0.8380886507166605</v>
      </c>
      <c r="J731" s="130">
        <f t="shared" si="71"/>
        <v>2.1531829048070992</v>
      </c>
    </row>
    <row r="732" spans="2:10" x14ac:dyDescent="0.25">
      <c r="B732" s="12">
        <v>40280</v>
      </c>
      <c r="C732" s="18">
        <v>8.3485499999999995</v>
      </c>
      <c r="D732">
        <v>1136.3</v>
      </c>
      <c r="E732" s="126">
        <f t="shared" si="66"/>
        <v>-7.9489368571087349E-2</v>
      </c>
      <c r="F732" s="126">
        <f t="shared" si="67"/>
        <v>-2.1359056067522086E-2</v>
      </c>
      <c r="G732" s="130">
        <f t="shared" si="68"/>
        <v>0.47887734449289621</v>
      </c>
      <c r="H732" s="130">
        <f t="shared" si="69"/>
        <v>0.76004032549240574</v>
      </c>
      <c r="I732" s="18">
        <f t="shared" si="70"/>
        <v>0.91092075517470794</v>
      </c>
      <c r="J732" s="130">
        <f t="shared" si="71"/>
        <v>2.2000273089601747</v>
      </c>
    </row>
    <row r="733" spans="2:10" x14ac:dyDescent="0.25">
      <c r="B733" s="12">
        <v>40273</v>
      </c>
      <c r="C733" s="18">
        <v>9.0694769999999991</v>
      </c>
      <c r="D733">
        <v>1161.0999999999999</v>
      </c>
      <c r="E733" s="126">
        <f t="shared" si="66"/>
        <v>2.6182978863032114E-2</v>
      </c>
      <c r="F733" s="126">
        <f t="shared" si="67"/>
        <v>3.1997155808372701E-2</v>
      </c>
      <c r="G733" s="130">
        <f t="shared" si="68"/>
        <v>0.42546572961884171</v>
      </c>
      <c r="H733" s="130">
        <f t="shared" si="69"/>
        <v>0.75756507606277856</v>
      </c>
      <c r="I733" s="18">
        <f t="shared" si="70"/>
        <v>0.78357672159453828</v>
      </c>
      <c r="J733" s="130">
        <f t="shared" si="71"/>
        <v>2.1989299362977697</v>
      </c>
    </row>
    <row r="734" spans="2:10" x14ac:dyDescent="0.25">
      <c r="B734" s="12">
        <v>40266</v>
      </c>
      <c r="C734" s="18">
        <v>8.8380700000000001</v>
      </c>
      <c r="D734">
        <v>1125.0999999999999</v>
      </c>
      <c r="E734" s="126">
        <f t="shared" si="66"/>
        <v>5.0793790069518563E-2</v>
      </c>
      <c r="F734" s="126">
        <f t="shared" si="67"/>
        <v>1.8927730483607963E-2</v>
      </c>
      <c r="G734" s="130">
        <f t="shared" si="68"/>
        <v>0.51789509802593758</v>
      </c>
      <c r="H734" s="130">
        <f t="shared" si="69"/>
        <v>0.77215978327902235</v>
      </c>
      <c r="I734" s="18">
        <f t="shared" si="70"/>
        <v>1.0337706820611274</v>
      </c>
      <c r="J734" s="130">
        <f t="shared" si="71"/>
        <v>2.3152694105051852</v>
      </c>
    </row>
    <row r="735" spans="2:10" x14ac:dyDescent="0.25">
      <c r="B735" s="12">
        <v>40259</v>
      </c>
      <c r="C735" s="18">
        <v>8.4108509999999992</v>
      </c>
      <c r="D735">
        <v>1104.2</v>
      </c>
      <c r="E735" s="126">
        <f t="shared" si="66"/>
        <v>-1.1506614713921892E-2</v>
      </c>
      <c r="F735" s="126">
        <f t="shared" si="67"/>
        <v>-2.8896514357955594E-3</v>
      </c>
      <c r="G735" s="130">
        <f t="shared" si="68"/>
        <v>0.46936501321425311</v>
      </c>
      <c r="H735" s="130">
        <f t="shared" si="69"/>
        <v>0.77257143384580573</v>
      </c>
      <c r="I735" s="18">
        <f t="shared" si="70"/>
        <v>0.91006928332070325</v>
      </c>
      <c r="J735" s="130">
        <f t="shared" si="71"/>
        <v>2.2734902822969061</v>
      </c>
    </row>
    <row r="736" spans="2:10" x14ac:dyDescent="0.25">
      <c r="B736" s="12">
        <v>40252</v>
      </c>
      <c r="C736" s="18">
        <v>8.5087580000000003</v>
      </c>
      <c r="D736">
        <v>1107.4000000000001</v>
      </c>
      <c r="E736" s="126">
        <f t="shared" si="66"/>
        <v>-3.127777019502842E-3</v>
      </c>
      <c r="F736" s="126">
        <f t="shared" si="67"/>
        <v>5.356332274171649E-3</v>
      </c>
      <c r="G736" s="130">
        <f t="shared" si="68"/>
        <v>0.46062689448391386</v>
      </c>
      <c r="H736" s="130">
        <f t="shared" si="69"/>
        <v>0.77788725684154247</v>
      </c>
      <c r="I736" s="18">
        <f t="shared" si="70"/>
        <v>0.89226589962735492</v>
      </c>
      <c r="J736" s="130">
        <f t="shared" si="71"/>
        <v>2.3070639556093284</v>
      </c>
    </row>
    <row r="737" spans="2:10" x14ac:dyDescent="0.25">
      <c r="B737" s="12">
        <v>40245</v>
      </c>
      <c r="C737" s="18">
        <v>8.5354550000000007</v>
      </c>
      <c r="D737">
        <v>1101.5</v>
      </c>
      <c r="E737" s="126">
        <f t="shared" si="66"/>
        <v>-3.1313188975104489E-2</v>
      </c>
      <c r="F737" s="126">
        <f t="shared" si="67"/>
        <v>-2.9344377863940729E-2</v>
      </c>
      <c r="G737" s="130">
        <f t="shared" si="68"/>
        <v>0.46776187463348262</v>
      </c>
      <c r="H737" s="130">
        <f t="shared" si="69"/>
        <v>0.77857113072109518</v>
      </c>
      <c r="I737" s="18">
        <f t="shared" si="70"/>
        <v>0.91450696120254871</v>
      </c>
      <c r="J737" s="130">
        <f t="shared" si="71"/>
        <v>2.3022213473461899</v>
      </c>
    </row>
    <row r="738" spans="2:10" x14ac:dyDescent="0.25">
      <c r="B738" s="12">
        <v>40238</v>
      </c>
      <c r="C738" s="18">
        <v>8.8113670000000006</v>
      </c>
      <c r="D738">
        <v>1134.8</v>
      </c>
      <c r="E738" s="126">
        <f t="shared" si="66"/>
        <v>8.4337143307195328E-2</v>
      </c>
      <c r="F738" s="126">
        <f t="shared" si="67"/>
        <v>1.4754538138245454E-2</v>
      </c>
      <c r="G738" s="130">
        <f t="shared" si="68"/>
        <v>0.55569680663461929</v>
      </c>
      <c r="H738" s="130">
        <f t="shared" si="69"/>
        <v>0.78109799859968876</v>
      </c>
      <c r="I738" s="18">
        <f t="shared" si="70"/>
        <v>1.1220529548935094</v>
      </c>
      <c r="J738" s="130">
        <f t="shared" si="71"/>
        <v>2.3582760202728155</v>
      </c>
    </row>
    <row r="739" spans="2:10" x14ac:dyDescent="0.25">
      <c r="B739" s="12">
        <v>40231</v>
      </c>
      <c r="C739" s="18">
        <v>8.1260399999999997</v>
      </c>
      <c r="D739">
        <v>1118.3</v>
      </c>
      <c r="E739" s="126">
        <f t="shared" si="66"/>
        <v>-1.6163723304370881E-2</v>
      </c>
      <c r="F739" s="126">
        <f t="shared" si="67"/>
        <v>-2.6754659769909761E-3</v>
      </c>
      <c r="G739" s="130">
        <f t="shared" si="68"/>
        <v>0.52727809908814527</v>
      </c>
      <c r="H739" s="130">
        <f t="shared" si="69"/>
        <v>0.77854158127816697</v>
      </c>
      <c r="I739" s="18">
        <f t="shared" si="70"/>
        <v>0.94352534315750158</v>
      </c>
      <c r="J739" s="130">
        <f t="shared" si="71"/>
        <v>2.2006160409226467</v>
      </c>
    </row>
    <row r="740" spans="2:10" x14ac:dyDescent="0.25">
      <c r="B740" s="12">
        <v>40224</v>
      </c>
      <c r="C740" s="18">
        <v>8.2595449999999992</v>
      </c>
      <c r="D740">
        <v>1121.3</v>
      </c>
      <c r="E740" s="126">
        <f t="shared" si="66"/>
        <v>-5.3591934921378703E-3</v>
      </c>
      <c r="F740" s="126">
        <f t="shared" si="67"/>
        <v>2.9187700780174408E-2</v>
      </c>
      <c r="G740" s="130">
        <f t="shared" si="68"/>
        <v>0.5601629682241891</v>
      </c>
      <c r="H740" s="130">
        <f t="shared" si="69"/>
        <v>0.78142830907594507</v>
      </c>
      <c r="I740" s="18">
        <f t="shared" si="70"/>
        <v>0.98781959518231877</v>
      </c>
      <c r="J740" s="130">
        <f t="shared" si="71"/>
        <v>2.1239023777479629</v>
      </c>
    </row>
    <row r="741" spans="2:10" x14ac:dyDescent="0.25">
      <c r="B741" s="12">
        <v>40217</v>
      </c>
      <c r="C741" s="18">
        <v>8.3040479999999999</v>
      </c>
      <c r="D741">
        <v>1089.5</v>
      </c>
      <c r="E741" s="126">
        <f t="shared" si="66"/>
        <v>-1.3741972447644635E-2</v>
      </c>
      <c r="F741" s="126">
        <f t="shared" si="67"/>
        <v>3.544953430906661E-2</v>
      </c>
      <c r="G741" s="130">
        <f t="shared" si="68"/>
        <v>0.57999240276125552</v>
      </c>
      <c r="H741" s="130">
        <f t="shared" si="69"/>
        <v>0.78335706503305069</v>
      </c>
      <c r="I741" s="18">
        <f t="shared" si="70"/>
        <v>1.0331147220530699</v>
      </c>
      <c r="J741" s="130">
        <f t="shared" si="71"/>
        <v>2.1277141012358176</v>
      </c>
    </row>
    <row r="742" spans="2:10" x14ac:dyDescent="0.25">
      <c r="B742" s="12">
        <v>40210</v>
      </c>
      <c r="C742" s="18">
        <v>8.4197520000000008</v>
      </c>
      <c r="D742">
        <v>1052.2</v>
      </c>
      <c r="E742" s="126">
        <f t="shared" si="66"/>
        <v>3.1624890141578321E-2</v>
      </c>
      <c r="F742" s="126">
        <f t="shared" si="67"/>
        <v>-2.8439519852262229E-2</v>
      </c>
      <c r="G742" s="130">
        <f t="shared" si="68"/>
        <v>0.62430830309371099</v>
      </c>
      <c r="H742" s="130">
        <f t="shared" si="69"/>
        <v>0.79219670882451509</v>
      </c>
      <c r="I742" s="18">
        <f t="shared" si="70"/>
        <v>1.1826919649024199</v>
      </c>
      <c r="J742" s="130">
        <f t="shared" si="71"/>
        <v>2.1742372802202987</v>
      </c>
    </row>
    <row r="743" spans="2:10" x14ac:dyDescent="0.25">
      <c r="B743" s="12">
        <v>40203</v>
      </c>
      <c r="C743" s="18">
        <v>8.1616409999999995</v>
      </c>
      <c r="D743">
        <v>1083</v>
      </c>
      <c r="E743" s="126">
        <f t="shared" si="66"/>
        <v>-6.714123933714522E-2</v>
      </c>
      <c r="F743" s="126">
        <f t="shared" si="67"/>
        <v>-5.6922511935365572E-3</v>
      </c>
      <c r="G743" s="130">
        <f t="shared" si="68"/>
        <v>0.82243782738490112</v>
      </c>
      <c r="H743" s="130">
        <f t="shared" si="69"/>
        <v>0.81907415550669394</v>
      </c>
      <c r="I743" s="18">
        <f t="shared" si="70"/>
        <v>1.5069910673792983</v>
      </c>
      <c r="J743" s="130">
        <f t="shared" si="71"/>
        <v>2.2589881325668624</v>
      </c>
    </row>
    <row r="744" spans="2:10" x14ac:dyDescent="0.25">
      <c r="B744" s="12">
        <v>40196</v>
      </c>
      <c r="C744" s="18">
        <v>8.7490640000000006</v>
      </c>
      <c r="D744">
        <v>1089.2</v>
      </c>
      <c r="E744" s="126">
        <f t="shared" si="66"/>
        <v>-5.389831270935419E-2</v>
      </c>
      <c r="F744" s="126">
        <f t="shared" si="67"/>
        <v>-3.6191487478984041E-2</v>
      </c>
      <c r="G744" s="130">
        <f t="shared" si="68"/>
        <v>0.81860906249115284</v>
      </c>
      <c r="H744" s="130">
        <f t="shared" si="69"/>
        <v>0.81963924041689085</v>
      </c>
      <c r="I744" s="18">
        <f t="shared" si="70"/>
        <v>1.5838277408316876</v>
      </c>
      <c r="J744" s="130">
        <f t="shared" si="71"/>
        <v>2.1607527283231214</v>
      </c>
    </row>
    <row r="745" spans="2:10" x14ac:dyDescent="0.25">
      <c r="B745" s="12">
        <v>40189</v>
      </c>
      <c r="C745" s="18">
        <v>9.2474880000000006</v>
      </c>
      <c r="D745">
        <v>1130.0999999999999</v>
      </c>
      <c r="E745" s="126">
        <f t="shared" si="66"/>
        <v>-5.3733768276980731E-2</v>
      </c>
      <c r="F745" s="126">
        <f t="shared" si="67"/>
        <v>-7.1164997364260296E-3</v>
      </c>
      <c r="G745" s="130">
        <f t="shared" si="68"/>
        <v>0.79636465500751497</v>
      </c>
      <c r="H745" s="130">
        <f t="shared" si="69"/>
        <v>0.81117401888634955</v>
      </c>
      <c r="I745" s="18">
        <f t="shared" si="70"/>
        <v>1.6713735254074686</v>
      </c>
      <c r="J745" s="130">
        <f t="shared" si="71"/>
        <v>2.1599358384394192</v>
      </c>
    </row>
    <row r="746" spans="2:10" x14ac:dyDescent="0.25">
      <c r="B746" s="12">
        <v>40182</v>
      </c>
      <c r="C746" s="18">
        <v>9.7726070000000007</v>
      </c>
      <c r="D746">
        <v>1138.2</v>
      </c>
      <c r="E746" s="126">
        <f t="shared" si="66"/>
        <v>7.9645776214556596E-2</v>
      </c>
      <c r="F746" s="126">
        <f t="shared" si="67"/>
        <v>3.9262235208181062E-2</v>
      </c>
      <c r="G746" s="130">
        <f t="shared" si="68"/>
        <v>0.79342268905765734</v>
      </c>
      <c r="H746" s="130">
        <f t="shared" si="69"/>
        <v>0.81321350623412769</v>
      </c>
      <c r="I746" s="18">
        <f t="shared" si="70"/>
        <v>1.6247887887253782</v>
      </c>
      <c r="J746" s="130">
        <f t="shared" si="71"/>
        <v>2.1402922772895292</v>
      </c>
    </row>
    <row r="747" spans="2:10" x14ac:dyDescent="0.25">
      <c r="B747" s="12">
        <v>40175</v>
      </c>
      <c r="C747" s="18">
        <v>9.051679</v>
      </c>
      <c r="D747">
        <v>1095.2</v>
      </c>
      <c r="E747" s="126">
        <f t="shared" si="66"/>
        <v>1.5984248318408945E-2</v>
      </c>
      <c r="F747" s="126">
        <f t="shared" si="67"/>
        <v>-8.0608640521691033E-3</v>
      </c>
      <c r="G747" s="130">
        <f t="shared" si="68"/>
        <v>0.79349965005163459</v>
      </c>
      <c r="H747" s="130">
        <f t="shared" si="69"/>
        <v>0.8085826897351468</v>
      </c>
      <c r="I747" s="18">
        <f t="shared" si="70"/>
        <v>1.8695408872841845</v>
      </c>
      <c r="J747" s="130">
        <f t="shared" si="71"/>
        <v>2.1386353193058167</v>
      </c>
    </row>
    <row r="748" spans="2:10" x14ac:dyDescent="0.25">
      <c r="B748" s="12">
        <v>40168</v>
      </c>
      <c r="C748" s="18">
        <v>8.9092710000000004</v>
      </c>
      <c r="D748">
        <v>1104.0999999999999</v>
      </c>
      <c r="E748" s="126">
        <f t="shared" si="66"/>
        <v>9.0724279940728181E-3</v>
      </c>
      <c r="F748" s="126">
        <f t="shared" si="67"/>
        <v>-6.0316888728844109E-3</v>
      </c>
      <c r="G748" s="130">
        <f t="shared" si="68"/>
        <v>0.80771916560457035</v>
      </c>
      <c r="H748" s="130">
        <f t="shared" si="69"/>
        <v>0.8163750350636505</v>
      </c>
      <c r="I748" s="18">
        <f t="shared" si="70"/>
        <v>1.9394086039027032</v>
      </c>
      <c r="J748" s="130">
        <f t="shared" si="71"/>
        <v>2.2297913813611827</v>
      </c>
    </row>
    <row r="749" spans="2:10" x14ac:dyDescent="0.25">
      <c r="B749" s="12">
        <v>40161</v>
      </c>
      <c r="C749" s="18">
        <v>8.8291690000000003</v>
      </c>
      <c r="D749">
        <v>1110.8</v>
      </c>
      <c r="E749" s="126">
        <f t="shared" si="66"/>
        <v>-2.6496345930421272E-2</v>
      </c>
      <c r="F749" s="126">
        <f t="shared" si="67"/>
        <v>-7.6826871538325792E-3</v>
      </c>
      <c r="G749" s="130">
        <f t="shared" si="68"/>
        <v>0.84572687375669287</v>
      </c>
      <c r="H749" s="130">
        <f t="shared" si="69"/>
        <v>0.77855650112330765</v>
      </c>
      <c r="I749" s="18">
        <f t="shared" si="70"/>
        <v>2.0519892375264051</v>
      </c>
      <c r="J749" s="130">
        <f t="shared" si="71"/>
        <v>2.177403053255254</v>
      </c>
    </row>
    <row r="750" spans="2:10" x14ac:dyDescent="0.25">
      <c r="B750" s="12">
        <v>40154</v>
      </c>
      <c r="C750" s="18">
        <v>9.0694769999999991</v>
      </c>
      <c r="D750">
        <v>1119.4000000000001</v>
      </c>
      <c r="E750" s="126">
        <f t="shared" si="66"/>
        <v>-8.3633240994207325E-2</v>
      </c>
      <c r="F750" s="126">
        <f t="shared" si="67"/>
        <v>-4.2265571526351686E-2</v>
      </c>
      <c r="G750" s="130">
        <f t="shared" si="68"/>
        <v>0.84545858027909981</v>
      </c>
      <c r="H750" s="130">
        <f t="shared" si="69"/>
        <v>0.78864918424494368</v>
      </c>
      <c r="I750" s="18">
        <f t="shared" si="70"/>
        <v>2.0732415291620048</v>
      </c>
      <c r="J750" s="130">
        <f t="shared" si="71"/>
        <v>2.0923213897829123</v>
      </c>
    </row>
    <row r="751" spans="2:10" x14ac:dyDescent="0.25">
      <c r="B751" s="12">
        <v>40147</v>
      </c>
      <c r="C751" s="18">
        <v>9.8972130000000007</v>
      </c>
      <c r="D751">
        <v>1168.8</v>
      </c>
      <c r="E751" s="126">
        <f t="shared" si="66"/>
        <v>2.1120236718990659E-2</v>
      </c>
      <c r="F751" s="126">
        <f t="shared" si="67"/>
        <v>-4.5988758303526778E-3</v>
      </c>
      <c r="G751" s="130">
        <f t="shared" si="68"/>
        <v>0.78465027473344784</v>
      </c>
      <c r="H751" s="130">
        <f t="shared" si="69"/>
        <v>0.7041266758887107</v>
      </c>
      <c r="I751" s="18">
        <f t="shared" si="70"/>
        <v>2.3292723699366573</v>
      </c>
      <c r="J751" s="130">
        <f t="shared" si="71"/>
        <v>1.7481114004108531</v>
      </c>
    </row>
    <row r="752" spans="2:10" x14ac:dyDescent="0.25">
      <c r="B752" s="12">
        <v>40140</v>
      </c>
      <c r="C752" s="18">
        <v>9.6925050000000006</v>
      </c>
      <c r="D752">
        <v>1174.2</v>
      </c>
      <c r="E752" s="126">
        <f t="shared" si="66"/>
        <v>2.8328594766491744E-2</v>
      </c>
      <c r="F752" s="126">
        <f t="shared" si="67"/>
        <v>2.4249825540823444E-2</v>
      </c>
      <c r="G752" s="130">
        <f t="shared" si="68"/>
        <v>0.84136734019206094</v>
      </c>
      <c r="H752" s="130">
        <f t="shared" si="69"/>
        <v>0.69703791514570734</v>
      </c>
      <c r="I752" s="18">
        <f t="shared" si="70"/>
        <v>2.8355846895949477</v>
      </c>
      <c r="J752" s="130">
        <f t="shared" si="71"/>
        <v>1.8266695789873442</v>
      </c>
    </row>
    <row r="753" spans="2:10" x14ac:dyDescent="0.25">
      <c r="B753" s="12">
        <v>40133</v>
      </c>
      <c r="C753" s="18">
        <v>9.4254940000000005</v>
      </c>
      <c r="D753">
        <v>1146.4000000000001</v>
      </c>
      <c r="E753" s="126">
        <f t="shared" si="66"/>
        <v>3.791417005497344E-3</v>
      </c>
      <c r="F753" s="126">
        <f t="shared" si="67"/>
        <v>2.7148105008512058E-2</v>
      </c>
      <c r="G753" s="130">
        <f t="shared" si="68"/>
        <v>0.83943540721679322</v>
      </c>
      <c r="H753" s="130">
        <f t="shared" si="69"/>
        <v>0.7135044621378962</v>
      </c>
      <c r="I753" s="18">
        <f t="shared" si="70"/>
        <v>2.8167860516148258</v>
      </c>
      <c r="J753" s="130">
        <f t="shared" si="71"/>
        <v>1.8612334003195978</v>
      </c>
    </row>
    <row r="754" spans="2:10" x14ac:dyDescent="0.25">
      <c r="B754" s="12">
        <v>40126</v>
      </c>
      <c r="C754" s="18">
        <v>9.3898930000000007</v>
      </c>
      <c r="D754">
        <v>1116.0999999999999</v>
      </c>
      <c r="E754" s="126">
        <f t="shared" si="66"/>
        <v>-1.3096018233232476E-2</v>
      </c>
      <c r="F754" s="126">
        <f t="shared" si="67"/>
        <v>1.9176330928682317E-2</v>
      </c>
      <c r="G754" s="130">
        <f t="shared" si="68"/>
        <v>0.84836532259316921</v>
      </c>
      <c r="H754" s="130">
        <f t="shared" si="69"/>
        <v>0.7031837882969737</v>
      </c>
      <c r="I754" s="18">
        <f t="shared" si="70"/>
        <v>2.8837785471587836</v>
      </c>
      <c r="J754" s="130">
        <f t="shared" si="71"/>
        <v>1.867734410342095</v>
      </c>
    </row>
    <row r="755" spans="2:10" x14ac:dyDescent="0.25">
      <c r="B755" s="12">
        <v>40119</v>
      </c>
      <c r="C755" s="18">
        <v>9.5144950000000001</v>
      </c>
      <c r="D755">
        <v>1095.0999999999999</v>
      </c>
      <c r="E755" s="126">
        <f t="shared" si="66"/>
        <v>7.329293371401624E-2</v>
      </c>
      <c r="F755" s="126">
        <f t="shared" si="67"/>
        <v>5.3284601327305836E-2</v>
      </c>
      <c r="G755" s="130">
        <f t="shared" si="68"/>
        <v>0.85232011550303011</v>
      </c>
      <c r="H755" s="130">
        <f t="shared" si="69"/>
        <v>0.69381687603791065</v>
      </c>
      <c r="I755" s="18">
        <f t="shared" si="70"/>
        <v>2.7786400523347052</v>
      </c>
      <c r="J755" s="130">
        <f t="shared" si="71"/>
        <v>1.8511778999607504</v>
      </c>
    </row>
    <row r="756" spans="2:10" x14ac:dyDescent="0.25">
      <c r="B756" s="12">
        <v>40112</v>
      </c>
      <c r="C756" s="18">
        <v>8.86477</v>
      </c>
      <c r="D756">
        <v>1039.7</v>
      </c>
      <c r="E756" s="126">
        <f t="shared" si="66"/>
        <v>-9.7008182652532082E-2</v>
      </c>
      <c r="F756" s="126">
        <f t="shared" si="67"/>
        <v>-1.5062523683213258E-2</v>
      </c>
      <c r="G756" s="130">
        <f t="shared" si="68"/>
        <v>0.89792653439649051</v>
      </c>
      <c r="H756" s="130">
        <f t="shared" si="69"/>
        <v>0.66061315966596712</v>
      </c>
      <c r="I756" s="18">
        <f t="shared" si="70"/>
        <v>3.4733465327406812</v>
      </c>
      <c r="J756" s="130">
        <f t="shared" si="71"/>
        <v>1.8012929532358346</v>
      </c>
    </row>
    <row r="757" spans="2:10" x14ac:dyDescent="0.25">
      <c r="B757" s="12">
        <v>40105</v>
      </c>
      <c r="C757" s="18">
        <v>9.8171099999999996</v>
      </c>
      <c r="D757">
        <v>1055.5999999999999</v>
      </c>
      <c r="E757" s="126">
        <f t="shared" si="66"/>
        <v>-4.2534702242064681E-2</v>
      </c>
      <c r="F757" s="126">
        <f t="shared" si="67"/>
        <v>4.663557628247661E-3</v>
      </c>
      <c r="G757" s="130">
        <f t="shared" si="68"/>
        <v>0.8852006878514459</v>
      </c>
      <c r="H757" s="130">
        <f t="shared" si="69"/>
        <v>0.6885636071113167</v>
      </c>
      <c r="I757" s="18">
        <f t="shared" si="70"/>
        <v>3.2890524169828046</v>
      </c>
      <c r="J757" s="130">
        <f t="shared" si="71"/>
        <v>1.8370439083978503</v>
      </c>
    </row>
    <row r="758" spans="2:10" x14ac:dyDescent="0.25">
      <c r="B758" s="12">
        <v>40098</v>
      </c>
      <c r="C758" s="18">
        <v>10.253228</v>
      </c>
      <c r="D758">
        <v>1050.7</v>
      </c>
      <c r="E758" s="126">
        <f t="shared" si="66"/>
        <v>-9.4584805877307998E-3</v>
      </c>
      <c r="F758" s="126">
        <f t="shared" si="67"/>
        <v>2.7677037602595878E-3</v>
      </c>
      <c r="G758" s="130">
        <f t="shared" si="68"/>
        <v>0.89733591097176857</v>
      </c>
      <c r="H758" s="130">
        <f t="shared" si="69"/>
        <v>0.70923668072391466</v>
      </c>
      <c r="I758" s="18">
        <f t="shared" si="70"/>
        <v>3.189445573865576</v>
      </c>
      <c r="J758" s="130">
        <f t="shared" si="71"/>
        <v>1.8203567494628086</v>
      </c>
    </row>
    <row r="759" spans="2:10" x14ac:dyDescent="0.25">
      <c r="B759" s="12">
        <v>40091</v>
      </c>
      <c r="C759" s="18">
        <v>10.351134</v>
      </c>
      <c r="D759">
        <v>1047.8</v>
      </c>
      <c r="E759" s="126">
        <f t="shared" si="66"/>
        <v>0.13685236442681137</v>
      </c>
      <c r="F759" s="126">
        <f t="shared" si="67"/>
        <v>4.4457735247208863E-2</v>
      </c>
      <c r="G759" s="130">
        <f t="shared" si="68"/>
        <v>0.90379643851092228</v>
      </c>
      <c r="H759" s="130">
        <f t="shared" si="69"/>
        <v>0.71190804031409938</v>
      </c>
      <c r="I759" s="18">
        <f t="shared" si="70"/>
        <v>3.1871664976902498</v>
      </c>
      <c r="J759" s="130">
        <f t="shared" si="71"/>
        <v>1.8562416860750772</v>
      </c>
    </row>
    <row r="760" spans="2:10" x14ac:dyDescent="0.25">
      <c r="B760" s="12">
        <v>40084</v>
      </c>
      <c r="C760" s="18">
        <v>9.1050819999999995</v>
      </c>
      <c r="D760">
        <v>1003.2</v>
      </c>
      <c r="E760" s="126">
        <f t="shared" si="66"/>
        <v>-2.6641246606370572E-2</v>
      </c>
      <c r="F760" s="126">
        <f t="shared" si="67"/>
        <v>1.3128660876590592E-2</v>
      </c>
      <c r="G760" s="130">
        <f t="shared" si="68"/>
        <v>0.89331126937117844</v>
      </c>
      <c r="H760" s="130">
        <f t="shared" si="69"/>
        <v>0.72466853837218748</v>
      </c>
      <c r="I760" s="18">
        <f t="shared" si="70"/>
        <v>3.523674057714262</v>
      </c>
      <c r="J760" s="130">
        <f t="shared" si="71"/>
        <v>1.9120481468559893</v>
      </c>
    </row>
    <row r="761" spans="2:10" x14ac:dyDescent="0.25">
      <c r="B761" s="12">
        <v>40077</v>
      </c>
      <c r="C761" s="18">
        <v>9.3542919999999992</v>
      </c>
      <c r="D761">
        <v>990.2</v>
      </c>
      <c r="E761" s="126">
        <f t="shared" si="66"/>
        <v>-7.0409557568909875E-2</v>
      </c>
      <c r="F761" s="126">
        <f t="shared" si="67"/>
        <v>-1.8826793499801875E-2</v>
      </c>
      <c r="G761" s="130">
        <f t="shared" si="68"/>
        <v>0.9212227996770016</v>
      </c>
      <c r="H761" s="130">
        <f t="shared" si="69"/>
        <v>0.73008531673876143</v>
      </c>
      <c r="I761" s="18">
        <f t="shared" si="70"/>
        <v>3.901396839418819</v>
      </c>
      <c r="J761" s="130">
        <f t="shared" si="71"/>
        <v>1.9299926752448491</v>
      </c>
    </row>
    <row r="762" spans="2:10" x14ac:dyDescent="0.25">
      <c r="B762" s="12">
        <v>40070</v>
      </c>
      <c r="C762" s="18">
        <v>10.062810000000001</v>
      </c>
      <c r="D762">
        <v>1009.2</v>
      </c>
      <c r="E762" s="126">
        <f t="shared" si="66"/>
        <v>-5.2494520267226674E-3</v>
      </c>
      <c r="F762" s="126">
        <f t="shared" si="67"/>
        <v>4.279032739576083E-3</v>
      </c>
      <c r="G762" s="130">
        <f t="shared" si="68"/>
        <v>0.90675346690803793</v>
      </c>
      <c r="H762" s="130">
        <f t="shared" si="69"/>
        <v>0.75392269729588524</v>
      </c>
      <c r="I762" s="18">
        <f t="shared" si="70"/>
        <v>4.0600926021684902</v>
      </c>
      <c r="J762" s="130">
        <f t="shared" si="71"/>
        <v>1.8727213561241873</v>
      </c>
    </row>
    <row r="763" spans="2:10" x14ac:dyDescent="0.25">
      <c r="B763" s="12">
        <v>40063</v>
      </c>
      <c r="C763" s="18">
        <v>10.115913000000001</v>
      </c>
      <c r="D763">
        <v>1004.9</v>
      </c>
      <c r="E763" s="126">
        <f t="shared" si="66"/>
        <v>7.022462638090432E-2</v>
      </c>
      <c r="F763" s="126">
        <f t="shared" si="67"/>
        <v>1.0051261433309922E-2</v>
      </c>
      <c r="G763" s="130">
        <f t="shared" si="68"/>
        <v>0.81687633358125644</v>
      </c>
      <c r="H763" s="130">
        <f t="shared" si="69"/>
        <v>0.74762183409718697</v>
      </c>
      <c r="I763" s="18">
        <f t="shared" si="70"/>
        <v>3.70546428943012</v>
      </c>
      <c r="J763" s="130">
        <f t="shared" si="71"/>
        <v>1.8284337523399541</v>
      </c>
    </row>
    <row r="764" spans="2:10" x14ac:dyDescent="0.25">
      <c r="B764" s="12">
        <v>40056</v>
      </c>
      <c r="C764" s="18">
        <v>9.45214</v>
      </c>
      <c r="D764">
        <v>994.9</v>
      </c>
      <c r="E764" s="126">
        <f t="shared" si="66"/>
        <v>0.13980807565936826</v>
      </c>
      <c r="F764" s="126">
        <f t="shared" si="67"/>
        <v>3.9602925809822276E-2</v>
      </c>
      <c r="G764" s="130">
        <f t="shared" si="68"/>
        <v>0.81563967638466761</v>
      </c>
      <c r="H764" s="130">
        <f t="shared" si="69"/>
        <v>0.75449988546017599</v>
      </c>
      <c r="I764" s="18">
        <f t="shared" si="70"/>
        <v>3.3160476590829431</v>
      </c>
      <c r="J764" s="130">
        <f t="shared" si="71"/>
        <v>1.8450729829008856</v>
      </c>
    </row>
    <row r="765" spans="2:10" x14ac:dyDescent="0.25">
      <c r="B765" s="12">
        <v>40049</v>
      </c>
      <c r="C765" s="18">
        <v>8.2927470000000003</v>
      </c>
      <c r="D765">
        <v>957</v>
      </c>
      <c r="E765" s="126">
        <f t="shared" si="66"/>
        <v>-1.0661802703527679E-3</v>
      </c>
      <c r="F765" s="126">
        <f t="shared" si="67"/>
        <v>3.9865715484683761E-3</v>
      </c>
      <c r="G765" s="130">
        <f t="shared" si="68"/>
        <v>0.74365817192098382</v>
      </c>
      <c r="H765" s="130">
        <f t="shared" si="69"/>
        <v>0.74976693390469118</v>
      </c>
      <c r="I765" s="18">
        <f t="shared" si="70"/>
        <v>3.1751265851049255</v>
      </c>
      <c r="J765" s="130">
        <f t="shared" si="71"/>
        <v>1.8179960254926848</v>
      </c>
    </row>
    <row r="766" spans="2:10" x14ac:dyDescent="0.25">
      <c r="B766" s="12">
        <v>40042</v>
      </c>
      <c r="C766" s="18">
        <v>8.3015980000000003</v>
      </c>
      <c r="D766">
        <v>953.2</v>
      </c>
      <c r="E766" s="126">
        <f t="shared" si="66"/>
        <v>2.9637686911483163E-2</v>
      </c>
      <c r="F766" s="126">
        <f t="shared" si="67"/>
        <v>6.5469904963042502E-3</v>
      </c>
      <c r="G766" s="130">
        <f t="shared" si="68"/>
        <v>0.7647569849706457</v>
      </c>
      <c r="H766" s="130">
        <f t="shared" si="69"/>
        <v>0.75465670195818646</v>
      </c>
      <c r="I766" s="18">
        <f t="shared" si="70"/>
        <v>3.1194371385571515</v>
      </c>
      <c r="J766" s="130">
        <f t="shared" si="71"/>
        <v>1.8211894598029168</v>
      </c>
    </row>
    <row r="767" spans="2:10" x14ac:dyDescent="0.25">
      <c r="B767" s="12">
        <v>40035</v>
      </c>
      <c r="C767" s="18">
        <v>8.06264</v>
      </c>
      <c r="D767">
        <v>947</v>
      </c>
      <c r="E767" s="126">
        <f t="shared" si="66"/>
        <v>-6.5430862637081422E-3</v>
      </c>
      <c r="F767" s="126">
        <f t="shared" si="67"/>
        <v>-1.0759427556669698E-2</v>
      </c>
      <c r="G767" s="130">
        <f t="shared" si="68"/>
        <v>0.80645889869115761</v>
      </c>
      <c r="H767" s="130">
        <f t="shared" si="69"/>
        <v>0.75438823044066661</v>
      </c>
      <c r="I767" s="18">
        <f t="shared" si="70"/>
        <v>3.1488136441335604</v>
      </c>
      <c r="J767" s="130">
        <f t="shared" si="71"/>
        <v>1.7624258329534324</v>
      </c>
    </row>
    <row r="768" spans="2:10" x14ac:dyDescent="0.25">
      <c r="B768" s="12">
        <v>40028</v>
      </c>
      <c r="C768" s="18">
        <v>8.1157419999999991</v>
      </c>
      <c r="D768">
        <v>957.3</v>
      </c>
      <c r="E768" s="126">
        <f t="shared" si="66"/>
        <v>-9.7191178361896169E-3</v>
      </c>
      <c r="F768" s="126">
        <f t="shared" si="67"/>
        <v>3.774771940861843E-3</v>
      </c>
      <c r="G768" s="130">
        <f t="shared" si="68"/>
        <v>0.83646258415651009</v>
      </c>
      <c r="H768" s="130">
        <f t="shared" si="69"/>
        <v>0.76393933097404865</v>
      </c>
      <c r="I768" s="18">
        <f t="shared" si="70"/>
        <v>3.3311846519690476</v>
      </c>
      <c r="J768" s="130">
        <f t="shared" si="71"/>
        <v>1.8163210790840132</v>
      </c>
    </row>
    <row r="769" spans="2:10" x14ac:dyDescent="0.25">
      <c r="B769" s="12">
        <v>40021</v>
      </c>
      <c r="C769" s="18">
        <v>8.1953940000000003</v>
      </c>
      <c r="D769">
        <v>953.7</v>
      </c>
      <c r="E769" s="126">
        <f t="shared" si="66"/>
        <v>-1.4893564336798559E-2</v>
      </c>
      <c r="F769" s="126">
        <f t="shared" si="67"/>
        <v>9.4458438287170488E-4</v>
      </c>
      <c r="G769" s="130">
        <f t="shared" si="68"/>
        <v>0.85558848521545627</v>
      </c>
      <c r="H769" s="130">
        <f t="shared" si="69"/>
        <v>0.76429188329445674</v>
      </c>
      <c r="I769" s="18">
        <f t="shared" si="70"/>
        <v>3.3371348230967235</v>
      </c>
      <c r="J769" s="130">
        <f t="shared" si="71"/>
        <v>1.8141185110324693</v>
      </c>
    </row>
    <row r="770" spans="2:10" x14ac:dyDescent="0.25">
      <c r="B770" s="12">
        <v>40014</v>
      </c>
      <c r="C770" s="18">
        <v>8.3192979999999999</v>
      </c>
      <c r="D770">
        <v>952.8</v>
      </c>
      <c r="E770" s="126">
        <f t="shared" si="66"/>
        <v>2.1739338687273513E-2</v>
      </c>
      <c r="F770" s="126">
        <f t="shared" si="67"/>
        <v>1.664532650448125E-2</v>
      </c>
      <c r="G770" s="130">
        <f t="shared" si="68"/>
        <v>0.83111601625127929</v>
      </c>
      <c r="H770" s="130">
        <f t="shared" si="69"/>
        <v>0.76736088120302848</v>
      </c>
      <c r="I770" s="18">
        <f t="shared" si="70"/>
        <v>2.9512343902258054</v>
      </c>
      <c r="J770" s="130">
        <f t="shared" si="71"/>
        <v>1.8283052742297818</v>
      </c>
    </row>
    <row r="771" spans="2:10" x14ac:dyDescent="0.25">
      <c r="B771" s="12">
        <v>40007</v>
      </c>
      <c r="C771" s="18">
        <v>8.1422899999999991</v>
      </c>
      <c r="D771">
        <v>937.2</v>
      </c>
      <c r="E771" s="126">
        <f t="shared" ref="E771:E834" si="72">C771/C772-1</f>
        <v>8.2352787916257775E-2</v>
      </c>
      <c r="F771" s="126">
        <f t="shared" ref="F771:F834" si="73">D771/D772-1</f>
        <v>2.7406270554702905E-2</v>
      </c>
      <c r="G771" s="130">
        <f t="shared" ref="G771:G834" si="74">CORREL(F771:F783,E771:E783)</f>
        <v>0.88581401080283706</v>
      </c>
      <c r="H771" s="130">
        <f t="shared" ref="H771:H834" si="75">CORREL(F771:F823,E771:E823)</f>
        <v>0.76663988135775785</v>
      </c>
      <c r="I771" s="18">
        <f t="shared" ref="I771:I834" si="76">SLOPE(E771:E783,F771:F783)</f>
        <v>3.2606291229998461</v>
      </c>
      <c r="J771" s="130">
        <f t="shared" ref="J771:J834" si="77">SLOPE(E771:E823,F771:F823)</f>
        <v>1.830580570673634</v>
      </c>
    </row>
    <row r="772" spans="2:10" x14ac:dyDescent="0.25">
      <c r="B772" s="12">
        <v>40000</v>
      </c>
      <c r="C772" s="18">
        <v>7.5227690000000003</v>
      </c>
      <c r="D772">
        <v>912.2</v>
      </c>
      <c r="E772" s="126">
        <f t="shared" si="72"/>
        <v>-0.12008274260021601</v>
      </c>
      <c r="F772" s="126">
        <f t="shared" si="73"/>
        <v>-1.9877511550445925E-2</v>
      </c>
      <c r="G772" s="130">
        <f t="shared" si="74"/>
        <v>0.88546918406977237</v>
      </c>
      <c r="H772" s="130">
        <f t="shared" si="75"/>
        <v>0.76351577703858309</v>
      </c>
      <c r="I772" s="18">
        <f t="shared" si="76"/>
        <v>3.3542341417735715</v>
      </c>
      <c r="J772" s="130">
        <f t="shared" si="77"/>
        <v>1.8118824391518731</v>
      </c>
    </row>
    <row r="773" spans="2:10" x14ac:dyDescent="0.25">
      <c r="B773" s="12">
        <v>39993</v>
      </c>
      <c r="C773" s="18">
        <v>8.5494050000000001</v>
      </c>
      <c r="D773">
        <v>930.7</v>
      </c>
      <c r="E773" s="126">
        <f t="shared" si="72"/>
        <v>-0.10638304321686032</v>
      </c>
      <c r="F773" s="126">
        <f t="shared" si="73"/>
        <v>-1.0630381630700514E-2</v>
      </c>
      <c r="G773" s="130">
        <f t="shared" si="74"/>
        <v>0.88469515737955684</v>
      </c>
      <c r="H773" s="130">
        <f t="shared" si="75"/>
        <v>0.76381303731335548</v>
      </c>
      <c r="I773" s="18">
        <f t="shared" si="76"/>
        <v>3.2492557784901197</v>
      </c>
      <c r="J773" s="130">
        <f t="shared" si="77"/>
        <v>1.794809032827049</v>
      </c>
    </row>
    <row r="774" spans="2:10" x14ac:dyDescent="0.25">
      <c r="B774" s="12">
        <v>39986</v>
      </c>
      <c r="C774" s="18">
        <v>9.5671920000000004</v>
      </c>
      <c r="D774">
        <v>940.7</v>
      </c>
      <c r="E774" s="126">
        <f t="shared" si="72"/>
        <v>-3.4821395603910066E-2</v>
      </c>
      <c r="F774" s="126">
        <f t="shared" si="73"/>
        <v>5.4510474561779709E-3</v>
      </c>
      <c r="G774" s="130">
        <f t="shared" si="74"/>
        <v>0.90871859273039524</v>
      </c>
      <c r="H774" s="130">
        <f t="shared" si="75"/>
        <v>0.7691173725253998</v>
      </c>
      <c r="I774" s="18">
        <f t="shared" si="76"/>
        <v>3.285882983092546</v>
      </c>
      <c r="J774" s="130">
        <f t="shared" si="77"/>
        <v>1.7995231804780645</v>
      </c>
    </row>
    <row r="775" spans="2:10" x14ac:dyDescent="0.25">
      <c r="B775" s="12">
        <v>39979</v>
      </c>
      <c r="C775" s="18">
        <v>9.9123540000000006</v>
      </c>
      <c r="D775">
        <v>935.6</v>
      </c>
      <c r="E775" s="126">
        <f t="shared" si="72"/>
        <v>6.8702318058903922E-2</v>
      </c>
      <c r="F775" s="126">
        <f t="shared" si="73"/>
        <v>-4.7867248165088805E-3</v>
      </c>
      <c r="G775" s="130">
        <f t="shared" si="74"/>
        <v>0.91243074758092502</v>
      </c>
      <c r="H775" s="130">
        <f t="shared" si="75"/>
        <v>0.76579934584950993</v>
      </c>
      <c r="I775" s="18">
        <f t="shared" si="76"/>
        <v>3.1306442735800011</v>
      </c>
      <c r="J775" s="130">
        <f t="shared" si="77"/>
        <v>1.7797822334737117</v>
      </c>
    </row>
    <row r="776" spans="2:10" x14ac:dyDescent="0.25">
      <c r="B776" s="12">
        <v>39972</v>
      </c>
      <c r="C776" s="18">
        <v>9.275131</v>
      </c>
      <c r="D776">
        <v>940.1</v>
      </c>
      <c r="E776" s="126">
        <f t="shared" si="72"/>
        <v>-4.8138179443995344E-2</v>
      </c>
      <c r="F776" s="126">
        <f t="shared" si="73"/>
        <v>-2.2460226681917494E-2</v>
      </c>
      <c r="G776" s="130">
        <f t="shared" si="74"/>
        <v>0.9483068707338661</v>
      </c>
      <c r="H776" s="130">
        <f t="shared" si="75"/>
        <v>0.77279676362892347</v>
      </c>
      <c r="I776" s="18">
        <f t="shared" si="76"/>
        <v>3.1887650414389364</v>
      </c>
      <c r="J776" s="130">
        <f t="shared" si="77"/>
        <v>1.7918183628313242</v>
      </c>
    </row>
    <row r="777" spans="2:10" x14ac:dyDescent="0.25">
      <c r="B777" s="12">
        <v>39965</v>
      </c>
      <c r="C777" s="18">
        <v>9.7441990000000001</v>
      </c>
      <c r="D777">
        <v>961.7</v>
      </c>
      <c r="E777" s="126">
        <f t="shared" si="72"/>
        <v>-9.0082682752002818E-2</v>
      </c>
      <c r="F777" s="126">
        <f t="shared" si="73"/>
        <v>-1.7470371883939406E-2</v>
      </c>
      <c r="G777" s="130">
        <f t="shared" si="74"/>
        <v>0.9498858658469258</v>
      </c>
      <c r="H777" s="130">
        <f t="shared" si="75"/>
        <v>0.77158891270066876</v>
      </c>
      <c r="I777" s="18">
        <f t="shared" si="76"/>
        <v>3.2306952363184247</v>
      </c>
      <c r="J777" s="130">
        <f t="shared" si="77"/>
        <v>1.7896351956817058</v>
      </c>
    </row>
    <row r="778" spans="2:10" x14ac:dyDescent="0.25">
      <c r="B778" s="12">
        <v>39958</v>
      </c>
      <c r="C778" s="18">
        <v>10.708883999999999</v>
      </c>
      <c r="D778">
        <v>978.8</v>
      </c>
      <c r="E778" s="126">
        <f t="shared" si="72"/>
        <v>4.6712993349112164E-2</v>
      </c>
      <c r="F778" s="126">
        <f t="shared" si="73"/>
        <v>2.1178925404277571E-2</v>
      </c>
      <c r="G778" s="130">
        <f t="shared" si="74"/>
        <v>0.94149333943201319</v>
      </c>
      <c r="H778" s="130">
        <f t="shared" si="75"/>
        <v>0.7743226391707082</v>
      </c>
      <c r="I778" s="18">
        <f t="shared" si="76"/>
        <v>3.1806094010368349</v>
      </c>
      <c r="J778" s="130">
        <f t="shared" si="77"/>
        <v>1.7789918052440548</v>
      </c>
    </row>
    <row r="779" spans="2:10" x14ac:dyDescent="0.25">
      <c r="B779" s="12">
        <v>39951</v>
      </c>
      <c r="C779" s="18">
        <v>10.230964999999999</v>
      </c>
      <c r="D779">
        <v>958.5</v>
      </c>
      <c r="E779" s="126">
        <f t="shared" si="72"/>
        <v>8.7488083137052808E-2</v>
      </c>
      <c r="F779" s="126">
        <f t="shared" si="73"/>
        <v>2.9648727038350087E-2</v>
      </c>
      <c r="G779" s="130">
        <f t="shared" si="74"/>
        <v>0.9024579439252709</v>
      </c>
      <c r="H779" s="130">
        <f t="shared" si="75"/>
        <v>0.7728737223200246</v>
      </c>
      <c r="I779" s="18">
        <f t="shared" si="76"/>
        <v>2.6924725505930587</v>
      </c>
      <c r="J779" s="130">
        <f t="shared" si="77"/>
        <v>1.7702263800486444</v>
      </c>
    </row>
    <row r="780" spans="2:10" x14ac:dyDescent="0.25">
      <c r="B780" s="12">
        <v>39944</v>
      </c>
      <c r="C780" s="18">
        <v>9.4078870000000006</v>
      </c>
      <c r="D780">
        <v>930.9</v>
      </c>
      <c r="E780" s="126">
        <f t="shared" si="72"/>
        <v>5.0395354445700091E-2</v>
      </c>
      <c r="F780" s="126">
        <f t="shared" si="73"/>
        <v>1.8044619422572072E-2</v>
      </c>
      <c r="G780" s="130">
        <f t="shared" si="74"/>
        <v>0.87666925482940683</v>
      </c>
      <c r="H780" s="130">
        <f t="shared" si="75"/>
        <v>0.77096389858608305</v>
      </c>
      <c r="I780" s="18">
        <f t="shared" si="76"/>
        <v>2.3263655781532231</v>
      </c>
      <c r="J780" s="130">
        <f t="shared" si="77"/>
        <v>1.7595011152333522</v>
      </c>
    </row>
    <row r="781" spans="2:10" x14ac:dyDescent="0.25">
      <c r="B781" s="12">
        <v>39937</v>
      </c>
      <c r="C781" s="18">
        <v>8.9565199999999994</v>
      </c>
      <c r="D781">
        <v>914.4</v>
      </c>
      <c r="E781" s="126">
        <f t="shared" si="72"/>
        <v>8.4673100130852941E-2</v>
      </c>
      <c r="F781" s="126">
        <f t="shared" si="73"/>
        <v>3.0193780982424423E-2</v>
      </c>
      <c r="G781" s="130">
        <f t="shared" si="74"/>
        <v>0.85748632527442503</v>
      </c>
      <c r="H781" s="130">
        <f t="shared" si="75"/>
        <v>0.77230063074024369</v>
      </c>
      <c r="I781" s="18">
        <f t="shared" si="76"/>
        <v>2.2041765747007296</v>
      </c>
      <c r="J781" s="130">
        <f t="shared" si="77"/>
        <v>1.7603273715391656</v>
      </c>
    </row>
    <row r="782" spans="2:10" x14ac:dyDescent="0.25">
      <c r="B782" s="12">
        <v>39930</v>
      </c>
      <c r="C782" s="18">
        <v>8.2573450000000008</v>
      </c>
      <c r="D782">
        <v>887.6</v>
      </c>
      <c r="E782" s="126">
        <f t="shared" si="72"/>
        <v>-4.4057532435508029E-2</v>
      </c>
      <c r="F782" s="126">
        <f t="shared" si="73"/>
        <v>-2.8458844133099848E-2</v>
      </c>
      <c r="G782" s="130">
        <f t="shared" si="74"/>
        <v>0.8317159380737843</v>
      </c>
      <c r="H782" s="130">
        <f t="shared" si="75"/>
        <v>0.7695795278915295</v>
      </c>
      <c r="I782" s="18">
        <f t="shared" si="76"/>
        <v>2.1040118803265169</v>
      </c>
      <c r="J782" s="130">
        <f t="shared" si="77"/>
        <v>1.7405964269738596</v>
      </c>
    </row>
    <row r="783" spans="2:10" x14ac:dyDescent="0.25">
      <c r="B783" s="12">
        <v>39923</v>
      </c>
      <c r="C783" s="18">
        <v>8.6379099999999998</v>
      </c>
      <c r="D783">
        <v>913.6</v>
      </c>
      <c r="E783" s="126">
        <f t="shared" si="72"/>
        <v>0.19461436013890743</v>
      </c>
      <c r="F783" s="126">
        <f t="shared" si="73"/>
        <v>5.326262393359471E-2</v>
      </c>
      <c r="G783" s="130">
        <f t="shared" si="74"/>
        <v>0.84238718763889309</v>
      </c>
      <c r="H783" s="130">
        <f t="shared" si="75"/>
        <v>0.76678974579450199</v>
      </c>
      <c r="I783" s="18">
        <f t="shared" si="76"/>
        <v>2.1393014709830869</v>
      </c>
      <c r="J783" s="130">
        <f t="shared" si="77"/>
        <v>1.7317267367736842</v>
      </c>
    </row>
    <row r="784" spans="2:10" x14ac:dyDescent="0.25">
      <c r="B784" s="12">
        <v>39916</v>
      </c>
      <c r="C784" s="18">
        <v>7.2307100000000002</v>
      </c>
      <c r="D784">
        <v>867.4</v>
      </c>
      <c r="E784" s="126">
        <f t="shared" si="72"/>
        <v>-9.9227928517362618E-2</v>
      </c>
      <c r="F784" s="126">
        <f t="shared" si="73"/>
        <v>-1.6776241215143983E-2</v>
      </c>
      <c r="G784" s="130">
        <f t="shared" si="74"/>
        <v>0.85287411992121165</v>
      </c>
      <c r="H784" s="130">
        <f t="shared" si="75"/>
        <v>0.75550584146593891</v>
      </c>
      <c r="I784" s="18">
        <f t="shared" si="76"/>
        <v>1.7218935023443618</v>
      </c>
      <c r="J784" s="130">
        <f t="shared" si="77"/>
        <v>1.671083252095044</v>
      </c>
    </row>
    <row r="785" spans="2:10" x14ac:dyDescent="0.25">
      <c r="B785" s="12">
        <v>39909</v>
      </c>
      <c r="C785" s="18">
        <v>8.0272360000000003</v>
      </c>
      <c r="D785">
        <v>882.2</v>
      </c>
      <c r="E785" s="126">
        <f t="shared" si="72"/>
        <v>-7.1648216019848276E-2</v>
      </c>
      <c r="F785" s="126">
        <f t="shared" si="73"/>
        <v>-1.4962036623492603E-2</v>
      </c>
      <c r="G785" s="130">
        <f t="shared" si="74"/>
        <v>0.83174268081164948</v>
      </c>
      <c r="H785" s="130">
        <f t="shared" si="75"/>
        <v>0.75403431360207895</v>
      </c>
      <c r="I785" s="18">
        <f t="shared" si="76"/>
        <v>1.5911129394271148</v>
      </c>
      <c r="J785" s="130">
        <f t="shared" si="77"/>
        <v>1.6528612161052811</v>
      </c>
    </row>
    <row r="786" spans="2:10" x14ac:dyDescent="0.25">
      <c r="B786" s="12">
        <v>39902</v>
      </c>
      <c r="C786" s="18">
        <v>8.6467609999999997</v>
      </c>
      <c r="D786">
        <v>895.6</v>
      </c>
      <c r="E786" s="126">
        <f t="shared" si="72"/>
        <v>-0.1392070231976531</v>
      </c>
      <c r="F786" s="126">
        <f t="shared" si="73"/>
        <v>-2.9685807150595878E-2</v>
      </c>
      <c r="G786" s="130">
        <f t="shared" si="74"/>
        <v>0.8407431129927686</v>
      </c>
      <c r="H786" s="130">
        <f t="shared" si="75"/>
        <v>0.75473827068146682</v>
      </c>
      <c r="I786" s="18">
        <f t="shared" si="76"/>
        <v>1.5602705129383552</v>
      </c>
      <c r="J786" s="130">
        <f t="shared" si="77"/>
        <v>1.6456119968505292</v>
      </c>
    </row>
    <row r="787" spans="2:10" x14ac:dyDescent="0.25">
      <c r="B787" s="12">
        <v>39895</v>
      </c>
      <c r="C787" s="18">
        <v>10.045111</v>
      </c>
      <c r="D787">
        <v>923</v>
      </c>
      <c r="E787" s="126">
        <f t="shared" si="72"/>
        <v>-6.3531135684122275E-2</v>
      </c>
      <c r="F787" s="126">
        <f t="shared" si="73"/>
        <v>-3.431680267838455E-2</v>
      </c>
      <c r="G787" s="130">
        <f t="shared" si="74"/>
        <v>0.87367539198646216</v>
      </c>
      <c r="H787" s="130">
        <f t="shared" si="75"/>
        <v>0.75459601005599508</v>
      </c>
      <c r="I787" s="18">
        <f t="shared" si="76"/>
        <v>1.3956995490736679</v>
      </c>
      <c r="J787" s="130">
        <f t="shared" si="77"/>
        <v>1.6185910445860821</v>
      </c>
    </row>
    <row r="788" spans="2:10" x14ac:dyDescent="0.25">
      <c r="B788" s="12">
        <v>39888</v>
      </c>
      <c r="C788" s="18">
        <v>10.726583</v>
      </c>
      <c r="D788">
        <v>955.8</v>
      </c>
      <c r="E788" s="126">
        <f t="shared" si="72"/>
        <v>9.3862719429876229E-2</v>
      </c>
      <c r="F788" s="126">
        <f t="shared" si="73"/>
        <v>2.7963002796300263E-2</v>
      </c>
      <c r="G788" s="130">
        <f t="shared" si="74"/>
        <v>0.81482880114283007</v>
      </c>
      <c r="H788" s="130">
        <f t="shared" si="75"/>
        <v>0.76691899714336775</v>
      </c>
      <c r="I788" s="18">
        <f t="shared" si="76"/>
        <v>1.5388661945137234</v>
      </c>
      <c r="J788" s="130">
        <f t="shared" si="77"/>
        <v>1.6517935456674053</v>
      </c>
    </row>
    <row r="789" spans="2:10" x14ac:dyDescent="0.25">
      <c r="B789" s="12">
        <v>39881</v>
      </c>
      <c r="C789" s="18">
        <v>9.8061509999999998</v>
      </c>
      <c r="D789">
        <v>929.8</v>
      </c>
      <c r="E789" s="126">
        <f t="shared" si="72"/>
        <v>-2.8922243081796473E-2</v>
      </c>
      <c r="F789" s="126">
        <f t="shared" si="73"/>
        <v>-1.3055938859993677E-2</v>
      </c>
      <c r="G789" s="130">
        <f t="shared" si="74"/>
        <v>0.66483093443317054</v>
      </c>
      <c r="H789" s="130">
        <f t="shared" si="75"/>
        <v>0.76690488720791994</v>
      </c>
      <c r="I789" s="18">
        <f t="shared" si="76"/>
        <v>1.3895449456673521</v>
      </c>
      <c r="J789" s="130">
        <f t="shared" si="77"/>
        <v>1.6462993818451661</v>
      </c>
    </row>
    <row r="790" spans="2:10" x14ac:dyDescent="0.25">
      <c r="B790" s="12">
        <v>39874</v>
      </c>
      <c r="C790" s="18">
        <v>10.098214</v>
      </c>
      <c r="D790">
        <v>942.1</v>
      </c>
      <c r="E790" s="126">
        <f t="shared" si="72"/>
        <v>-4.7579012813648291E-2</v>
      </c>
      <c r="F790" s="126">
        <f t="shared" si="73"/>
        <v>6.3728093467863012E-4</v>
      </c>
      <c r="G790" s="130">
        <f t="shared" si="74"/>
        <v>0.72585449675168545</v>
      </c>
      <c r="H790" s="130">
        <f t="shared" si="75"/>
        <v>0.75783346455934542</v>
      </c>
      <c r="I790" s="18">
        <f t="shared" si="76"/>
        <v>1.4441006675203605</v>
      </c>
      <c r="J790" s="130">
        <f t="shared" si="77"/>
        <v>1.644950958545853</v>
      </c>
    </row>
    <row r="791" spans="2:10" x14ac:dyDescent="0.25">
      <c r="B791" s="12">
        <v>39867</v>
      </c>
      <c r="C791" s="18">
        <v>10.602679</v>
      </c>
      <c r="D791">
        <v>941.5</v>
      </c>
      <c r="E791" s="126">
        <f t="shared" si="72"/>
        <v>-8.1992428524327643E-2</v>
      </c>
      <c r="F791" s="126">
        <f t="shared" si="73"/>
        <v>-6.0191655020962243E-2</v>
      </c>
      <c r="G791" s="130">
        <f t="shared" si="74"/>
        <v>0.60013664994479132</v>
      </c>
      <c r="H791" s="130">
        <f t="shared" si="75"/>
        <v>0.75621006388664025</v>
      </c>
      <c r="I791" s="18">
        <f t="shared" si="76"/>
        <v>0.97299489018970187</v>
      </c>
      <c r="J791" s="130">
        <f t="shared" si="77"/>
        <v>1.6312876116140438</v>
      </c>
    </row>
    <row r="792" spans="2:10" x14ac:dyDescent="0.25">
      <c r="B792" s="12">
        <v>39860</v>
      </c>
      <c r="C792" s="18">
        <v>11.549664</v>
      </c>
      <c r="D792">
        <v>1001.8</v>
      </c>
      <c r="E792" s="126">
        <f t="shared" si="72"/>
        <v>8.5690548887529694E-2</v>
      </c>
      <c r="F792" s="126">
        <f t="shared" si="73"/>
        <v>6.4046733935209765E-2</v>
      </c>
      <c r="G792" s="130">
        <f t="shared" si="74"/>
        <v>0.4770374436448187</v>
      </c>
      <c r="H792" s="130">
        <f t="shared" si="75"/>
        <v>0.75408031860169433</v>
      </c>
      <c r="I792" s="18">
        <f t="shared" si="76"/>
        <v>0.92104719936405932</v>
      </c>
      <c r="J792" s="130">
        <f t="shared" si="77"/>
        <v>1.6890204018175448</v>
      </c>
    </row>
    <row r="793" spans="2:10" x14ac:dyDescent="0.25">
      <c r="B793" s="12">
        <v>39853</v>
      </c>
      <c r="C793" s="18">
        <v>10.638081</v>
      </c>
      <c r="D793">
        <v>941.5</v>
      </c>
      <c r="E793" s="126">
        <f t="shared" si="72"/>
        <v>4.1769592133384936E-3</v>
      </c>
      <c r="F793" s="126">
        <f t="shared" si="73"/>
        <v>3.0200240726556471E-2</v>
      </c>
      <c r="G793" s="130">
        <f t="shared" si="74"/>
        <v>0.51505032448692034</v>
      </c>
      <c r="H793" s="130">
        <f t="shared" si="75"/>
        <v>0.7499951152780181</v>
      </c>
      <c r="I793" s="18">
        <f t="shared" si="76"/>
        <v>1.0307112705185619</v>
      </c>
      <c r="J793" s="130">
        <f t="shared" si="77"/>
        <v>1.698186889204258</v>
      </c>
    </row>
    <row r="794" spans="2:10" x14ac:dyDescent="0.25">
      <c r="B794" s="12">
        <v>39846</v>
      </c>
      <c r="C794" s="18">
        <v>10.593831</v>
      </c>
      <c r="D794">
        <v>913.9</v>
      </c>
      <c r="E794" s="126">
        <f t="shared" si="72"/>
        <v>1.4406739736269047E-2</v>
      </c>
      <c r="F794" s="126">
        <f t="shared" si="73"/>
        <v>-1.4450555375822294E-2</v>
      </c>
      <c r="G794" s="130">
        <f t="shared" si="74"/>
        <v>0.49971993144610938</v>
      </c>
      <c r="H794" s="130">
        <f t="shared" si="75"/>
        <v>0.75355093194775025</v>
      </c>
      <c r="I794" s="18">
        <f t="shared" si="76"/>
        <v>1.0917676996538137</v>
      </c>
      <c r="J794" s="130">
        <f t="shared" si="77"/>
        <v>1.7124318224914616</v>
      </c>
    </row>
    <row r="795" spans="2:10" x14ac:dyDescent="0.25">
      <c r="B795" s="12">
        <v>39839</v>
      </c>
      <c r="C795" s="18">
        <v>10.443376000000001</v>
      </c>
      <c r="D795">
        <v>927.3</v>
      </c>
      <c r="E795" s="126">
        <f t="shared" si="72"/>
        <v>6.2106212085709211E-2</v>
      </c>
      <c r="F795" s="126">
        <f t="shared" si="73"/>
        <v>3.5742209315313245E-2</v>
      </c>
      <c r="G795" s="130">
        <f t="shared" si="74"/>
        <v>0.46745704484021555</v>
      </c>
      <c r="H795" s="130">
        <f t="shared" si="75"/>
        <v>0.7481186019584708</v>
      </c>
      <c r="I795" s="18">
        <f t="shared" si="76"/>
        <v>1.08579270472836</v>
      </c>
      <c r="J795" s="130">
        <f t="shared" si="77"/>
        <v>1.7206221483985205</v>
      </c>
    </row>
    <row r="796" spans="2:10" x14ac:dyDescent="0.25">
      <c r="B796" s="12">
        <v>39832</v>
      </c>
      <c r="C796" s="18">
        <v>9.8327039999999997</v>
      </c>
      <c r="D796">
        <v>895.3</v>
      </c>
      <c r="E796" s="126">
        <f t="shared" si="72"/>
        <v>8.6021620576824942E-2</v>
      </c>
      <c r="F796" s="126">
        <f t="shared" si="73"/>
        <v>6.6722268557130926E-2</v>
      </c>
      <c r="G796" s="130">
        <f t="shared" si="74"/>
        <v>0.40348992008635909</v>
      </c>
      <c r="H796" s="130">
        <f t="shared" si="75"/>
        <v>0.73913997295838674</v>
      </c>
      <c r="I796" s="18">
        <f t="shared" si="76"/>
        <v>0.933660615635449</v>
      </c>
      <c r="J796" s="130">
        <f t="shared" si="77"/>
        <v>1.6970409384178491</v>
      </c>
    </row>
    <row r="797" spans="2:10" x14ac:dyDescent="0.25">
      <c r="B797" s="12">
        <v>39825</v>
      </c>
      <c r="C797" s="18">
        <v>9.0538749999999997</v>
      </c>
      <c r="D797">
        <v>839.3</v>
      </c>
      <c r="E797" s="126">
        <f t="shared" si="72"/>
        <v>1.4881092831515952E-2</v>
      </c>
      <c r="F797" s="126">
        <f t="shared" si="73"/>
        <v>-1.7558234812126927E-2</v>
      </c>
      <c r="G797" s="130">
        <f t="shared" si="74"/>
        <v>0.53459921430696056</v>
      </c>
      <c r="H797" s="130">
        <f t="shared" si="75"/>
        <v>0.73381234201195455</v>
      </c>
      <c r="I797" s="18">
        <f t="shared" si="76"/>
        <v>1.3213635718714341</v>
      </c>
      <c r="J797" s="130">
        <f t="shared" si="77"/>
        <v>1.7341376150129559</v>
      </c>
    </row>
    <row r="798" spans="2:10" x14ac:dyDescent="0.25">
      <c r="B798" s="12">
        <v>39818</v>
      </c>
      <c r="C798" s="18">
        <v>8.9211189999999991</v>
      </c>
      <c r="D798">
        <v>854.3</v>
      </c>
      <c r="E798" s="126">
        <f t="shared" si="72"/>
        <v>-5.7062744708824886E-2</v>
      </c>
      <c r="F798" s="126">
        <f t="shared" si="73"/>
        <v>-2.7878925807919841E-2</v>
      </c>
      <c r="G798" s="130">
        <f t="shared" si="74"/>
        <v>0.60853392328261613</v>
      </c>
      <c r="H798" s="130">
        <f t="shared" si="75"/>
        <v>0.73965483829199985</v>
      </c>
      <c r="I798" s="18">
        <f t="shared" si="76"/>
        <v>1.4448414455949665</v>
      </c>
      <c r="J798" s="130">
        <f t="shared" si="77"/>
        <v>1.7493204062013297</v>
      </c>
    </row>
    <row r="799" spans="2:10" x14ac:dyDescent="0.25">
      <c r="B799" s="12">
        <v>39811</v>
      </c>
      <c r="C799" s="18">
        <v>9.4609889999999996</v>
      </c>
      <c r="D799">
        <v>878.8</v>
      </c>
      <c r="E799" s="126">
        <f t="shared" si="72"/>
        <v>2.5911645710147813E-2</v>
      </c>
      <c r="F799" s="126">
        <f t="shared" si="73"/>
        <v>9.6507352941175295E-3</v>
      </c>
      <c r="G799" s="130">
        <f t="shared" si="74"/>
        <v>0.60853884517553369</v>
      </c>
      <c r="H799" s="130">
        <f t="shared" si="75"/>
        <v>0.73990677029070462</v>
      </c>
      <c r="I799" s="18">
        <f t="shared" si="76"/>
        <v>1.4831479902638367</v>
      </c>
      <c r="J799" s="130">
        <f t="shared" si="77"/>
        <v>1.7578610851905998</v>
      </c>
    </row>
    <row r="800" spans="2:10" x14ac:dyDescent="0.25">
      <c r="B800" s="12">
        <v>39804</v>
      </c>
      <c r="C800" s="18">
        <v>9.2220309999999994</v>
      </c>
      <c r="D800">
        <v>870.4</v>
      </c>
      <c r="E800" s="126">
        <f t="shared" si="72"/>
        <v>0.16424585477098064</v>
      </c>
      <c r="F800" s="126">
        <f t="shared" si="73"/>
        <v>4.0650406504065151E-2</v>
      </c>
      <c r="G800" s="130">
        <f t="shared" si="74"/>
        <v>0.6592527110541414</v>
      </c>
      <c r="H800" s="130">
        <f t="shared" si="75"/>
        <v>0.74148938389885011</v>
      </c>
      <c r="I800" s="18">
        <f t="shared" si="76"/>
        <v>1.6966408236119701</v>
      </c>
      <c r="J800" s="130">
        <f t="shared" si="77"/>
        <v>1.757395754228456</v>
      </c>
    </row>
    <row r="801" spans="2:10" x14ac:dyDescent="0.25">
      <c r="B801" s="12">
        <v>39797</v>
      </c>
      <c r="C801" s="18">
        <v>7.9210339999999997</v>
      </c>
      <c r="D801">
        <v>836.4</v>
      </c>
      <c r="E801" s="126">
        <f t="shared" si="72"/>
        <v>-0.11822649514848549</v>
      </c>
      <c r="F801" s="126">
        <f t="shared" si="73"/>
        <v>2.1370130663084685E-2</v>
      </c>
      <c r="G801" s="130">
        <f t="shared" si="74"/>
        <v>0.64725864157608637</v>
      </c>
      <c r="H801" s="130">
        <f t="shared" si="75"/>
        <v>0.73814270976070129</v>
      </c>
      <c r="I801" s="18">
        <f t="shared" si="76"/>
        <v>1.6257315181281453</v>
      </c>
      <c r="J801" s="130">
        <f t="shared" si="77"/>
        <v>1.7201266371351085</v>
      </c>
    </row>
    <row r="802" spans="2:10" x14ac:dyDescent="0.25">
      <c r="B802" s="12">
        <v>39790</v>
      </c>
      <c r="C802" s="18">
        <v>8.9830710000000007</v>
      </c>
      <c r="D802">
        <v>818.9</v>
      </c>
      <c r="E802" s="126">
        <f t="shared" si="72"/>
        <v>0.14044950595935068</v>
      </c>
      <c r="F802" s="126">
        <f t="shared" si="73"/>
        <v>9.1139240506329156E-2</v>
      </c>
      <c r="G802" s="130">
        <f t="shared" si="74"/>
        <v>0.75611998286206483</v>
      </c>
      <c r="H802" s="130">
        <f t="shared" si="75"/>
        <v>0.75315700296576116</v>
      </c>
      <c r="I802" s="18">
        <f t="shared" si="76"/>
        <v>1.668343912971463</v>
      </c>
      <c r="J802" s="130">
        <f t="shared" si="77"/>
        <v>1.753834764851002</v>
      </c>
    </row>
    <row r="803" spans="2:10" x14ac:dyDescent="0.25">
      <c r="B803" s="12">
        <v>39783</v>
      </c>
      <c r="C803" s="18">
        <v>7.8767810000000003</v>
      </c>
      <c r="D803">
        <v>750.5</v>
      </c>
      <c r="E803" s="126">
        <f t="shared" si="72"/>
        <v>3.009269915068935E-2</v>
      </c>
      <c r="F803" s="126">
        <f t="shared" si="73"/>
        <v>-8.0494976721391831E-2</v>
      </c>
      <c r="G803" s="130">
        <f t="shared" si="74"/>
        <v>0.74108548369259053</v>
      </c>
      <c r="H803" s="130">
        <f t="shared" si="75"/>
        <v>0.74398557668472565</v>
      </c>
      <c r="I803" s="18">
        <f t="shared" si="76"/>
        <v>1.6846626347727995</v>
      </c>
      <c r="J803" s="130">
        <f t="shared" si="77"/>
        <v>1.7759403948751677</v>
      </c>
    </row>
    <row r="804" spans="2:10" x14ac:dyDescent="0.25">
      <c r="B804" s="12">
        <v>39776</v>
      </c>
      <c r="C804" s="18">
        <v>7.6466719999999997</v>
      </c>
      <c r="D804">
        <v>816.2</v>
      </c>
      <c r="E804" s="126">
        <f t="shared" si="72"/>
        <v>0.20670341691458249</v>
      </c>
      <c r="F804" s="126">
        <f t="shared" si="73"/>
        <v>3.0946065428824054E-2</v>
      </c>
      <c r="G804" s="130">
        <f t="shared" si="74"/>
        <v>0.81124201731937906</v>
      </c>
      <c r="H804" s="130">
        <f t="shared" si="75"/>
        <v>0.76883949780987637</v>
      </c>
      <c r="I804" s="18">
        <f t="shared" si="76"/>
        <v>1.9999158581017782</v>
      </c>
      <c r="J804" s="130">
        <f t="shared" si="77"/>
        <v>1.874323491225877</v>
      </c>
    </row>
    <row r="805" spans="2:10" x14ac:dyDescent="0.25">
      <c r="B805" s="12">
        <v>39769</v>
      </c>
      <c r="C805" s="18">
        <v>6.3368279999999997</v>
      </c>
      <c r="D805">
        <v>791.7</v>
      </c>
      <c r="E805" s="126">
        <f t="shared" si="72"/>
        <v>0.14743604368813368</v>
      </c>
      <c r="F805" s="126">
        <f t="shared" si="73"/>
        <v>6.640625E-2</v>
      </c>
      <c r="G805" s="130">
        <f t="shared" si="74"/>
        <v>0.82597618295240594</v>
      </c>
      <c r="H805" s="130">
        <f t="shared" si="75"/>
        <v>0.76569010463516918</v>
      </c>
      <c r="I805" s="18">
        <f t="shared" si="76"/>
        <v>1.9003300726410715</v>
      </c>
      <c r="J805" s="130">
        <f t="shared" si="77"/>
        <v>1.7751669304825579</v>
      </c>
    </row>
    <row r="806" spans="2:10" x14ac:dyDescent="0.25">
      <c r="B806" s="12">
        <v>39762</v>
      </c>
      <c r="C806" s="18">
        <v>5.5225980000000003</v>
      </c>
      <c r="D806">
        <v>742.4</v>
      </c>
      <c r="E806" s="126">
        <f t="shared" si="72"/>
        <v>-9.4339529815994694E-2</v>
      </c>
      <c r="F806" s="126">
        <f t="shared" si="73"/>
        <v>1.2547735951991212E-2</v>
      </c>
      <c r="G806" s="130">
        <f t="shared" si="74"/>
        <v>0.81708521812129276</v>
      </c>
      <c r="H806" s="130">
        <f t="shared" si="75"/>
        <v>0.7555633275779966</v>
      </c>
      <c r="I806" s="18">
        <f t="shared" si="76"/>
        <v>1.8683166651609078</v>
      </c>
      <c r="J806" s="130">
        <f t="shared" si="77"/>
        <v>1.7307558719810534</v>
      </c>
    </row>
    <row r="807" spans="2:10" x14ac:dyDescent="0.25">
      <c r="B807" s="12">
        <v>39755</v>
      </c>
      <c r="C807" s="18">
        <v>6.0978680000000001</v>
      </c>
      <c r="D807">
        <v>733.2</v>
      </c>
      <c r="E807" s="126">
        <f t="shared" si="72"/>
        <v>-5.7455643965869774E-2</v>
      </c>
      <c r="F807" s="126">
        <f t="shared" si="73"/>
        <v>2.2879464285714413E-2</v>
      </c>
      <c r="G807" s="130">
        <f t="shared" si="74"/>
        <v>0.84641804274758004</v>
      </c>
      <c r="H807" s="130">
        <f t="shared" si="75"/>
        <v>0.76428074390102796</v>
      </c>
      <c r="I807" s="18">
        <f t="shared" si="76"/>
        <v>1.8116430961882826</v>
      </c>
      <c r="J807" s="130">
        <f t="shared" si="77"/>
        <v>1.7261817248584992</v>
      </c>
    </row>
    <row r="808" spans="2:10" x14ac:dyDescent="0.25">
      <c r="B808" s="12">
        <v>39748</v>
      </c>
      <c r="C808" s="18">
        <v>6.4695819999999999</v>
      </c>
      <c r="D808">
        <v>716.8</v>
      </c>
      <c r="E808" s="126">
        <f t="shared" si="72"/>
        <v>0.11263308820001305</v>
      </c>
      <c r="F808" s="126">
        <f t="shared" si="73"/>
        <v>-1.6870113838979628E-2</v>
      </c>
      <c r="G808" s="130">
        <f t="shared" si="74"/>
        <v>0.87521672490345004</v>
      </c>
      <c r="H808" s="130">
        <f t="shared" si="75"/>
        <v>0.77679859059142209</v>
      </c>
      <c r="I808" s="18">
        <f t="shared" si="76"/>
        <v>1.9855568226764189</v>
      </c>
      <c r="J808" s="130">
        <f t="shared" si="77"/>
        <v>1.7509272026736042</v>
      </c>
    </row>
    <row r="809" spans="2:10" x14ac:dyDescent="0.25">
      <c r="B809" s="12">
        <v>39741</v>
      </c>
      <c r="C809" s="18">
        <v>5.8146589999999998</v>
      </c>
      <c r="D809">
        <v>729.1</v>
      </c>
      <c r="E809" s="126">
        <f t="shared" si="72"/>
        <v>-0.17565865758736932</v>
      </c>
      <c r="F809" s="126">
        <f t="shared" si="73"/>
        <v>-7.1328493185581432E-2</v>
      </c>
      <c r="G809" s="130">
        <f t="shared" si="74"/>
        <v>0.9093691284813904</v>
      </c>
      <c r="H809" s="130">
        <f t="shared" si="75"/>
        <v>0.79899880918396715</v>
      </c>
      <c r="I809" s="18">
        <f t="shared" si="76"/>
        <v>1.9866945674141481</v>
      </c>
      <c r="J809" s="130">
        <f t="shared" si="77"/>
        <v>1.7986413225839788</v>
      </c>
    </row>
    <row r="810" spans="2:10" x14ac:dyDescent="0.25">
      <c r="B810" s="12">
        <v>39734</v>
      </c>
      <c r="C810" s="18">
        <v>7.0537029999999996</v>
      </c>
      <c r="D810">
        <v>785.1</v>
      </c>
      <c r="E810" s="126">
        <f t="shared" si="72"/>
        <v>-0.13930886056240865</v>
      </c>
      <c r="F810" s="126">
        <f t="shared" si="73"/>
        <v>-8.2183773673135341E-2</v>
      </c>
      <c r="G810" s="130">
        <f t="shared" si="74"/>
        <v>0.90085597062151734</v>
      </c>
      <c r="H810" s="130">
        <f t="shared" si="75"/>
        <v>0.7763796908457602</v>
      </c>
      <c r="I810" s="18">
        <f t="shared" si="76"/>
        <v>1.9538876021897793</v>
      </c>
      <c r="J810" s="130">
        <f t="shared" si="77"/>
        <v>1.7412861558088666</v>
      </c>
    </row>
    <row r="811" spans="2:10" x14ac:dyDescent="0.25">
      <c r="B811" s="12">
        <v>39727</v>
      </c>
      <c r="C811" s="18">
        <v>8.1953940000000003</v>
      </c>
      <c r="D811">
        <v>855.4</v>
      </c>
      <c r="E811" s="126">
        <f t="shared" si="72"/>
        <v>0.14888335868839309</v>
      </c>
      <c r="F811" s="126">
        <f t="shared" si="73"/>
        <v>3.1970080830015624E-2</v>
      </c>
      <c r="G811" s="130">
        <f t="shared" si="74"/>
        <v>0.89010792806917405</v>
      </c>
      <c r="H811" s="130">
        <f t="shared" si="75"/>
        <v>0.75780831000891347</v>
      </c>
      <c r="I811" s="18">
        <f t="shared" si="76"/>
        <v>1.9786172288466497</v>
      </c>
      <c r="J811" s="130">
        <f t="shared" si="77"/>
        <v>1.7427489197611794</v>
      </c>
    </row>
    <row r="812" spans="2:10" x14ac:dyDescent="0.25">
      <c r="B812" s="12">
        <v>39720</v>
      </c>
      <c r="C812" s="18">
        <v>7.133356</v>
      </c>
      <c r="D812">
        <v>828.9</v>
      </c>
      <c r="E812" s="126">
        <f t="shared" si="72"/>
        <v>-0.20591120787089412</v>
      </c>
      <c r="F812" s="126">
        <f t="shared" si="73"/>
        <v>-6.1162079510703404E-2</v>
      </c>
      <c r="G812" s="130">
        <f t="shared" si="74"/>
        <v>0.89542167803220096</v>
      </c>
      <c r="H812" s="130">
        <f t="shared" si="75"/>
        <v>0.75299540688180133</v>
      </c>
      <c r="I812" s="18">
        <f t="shared" si="76"/>
        <v>1.855810884286011</v>
      </c>
      <c r="J812" s="130">
        <f t="shared" si="77"/>
        <v>1.7111788520056133</v>
      </c>
    </row>
    <row r="813" spans="2:10" x14ac:dyDescent="0.25">
      <c r="B813" s="12">
        <v>39713</v>
      </c>
      <c r="C813" s="18">
        <v>8.9830710000000007</v>
      </c>
      <c r="D813">
        <v>882.9</v>
      </c>
      <c r="E813" s="126">
        <f t="shared" si="72"/>
        <v>8.2089376045431317E-2</v>
      </c>
      <c r="F813" s="126">
        <f t="shared" si="73"/>
        <v>2.5912154310945734E-2</v>
      </c>
      <c r="G813" s="130">
        <f t="shared" si="74"/>
        <v>0.89654302536828823</v>
      </c>
      <c r="H813" s="130">
        <f t="shared" si="75"/>
        <v>0.73254986059411198</v>
      </c>
      <c r="I813" s="18">
        <f t="shared" si="76"/>
        <v>1.7209872818248628</v>
      </c>
      <c r="J813" s="130">
        <f t="shared" si="77"/>
        <v>1.6206608836833702</v>
      </c>
    </row>
    <row r="814" spans="2:10" x14ac:dyDescent="0.25">
      <c r="B814" s="12">
        <v>39706</v>
      </c>
      <c r="C814" s="18">
        <v>8.3015980000000003</v>
      </c>
      <c r="D814">
        <v>860.6</v>
      </c>
      <c r="E814" s="126">
        <f t="shared" si="72"/>
        <v>0.22294648620826107</v>
      </c>
      <c r="F814" s="126">
        <f t="shared" si="73"/>
        <v>0.13192160989083268</v>
      </c>
      <c r="G814" s="130">
        <f t="shared" si="74"/>
        <v>0.89394123509490742</v>
      </c>
      <c r="H814" s="130">
        <f t="shared" si="75"/>
        <v>0.73348630641792112</v>
      </c>
      <c r="I814" s="18">
        <f t="shared" si="76"/>
        <v>1.742204361046251</v>
      </c>
      <c r="J814" s="130">
        <f t="shared" si="77"/>
        <v>1.6266881157610664</v>
      </c>
    </row>
    <row r="815" spans="2:10" x14ac:dyDescent="0.25">
      <c r="B815" s="12">
        <v>39699</v>
      </c>
      <c r="C815" s="18">
        <v>6.7881939999999998</v>
      </c>
      <c r="D815">
        <v>760.3</v>
      </c>
      <c r="E815" s="126">
        <f t="shared" si="72"/>
        <v>-1.1597813928850509E-2</v>
      </c>
      <c r="F815" s="126">
        <f t="shared" si="73"/>
        <v>-4.6765295887663094E-2</v>
      </c>
      <c r="G815" s="130">
        <f t="shared" si="74"/>
        <v>0.79248179428835375</v>
      </c>
      <c r="H815" s="130">
        <f t="shared" si="75"/>
        <v>0.67723383651293534</v>
      </c>
      <c r="I815" s="18">
        <f t="shared" si="76"/>
        <v>1.6303117148446911</v>
      </c>
      <c r="J815" s="130">
        <f t="shared" si="77"/>
        <v>1.6077314636702307</v>
      </c>
    </row>
    <row r="816" spans="2:10" x14ac:dyDescent="0.25">
      <c r="B816" s="12">
        <v>39692</v>
      </c>
      <c r="C816" s="18">
        <v>6.8678460000000001</v>
      </c>
      <c r="D816">
        <v>797.6</v>
      </c>
      <c r="E816" s="126">
        <f t="shared" si="72"/>
        <v>-0.10907002103876873</v>
      </c>
      <c r="F816" s="126">
        <f t="shared" si="73"/>
        <v>-3.8225009043771796E-2</v>
      </c>
      <c r="G816" s="130">
        <f t="shared" si="74"/>
        <v>0.84224247833051746</v>
      </c>
      <c r="H816" s="130">
        <f t="shared" si="75"/>
        <v>0.69833694516155431</v>
      </c>
      <c r="I816" s="18">
        <f t="shared" si="76"/>
        <v>1.8018239173102735</v>
      </c>
      <c r="J816" s="130">
        <f t="shared" si="77"/>
        <v>1.7217138991006113</v>
      </c>
    </row>
    <row r="817" spans="2:10" x14ac:dyDescent="0.25">
      <c r="B817" s="12">
        <v>39685</v>
      </c>
      <c r="C817" s="18">
        <v>7.7086259999999998</v>
      </c>
      <c r="D817">
        <v>829.3</v>
      </c>
      <c r="E817" s="126">
        <f t="shared" si="72"/>
        <v>3.6904786565344905E-2</v>
      </c>
      <c r="F817" s="126">
        <f t="shared" si="73"/>
        <v>2.2963500120860569E-3</v>
      </c>
      <c r="G817" s="130">
        <f t="shared" si="74"/>
        <v>0.83464346315914784</v>
      </c>
      <c r="H817" s="130">
        <f t="shared" si="75"/>
        <v>0.68748348597429709</v>
      </c>
      <c r="I817" s="18">
        <f t="shared" si="76"/>
        <v>1.7597806245094263</v>
      </c>
      <c r="J817" s="130">
        <f t="shared" si="77"/>
        <v>1.6916188314475575</v>
      </c>
    </row>
    <row r="818" spans="2:10" x14ac:dyDescent="0.25">
      <c r="B818" s="12">
        <v>39678</v>
      </c>
      <c r="C818" s="18">
        <v>7.434266</v>
      </c>
      <c r="D818">
        <v>827.4</v>
      </c>
      <c r="E818" s="126">
        <f t="shared" si="72"/>
        <v>0.10236209030267474</v>
      </c>
      <c r="F818" s="126">
        <f t="shared" si="73"/>
        <v>5.2671755725190783E-2</v>
      </c>
      <c r="G818" s="130">
        <f t="shared" si="74"/>
        <v>0.84727081721073183</v>
      </c>
      <c r="H818" s="130">
        <f t="shared" si="75"/>
        <v>0.68858822453955193</v>
      </c>
      <c r="I818" s="18">
        <f t="shared" si="76"/>
        <v>1.7170641675682061</v>
      </c>
      <c r="J818" s="130">
        <f t="shared" si="77"/>
        <v>1.6890516211993902</v>
      </c>
    </row>
    <row r="819" spans="2:10" x14ac:dyDescent="0.25">
      <c r="B819" s="12">
        <v>39671</v>
      </c>
      <c r="C819" s="18">
        <v>6.7439419999999997</v>
      </c>
      <c r="D819">
        <v>786</v>
      </c>
      <c r="E819" s="126">
        <f t="shared" si="72"/>
        <v>-8.5233901490617714E-2</v>
      </c>
      <c r="F819" s="126">
        <f t="shared" si="73"/>
        <v>-8.3702494754021917E-2</v>
      </c>
      <c r="G819" s="130">
        <f t="shared" si="74"/>
        <v>0.81769816420825336</v>
      </c>
      <c r="H819" s="130">
        <f t="shared" si="75"/>
        <v>0.68134073744214552</v>
      </c>
      <c r="I819" s="18">
        <f t="shared" si="76"/>
        <v>1.5916398331991015</v>
      </c>
      <c r="J819" s="130">
        <f t="shared" si="77"/>
        <v>1.6929020283607865</v>
      </c>
    </row>
    <row r="820" spans="2:10" x14ac:dyDescent="0.25">
      <c r="B820" s="12">
        <v>39664</v>
      </c>
      <c r="C820" s="18">
        <v>7.3723130000000001</v>
      </c>
      <c r="D820">
        <v>857.8</v>
      </c>
      <c r="E820" s="126">
        <f t="shared" si="72"/>
        <v>-0.18968875455107503</v>
      </c>
      <c r="F820" s="126">
        <f t="shared" si="73"/>
        <v>-5.63256325632564E-2</v>
      </c>
      <c r="G820" s="130">
        <f t="shared" si="74"/>
        <v>0.88611193878702532</v>
      </c>
      <c r="H820" s="130">
        <f t="shared" si="75"/>
        <v>0.63561922971301466</v>
      </c>
      <c r="I820" s="18">
        <f t="shared" si="76"/>
        <v>2.0961090828509583</v>
      </c>
      <c r="J820" s="130">
        <f t="shared" si="77"/>
        <v>1.8655831224794628</v>
      </c>
    </row>
    <row r="821" spans="2:10" x14ac:dyDescent="0.25">
      <c r="B821" s="12">
        <v>39657</v>
      </c>
      <c r="C821" s="18">
        <v>9.0981249999999996</v>
      </c>
      <c r="D821">
        <v>909</v>
      </c>
      <c r="E821" s="126">
        <f t="shared" si="72"/>
        <v>-2.188389153703596E-2</v>
      </c>
      <c r="F821" s="126">
        <f t="shared" si="73"/>
        <v>-1.8994172242607354E-2</v>
      </c>
      <c r="G821" s="130">
        <f t="shared" si="74"/>
        <v>0.85869011145569141</v>
      </c>
      <c r="H821" s="130">
        <f t="shared" si="75"/>
        <v>0.60071032927535917</v>
      </c>
      <c r="I821" s="18">
        <f t="shared" si="76"/>
        <v>1.8416664354185361</v>
      </c>
      <c r="J821" s="130">
        <f t="shared" si="77"/>
        <v>1.755942309761656</v>
      </c>
    </row>
    <row r="822" spans="2:10" x14ac:dyDescent="0.25">
      <c r="B822" s="12">
        <v>39650</v>
      </c>
      <c r="C822" s="18">
        <v>9.3016819999999996</v>
      </c>
      <c r="D822">
        <v>926.6</v>
      </c>
      <c r="E822" s="126">
        <f t="shared" si="72"/>
        <v>-0.10247643727121514</v>
      </c>
      <c r="F822" s="126">
        <f t="shared" si="73"/>
        <v>-3.2069361746578817E-2</v>
      </c>
      <c r="G822" s="130">
        <f t="shared" si="74"/>
        <v>0.83879196631378605</v>
      </c>
      <c r="H822" s="130">
        <f t="shared" si="75"/>
        <v>0.6157117441789326</v>
      </c>
      <c r="I822" s="18">
        <f t="shared" si="76"/>
        <v>1.7126280818151354</v>
      </c>
      <c r="J822" s="130">
        <f t="shared" si="77"/>
        <v>1.8053679680784698</v>
      </c>
    </row>
    <row r="823" spans="2:10" x14ac:dyDescent="0.25">
      <c r="B823" s="12">
        <v>39643</v>
      </c>
      <c r="C823" s="18">
        <v>10.363719</v>
      </c>
      <c r="D823">
        <v>957.3</v>
      </c>
      <c r="E823" s="126">
        <f t="shared" si="72"/>
        <v>-3.937670505062052E-2</v>
      </c>
      <c r="F823" s="126">
        <f t="shared" si="73"/>
        <v>-2.2928608650338855E-3</v>
      </c>
      <c r="G823" s="130">
        <f t="shared" si="74"/>
        <v>0.77886963428845979</v>
      </c>
      <c r="H823" s="130">
        <f t="shared" si="75"/>
        <v>0.60113662131200829</v>
      </c>
      <c r="I823" s="18">
        <f t="shared" si="76"/>
        <v>1.4173923254102418</v>
      </c>
      <c r="J823" s="130">
        <f t="shared" si="77"/>
        <v>1.7608479021435117</v>
      </c>
    </row>
    <row r="824" spans="2:10" x14ac:dyDescent="0.25">
      <c r="B824" s="12">
        <v>39636</v>
      </c>
      <c r="C824" s="18">
        <v>10.788536000000001</v>
      </c>
      <c r="D824">
        <v>959.5</v>
      </c>
      <c r="E824" s="126">
        <f t="shared" si="72"/>
        <v>1.7529248975659772E-2</v>
      </c>
      <c r="F824" s="126">
        <f t="shared" si="73"/>
        <v>2.972740931530371E-2</v>
      </c>
      <c r="G824" s="130">
        <f t="shared" si="74"/>
        <v>0.70729460350902595</v>
      </c>
      <c r="H824" s="130">
        <f t="shared" si="75"/>
        <v>0.60054196988809005</v>
      </c>
      <c r="I824" s="18">
        <f t="shared" si="76"/>
        <v>1.2828429575254885</v>
      </c>
      <c r="J824" s="130">
        <f t="shared" si="77"/>
        <v>1.7550148845942348</v>
      </c>
    </row>
    <row r="825" spans="2:10" x14ac:dyDescent="0.25">
      <c r="B825" s="12">
        <v>39629</v>
      </c>
      <c r="C825" s="18">
        <v>10.602679</v>
      </c>
      <c r="D825">
        <v>931.8</v>
      </c>
      <c r="E825" s="126">
        <f t="shared" si="72"/>
        <v>-2.6016249109282685E-2</v>
      </c>
      <c r="F825" s="126">
        <f t="shared" si="73"/>
        <v>2.6901969224146782E-3</v>
      </c>
      <c r="G825" s="130">
        <f t="shared" si="74"/>
        <v>0.68492692512954045</v>
      </c>
      <c r="H825" s="130">
        <f t="shared" si="75"/>
        <v>0.60029131606217956</v>
      </c>
      <c r="I825" s="18">
        <f t="shared" si="76"/>
        <v>1.2868478427694248</v>
      </c>
      <c r="J825" s="130">
        <f t="shared" si="77"/>
        <v>1.7664151430060731</v>
      </c>
    </row>
    <row r="826" spans="2:10" x14ac:dyDescent="0.25">
      <c r="B826" s="12">
        <v>39622</v>
      </c>
      <c r="C826" s="18">
        <v>10.885889000000001</v>
      </c>
      <c r="D826">
        <v>929.3</v>
      </c>
      <c r="E826" s="126">
        <f t="shared" si="72"/>
        <v>0.10810800081271577</v>
      </c>
      <c r="F826" s="126">
        <f t="shared" si="73"/>
        <v>3.1066237656718121E-2</v>
      </c>
      <c r="G826" s="130">
        <f t="shared" si="74"/>
        <v>0.71191783424689925</v>
      </c>
      <c r="H826" s="130">
        <f t="shared" si="75"/>
        <v>0.60066440748989469</v>
      </c>
      <c r="I826" s="18">
        <f t="shared" si="76"/>
        <v>1.310826164716133</v>
      </c>
      <c r="J826" s="130">
        <f t="shared" si="77"/>
        <v>1.7622780418810662</v>
      </c>
    </row>
    <row r="827" spans="2:10" x14ac:dyDescent="0.25">
      <c r="B827" s="12">
        <v>39615</v>
      </c>
      <c r="C827" s="18">
        <v>9.8238520000000005</v>
      </c>
      <c r="D827">
        <v>901.3</v>
      </c>
      <c r="E827" s="126">
        <f t="shared" si="72"/>
        <v>-9.0026100653484153E-4</v>
      </c>
      <c r="F827" s="126">
        <f t="shared" si="73"/>
        <v>3.5619901183499891E-2</v>
      </c>
      <c r="G827" s="130">
        <f t="shared" si="74"/>
        <v>0.69123666975524434</v>
      </c>
      <c r="H827" s="130">
        <f t="shared" si="75"/>
        <v>0.58697516901388103</v>
      </c>
      <c r="I827" s="18">
        <f t="shared" si="76"/>
        <v>1.0784778660470151</v>
      </c>
      <c r="J827" s="130">
        <f t="shared" si="77"/>
        <v>1.7102243950524589</v>
      </c>
    </row>
    <row r="828" spans="2:10" x14ac:dyDescent="0.25">
      <c r="B828" s="12">
        <v>39608</v>
      </c>
      <c r="C828" s="18">
        <v>9.8327039999999997</v>
      </c>
      <c r="D828">
        <v>870.3</v>
      </c>
      <c r="E828" s="126">
        <f t="shared" si="72"/>
        <v>-7.416663543740698E-2</v>
      </c>
      <c r="F828" s="126">
        <f t="shared" si="73"/>
        <v>-2.8032164395800807E-2</v>
      </c>
      <c r="G828" s="130">
        <f t="shared" si="74"/>
        <v>0.85561053146278465</v>
      </c>
      <c r="H828" s="130">
        <f t="shared" si="75"/>
        <v>0.59354034223687258</v>
      </c>
      <c r="I828" s="18">
        <f t="shared" si="76"/>
        <v>1.6799279002460603</v>
      </c>
      <c r="J828" s="130">
        <f t="shared" si="77"/>
        <v>1.7470039923721083</v>
      </c>
    </row>
    <row r="829" spans="2:10" x14ac:dyDescent="0.25">
      <c r="B829" s="12">
        <v>39601</v>
      </c>
      <c r="C829" s="18">
        <v>10.620381999999999</v>
      </c>
      <c r="D829">
        <v>895.4</v>
      </c>
      <c r="E829" s="126">
        <f t="shared" si="72"/>
        <v>8.4034395385133021E-3</v>
      </c>
      <c r="F829" s="126">
        <f t="shared" si="73"/>
        <v>9.1288177617492305E-3</v>
      </c>
      <c r="G829" s="130">
        <f t="shared" si="74"/>
        <v>0.86659344356985479</v>
      </c>
      <c r="H829" s="130">
        <f t="shared" si="75"/>
        <v>0.59845925740506467</v>
      </c>
      <c r="I829" s="18">
        <f t="shared" si="76"/>
        <v>1.7030474584548263</v>
      </c>
      <c r="J829" s="130">
        <f t="shared" si="77"/>
        <v>1.7521818485657257</v>
      </c>
    </row>
    <row r="830" spans="2:10" x14ac:dyDescent="0.25">
      <c r="B830" s="12">
        <v>39594</v>
      </c>
      <c r="C830" s="18">
        <v>10.531878000000001</v>
      </c>
      <c r="D830">
        <v>887.3</v>
      </c>
      <c r="E830" s="126">
        <f t="shared" si="72"/>
        <v>-7.4649956284347785E-2</v>
      </c>
      <c r="F830" s="126">
        <f t="shared" si="73"/>
        <v>-4.1378565254969857E-2</v>
      </c>
      <c r="G830" s="130">
        <f t="shared" si="74"/>
        <v>0.80235485988348709</v>
      </c>
      <c r="H830" s="130">
        <f t="shared" si="75"/>
        <v>0.59734463331239418</v>
      </c>
      <c r="I830" s="18">
        <f t="shared" si="76"/>
        <v>1.7671304677650279</v>
      </c>
      <c r="J830" s="130">
        <f t="shared" si="77"/>
        <v>1.7418052317273149</v>
      </c>
    </row>
    <row r="831" spans="2:10" x14ac:dyDescent="0.25">
      <c r="B831" s="12">
        <v>39587</v>
      </c>
      <c r="C831" s="18">
        <v>11.381506999999999</v>
      </c>
      <c r="D831">
        <v>925.6</v>
      </c>
      <c r="E831" s="126">
        <f t="shared" si="72"/>
        <v>2.4701212651637716E-2</v>
      </c>
      <c r="F831" s="126">
        <f t="shared" si="73"/>
        <v>2.9588431590656272E-2</v>
      </c>
      <c r="G831" s="130">
        <f t="shared" si="74"/>
        <v>0.74000992008571809</v>
      </c>
      <c r="H831" s="130">
        <f t="shared" si="75"/>
        <v>0.58700619559508349</v>
      </c>
      <c r="I831" s="18">
        <f t="shared" si="76"/>
        <v>1.5712777169823309</v>
      </c>
      <c r="J831" s="130">
        <f t="shared" si="77"/>
        <v>1.7420690949117763</v>
      </c>
    </row>
    <row r="832" spans="2:10" x14ac:dyDescent="0.25">
      <c r="B832" s="12">
        <v>39580</v>
      </c>
      <c r="C832" s="18">
        <v>11.107146999999999</v>
      </c>
      <c r="D832">
        <v>899</v>
      </c>
      <c r="E832" s="126">
        <f t="shared" si="72"/>
        <v>1.7017768320613413E-2</v>
      </c>
      <c r="F832" s="126">
        <f t="shared" si="73"/>
        <v>1.6393442622950838E-2</v>
      </c>
      <c r="G832" s="130">
        <f t="shared" si="74"/>
        <v>0.78810909955286912</v>
      </c>
      <c r="H832" s="130">
        <f t="shared" si="75"/>
        <v>0.58961801265146285</v>
      </c>
      <c r="I832" s="18">
        <f t="shared" si="76"/>
        <v>2.0270516379668013</v>
      </c>
      <c r="J832" s="130">
        <f t="shared" si="77"/>
        <v>1.7558087170272374</v>
      </c>
    </row>
    <row r="833" spans="2:10" x14ac:dyDescent="0.25">
      <c r="B833" s="12">
        <v>39573</v>
      </c>
      <c r="C833" s="18">
        <v>10.921291</v>
      </c>
      <c r="D833">
        <v>884.5</v>
      </c>
      <c r="E833" s="126">
        <f t="shared" si="72"/>
        <v>7.0251657763003461E-2</v>
      </c>
      <c r="F833" s="126">
        <f t="shared" si="73"/>
        <v>3.3173694661838615E-2</v>
      </c>
      <c r="G833" s="130">
        <f t="shared" si="74"/>
        <v>0.79253113503744277</v>
      </c>
      <c r="H833" s="130">
        <f t="shared" si="75"/>
        <v>0.59029259670983847</v>
      </c>
      <c r="I833" s="18">
        <f t="shared" si="76"/>
        <v>2.04198136964412</v>
      </c>
      <c r="J833" s="130">
        <f t="shared" si="77"/>
        <v>1.7430248562963055</v>
      </c>
    </row>
    <row r="834" spans="2:10" x14ac:dyDescent="0.25">
      <c r="B834" s="12">
        <v>39566</v>
      </c>
      <c r="C834" s="18">
        <v>10.204414</v>
      </c>
      <c r="D834">
        <v>856.1</v>
      </c>
      <c r="E834" s="126">
        <f t="shared" si="72"/>
        <v>-3.027760265915902E-2</v>
      </c>
      <c r="F834" s="126">
        <f t="shared" si="73"/>
        <v>-3.5054102795311071E-2</v>
      </c>
      <c r="G834" s="130">
        <f t="shared" si="74"/>
        <v>0.78328158896962774</v>
      </c>
      <c r="H834" s="130">
        <f t="shared" si="75"/>
        <v>0.58309932070307025</v>
      </c>
      <c r="I834" s="18">
        <f t="shared" si="76"/>
        <v>2.0729700205437305</v>
      </c>
      <c r="J834" s="130">
        <f t="shared" si="77"/>
        <v>1.7248428069420756</v>
      </c>
    </row>
    <row r="835" spans="2:10" x14ac:dyDescent="0.25">
      <c r="B835" s="12">
        <v>39559</v>
      </c>
      <c r="C835" s="18">
        <v>10.523026</v>
      </c>
      <c r="D835">
        <v>887.2</v>
      </c>
      <c r="E835" s="126">
        <f t="shared" ref="E835:E898" si="78">C835/C836-1</f>
        <v>-8.3404553028210149E-3</v>
      </c>
      <c r="F835" s="126">
        <f t="shared" ref="F835:F898" si="79">D835/D836-1</f>
        <v>-2.7406270554702905E-2</v>
      </c>
      <c r="G835" s="130">
        <f t="shared" ref="G835:G898" si="80">CORREL(F835:F847,E835:E847)</f>
        <v>0.72791642119510369</v>
      </c>
      <c r="H835" s="130">
        <f t="shared" ref="H835:H898" si="81">CORREL(F835:F887,E835:E887)</f>
        <v>0.58123445591070877</v>
      </c>
      <c r="I835" s="18">
        <f t="shared" ref="I835:I898" si="82">SLOPE(E835:E847,F835:F847)</f>
        <v>2.1263107561995032</v>
      </c>
      <c r="J835" s="130">
        <f t="shared" ref="J835:J898" si="83">SLOPE(E835:E887,F835:F887)</f>
        <v>1.7402642161638477</v>
      </c>
    </row>
    <row r="836" spans="2:10" x14ac:dyDescent="0.25">
      <c r="B836" s="12">
        <v>39552</v>
      </c>
      <c r="C836" s="18">
        <v>10.611530999999999</v>
      </c>
      <c r="D836">
        <v>912.2</v>
      </c>
      <c r="E836" s="126">
        <f t="shared" si="78"/>
        <v>5.0832454134958738E-2</v>
      </c>
      <c r="F836" s="126">
        <f t="shared" si="79"/>
        <v>-1.23430056301429E-2</v>
      </c>
      <c r="G836" s="130">
        <f t="shared" si="80"/>
        <v>0.67786331099724417</v>
      </c>
      <c r="H836" s="130">
        <f t="shared" si="81"/>
        <v>0.58815333492640864</v>
      </c>
      <c r="I836" s="18">
        <f t="shared" si="82"/>
        <v>1.9612313738340383</v>
      </c>
      <c r="J836" s="130">
        <f t="shared" si="83"/>
        <v>1.7865212661007117</v>
      </c>
    </row>
    <row r="837" spans="2:10" x14ac:dyDescent="0.25">
      <c r="B837" s="12">
        <v>39545</v>
      </c>
      <c r="C837" s="18">
        <v>10.098214</v>
      </c>
      <c r="D837">
        <v>923.6</v>
      </c>
      <c r="E837" s="126">
        <f t="shared" si="78"/>
        <v>-1.975932291247029E-2</v>
      </c>
      <c r="F837" s="126">
        <f t="shared" si="79"/>
        <v>1.6061606160616027E-2</v>
      </c>
      <c r="G837" s="130">
        <f t="shared" si="80"/>
        <v>0.71700170517828488</v>
      </c>
      <c r="H837" s="130">
        <f t="shared" si="81"/>
        <v>0.60348495986393669</v>
      </c>
      <c r="I837" s="18">
        <f t="shared" si="82"/>
        <v>2.198980562502908</v>
      </c>
      <c r="J837" s="130">
        <f t="shared" si="83"/>
        <v>1.8346856062920704</v>
      </c>
    </row>
    <row r="838" spans="2:10" x14ac:dyDescent="0.25">
      <c r="B838" s="12">
        <v>39538</v>
      </c>
      <c r="C838" s="18">
        <v>10.301769999999999</v>
      </c>
      <c r="D838">
        <v>909</v>
      </c>
      <c r="E838" s="126">
        <f t="shared" si="78"/>
        <v>-3.6423662042232574E-2</v>
      </c>
      <c r="F838" s="126">
        <f t="shared" si="79"/>
        <v>-2.3210831721470093E-2</v>
      </c>
      <c r="G838" s="130">
        <f t="shared" si="80"/>
        <v>0.74800122366901012</v>
      </c>
      <c r="H838" s="130">
        <f t="shared" si="81"/>
        <v>0.60421215231424075</v>
      </c>
      <c r="I838" s="18">
        <f t="shared" si="82"/>
        <v>2.2701570179341402</v>
      </c>
      <c r="J838" s="130">
        <f t="shared" si="83"/>
        <v>1.8727411174788624</v>
      </c>
    </row>
    <row r="839" spans="2:10" x14ac:dyDescent="0.25">
      <c r="B839" s="12">
        <v>39531</v>
      </c>
      <c r="C839" s="18">
        <v>10.691182</v>
      </c>
      <c r="D839">
        <v>930.6</v>
      </c>
      <c r="E839" s="126">
        <f t="shared" si="78"/>
        <v>1.5979814171322992E-2</v>
      </c>
      <c r="F839" s="126">
        <f t="shared" si="79"/>
        <v>1.1961722488038173E-2</v>
      </c>
      <c r="G839" s="130">
        <f t="shared" si="80"/>
        <v>0.75571725124546107</v>
      </c>
      <c r="H839" s="130">
        <f t="shared" si="81"/>
        <v>0.60061304933544823</v>
      </c>
      <c r="I839" s="18">
        <f t="shared" si="82"/>
        <v>2.3751765017955107</v>
      </c>
      <c r="J839" s="130">
        <f t="shared" si="83"/>
        <v>1.885124689690149</v>
      </c>
    </row>
    <row r="840" spans="2:10" x14ac:dyDescent="0.25">
      <c r="B840" s="12">
        <v>39524</v>
      </c>
      <c r="C840" s="18">
        <v>10.523026</v>
      </c>
      <c r="D840">
        <v>919.6</v>
      </c>
      <c r="E840" s="126">
        <f t="shared" si="78"/>
        <v>-0.17602228422376687</v>
      </c>
      <c r="F840" s="126">
        <f t="shared" si="79"/>
        <v>-7.8741735123221801E-2</v>
      </c>
      <c r="G840" s="130">
        <f t="shared" si="80"/>
        <v>0.75965391269488491</v>
      </c>
      <c r="H840" s="130">
        <f t="shared" si="81"/>
        <v>0.59747543300607253</v>
      </c>
      <c r="I840" s="18">
        <f t="shared" si="82"/>
        <v>2.351889170766666</v>
      </c>
      <c r="J840" s="130">
        <f t="shared" si="83"/>
        <v>1.8833244864136307</v>
      </c>
    </row>
    <row r="841" spans="2:10" x14ac:dyDescent="0.25">
      <c r="B841" s="12">
        <v>39517</v>
      </c>
      <c r="C841" s="18">
        <v>12.771008</v>
      </c>
      <c r="D841">
        <v>998.2</v>
      </c>
      <c r="E841" s="126">
        <f t="shared" si="78"/>
        <v>7.1269265806475524E-2</v>
      </c>
      <c r="F841" s="126">
        <f t="shared" si="79"/>
        <v>2.6743468422135264E-2</v>
      </c>
      <c r="G841" s="130">
        <f t="shared" si="80"/>
        <v>0.62527345425118597</v>
      </c>
      <c r="H841" s="130">
        <f t="shared" si="81"/>
        <v>0.54148726950895565</v>
      </c>
      <c r="I841" s="18">
        <f t="shared" si="82"/>
        <v>2.6020504030211478</v>
      </c>
      <c r="J841" s="130">
        <f t="shared" si="83"/>
        <v>1.8310118739918637</v>
      </c>
    </row>
    <row r="842" spans="2:10" x14ac:dyDescent="0.25">
      <c r="B842" s="12">
        <v>39510</v>
      </c>
      <c r="C842" s="18">
        <v>11.921379999999999</v>
      </c>
      <c r="D842">
        <v>972.2</v>
      </c>
      <c r="E842" s="126">
        <f t="shared" si="78"/>
        <v>0.10955545203799044</v>
      </c>
      <c r="F842" s="126">
        <f t="shared" si="79"/>
        <v>1.0287007509512947E-4</v>
      </c>
      <c r="G842" s="130">
        <f t="shared" si="80"/>
        <v>0.64732291955053367</v>
      </c>
      <c r="H842" s="130">
        <f t="shared" si="81"/>
        <v>0.53514139996843046</v>
      </c>
      <c r="I842" s="18">
        <f t="shared" si="82"/>
        <v>2.855072961710007</v>
      </c>
      <c r="J842" s="130">
        <f t="shared" si="83"/>
        <v>1.8069536975378235</v>
      </c>
    </row>
    <row r="843" spans="2:10" x14ac:dyDescent="0.25">
      <c r="B843" s="12">
        <v>39503</v>
      </c>
      <c r="C843" s="18">
        <v>10.744285</v>
      </c>
      <c r="D843">
        <v>972.1</v>
      </c>
      <c r="E843" s="126">
        <f t="shared" si="78"/>
        <v>-2.4649899473904169E-3</v>
      </c>
      <c r="F843" s="126">
        <f t="shared" si="79"/>
        <v>2.9003916587276413E-2</v>
      </c>
      <c r="G843" s="130">
        <f t="shared" si="80"/>
        <v>0.75393647279790521</v>
      </c>
      <c r="H843" s="130">
        <f t="shared" si="81"/>
        <v>0.54738393436273436</v>
      </c>
      <c r="I843" s="18">
        <f t="shared" si="82"/>
        <v>3.2808488702088394</v>
      </c>
      <c r="J843" s="130">
        <f t="shared" si="83"/>
        <v>1.6885986864073295</v>
      </c>
    </row>
    <row r="844" spans="2:10" x14ac:dyDescent="0.25">
      <c r="B844" s="12">
        <v>39496</v>
      </c>
      <c r="C844" s="18">
        <v>10.770835</v>
      </c>
      <c r="D844">
        <v>944.7</v>
      </c>
      <c r="E844" s="126">
        <f t="shared" si="78"/>
        <v>0.203758497602337</v>
      </c>
      <c r="F844" s="126">
        <f t="shared" si="79"/>
        <v>4.6411165263624321E-2</v>
      </c>
      <c r="G844" s="130">
        <f t="shared" si="80"/>
        <v>0.58674966955212804</v>
      </c>
      <c r="H844" s="130">
        <f t="shared" si="81"/>
        <v>0.5552277466311939</v>
      </c>
      <c r="I844" s="18">
        <f t="shared" si="82"/>
        <v>1.9249510147483937</v>
      </c>
      <c r="J844" s="130">
        <f t="shared" si="83"/>
        <v>1.7261822727277765</v>
      </c>
    </row>
    <row r="845" spans="2:10" x14ac:dyDescent="0.25">
      <c r="B845" s="12">
        <v>39489</v>
      </c>
      <c r="C845" s="18">
        <v>8.9476709999999997</v>
      </c>
      <c r="D845">
        <v>902.8</v>
      </c>
      <c r="E845" s="126">
        <f t="shared" si="78"/>
        <v>1.7102685338485024E-2</v>
      </c>
      <c r="F845" s="126">
        <f t="shared" si="79"/>
        <v>-1.6986062717770034E-2</v>
      </c>
      <c r="G845" s="130">
        <f t="shared" si="80"/>
        <v>0.43531730267516611</v>
      </c>
      <c r="H845" s="130">
        <f t="shared" si="81"/>
        <v>0.5202223925374434</v>
      </c>
      <c r="I845" s="18">
        <f t="shared" si="82"/>
        <v>1.1122811152517091</v>
      </c>
      <c r="J845" s="130">
        <f t="shared" si="83"/>
        <v>1.5455296418986917</v>
      </c>
    </row>
    <row r="846" spans="2:10" x14ac:dyDescent="0.25">
      <c r="B846" s="12">
        <v>39482</v>
      </c>
      <c r="C846" s="18">
        <v>8.7972149999999996</v>
      </c>
      <c r="D846">
        <v>918.4</v>
      </c>
      <c r="E846" s="126">
        <f t="shared" si="78"/>
        <v>1.7400041472176664E-2</v>
      </c>
      <c r="F846" s="126">
        <f t="shared" si="79"/>
        <v>1.0674590073731727E-2</v>
      </c>
      <c r="G846" s="130">
        <f t="shared" si="80"/>
        <v>0.53364871795652691</v>
      </c>
      <c r="H846" s="130">
        <f t="shared" si="81"/>
        <v>0.52501058986334914</v>
      </c>
      <c r="I846" s="18">
        <f t="shared" si="82"/>
        <v>1.2011318611384938</v>
      </c>
      <c r="J846" s="130">
        <f t="shared" si="83"/>
        <v>1.554871545118077</v>
      </c>
    </row>
    <row r="847" spans="2:10" x14ac:dyDescent="0.25">
      <c r="B847" s="12">
        <v>39475</v>
      </c>
      <c r="C847" s="18">
        <v>8.6467609999999997</v>
      </c>
      <c r="D847">
        <v>908.7</v>
      </c>
      <c r="E847" s="126">
        <f t="shared" si="78"/>
        <v>-0.10119585729959435</v>
      </c>
      <c r="F847" s="126">
        <f t="shared" si="79"/>
        <v>-1.9769357495881268E-3</v>
      </c>
      <c r="G847" s="130">
        <f t="shared" si="80"/>
        <v>0.52637542776235169</v>
      </c>
      <c r="H847" s="130">
        <f t="shared" si="81"/>
        <v>0.52494108601557532</v>
      </c>
      <c r="I847" s="18">
        <f t="shared" si="82"/>
        <v>1.1538195860729323</v>
      </c>
      <c r="J847" s="130">
        <f t="shared" si="83"/>
        <v>1.5571459777108441</v>
      </c>
    </row>
    <row r="848" spans="2:10" x14ac:dyDescent="0.25">
      <c r="B848" s="12">
        <v>39468</v>
      </c>
      <c r="C848" s="18">
        <v>9.6202950000000005</v>
      </c>
      <c r="D848">
        <v>910.5</v>
      </c>
      <c r="E848" s="126">
        <f t="shared" si="78"/>
        <v>-1.7179020459927696E-2</v>
      </c>
      <c r="F848" s="126">
        <f t="shared" si="79"/>
        <v>3.3719346049046361E-2</v>
      </c>
      <c r="G848" s="130">
        <f t="shared" si="80"/>
        <v>0.54013021652805049</v>
      </c>
      <c r="H848" s="130">
        <f t="shared" si="81"/>
        <v>0.52634868983342253</v>
      </c>
      <c r="I848" s="18">
        <f t="shared" si="82"/>
        <v>1.1082428264510173</v>
      </c>
      <c r="J848" s="130">
        <f t="shared" si="83"/>
        <v>1.5353093317346935</v>
      </c>
    </row>
    <row r="849" spans="2:10" x14ac:dyDescent="0.25">
      <c r="B849" s="12">
        <v>39461</v>
      </c>
      <c r="C849" s="18">
        <v>9.7884510000000002</v>
      </c>
      <c r="D849">
        <v>880.8</v>
      </c>
      <c r="E849" s="126">
        <f t="shared" si="78"/>
        <v>-0.12569158557118165</v>
      </c>
      <c r="F849" s="126">
        <f t="shared" si="79"/>
        <v>-1.7073987278205638E-2</v>
      </c>
      <c r="G849" s="130">
        <f t="shared" si="80"/>
        <v>0.56915456227766104</v>
      </c>
      <c r="H849" s="130">
        <f t="shared" si="81"/>
        <v>0.53663470902635302</v>
      </c>
      <c r="I849" s="18">
        <f t="shared" si="82"/>
        <v>1.2876935682415691</v>
      </c>
      <c r="J849" s="130">
        <f t="shared" si="83"/>
        <v>1.5809130714993049</v>
      </c>
    </row>
    <row r="850" spans="2:10" x14ac:dyDescent="0.25">
      <c r="B850" s="12">
        <v>39454</v>
      </c>
      <c r="C850" s="18">
        <v>11.195650000000001</v>
      </c>
      <c r="D850">
        <v>896.1</v>
      </c>
      <c r="E850" s="126">
        <f t="shared" si="78"/>
        <v>8.7703869484668129E-2</v>
      </c>
      <c r="F850" s="126">
        <f t="shared" si="79"/>
        <v>3.82342718109141E-2</v>
      </c>
      <c r="G850" s="130">
        <f t="shared" si="80"/>
        <v>0.48223694812085022</v>
      </c>
      <c r="H850" s="130">
        <f t="shared" si="81"/>
        <v>0.49708103084966776</v>
      </c>
      <c r="I850" s="18">
        <f t="shared" si="82"/>
        <v>0.9934939548426065</v>
      </c>
      <c r="J850" s="130">
        <f t="shared" si="83"/>
        <v>1.4256481952326043</v>
      </c>
    </row>
    <row r="851" spans="2:10" x14ac:dyDescent="0.25">
      <c r="B851" s="12">
        <v>39447</v>
      </c>
      <c r="C851" s="18">
        <v>10.292921</v>
      </c>
      <c r="D851">
        <v>863.1</v>
      </c>
      <c r="E851" s="126">
        <f t="shared" si="78"/>
        <v>9.4073621419985098E-2</v>
      </c>
      <c r="F851" s="126">
        <f t="shared" si="79"/>
        <v>2.7989518818484882E-2</v>
      </c>
      <c r="G851" s="130">
        <f t="shared" si="80"/>
        <v>0.43047254436557492</v>
      </c>
      <c r="H851" s="130">
        <f t="shared" si="81"/>
        <v>0.50595719792366856</v>
      </c>
      <c r="I851" s="18">
        <f t="shared" si="82"/>
        <v>0.91115658860312077</v>
      </c>
      <c r="J851" s="130">
        <f t="shared" si="83"/>
        <v>1.4071988272978302</v>
      </c>
    </row>
    <row r="852" spans="2:10" x14ac:dyDescent="0.25">
      <c r="B852" s="12">
        <v>39440</v>
      </c>
      <c r="C852" s="18">
        <v>9.4078870000000006</v>
      </c>
      <c r="D852">
        <v>839.6</v>
      </c>
      <c r="E852" s="126">
        <f t="shared" si="78"/>
        <v>6.3000003276718841E-2</v>
      </c>
      <c r="F852" s="126">
        <f t="shared" si="79"/>
        <v>3.4499753573188796E-2</v>
      </c>
      <c r="G852" s="130">
        <f t="shared" si="80"/>
        <v>0.41821792980456735</v>
      </c>
      <c r="H852" s="130">
        <f t="shared" si="81"/>
        <v>0.49800450794940454</v>
      </c>
      <c r="I852" s="18">
        <f t="shared" si="82"/>
        <v>0.89131620725779492</v>
      </c>
      <c r="J852" s="130">
        <f t="shared" si="83"/>
        <v>1.3624729322941815</v>
      </c>
    </row>
    <row r="853" spans="2:10" x14ac:dyDescent="0.25">
      <c r="B853" s="12">
        <v>39433</v>
      </c>
      <c r="C853" s="18">
        <v>8.8503170000000004</v>
      </c>
      <c r="D853">
        <v>811.6</v>
      </c>
      <c r="E853" s="126">
        <f t="shared" si="78"/>
        <v>3.0927653719494685E-2</v>
      </c>
      <c r="F853" s="126">
        <f t="shared" si="79"/>
        <v>2.3068196142695063E-2</v>
      </c>
      <c r="G853" s="130">
        <f t="shared" si="80"/>
        <v>0.36516611479728439</v>
      </c>
      <c r="H853" s="130">
        <f t="shared" si="81"/>
        <v>0.48537199856803886</v>
      </c>
      <c r="I853" s="18">
        <f t="shared" si="82"/>
        <v>0.7616816589561991</v>
      </c>
      <c r="J853" s="130">
        <f t="shared" si="83"/>
        <v>1.33483705668314</v>
      </c>
    </row>
    <row r="854" spans="2:10" x14ac:dyDescent="0.25">
      <c r="B854" s="12">
        <v>39426</v>
      </c>
      <c r="C854" s="18">
        <v>8.5848089999999999</v>
      </c>
      <c r="D854">
        <v>793.3</v>
      </c>
      <c r="E854" s="126">
        <f t="shared" si="78"/>
        <v>-0.10599063128150576</v>
      </c>
      <c r="F854" s="126">
        <f t="shared" si="79"/>
        <v>-1.3846928499496869E-3</v>
      </c>
      <c r="G854" s="130">
        <f t="shared" si="80"/>
        <v>0.39698709965922313</v>
      </c>
      <c r="H854" s="130">
        <f t="shared" si="81"/>
        <v>0.46444883541904597</v>
      </c>
      <c r="I854" s="18">
        <f t="shared" si="82"/>
        <v>0.89909840735780844</v>
      </c>
      <c r="J854" s="130">
        <f t="shared" si="83"/>
        <v>1.2743561257966249</v>
      </c>
    </row>
    <row r="855" spans="2:10" x14ac:dyDescent="0.25">
      <c r="B855" s="12">
        <v>39419</v>
      </c>
      <c r="C855" s="18">
        <v>9.6025939999999999</v>
      </c>
      <c r="D855">
        <v>794.4</v>
      </c>
      <c r="E855" s="126">
        <f t="shared" si="78"/>
        <v>3.9272255712261561E-2</v>
      </c>
      <c r="F855" s="126">
        <f t="shared" si="79"/>
        <v>1.5597034006647803E-2</v>
      </c>
      <c r="G855" s="130">
        <f t="shared" si="80"/>
        <v>0.36870894006222693</v>
      </c>
      <c r="H855" s="130">
        <f t="shared" si="81"/>
        <v>0.48009567083923094</v>
      </c>
      <c r="I855" s="18">
        <f t="shared" si="82"/>
        <v>0.83305002030055464</v>
      </c>
      <c r="J855" s="130">
        <f t="shared" si="83"/>
        <v>1.279130839905108</v>
      </c>
    </row>
    <row r="856" spans="2:10" x14ac:dyDescent="0.25">
      <c r="B856" s="12">
        <v>39412</v>
      </c>
      <c r="C856" s="18">
        <v>9.2397290000000005</v>
      </c>
      <c r="D856">
        <v>782.2</v>
      </c>
      <c r="E856" s="126">
        <f t="shared" si="78"/>
        <v>1.2608995650914334E-2</v>
      </c>
      <c r="F856" s="126">
        <f t="shared" si="79"/>
        <v>-5.0728155339805792E-2</v>
      </c>
      <c r="G856" s="130">
        <f t="shared" si="80"/>
        <v>0.43916188050846827</v>
      </c>
      <c r="H856" s="130">
        <f t="shared" si="81"/>
        <v>0.47629070217727604</v>
      </c>
      <c r="I856" s="18">
        <f t="shared" si="82"/>
        <v>1.0750363887289613</v>
      </c>
      <c r="J856" s="130">
        <f t="shared" si="83"/>
        <v>1.2575599537287137</v>
      </c>
    </row>
    <row r="857" spans="2:10" x14ac:dyDescent="0.25">
      <c r="B857" s="12">
        <v>39405</v>
      </c>
      <c r="C857" s="18">
        <v>9.1246759999999991</v>
      </c>
      <c r="D857">
        <v>824</v>
      </c>
      <c r="E857" s="126">
        <f t="shared" si="78"/>
        <v>-1.9361485530514644E-3</v>
      </c>
      <c r="F857" s="126">
        <f t="shared" si="79"/>
        <v>4.8746340842560798E-2</v>
      </c>
      <c r="G857" s="130">
        <f t="shared" si="80"/>
        <v>0.54108637245318547</v>
      </c>
      <c r="H857" s="130">
        <f t="shared" si="81"/>
        <v>0.50684781827553804</v>
      </c>
      <c r="I857" s="18">
        <f t="shared" si="82"/>
        <v>1.6346090886149833</v>
      </c>
      <c r="J857" s="130">
        <f t="shared" si="83"/>
        <v>1.4447678056956408</v>
      </c>
    </row>
    <row r="858" spans="2:10" x14ac:dyDescent="0.25">
      <c r="B858" s="12">
        <v>39398</v>
      </c>
      <c r="C858" s="18">
        <v>9.1423769999999998</v>
      </c>
      <c r="D858">
        <v>785.7</v>
      </c>
      <c r="E858" s="126">
        <f t="shared" si="78"/>
        <v>-7.3542604895794006E-2</v>
      </c>
      <c r="F858" s="126">
        <f t="shared" si="79"/>
        <v>-5.6216216216216197E-2</v>
      </c>
      <c r="G858" s="130">
        <f t="shared" si="80"/>
        <v>0.6045751095783134</v>
      </c>
      <c r="H858" s="130">
        <f t="shared" si="81"/>
        <v>0.52672594854523114</v>
      </c>
      <c r="I858" s="18">
        <f t="shared" si="82"/>
        <v>1.9637195935663407</v>
      </c>
      <c r="J858" s="130">
        <f t="shared" si="83"/>
        <v>1.5521519536253072</v>
      </c>
    </row>
    <row r="859" spans="2:10" x14ac:dyDescent="0.25">
      <c r="B859" s="12">
        <v>39391</v>
      </c>
      <c r="C859" s="18">
        <v>9.8681029999999996</v>
      </c>
      <c r="D859">
        <v>832.5</v>
      </c>
      <c r="E859" s="126">
        <f t="shared" si="78"/>
        <v>-2.6832674172606596E-3</v>
      </c>
      <c r="F859" s="126">
        <f t="shared" si="79"/>
        <v>3.3263001117040947E-2</v>
      </c>
      <c r="G859" s="130">
        <f t="shared" si="80"/>
        <v>0.72223684182183112</v>
      </c>
      <c r="H859" s="130">
        <f t="shared" si="81"/>
        <v>0.5164139643933352</v>
      </c>
      <c r="I859" s="18">
        <f t="shared" si="82"/>
        <v>3.5812110038501945</v>
      </c>
      <c r="J859" s="130">
        <f t="shared" si="83"/>
        <v>1.6177375318274971</v>
      </c>
    </row>
    <row r="860" spans="2:10" x14ac:dyDescent="0.25">
      <c r="B860" s="12">
        <v>39384</v>
      </c>
      <c r="C860" s="18">
        <v>9.8946529999999999</v>
      </c>
      <c r="D860">
        <v>805.7</v>
      </c>
      <c r="E860" s="126">
        <f t="shared" si="78"/>
        <v>4.4859685576491781E-2</v>
      </c>
      <c r="F860" s="126">
        <f t="shared" si="79"/>
        <v>2.7809669600714404E-2</v>
      </c>
      <c r="G860" s="130">
        <f t="shared" si="80"/>
        <v>0.75132918250023517</v>
      </c>
      <c r="H860" s="130">
        <f t="shared" si="81"/>
        <v>0.54613215475675492</v>
      </c>
      <c r="I860" s="18">
        <f t="shared" si="82"/>
        <v>5.1550693024176146</v>
      </c>
      <c r="J860" s="130">
        <f t="shared" si="83"/>
        <v>1.706324568551022</v>
      </c>
    </row>
    <row r="861" spans="2:10" x14ac:dyDescent="0.25">
      <c r="B861" s="12">
        <v>39377</v>
      </c>
      <c r="C861" s="18">
        <v>9.4698390000000003</v>
      </c>
      <c r="D861">
        <v>783.9</v>
      </c>
      <c r="E861" s="126">
        <f t="shared" si="78"/>
        <v>0.11691029760445204</v>
      </c>
      <c r="F861" s="126">
        <f t="shared" si="79"/>
        <v>2.6047120418848158E-2</v>
      </c>
      <c r="G861" s="130">
        <f t="shared" si="80"/>
        <v>0.7473077881048017</v>
      </c>
      <c r="H861" s="130">
        <f t="shared" si="81"/>
        <v>0.54077251740012511</v>
      </c>
      <c r="I861" s="18">
        <f t="shared" si="82"/>
        <v>5.2237789973272815</v>
      </c>
      <c r="J861" s="130">
        <f t="shared" si="83"/>
        <v>1.7004487874208003</v>
      </c>
    </row>
    <row r="862" spans="2:10" x14ac:dyDescent="0.25">
      <c r="B862" s="12">
        <v>39370</v>
      </c>
      <c r="C862" s="18">
        <v>8.4786029999999997</v>
      </c>
      <c r="D862">
        <v>764</v>
      </c>
      <c r="E862" s="126">
        <f t="shared" si="78"/>
        <v>-5.3359675409645702E-2</v>
      </c>
      <c r="F862" s="126">
        <f t="shared" si="79"/>
        <v>2.0435421397088316E-2</v>
      </c>
      <c r="G862" s="130">
        <f t="shared" si="80"/>
        <v>0.69001011950352076</v>
      </c>
      <c r="H862" s="130">
        <f t="shared" si="81"/>
        <v>0.52910879095765639</v>
      </c>
      <c r="I862" s="18">
        <f t="shared" si="82"/>
        <v>3.6437148320196626</v>
      </c>
      <c r="J862" s="130">
        <f t="shared" si="83"/>
        <v>1.6281016757114646</v>
      </c>
    </row>
    <row r="863" spans="2:10" x14ac:dyDescent="0.25">
      <c r="B863" s="12">
        <v>39363</v>
      </c>
      <c r="C863" s="18">
        <v>8.9565199999999994</v>
      </c>
      <c r="D863">
        <v>748.7</v>
      </c>
      <c r="E863" s="126">
        <f t="shared" si="78"/>
        <v>-6.2094611943755873E-2</v>
      </c>
      <c r="F863" s="126">
        <f t="shared" si="79"/>
        <v>9.9824632402536473E-3</v>
      </c>
      <c r="G863" s="130">
        <f t="shared" si="80"/>
        <v>0.70735385580488941</v>
      </c>
      <c r="H863" s="130">
        <f t="shared" si="81"/>
        <v>0.54905692582166565</v>
      </c>
      <c r="I863" s="18">
        <f t="shared" si="82"/>
        <v>3.6622829386507227</v>
      </c>
      <c r="J863" s="130">
        <f t="shared" si="83"/>
        <v>1.6764896693898881</v>
      </c>
    </row>
    <row r="864" spans="2:10" x14ac:dyDescent="0.25">
      <c r="B864" s="12">
        <v>39356</v>
      </c>
      <c r="C864" s="18">
        <v>9.5494920000000008</v>
      </c>
      <c r="D864">
        <v>741.3</v>
      </c>
      <c r="E864" s="126">
        <f t="shared" si="78"/>
        <v>-9.4038580071374556E-2</v>
      </c>
      <c r="F864" s="126">
        <f t="shared" si="79"/>
        <v>-2.0193861066235552E-3</v>
      </c>
      <c r="G864" s="130">
        <f t="shared" si="80"/>
        <v>0.71630239049367939</v>
      </c>
      <c r="H864" s="130">
        <f t="shared" si="81"/>
        <v>0.48607133119410839</v>
      </c>
      <c r="I864" s="18">
        <f t="shared" si="82"/>
        <v>3.6686135082899227</v>
      </c>
      <c r="J864" s="130">
        <f t="shared" si="83"/>
        <v>1.4230733422854196</v>
      </c>
    </row>
    <row r="865" spans="2:10" x14ac:dyDescent="0.25">
      <c r="B865" s="12">
        <v>39349</v>
      </c>
      <c r="C865" s="18">
        <v>10.540727</v>
      </c>
      <c r="D865">
        <v>742.8</v>
      </c>
      <c r="E865" s="126">
        <f t="shared" si="78"/>
        <v>-3.2494026246241092E-2</v>
      </c>
      <c r="F865" s="126">
        <f t="shared" si="79"/>
        <v>1.5586546349466657E-2</v>
      </c>
      <c r="G865" s="130">
        <f t="shared" si="80"/>
        <v>0.69458213572638139</v>
      </c>
      <c r="H865" s="130">
        <f t="shared" si="81"/>
        <v>0.48960644202755538</v>
      </c>
      <c r="I865" s="18">
        <f t="shared" si="82"/>
        <v>3.5455377278892399</v>
      </c>
      <c r="J865" s="130">
        <f t="shared" si="83"/>
        <v>1.4055749769715671</v>
      </c>
    </row>
    <row r="866" spans="2:10" x14ac:dyDescent="0.25">
      <c r="B866" s="12">
        <v>39342</v>
      </c>
      <c r="C866" s="18">
        <v>10.894741</v>
      </c>
      <c r="D866">
        <v>731.4</v>
      </c>
      <c r="E866" s="126">
        <f t="shared" si="78"/>
        <v>9.8126679357328106E-2</v>
      </c>
      <c r="F866" s="126">
        <f t="shared" si="79"/>
        <v>3.0721533258173617E-2</v>
      </c>
      <c r="G866" s="130">
        <f t="shared" si="80"/>
        <v>0.69090898126891376</v>
      </c>
      <c r="H866" s="130">
        <f t="shared" si="81"/>
        <v>0.49974715834947042</v>
      </c>
      <c r="I866" s="18">
        <f t="shared" si="82"/>
        <v>3.4233186367581365</v>
      </c>
      <c r="J866" s="130">
        <f t="shared" si="83"/>
        <v>1.4288046009834767</v>
      </c>
    </row>
    <row r="867" spans="2:10" x14ac:dyDescent="0.25">
      <c r="B867" s="12">
        <v>39335</v>
      </c>
      <c r="C867" s="18">
        <v>9.9212059999999997</v>
      </c>
      <c r="D867">
        <v>709.6</v>
      </c>
      <c r="E867" s="126">
        <f t="shared" si="78"/>
        <v>0.100098331513365</v>
      </c>
      <c r="F867" s="126">
        <f t="shared" si="79"/>
        <v>1.2557077625570789E-2</v>
      </c>
      <c r="G867" s="130">
        <f t="shared" si="80"/>
        <v>0.6229639395418145</v>
      </c>
      <c r="H867" s="130">
        <f t="shared" si="81"/>
        <v>0.49313808937475928</v>
      </c>
      <c r="I867" s="18">
        <f t="shared" si="82"/>
        <v>3.1225739594183848</v>
      </c>
      <c r="J867" s="130">
        <f t="shared" si="83"/>
        <v>1.3275778442001227</v>
      </c>
    </row>
    <row r="868" spans="2:10" x14ac:dyDescent="0.25">
      <c r="B868" s="12">
        <v>39328</v>
      </c>
      <c r="C868" s="18">
        <v>9.0184719999999992</v>
      </c>
      <c r="D868">
        <v>700.8</v>
      </c>
      <c r="E868" s="126">
        <f t="shared" si="78"/>
        <v>0.13854731591860348</v>
      </c>
      <c r="F868" s="126">
        <f t="shared" si="79"/>
        <v>4.1307578008915158E-2</v>
      </c>
      <c r="G868" s="130">
        <f t="shared" si="80"/>
        <v>0.63418566165641899</v>
      </c>
      <c r="H868" s="130">
        <f t="shared" si="81"/>
        <v>0.50455490193896202</v>
      </c>
      <c r="I868" s="18">
        <f t="shared" si="82"/>
        <v>3.0081480002957384</v>
      </c>
      <c r="J868" s="130">
        <f t="shared" si="83"/>
        <v>1.3264170365707193</v>
      </c>
    </row>
    <row r="869" spans="2:10" x14ac:dyDescent="0.25">
      <c r="B869" s="12">
        <v>39321</v>
      </c>
      <c r="C869" s="18">
        <v>7.9210339999999997</v>
      </c>
      <c r="D869">
        <v>673</v>
      </c>
      <c r="E869" s="126">
        <f t="shared" si="78"/>
        <v>-6.6592794504632957E-3</v>
      </c>
      <c r="F869" s="126">
        <f t="shared" si="79"/>
        <v>7.4850299401196807E-3</v>
      </c>
      <c r="G869" s="130">
        <f t="shared" si="80"/>
        <v>0.52887557531162377</v>
      </c>
      <c r="H869" s="130">
        <f t="shared" si="81"/>
        <v>0.46997254436570174</v>
      </c>
      <c r="I869" s="18">
        <f t="shared" si="82"/>
        <v>2.167384544966334</v>
      </c>
      <c r="J869" s="130">
        <f t="shared" si="83"/>
        <v>1.2049370422178358</v>
      </c>
    </row>
    <row r="870" spans="2:10" x14ac:dyDescent="0.25">
      <c r="B870" s="12">
        <v>39314</v>
      </c>
      <c r="C870" s="18">
        <v>7.9741359999999997</v>
      </c>
      <c r="D870">
        <v>668</v>
      </c>
      <c r="E870" s="126">
        <f t="shared" si="78"/>
        <v>3.3408895080566658E-3</v>
      </c>
      <c r="F870" s="126">
        <f t="shared" si="79"/>
        <v>1.6897549094230468E-2</v>
      </c>
      <c r="G870" s="130">
        <f t="shared" si="80"/>
        <v>0.53962424888865901</v>
      </c>
      <c r="H870" s="130">
        <f t="shared" si="81"/>
        <v>0.47242856186694543</v>
      </c>
      <c r="I870" s="18">
        <f t="shared" si="82"/>
        <v>2.124978095217176</v>
      </c>
      <c r="J870" s="130">
        <f t="shared" si="83"/>
        <v>1.20942515727483</v>
      </c>
    </row>
    <row r="871" spans="2:10" x14ac:dyDescent="0.25">
      <c r="B871" s="12">
        <v>39307</v>
      </c>
      <c r="C871" s="18">
        <v>7.947584</v>
      </c>
      <c r="D871">
        <v>656.9</v>
      </c>
      <c r="E871" s="126">
        <f t="shared" si="78"/>
        <v>-9.0172432109664968E-2</v>
      </c>
      <c r="F871" s="126">
        <f t="shared" si="79"/>
        <v>-1.9991048784126497E-2</v>
      </c>
      <c r="G871" s="130">
        <f t="shared" si="80"/>
        <v>0.50580816577870535</v>
      </c>
      <c r="H871" s="130">
        <f t="shared" si="81"/>
        <v>0.44717012044656618</v>
      </c>
      <c r="I871" s="18">
        <f t="shared" si="82"/>
        <v>2.0187494059595474</v>
      </c>
      <c r="J871" s="130">
        <f t="shared" si="83"/>
        <v>1.1285822063686264</v>
      </c>
    </row>
    <row r="872" spans="2:10" x14ac:dyDescent="0.25">
      <c r="B872" s="12">
        <v>39300</v>
      </c>
      <c r="C872" s="18">
        <v>8.7352640000000008</v>
      </c>
      <c r="D872">
        <v>670.3</v>
      </c>
      <c r="E872" s="126">
        <f t="shared" si="78"/>
        <v>-0.2672606694862506</v>
      </c>
      <c r="F872" s="126">
        <f t="shared" si="79"/>
        <v>-3.2713754646840343E-3</v>
      </c>
      <c r="G872" s="130">
        <f t="shared" si="80"/>
        <v>0.47883135050464909</v>
      </c>
      <c r="H872" s="130">
        <f t="shared" si="81"/>
        <v>0.44053908125324293</v>
      </c>
      <c r="I872" s="18">
        <f t="shared" si="82"/>
        <v>1.9107418511854191</v>
      </c>
      <c r="J872" s="130">
        <f t="shared" si="83"/>
        <v>1.0983571619317498</v>
      </c>
    </row>
    <row r="873" spans="2:10" x14ac:dyDescent="0.25">
      <c r="B873" s="12">
        <v>39293</v>
      </c>
      <c r="C873" s="18">
        <v>11.921379999999999</v>
      </c>
      <c r="D873">
        <v>672.5</v>
      </c>
      <c r="E873" s="126">
        <f t="shared" si="78"/>
        <v>8.23374512771613E-3</v>
      </c>
      <c r="F873" s="126">
        <f t="shared" si="79"/>
        <v>1.8939393939394034E-2</v>
      </c>
      <c r="G873" s="130">
        <f t="shared" si="80"/>
        <v>0.79929473336096113</v>
      </c>
      <c r="H873" s="130">
        <f t="shared" si="81"/>
        <v>0.51953040148661678</v>
      </c>
      <c r="I873" s="18">
        <f t="shared" si="82"/>
        <v>1.6804832585687564</v>
      </c>
      <c r="J873" s="130">
        <f t="shared" si="83"/>
        <v>1.0343931571842468</v>
      </c>
    </row>
    <row r="874" spans="2:10" x14ac:dyDescent="0.25">
      <c r="B874" s="12">
        <v>39286</v>
      </c>
      <c r="C874" s="18">
        <v>11.824024</v>
      </c>
      <c r="D874">
        <v>660</v>
      </c>
      <c r="E874" s="126">
        <f t="shared" si="78"/>
        <v>-0.11051939573817482</v>
      </c>
      <c r="F874" s="126">
        <f t="shared" si="79"/>
        <v>-3.4946629624214021E-2</v>
      </c>
      <c r="G874" s="130">
        <f t="shared" si="80"/>
        <v>0.80147768263094432</v>
      </c>
      <c r="H874" s="130">
        <f t="shared" si="81"/>
        <v>0.53083148613198528</v>
      </c>
      <c r="I874" s="18">
        <f t="shared" si="82"/>
        <v>1.7132384719279292</v>
      </c>
      <c r="J874" s="130">
        <f t="shared" si="83"/>
        <v>1.0710650335427545</v>
      </c>
    </row>
    <row r="875" spans="2:10" x14ac:dyDescent="0.25">
      <c r="B875" s="12">
        <v>39279</v>
      </c>
      <c r="C875" s="18">
        <v>13.293177999999999</v>
      </c>
      <c r="D875">
        <v>683.9</v>
      </c>
      <c r="E875" s="126">
        <f t="shared" si="78"/>
        <v>2.0014886981429836E-3</v>
      </c>
      <c r="F875" s="126">
        <f t="shared" si="79"/>
        <v>2.7185340943226333E-2</v>
      </c>
      <c r="G875" s="130">
        <f t="shared" si="80"/>
        <v>0.70254588154608766</v>
      </c>
      <c r="H875" s="130">
        <f t="shared" si="81"/>
        <v>0.56688580542183642</v>
      </c>
      <c r="I875" s="18">
        <f t="shared" si="82"/>
        <v>1.2703099652363177</v>
      </c>
      <c r="J875" s="130">
        <f t="shared" si="83"/>
        <v>1.0902363510431436</v>
      </c>
    </row>
    <row r="876" spans="2:10" x14ac:dyDescent="0.25">
      <c r="B876" s="12">
        <v>39272</v>
      </c>
      <c r="C876" s="18">
        <v>13.266624999999999</v>
      </c>
      <c r="D876">
        <v>665.8</v>
      </c>
      <c r="E876" s="126">
        <f t="shared" si="78"/>
        <v>1.9034523717898155E-2</v>
      </c>
      <c r="F876" s="126">
        <f t="shared" si="79"/>
        <v>2.0070476482304089E-2</v>
      </c>
      <c r="G876" s="130">
        <f t="shared" si="80"/>
        <v>0.75105047710680573</v>
      </c>
      <c r="H876" s="130">
        <f t="shared" si="81"/>
        <v>0.53332301699782336</v>
      </c>
      <c r="I876" s="18">
        <f t="shared" si="82"/>
        <v>1.476236291757842</v>
      </c>
      <c r="J876" s="130">
        <f t="shared" si="83"/>
        <v>0.99823930300823438</v>
      </c>
    </row>
    <row r="877" spans="2:10" x14ac:dyDescent="0.25">
      <c r="B877" s="12">
        <v>39265</v>
      </c>
      <c r="C877" s="18">
        <v>13.018818</v>
      </c>
      <c r="D877">
        <v>652.70000000000005</v>
      </c>
      <c r="E877" s="126">
        <f t="shared" si="78"/>
        <v>3.0834243907073899E-2</v>
      </c>
      <c r="F877" s="126">
        <f t="shared" si="79"/>
        <v>7.0976701126370667E-3</v>
      </c>
      <c r="G877" s="130">
        <f t="shared" si="80"/>
        <v>0.76763564151315633</v>
      </c>
      <c r="H877" s="130">
        <f t="shared" si="81"/>
        <v>0.51640191812256453</v>
      </c>
      <c r="I877" s="18">
        <f t="shared" si="82"/>
        <v>1.5778454525673113</v>
      </c>
      <c r="J877" s="130">
        <f t="shared" si="83"/>
        <v>0.95917560198255081</v>
      </c>
    </row>
    <row r="878" spans="2:10" x14ac:dyDescent="0.25">
      <c r="B878" s="12">
        <v>39258</v>
      </c>
      <c r="C878" s="18">
        <v>12.6294</v>
      </c>
      <c r="D878">
        <v>648.1</v>
      </c>
      <c r="E878" s="126">
        <f t="shared" si="78"/>
        <v>-2.1262171450465384E-2</v>
      </c>
      <c r="F878" s="126">
        <f t="shared" si="79"/>
        <v>-8.2631981637336649E-3</v>
      </c>
      <c r="G878" s="130">
        <f t="shared" si="80"/>
        <v>0.73252731712089936</v>
      </c>
      <c r="H878" s="130">
        <f t="shared" si="81"/>
        <v>0.54866126020708028</v>
      </c>
      <c r="I878" s="18">
        <f t="shared" si="82"/>
        <v>1.9197474366643561</v>
      </c>
      <c r="J878" s="130">
        <f t="shared" si="83"/>
        <v>1.0308585965777806</v>
      </c>
    </row>
    <row r="879" spans="2:10" x14ac:dyDescent="0.25">
      <c r="B879" s="12">
        <v>39251</v>
      </c>
      <c r="C879" s="18">
        <v>12.903762</v>
      </c>
      <c r="D879">
        <v>653.5</v>
      </c>
      <c r="E879" s="126">
        <f t="shared" si="78"/>
        <v>4.8920901906528647E-2</v>
      </c>
      <c r="F879" s="126">
        <f t="shared" si="79"/>
        <v>-1.5278838808250317E-3</v>
      </c>
      <c r="G879" s="130">
        <f t="shared" si="80"/>
        <v>0.6602421627224746</v>
      </c>
      <c r="H879" s="130">
        <f t="shared" si="81"/>
        <v>0.53601040154841928</v>
      </c>
      <c r="I879" s="18">
        <f t="shared" si="82"/>
        <v>1.754778232235112</v>
      </c>
      <c r="J879" s="130">
        <f t="shared" si="83"/>
        <v>1.0522416702356348</v>
      </c>
    </row>
    <row r="880" spans="2:10" x14ac:dyDescent="0.25">
      <c r="B880" s="12">
        <v>39244</v>
      </c>
      <c r="C880" s="18">
        <v>12.30194</v>
      </c>
      <c r="D880">
        <v>654.5</v>
      </c>
      <c r="E880" s="126">
        <f t="shared" si="78"/>
        <v>1.0909028755086814E-2</v>
      </c>
      <c r="F880" s="126">
        <f t="shared" si="79"/>
        <v>1.3942680092951187E-2</v>
      </c>
      <c r="G880" s="130">
        <f t="shared" si="80"/>
        <v>0.68506876046805365</v>
      </c>
      <c r="H880" s="130">
        <f t="shared" si="81"/>
        <v>0.53769352587904173</v>
      </c>
      <c r="I880" s="18">
        <f t="shared" si="82"/>
        <v>1.8322717879507842</v>
      </c>
      <c r="J880" s="130">
        <f t="shared" si="83"/>
        <v>1.0158174692829185</v>
      </c>
    </row>
    <row r="881" spans="2:10" x14ac:dyDescent="0.25">
      <c r="B881" s="12">
        <v>39237</v>
      </c>
      <c r="C881" s="18">
        <v>12.169186</v>
      </c>
      <c r="D881">
        <v>645.5</v>
      </c>
      <c r="E881" s="126">
        <f t="shared" si="78"/>
        <v>-9.3605799106222132E-2</v>
      </c>
      <c r="F881" s="126">
        <f t="shared" si="79"/>
        <v>-3.8289630512514994E-2</v>
      </c>
      <c r="G881" s="130">
        <f t="shared" si="80"/>
        <v>0.6926203115947458</v>
      </c>
      <c r="H881" s="130">
        <f t="shared" si="81"/>
        <v>0.55511715736548861</v>
      </c>
      <c r="I881" s="18">
        <f t="shared" si="82"/>
        <v>1.9002605644360488</v>
      </c>
      <c r="J881" s="130">
        <f t="shared" si="83"/>
        <v>1.0446631755553208</v>
      </c>
    </row>
    <row r="882" spans="2:10" x14ac:dyDescent="0.25">
      <c r="B882" s="12">
        <v>39230</v>
      </c>
      <c r="C882" s="18">
        <v>13.425931</v>
      </c>
      <c r="D882">
        <v>671.2</v>
      </c>
      <c r="E882" s="126">
        <f t="shared" si="78"/>
        <v>9.3147464904970168E-3</v>
      </c>
      <c r="F882" s="126">
        <f t="shared" si="79"/>
        <v>2.4576400549534361E-2</v>
      </c>
      <c r="G882" s="130">
        <f t="shared" si="80"/>
        <v>0.51417668145750062</v>
      </c>
      <c r="H882" s="130">
        <f t="shared" si="81"/>
        <v>0.52712925844125502</v>
      </c>
      <c r="I882" s="18">
        <f t="shared" si="82"/>
        <v>1.4407188457475621</v>
      </c>
      <c r="J882" s="130">
        <f t="shared" si="83"/>
        <v>0.97359009526742046</v>
      </c>
    </row>
    <row r="883" spans="2:10" x14ac:dyDescent="0.25">
      <c r="B883" s="12">
        <v>39223</v>
      </c>
      <c r="C883" s="18">
        <v>13.302026</v>
      </c>
      <c r="D883">
        <v>655.1</v>
      </c>
      <c r="E883" s="126">
        <f t="shared" si="78"/>
        <v>0</v>
      </c>
      <c r="F883" s="126">
        <f t="shared" si="79"/>
        <v>-8.9258698940998249E-3</v>
      </c>
      <c r="G883" s="130">
        <f t="shared" si="80"/>
        <v>0.62324231926097096</v>
      </c>
      <c r="H883" s="130">
        <f t="shared" si="81"/>
        <v>0.52234841357718909</v>
      </c>
      <c r="I883" s="18">
        <f t="shared" si="82"/>
        <v>1.2935760249779187</v>
      </c>
      <c r="J883" s="130">
        <f t="shared" si="83"/>
        <v>0.97361112250182236</v>
      </c>
    </row>
    <row r="884" spans="2:10" x14ac:dyDescent="0.25">
      <c r="B884" s="12">
        <v>39216</v>
      </c>
      <c r="C884" s="18">
        <v>13.302026</v>
      </c>
      <c r="D884">
        <v>661</v>
      </c>
      <c r="E884" s="126">
        <f t="shared" si="78"/>
        <v>-4.4500873358399029E-2</v>
      </c>
      <c r="F884" s="126">
        <f t="shared" si="79"/>
        <v>-1.4315538323889099E-2</v>
      </c>
      <c r="G884" s="130">
        <f t="shared" si="80"/>
        <v>0.64787321160831679</v>
      </c>
      <c r="H884" s="130">
        <f t="shared" si="81"/>
        <v>0.56480915803222165</v>
      </c>
      <c r="I884" s="18">
        <f t="shared" si="82"/>
        <v>1.3309618923906232</v>
      </c>
      <c r="J884" s="130">
        <f t="shared" si="83"/>
        <v>1.0273870456062533</v>
      </c>
    </row>
    <row r="885" spans="2:10" x14ac:dyDescent="0.25">
      <c r="B885" s="12">
        <v>39209</v>
      </c>
      <c r="C885" s="18">
        <v>13.921547</v>
      </c>
      <c r="D885">
        <v>670.6</v>
      </c>
      <c r="E885" s="126">
        <f t="shared" si="78"/>
        <v>-3.6151984710859675E-2</v>
      </c>
      <c r="F885" s="126">
        <f t="shared" si="79"/>
        <v>-2.4155995343422609E-2</v>
      </c>
      <c r="G885" s="130">
        <f t="shared" si="80"/>
        <v>0.6345134499253644</v>
      </c>
      <c r="H885" s="130">
        <f t="shared" si="81"/>
        <v>0.52261614527842137</v>
      </c>
      <c r="I885" s="18">
        <f t="shared" si="82"/>
        <v>1.2484538965570755</v>
      </c>
      <c r="J885" s="130">
        <f t="shared" si="83"/>
        <v>0.93815452103033159</v>
      </c>
    </row>
    <row r="886" spans="2:10" x14ac:dyDescent="0.25">
      <c r="B886" s="12">
        <v>39202</v>
      </c>
      <c r="C886" s="18">
        <v>14.443716</v>
      </c>
      <c r="D886">
        <v>687.2</v>
      </c>
      <c r="E886" s="126">
        <f t="shared" si="78"/>
        <v>4.9260014409047148E-3</v>
      </c>
      <c r="F886" s="126">
        <f t="shared" si="79"/>
        <v>1.2523942831884405E-2</v>
      </c>
      <c r="G886" s="130">
        <f t="shared" si="80"/>
        <v>0.49979769903058513</v>
      </c>
      <c r="H886" s="130">
        <f t="shared" si="81"/>
        <v>0.48662098638798956</v>
      </c>
      <c r="I886" s="18">
        <f t="shared" si="82"/>
        <v>0.91846353488261023</v>
      </c>
      <c r="J886" s="130">
        <f t="shared" si="83"/>
        <v>0.86063835859479387</v>
      </c>
    </row>
    <row r="887" spans="2:10" x14ac:dyDescent="0.25">
      <c r="B887" s="12">
        <v>39195</v>
      </c>
      <c r="C887" s="18">
        <v>14.372915000000001</v>
      </c>
      <c r="D887">
        <v>678.7</v>
      </c>
      <c r="E887" s="126">
        <f t="shared" si="78"/>
        <v>0</v>
      </c>
      <c r="F887" s="126">
        <f t="shared" si="79"/>
        <v>-1.9219653179190721E-2</v>
      </c>
      <c r="G887" s="130">
        <f t="shared" si="80"/>
        <v>0.48688426440471866</v>
      </c>
      <c r="H887" s="130">
        <f t="shared" si="81"/>
        <v>0.48351275846121372</v>
      </c>
      <c r="I887" s="18">
        <f t="shared" si="82"/>
        <v>0.95752325896361545</v>
      </c>
      <c r="J887" s="130">
        <f t="shared" si="83"/>
        <v>0.84897240064574064</v>
      </c>
    </row>
    <row r="888" spans="2:10" x14ac:dyDescent="0.25">
      <c r="B888" s="12">
        <v>39188</v>
      </c>
      <c r="C888" s="18">
        <v>14.372915000000001</v>
      </c>
      <c r="D888">
        <v>692</v>
      </c>
      <c r="E888" s="126">
        <f t="shared" si="78"/>
        <v>1.1837933199857043E-2</v>
      </c>
      <c r="F888" s="126">
        <f t="shared" si="79"/>
        <v>9.6294134811789611E-3</v>
      </c>
      <c r="G888" s="130">
        <f t="shared" si="80"/>
        <v>0.48382313544582894</v>
      </c>
      <c r="H888" s="130">
        <f t="shared" si="81"/>
        <v>0.50734606068535726</v>
      </c>
      <c r="I888" s="18">
        <f t="shared" si="82"/>
        <v>0.99041506878628938</v>
      </c>
      <c r="J888" s="130">
        <f t="shared" si="83"/>
        <v>0.88247332775278775</v>
      </c>
    </row>
    <row r="889" spans="2:10" x14ac:dyDescent="0.25">
      <c r="B889" s="12">
        <v>39181</v>
      </c>
      <c r="C889" s="18">
        <v>14.20476</v>
      </c>
      <c r="D889">
        <v>685.4</v>
      </c>
      <c r="E889" s="126">
        <f t="shared" si="78"/>
        <v>3.4149571787136734E-2</v>
      </c>
      <c r="F889" s="126">
        <f t="shared" si="79"/>
        <v>1.6612281222189162E-2</v>
      </c>
      <c r="G889" s="130">
        <f t="shared" si="80"/>
        <v>0.46434218159436008</v>
      </c>
      <c r="H889" s="130">
        <f t="shared" si="81"/>
        <v>0.50822876091125191</v>
      </c>
      <c r="I889" s="18">
        <f t="shared" si="82"/>
        <v>0.95119612730222114</v>
      </c>
      <c r="J889" s="130">
        <f t="shared" si="83"/>
        <v>0.8845750609755586</v>
      </c>
    </row>
    <row r="890" spans="2:10" x14ac:dyDescent="0.25">
      <c r="B890" s="12">
        <v>39174</v>
      </c>
      <c r="C890" s="18">
        <v>13.735692</v>
      </c>
      <c r="D890">
        <v>674.2</v>
      </c>
      <c r="E890" s="126">
        <f t="shared" si="78"/>
        <v>0.11654682107049785</v>
      </c>
      <c r="F890" s="126">
        <f t="shared" si="79"/>
        <v>1.6892911010558231E-2</v>
      </c>
      <c r="G890" s="130">
        <f t="shared" si="80"/>
        <v>0.27004367382859917</v>
      </c>
      <c r="H890" s="130">
        <f t="shared" si="81"/>
        <v>0.49879198886789561</v>
      </c>
      <c r="I890" s="18">
        <f t="shared" si="82"/>
        <v>0.56642047332233114</v>
      </c>
      <c r="J890" s="130">
        <f t="shared" si="83"/>
        <v>0.87183828237111038</v>
      </c>
    </row>
    <row r="891" spans="2:10" x14ac:dyDescent="0.25">
      <c r="B891" s="12">
        <v>39167</v>
      </c>
      <c r="C891" s="18">
        <v>12.30194</v>
      </c>
      <c r="D891">
        <v>663</v>
      </c>
      <c r="E891" s="126">
        <f t="shared" si="78"/>
        <v>-4.0055146767637995E-2</v>
      </c>
      <c r="F891" s="126">
        <f t="shared" si="79"/>
        <v>9.593421653723011E-3</v>
      </c>
      <c r="G891" s="130">
        <f t="shared" si="80"/>
        <v>0.50281850243575443</v>
      </c>
      <c r="H891" s="130">
        <f t="shared" si="81"/>
        <v>0.50938811740687351</v>
      </c>
      <c r="I891" s="18">
        <f t="shared" si="82"/>
        <v>0.80250912250668738</v>
      </c>
      <c r="J891" s="130">
        <f t="shared" si="83"/>
        <v>0.84840535042955112</v>
      </c>
    </row>
    <row r="892" spans="2:10" x14ac:dyDescent="0.25">
      <c r="B892" s="12">
        <v>39160</v>
      </c>
      <c r="C892" s="18">
        <v>12.815257000000001</v>
      </c>
      <c r="D892">
        <v>656.7</v>
      </c>
      <c r="E892" s="126">
        <f t="shared" si="78"/>
        <v>5.5393587206333361E-2</v>
      </c>
      <c r="F892" s="126">
        <f t="shared" si="79"/>
        <v>6.2825620594544329E-3</v>
      </c>
      <c r="G892" s="130">
        <f t="shared" si="80"/>
        <v>0.5499350872924742</v>
      </c>
      <c r="H892" s="130">
        <f t="shared" si="81"/>
        <v>0.50730325942872856</v>
      </c>
      <c r="I892" s="18">
        <f t="shared" si="82"/>
        <v>0.8546407626133643</v>
      </c>
      <c r="J892" s="130">
        <f t="shared" si="83"/>
        <v>0.864160899224648</v>
      </c>
    </row>
    <row r="893" spans="2:10" x14ac:dyDescent="0.25">
      <c r="B893" s="12">
        <v>39153</v>
      </c>
      <c r="C893" s="18">
        <v>12.142633</v>
      </c>
      <c r="D893">
        <v>652.6</v>
      </c>
      <c r="E893" s="126">
        <f t="shared" si="78"/>
        <v>2.2354740285168484E-2</v>
      </c>
      <c r="F893" s="126">
        <f t="shared" si="79"/>
        <v>4.0000000000000036E-3</v>
      </c>
      <c r="G893" s="130">
        <f t="shared" si="80"/>
        <v>0.57945421103999761</v>
      </c>
      <c r="H893" s="130">
        <f t="shared" si="81"/>
        <v>0.51683507759893688</v>
      </c>
      <c r="I893" s="18">
        <f t="shared" si="82"/>
        <v>0.84066853245851647</v>
      </c>
      <c r="J893" s="130">
        <f t="shared" si="83"/>
        <v>0.88591220519752323</v>
      </c>
    </row>
    <row r="894" spans="2:10" x14ac:dyDescent="0.25">
      <c r="B894" s="12">
        <v>39146</v>
      </c>
      <c r="C894" s="18">
        <v>11.877122999999999</v>
      </c>
      <c r="D894">
        <v>650</v>
      </c>
      <c r="E894" s="126">
        <f t="shared" si="78"/>
        <v>2.2403134227928501E-3</v>
      </c>
      <c r="F894" s="126">
        <f t="shared" si="79"/>
        <v>1.3250194855806807E-2</v>
      </c>
      <c r="G894" s="130">
        <f t="shared" si="80"/>
        <v>0.48291052760686703</v>
      </c>
      <c r="H894" s="130">
        <f t="shared" si="81"/>
        <v>0.54016623072891579</v>
      </c>
      <c r="I894" s="18">
        <f t="shared" si="82"/>
        <v>0.70230602383319984</v>
      </c>
      <c r="J894" s="130">
        <f t="shared" si="83"/>
        <v>0.93015469833379594</v>
      </c>
    </row>
    <row r="895" spans="2:10" x14ac:dyDescent="0.25">
      <c r="B895" s="12">
        <v>39139</v>
      </c>
      <c r="C895" s="18">
        <v>11.850574</v>
      </c>
      <c r="D895">
        <v>641.5</v>
      </c>
      <c r="E895" s="126">
        <f t="shared" si="78"/>
        <v>-5.2370809412852659E-2</v>
      </c>
      <c r="F895" s="126">
        <f t="shared" si="79"/>
        <v>-6.0898843507539158E-2</v>
      </c>
      <c r="G895" s="130">
        <f t="shared" si="80"/>
        <v>0.5308792893457106</v>
      </c>
      <c r="H895" s="130">
        <f t="shared" si="81"/>
        <v>0.52752648505614341</v>
      </c>
      <c r="I895" s="18">
        <f t="shared" si="82"/>
        <v>0.79434696613860034</v>
      </c>
      <c r="J895" s="130">
        <f t="shared" si="83"/>
        <v>0.91918792645946201</v>
      </c>
    </row>
    <row r="896" spans="2:10" x14ac:dyDescent="0.25">
      <c r="B896" s="12">
        <v>39132</v>
      </c>
      <c r="C896" s="18">
        <v>12.505497</v>
      </c>
      <c r="D896">
        <v>683.1</v>
      </c>
      <c r="E896" s="126">
        <f t="shared" si="78"/>
        <v>4.744252842996155E-2</v>
      </c>
      <c r="F896" s="126">
        <f t="shared" si="79"/>
        <v>2.1381578947368585E-2</v>
      </c>
      <c r="G896" s="130">
        <f t="shared" si="80"/>
        <v>0.50162405100007801</v>
      </c>
      <c r="H896" s="130">
        <f t="shared" si="81"/>
        <v>0.51410728428328845</v>
      </c>
      <c r="I896" s="18">
        <f t="shared" si="82"/>
        <v>0.89333460666618691</v>
      </c>
      <c r="J896" s="130">
        <f t="shared" si="83"/>
        <v>0.92334437069789421</v>
      </c>
    </row>
    <row r="897" spans="2:10" x14ac:dyDescent="0.25">
      <c r="B897" s="12">
        <v>39125</v>
      </c>
      <c r="C897" s="18">
        <v>11.939076999999999</v>
      </c>
      <c r="D897">
        <v>668.8</v>
      </c>
      <c r="E897" s="126">
        <f t="shared" si="78"/>
        <v>2.5076036643205235E-2</v>
      </c>
      <c r="F897" s="126">
        <f t="shared" si="79"/>
        <v>1.9475655430711836E-3</v>
      </c>
      <c r="G897" s="130">
        <f t="shared" si="80"/>
        <v>0.40486750831388363</v>
      </c>
      <c r="H897" s="130">
        <f t="shared" si="81"/>
        <v>0.50912488323496552</v>
      </c>
      <c r="I897" s="18">
        <f t="shared" si="82"/>
        <v>0.88880471235545866</v>
      </c>
      <c r="J897" s="130">
        <f t="shared" si="83"/>
        <v>0.91398915139166192</v>
      </c>
    </row>
    <row r="898" spans="2:10" x14ac:dyDescent="0.25">
      <c r="B898" s="12">
        <v>39118</v>
      </c>
      <c r="C898" s="18">
        <v>11.647016000000001</v>
      </c>
      <c r="D898">
        <v>667.5</v>
      </c>
      <c r="E898" s="126">
        <f t="shared" si="78"/>
        <v>0</v>
      </c>
      <c r="F898" s="126">
        <f t="shared" si="79"/>
        <v>3.2961931290621971E-2</v>
      </c>
      <c r="G898" s="130">
        <f t="shared" si="80"/>
        <v>0.44583689747845734</v>
      </c>
      <c r="H898" s="130">
        <f t="shared" si="81"/>
        <v>0.52389658785096793</v>
      </c>
      <c r="I898" s="18">
        <f t="shared" si="82"/>
        <v>0.97388708170141924</v>
      </c>
      <c r="J898" s="130">
        <f t="shared" si="83"/>
        <v>0.94595805484810214</v>
      </c>
    </row>
    <row r="899" spans="2:10" x14ac:dyDescent="0.25">
      <c r="B899" s="12">
        <v>39111</v>
      </c>
      <c r="C899" s="18">
        <v>11.647016000000001</v>
      </c>
      <c r="D899">
        <v>646.20000000000005</v>
      </c>
      <c r="E899" s="126">
        <f t="shared" ref="E899:E962" si="84">C899/C900-1</f>
        <v>-3.9416290527224174E-2</v>
      </c>
      <c r="F899" s="126">
        <f t="shared" ref="F899:F962" si="85">D899/D900-1</f>
        <v>2.6377036462374992E-3</v>
      </c>
      <c r="G899" s="130">
        <f t="shared" ref="G899:G962" si="86">CORREL(F899:F911,E899:E911)</f>
        <v>0.45073731309811316</v>
      </c>
      <c r="H899" s="130">
        <f t="shared" ref="H899:H962" si="87">CORREL(F899:F951,E899:E951)</f>
        <v>0.52866773144444668</v>
      </c>
      <c r="I899" s="18">
        <f t="shared" ref="I899:I962" si="88">SLOPE(E899:E911,F899:F911)</f>
        <v>1.0440877071766579</v>
      </c>
      <c r="J899" s="130">
        <f t="shared" ref="J899:J962" si="89">SLOPE(E899:E951,F899:F951)</f>
        <v>0.96863799688752017</v>
      </c>
    </row>
    <row r="900" spans="2:10" x14ac:dyDescent="0.25">
      <c r="B900" s="12">
        <v>39104</v>
      </c>
      <c r="C900" s="18">
        <v>12.124936</v>
      </c>
      <c r="D900">
        <v>644.5</v>
      </c>
      <c r="E900" s="126">
        <f t="shared" si="84"/>
        <v>2.0104365009655067E-2</v>
      </c>
      <c r="F900" s="126">
        <f t="shared" si="85"/>
        <v>1.4162077104642012E-2</v>
      </c>
      <c r="G900" s="130">
        <f t="shared" si="86"/>
        <v>0.57472969839557653</v>
      </c>
      <c r="H900" s="130">
        <f t="shared" si="87"/>
        <v>0.52535666317615359</v>
      </c>
      <c r="I900" s="18">
        <f t="shared" si="88"/>
        <v>1.3076661558190026</v>
      </c>
      <c r="J900" s="130">
        <f t="shared" si="89"/>
        <v>0.9767763695863243</v>
      </c>
    </row>
    <row r="901" spans="2:10" x14ac:dyDescent="0.25">
      <c r="B901" s="12">
        <v>39097</v>
      </c>
      <c r="C901" s="18">
        <v>11.885975999999999</v>
      </c>
      <c r="D901">
        <v>635.5</v>
      </c>
      <c r="E901" s="126">
        <f t="shared" si="84"/>
        <v>-3.7092333859839455E-3</v>
      </c>
      <c r="F901" s="126">
        <f t="shared" si="85"/>
        <v>1.5987210231814597E-2</v>
      </c>
      <c r="G901" s="130">
        <f t="shared" si="86"/>
        <v>0.56962170810259771</v>
      </c>
      <c r="H901" s="130">
        <f t="shared" si="87"/>
        <v>0.51727954756069605</v>
      </c>
      <c r="I901" s="18">
        <f t="shared" si="88"/>
        <v>1.3040737597514327</v>
      </c>
      <c r="J901" s="130">
        <f t="shared" si="89"/>
        <v>0.96686034333199722</v>
      </c>
    </row>
    <row r="902" spans="2:10" x14ac:dyDescent="0.25">
      <c r="B902" s="12">
        <v>39090</v>
      </c>
      <c r="C902" s="18">
        <v>11.930228</v>
      </c>
      <c r="D902">
        <v>625.5</v>
      </c>
      <c r="E902" s="126">
        <f t="shared" si="84"/>
        <v>-5.5360666381617518E-2</v>
      </c>
      <c r="F902" s="126">
        <f t="shared" si="85"/>
        <v>3.4055215738138633E-2</v>
      </c>
      <c r="G902" s="130">
        <f t="shared" si="86"/>
        <v>0.57297744006686657</v>
      </c>
      <c r="H902" s="130">
        <f t="shared" si="87"/>
        <v>0.52373161530869816</v>
      </c>
      <c r="I902" s="18">
        <f t="shared" si="88"/>
        <v>1.3211771742581317</v>
      </c>
      <c r="J902" s="130">
        <f t="shared" si="89"/>
        <v>0.97816459701739877</v>
      </c>
    </row>
    <row r="903" spans="2:10" x14ac:dyDescent="0.25">
      <c r="B903" s="12">
        <v>39083</v>
      </c>
      <c r="C903" s="18">
        <v>12.6294</v>
      </c>
      <c r="D903">
        <v>604.9</v>
      </c>
      <c r="E903" s="126">
        <f t="shared" si="84"/>
        <v>-9.3968470326595721E-2</v>
      </c>
      <c r="F903" s="126">
        <f t="shared" si="85"/>
        <v>-4.7701511335012658E-2</v>
      </c>
      <c r="G903" s="130">
        <f t="shared" si="86"/>
        <v>0.73191494013871405</v>
      </c>
      <c r="H903" s="130">
        <f t="shared" si="87"/>
        <v>0.56625641070327992</v>
      </c>
      <c r="I903" s="18">
        <f t="shared" si="88"/>
        <v>1.6828700931688714</v>
      </c>
      <c r="J903" s="130">
        <f t="shared" si="89"/>
        <v>1.0678799579262583</v>
      </c>
    </row>
    <row r="904" spans="2:10" x14ac:dyDescent="0.25">
      <c r="B904" s="12">
        <v>39076</v>
      </c>
      <c r="C904" s="18">
        <v>13.939249999999999</v>
      </c>
      <c r="D904">
        <v>635.20000000000005</v>
      </c>
      <c r="E904" s="126">
        <f t="shared" si="84"/>
        <v>2.5390520835930852E-2</v>
      </c>
      <c r="F904" s="126">
        <f t="shared" si="85"/>
        <v>2.6005491842997941E-2</v>
      </c>
      <c r="G904" s="130">
        <f t="shared" si="86"/>
        <v>0.32701949491184762</v>
      </c>
      <c r="H904" s="130">
        <f t="shared" si="87"/>
        <v>0.54115754945562322</v>
      </c>
      <c r="I904" s="18">
        <f t="shared" si="88"/>
        <v>0.69722685662022399</v>
      </c>
      <c r="J904" s="130">
        <f t="shared" si="89"/>
        <v>1.0148633202244175</v>
      </c>
    </row>
    <row r="905" spans="2:10" x14ac:dyDescent="0.25">
      <c r="B905" s="12">
        <v>39069</v>
      </c>
      <c r="C905" s="18">
        <v>13.594089</v>
      </c>
      <c r="D905">
        <v>619.1</v>
      </c>
      <c r="E905" s="126">
        <f t="shared" si="84"/>
        <v>-3.6990473961367676E-2</v>
      </c>
      <c r="F905" s="126">
        <f t="shared" si="85"/>
        <v>6.6666666666665986E-3</v>
      </c>
      <c r="G905" s="130">
        <f t="shared" si="86"/>
        <v>0.32666702997120717</v>
      </c>
      <c r="H905" s="130">
        <f t="shared" si="87"/>
        <v>0.53963888179328201</v>
      </c>
      <c r="I905" s="18">
        <f t="shared" si="88"/>
        <v>0.71202269582255917</v>
      </c>
      <c r="J905" s="130">
        <f t="shared" si="89"/>
        <v>1.0149434002727427</v>
      </c>
    </row>
    <row r="906" spans="2:10" x14ac:dyDescent="0.25">
      <c r="B906" s="12">
        <v>39062</v>
      </c>
      <c r="C906" s="18">
        <v>14.116256</v>
      </c>
      <c r="D906">
        <v>615</v>
      </c>
      <c r="E906" s="126">
        <f t="shared" si="84"/>
        <v>3.6387206209635092E-2</v>
      </c>
      <c r="F906" s="126">
        <f t="shared" si="85"/>
        <v>-1.7728797316722611E-2</v>
      </c>
      <c r="G906" s="130">
        <f t="shared" si="86"/>
        <v>0.35722744549806301</v>
      </c>
      <c r="H906" s="130">
        <f t="shared" si="87"/>
        <v>0.53632065327742773</v>
      </c>
      <c r="I906" s="18">
        <f t="shared" si="88"/>
        <v>0.72911826376855582</v>
      </c>
      <c r="J906" s="130">
        <f t="shared" si="89"/>
        <v>0.98265188365349232</v>
      </c>
    </row>
    <row r="907" spans="2:10" x14ac:dyDescent="0.25">
      <c r="B907" s="12">
        <v>39055</v>
      </c>
      <c r="C907" s="18">
        <v>13.620639000000001</v>
      </c>
      <c r="D907">
        <v>626.1</v>
      </c>
      <c r="E907" s="126">
        <f t="shared" si="84"/>
        <v>-6.9528445203056677E-2</v>
      </c>
      <c r="F907" s="126">
        <f t="shared" si="85"/>
        <v>-2.8850628199162398E-2</v>
      </c>
      <c r="G907" s="130">
        <f t="shared" si="86"/>
        <v>0.52258231855190429</v>
      </c>
      <c r="H907" s="130">
        <f t="shared" si="87"/>
        <v>0.55775942922248067</v>
      </c>
      <c r="I907" s="18">
        <f t="shared" si="88"/>
        <v>0.97888386711940845</v>
      </c>
      <c r="J907" s="130">
        <f t="shared" si="89"/>
        <v>1.017471322777538</v>
      </c>
    </row>
    <row r="908" spans="2:10" x14ac:dyDescent="0.25">
      <c r="B908" s="12">
        <v>39048</v>
      </c>
      <c r="C908" s="18">
        <v>14.638426000000001</v>
      </c>
      <c r="D908">
        <v>644.70000000000005</v>
      </c>
      <c r="E908" s="126">
        <f t="shared" si="84"/>
        <v>3.6409894578255386E-3</v>
      </c>
      <c r="F908" s="126">
        <f t="shared" si="85"/>
        <v>2.5449339907746227E-2</v>
      </c>
      <c r="G908" s="130">
        <f t="shared" si="86"/>
        <v>0.50775194832651671</v>
      </c>
      <c r="H908" s="130">
        <f t="shared" si="87"/>
        <v>0.52624698199989084</v>
      </c>
      <c r="I908" s="18">
        <f t="shared" si="88"/>
        <v>0.96327778893781346</v>
      </c>
      <c r="J908" s="130">
        <f t="shared" si="89"/>
        <v>0.96506690427283315</v>
      </c>
    </row>
    <row r="909" spans="2:10" x14ac:dyDescent="0.25">
      <c r="B909" s="12">
        <v>39041</v>
      </c>
      <c r="C909" s="18">
        <v>14.585321</v>
      </c>
      <c r="D909">
        <v>628.70000000000005</v>
      </c>
      <c r="E909" s="126">
        <f t="shared" si="84"/>
        <v>0.11126085903107197</v>
      </c>
      <c r="F909" s="126">
        <f t="shared" si="85"/>
        <v>1.1584875301689612E-2</v>
      </c>
      <c r="G909" s="130">
        <f t="shared" si="86"/>
        <v>0.53429277605169556</v>
      </c>
      <c r="H909" s="130">
        <f t="shared" si="87"/>
        <v>0.52944879369786191</v>
      </c>
      <c r="I909" s="18">
        <f t="shared" si="88"/>
        <v>1.0417235001128955</v>
      </c>
      <c r="J909" s="130">
        <f t="shared" si="89"/>
        <v>0.97565760700663395</v>
      </c>
    </row>
    <row r="910" spans="2:10" x14ac:dyDescent="0.25">
      <c r="B910" s="12">
        <v>39034</v>
      </c>
      <c r="C910" s="18">
        <v>13.125019999999999</v>
      </c>
      <c r="D910">
        <v>621.5</v>
      </c>
      <c r="E910" s="126">
        <f t="shared" si="84"/>
        <v>-5.4209256009347118E-2</v>
      </c>
      <c r="F910" s="126">
        <f t="shared" si="85"/>
        <v>-1.0980267345639727E-2</v>
      </c>
      <c r="G910" s="130">
        <f t="shared" si="86"/>
        <v>0.56529305273938657</v>
      </c>
      <c r="H910" s="130">
        <f t="shared" si="87"/>
        <v>0.5489951567972825</v>
      </c>
      <c r="I910" s="18">
        <f t="shared" si="88"/>
        <v>0.93522395003537961</v>
      </c>
      <c r="J910" s="130">
        <f t="shared" si="89"/>
        <v>0.98731867024854225</v>
      </c>
    </row>
    <row r="911" spans="2:10" x14ac:dyDescent="0.25">
      <c r="B911" s="12">
        <v>39027</v>
      </c>
      <c r="C911" s="18">
        <v>13.877298</v>
      </c>
      <c r="D911">
        <v>628.4</v>
      </c>
      <c r="E911" s="126">
        <f t="shared" si="84"/>
        <v>-9.4756250726264479E-3</v>
      </c>
      <c r="F911" s="126">
        <f t="shared" si="85"/>
        <v>2.3927261126175381E-3</v>
      </c>
      <c r="G911" s="130">
        <f t="shared" si="86"/>
        <v>0.49920047495479297</v>
      </c>
      <c r="H911" s="130">
        <f t="shared" si="87"/>
        <v>0.54519600816843494</v>
      </c>
      <c r="I911" s="18">
        <f t="shared" si="88"/>
        <v>0.72520992461675082</v>
      </c>
      <c r="J911" s="130">
        <f t="shared" si="89"/>
        <v>1.0109785918067848</v>
      </c>
    </row>
    <row r="912" spans="2:10" x14ac:dyDescent="0.25">
      <c r="B912" s="12">
        <v>39020</v>
      </c>
      <c r="C912" s="18">
        <v>14.010052</v>
      </c>
      <c r="D912">
        <v>626.9</v>
      </c>
      <c r="E912" s="126">
        <f t="shared" si="84"/>
        <v>9.0220169963215024E-2</v>
      </c>
      <c r="F912" s="126">
        <f t="shared" si="85"/>
        <v>4.797726512871936E-2</v>
      </c>
      <c r="G912" s="130">
        <f t="shared" si="86"/>
        <v>0.52251214992243855</v>
      </c>
      <c r="H912" s="130">
        <f t="shared" si="87"/>
        <v>0.54943393412082397</v>
      </c>
      <c r="I912" s="18">
        <f t="shared" si="88"/>
        <v>0.79740219399233081</v>
      </c>
      <c r="J912" s="130">
        <f t="shared" si="89"/>
        <v>1.0064525603057741</v>
      </c>
    </row>
    <row r="913" spans="2:10" x14ac:dyDescent="0.25">
      <c r="B913" s="12">
        <v>39013</v>
      </c>
      <c r="C913" s="18">
        <v>12.850663000000001</v>
      </c>
      <c r="D913">
        <v>598.20000000000005</v>
      </c>
      <c r="E913" s="126">
        <f t="shared" si="84"/>
        <v>2.4700302585963119E-2</v>
      </c>
      <c r="F913" s="126">
        <f t="shared" si="85"/>
        <v>8.7689713322092189E-3</v>
      </c>
      <c r="G913" s="130">
        <f t="shared" si="86"/>
        <v>0.26205331482502697</v>
      </c>
      <c r="H913" s="130">
        <f t="shared" si="87"/>
        <v>0.53512749228871082</v>
      </c>
      <c r="I913" s="18">
        <f t="shared" si="88"/>
        <v>0.40933718653783319</v>
      </c>
      <c r="J913" s="130">
        <f t="shared" si="89"/>
        <v>0.98069906741861401</v>
      </c>
    </row>
    <row r="914" spans="2:10" x14ac:dyDescent="0.25">
      <c r="B914" s="12">
        <v>39006</v>
      </c>
      <c r="C914" s="18">
        <v>12.540899</v>
      </c>
      <c r="D914">
        <v>593</v>
      </c>
      <c r="E914" s="126">
        <f t="shared" si="84"/>
        <v>-9.7834123607440926E-3</v>
      </c>
      <c r="F914" s="126">
        <f t="shared" si="85"/>
        <v>7.1331521739130821E-3</v>
      </c>
      <c r="G914" s="130">
        <f t="shared" si="86"/>
        <v>0.33264589389734556</v>
      </c>
      <c r="H914" s="130">
        <f t="shared" si="87"/>
        <v>0.53573179901869594</v>
      </c>
      <c r="I914" s="18">
        <f t="shared" si="88"/>
        <v>0.54142128929342836</v>
      </c>
      <c r="J914" s="130">
        <f t="shared" si="89"/>
        <v>0.98680537894095277</v>
      </c>
    </row>
    <row r="915" spans="2:10" x14ac:dyDescent="0.25">
      <c r="B915" s="12">
        <v>38999</v>
      </c>
      <c r="C915" s="18">
        <v>12.664804</v>
      </c>
      <c r="D915">
        <v>588.79999999999995</v>
      </c>
      <c r="E915" s="126">
        <f t="shared" si="84"/>
        <v>3.7708527130004388E-2</v>
      </c>
      <c r="F915" s="126">
        <f t="shared" si="85"/>
        <v>2.8651292802236217E-2</v>
      </c>
      <c r="G915" s="130">
        <f t="shared" si="86"/>
        <v>0.56515075516860158</v>
      </c>
      <c r="H915" s="130">
        <f t="shared" si="87"/>
        <v>0.53960857416474262</v>
      </c>
      <c r="I915" s="18">
        <f t="shared" si="88"/>
        <v>0.96987889491081603</v>
      </c>
      <c r="J915" s="130">
        <f t="shared" si="89"/>
        <v>0.99872488929884962</v>
      </c>
    </row>
    <row r="916" spans="2:10" x14ac:dyDescent="0.25">
      <c r="B916" s="12">
        <v>38992</v>
      </c>
      <c r="C916" s="18">
        <v>12.204587</v>
      </c>
      <c r="D916">
        <v>572.4</v>
      </c>
      <c r="E916" s="126">
        <f t="shared" si="84"/>
        <v>6.6511964038848292E-2</v>
      </c>
      <c r="F916" s="126">
        <f t="shared" si="85"/>
        <v>-4.376879385232213E-2</v>
      </c>
      <c r="G916" s="130">
        <f t="shared" si="86"/>
        <v>0.43219921564488173</v>
      </c>
      <c r="H916" s="130">
        <f t="shared" si="87"/>
        <v>0.53706968173536107</v>
      </c>
      <c r="I916" s="18">
        <f t="shared" si="88"/>
        <v>0.66614788197441799</v>
      </c>
      <c r="J916" s="130">
        <f t="shared" si="89"/>
        <v>0.99673358290123804</v>
      </c>
    </row>
    <row r="917" spans="2:10" x14ac:dyDescent="0.25">
      <c r="B917" s="12">
        <v>38985</v>
      </c>
      <c r="C917" s="18">
        <v>11.44346</v>
      </c>
      <c r="D917">
        <v>598.6</v>
      </c>
      <c r="E917" s="126">
        <f t="shared" si="84"/>
        <v>2.2134489734852325E-2</v>
      </c>
      <c r="F917" s="126">
        <f t="shared" si="85"/>
        <v>1.5609093993892209E-2</v>
      </c>
      <c r="G917" s="130">
        <f t="shared" si="86"/>
        <v>0.61220874032672012</v>
      </c>
      <c r="H917" s="130">
        <f t="shared" si="87"/>
        <v>0.57619633784097124</v>
      </c>
      <c r="I917" s="18">
        <f t="shared" si="88"/>
        <v>0.86919652087053811</v>
      </c>
      <c r="J917" s="130">
        <f t="shared" si="89"/>
        <v>1.1041278385796665</v>
      </c>
    </row>
    <row r="918" spans="2:10" x14ac:dyDescent="0.25">
      <c r="B918" s="12">
        <v>38978</v>
      </c>
      <c r="C918" s="18">
        <v>11.195650000000001</v>
      </c>
      <c r="D918">
        <v>589.4</v>
      </c>
      <c r="E918" s="126">
        <f t="shared" si="84"/>
        <v>3.2652999482181588E-2</v>
      </c>
      <c r="F918" s="126">
        <f t="shared" si="85"/>
        <v>2.2553782095766861E-2</v>
      </c>
      <c r="G918" s="130">
        <f t="shared" si="86"/>
        <v>0.6713802547117953</v>
      </c>
      <c r="H918" s="130">
        <f t="shared" si="87"/>
        <v>0.57480237720570038</v>
      </c>
      <c r="I918" s="18">
        <f t="shared" si="88"/>
        <v>1.0675850246213026</v>
      </c>
      <c r="J918" s="130">
        <f t="shared" si="89"/>
        <v>1.1022422226466584</v>
      </c>
    </row>
    <row r="919" spans="2:10" x14ac:dyDescent="0.25">
      <c r="B919" s="12">
        <v>38971</v>
      </c>
      <c r="C919" s="18">
        <v>10.841638</v>
      </c>
      <c r="D919">
        <v>576.4</v>
      </c>
      <c r="E919" s="126">
        <f t="shared" si="84"/>
        <v>-5.6966861655411538E-2</v>
      </c>
      <c r="F919" s="126">
        <f t="shared" si="85"/>
        <v>-5.4461942257217899E-2</v>
      </c>
      <c r="G919" s="130">
        <f t="shared" si="86"/>
        <v>0.60891629009712922</v>
      </c>
      <c r="H919" s="130">
        <f t="shared" si="87"/>
        <v>0.55663555033074874</v>
      </c>
      <c r="I919" s="18">
        <f t="shared" si="88"/>
        <v>1.1177045208359508</v>
      </c>
      <c r="J919" s="130">
        <f t="shared" si="89"/>
        <v>1.1566355699421853</v>
      </c>
    </row>
    <row r="920" spans="2:10" x14ac:dyDescent="0.25">
      <c r="B920" s="12">
        <v>38964</v>
      </c>
      <c r="C920" s="18">
        <v>11.496561</v>
      </c>
      <c r="D920">
        <v>609.6</v>
      </c>
      <c r="E920" s="126">
        <f t="shared" si="84"/>
        <v>-6.8817176082890619E-2</v>
      </c>
      <c r="F920" s="126">
        <f t="shared" si="85"/>
        <v>-2.370275464445859E-2</v>
      </c>
      <c r="G920" s="130">
        <f t="shared" si="86"/>
        <v>0.56162721024245221</v>
      </c>
      <c r="H920" s="130">
        <f t="shared" si="87"/>
        <v>0.54283095017041361</v>
      </c>
      <c r="I920" s="18">
        <f t="shared" si="88"/>
        <v>1.0213064430799432</v>
      </c>
      <c r="J920" s="130">
        <f t="shared" si="89"/>
        <v>1.1644733379131695</v>
      </c>
    </row>
    <row r="921" spans="2:10" x14ac:dyDescent="0.25">
      <c r="B921" s="12">
        <v>38957</v>
      </c>
      <c r="C921" s="18">
        <v>12.346190999999999</v>
      </c>
      <c r="D921">
        <v>624.4</v>
      </c>
      <c r="E921" s="126">
        <f t="shared" si="84"/>
        <v>3.5970749328966267E-3</v>
      </c>
      <c r="F921" s="126">
        <f t="shared" si="85"/>
        <v>3.8585209003214604E-3</v>
      </c>
      <c r="G921" s="130">
        <f t="shared" si="86"/>
        <v>0.58430600687862833</v>
      </c>
      <c r="H921" s="130">
        <f t="shared" si="87"/>
        <v>0.53343202894860187</v>
      </c>
      <c r="I921" s="18">
        <f t="shared" si="88"/>
        <v>1.0274111475459926</v>
      </c>
      <c r="J921" s="130">
        <f t="shared" si="89"/>
        <v>1.1413955981602355</v>
      </c>
    </row>
    <row r="922" spans="2:10" x14ac:dyDescent="0.25">
      <c r="B922" s="12">
        <v>38950</v>
      </c>
      <c r="C922" s="18">
        <v>12.30194</v>
      </c>
      <c r="D922">
        <v>622</v>
      </c>
      <c r="E922" s="126">
        <f t="shared" si="84"/>
        <v>1.7569411691137127E-2</v>
      </c>
      <c r="F922" s="126">
        <f t="shared" si="85"/>
        <v>1.6173827805914032E-2</v>
      </c>
      <c r="G922" s="130">
        <f t="shared" si="86"/>
        <v>0.56600243694360963</v>
      </c>
      <c r="H922" s="130">
        <f t="shared" si="87"/>
        <v>0.52002175179650256</v>
      </c>
      <c r="I922" s="18">
        <f t="shared" si="88"/>
        <v>0.98472834608956994</v>
      </c>
      <c r="J922" s="130">
        <f t="shared" si="89"/>
        <v>1.1588495643577488</v>
      </c>
    </row>
    <row r="923" spans="2:10" x14ac:dyDescent="0.25">
      <c r="B923" s="12">
        <v>38943</v>
      </c>
      <c r="C923" s="18">
        <v>12.089534</v>
      </c>
      <c r="D923">
        <v>612.1</v>
      </c>
      <c r="E923" s="126">
        <f t="shared" si="84"/>
        <v>2.6296007571622981E-2</v>
      </c>
      <c r="F923" s="126">
        <f t="shared" si="85"/>
        <v>-3.3780584056827156E-2</v>
      </c>
      <c r="G923" s="130">
        <f t="shared" si="86"/>
        <v>0.55139849935825769</v>
      </c>
      <c r="H923" s="130">
        <f t="shared" si="87"/>
        <v>0.52369267901103489</v>
      </c>
      <c r="I923" s="18">
        <f t="shared" si="88"/>
        <v>0.97692542367039992</v>
      </c>
      <c r="J923" s="130">
        <f t="shared" si="89"/>
        <v>1.1631678280331921</v>
      </c>
    </row>
    <row r="924" spans="2:10" x14ac:dyDescent="0.25">
      <c r="B924" s="12">
        <v>38936</v>
      </c>
      <c r="C924" s="18">
        <v>11.779773</v>
      </c>
      <c r="D924">
        <v>633.5</v>
      </c>
      <c r="E924" s="126">
        <f t="shared" si="84"/>
        <v>-4.5877955395311698E-2</v>
      </c>
      <c r="F924" s="126">
        <f t="shared" si="85"/>
        <v>-1.6304347826086918E-2</v>
      </c>
      <c r="G924" s="130">
        <f t="shared" si="86"/>
        <v>0.66573352500496008</v>
      </c>
      <c r="H924" s="130">
        <f t="shared" si="87"/>
        <v>0.54040612988972747</v>
      </c>
      <c r="I924" s="18">
        <f t="shared" si="88"/>
        <v>1.1519235917329143</v>
      </c>
      <c r="J924" s="130">
        <f t="shared" si="89"/>
        <v>1.2213707120292767</v>
      </c>
    </row>
    <row r="925" spans="2:10" x14ac:dyDescent="0.25">
      <c r="B925" s="12">
        <v>38929</v>
      </c>
      <c r="C925" s="18">
        <v>12.346190999999999</v>
      </c>
      <c r="D925">
        <v>644</v>
      </c>
      <c r="E925" s="126">
        <f t="shared" si="84"/>
        <v>-4.778163393084256E-2</v>
      </c>
      <c r="F925" s="126">
        <f t="shared" si="85"/>
        <v>1.449275362318847E-2</v>
      </c>
      <c r="G925" s="130">
        <f t="shared" si="86"/>
        <v>0.57358438689872471</v>
      </c>
      <c r="H925" s="130">
        <f t="shared" si="87"/>
        <v>0.53486955919640944</v>
      </c>
      <c r="I925" s="18">
        <f t="shared" si="88"/>
        <v>0.95283263817388575</v>
      </c>
      <c r="J925" s="130">
        <f t="shared" si="89"/>
        <v>1.2072077232973224</v>
      </c>
    </row>
    <row r="926" spans="2:10" x14ac:dyDescent="0.25">
      <c r="B926" s="12">
        <v>38922</v>
      </c>
      <c r="C926" s="18">
        <v>12.965714</v>
      </c>
      <c r="D926">
        <v>634.79999999999995</v>
      </c>
      <c r="E926" s="126">
        <f t="shared" si="84"/>
        <v>6.5454501229581075E-2</v>
      </c>
      <c r="F926" s="126">
        <f t="shared" si="85"/>
        <v>2.4531956100710017E-2</v>
      </c>
      <c r="G926" s="130">
        <f t="shared" si="86"/>
        <v>0.53828257065978347</v>
      </c>
      <c r="H926" s="130">
        <f t="shared" si="87"/>
        <v>0.53925408281281606</v>
      </c>
      <c r="I926" s="18">
        <f t="shared" si="88"/>
        <v>0.85246409776548671</v>
      </c>
      <c r="J926" s="130">
        <f t="shared" si="89"/>
        <v>1.212340219081175</v>
      </c>
    </row>
    <row r="927" spans="2:10" x14ac:dyDescent="0.25">
      <c r="B927" s="12">
        <v>38915</v>
      </c>
      <c r="C927" s="18">
        <v>12.169186</v>
      </c>
      <c r="D927">
        <v>619.6</v>
      </c>
      <c r="E927" s="126">
        <f t="shared" si="84"/>
        <v>-0.12196675862701911</v>
      </c>
      <c r="F927" s="126">
        <f t="shared" si="85"/>
        <v>-7.0507050705070462E-2</v>
      </c>
      <c r="G927" s="130">
        <f t="shared" si="86"/>
        <v>0.52191584786093415</v>
      </c>
      <c r="H927" s="130">
        <f t="shared" si="87"/>
        <v>0.53577038028328472</v>
      </c>
      <c r="I927" s="18">
        <f t="shared" si="88"/>
        <v>0.78579450955636421</v>
      </c>
      <c r="J927" s="130">
        <f t="shared" si="89"/>
        <v>1.2013902782007841</v>
      </c>
    </row>
    <row r="928" spans="2:10" x14ac:dyDescent="0.25">
      <c r="B928" s="12">
        <v>38908</v>
      </c>
      <c r="C928" s="18">
        <v>13.859596</v>
      </c>
      <c r="D928">
        <v>666.6</v>
      </c>
      <c r="E928" s="126">
        <f t="shared" si="84"/>
        <v>-2.0638005808223947E-2</v>
      </c>
      <c r="F928" s="126">
        <f t="shared" si="85"/>
        <v>5.3413400758533625E-2</v>
      </c>
      <c r="G928" s="130">
        <f t="shared" si="86"/>
        <v>0.46517498326330187</v>
      </c>
      <c r="H928" s="130">
        <f t="shared" si="87"/>
        <v>0.49054531406764851</v>
      </c>
      <c r="I928" s="18">
        <f t="shared" si="88"/>
        <v>0.69203942651312578</v>
      </c>
      <c r="J928" s="130">
        <f t="shared" si="89"/>
        <v>1.1369295334677154</v>
      </c>
    </row>
    <row r="929" spans="2:10" x14ac:dyDescent="0.25">
      <c r="B929" s="12">
        <v>38901</v>
      </c>
      <c r="C929" s="18">
        <v>14.151657999999999</v>
      </c>
      <c r="D929">
        <v>632.79999999999995</v>
      </c>
      <c r="E929" s="126">
        <f t="shared" si="84"/>
        <v>-1.8416238196017454E-2</v>
      </c>
      <c r="F929" s="126">
        <f t="shared" si="85"/>
        <v>3.1458842705786472E-2</v>
      </c>
      <c r="G929" s="130">
        <f t="shared" si="86"/>
        <v>0.52307365033571329</v>
      </c>
      <c r="H929" s="130">
        <f t="shared" si="87"/>
        <v>0.52209003767354722</v>
      </c>
      <c r="I929" s="18">
        <f t="shared" si="88"/>
        <v>0.81145541371755991</v>
      </c>
      <c r="J929" s="130">
        <f t="shared" si="89"/>
        <v>1.2324516828968983</v>
      </c>
    </row>
    <row r="930" spans="2:10" x14ac:dyDescent="0.25">
      <c r="B930" s="12">
        <v>38894</v>
      </c>
      <c r="C930" s="18">
        <v>14.417168</v>
      </c>
      <c r="D930">
        <v>613.5</v>
      </c>
      <c r="E930" s="126">
        <f t="shared" si="84"/>
        <v>0.1081633027970017</v>
      </c>
      <c r="F930" s="126">
        <f t="shared" si="85"/>
        <v>4.9076607387140925E-2</v>
      </c>
      <c r="G930" s="130">
        <f t="shared" si="86"/>
        <v>0.53112168462326192</v>
      </c>
      <c r="H930" s="130">
        <f t="shared" si="87"/>
        <v>0.52236191580090185</v>
      </c>
      <c r="I930" s="18">
        <f t="shared" si="88"/>
        <v>0.85032289031083508</v>
      </c>
      <c r="J930" s="130">
        <f t="shared" si="89"/>
        <v>1.2199088419655251</v>
      </c>
    </row>
    <row r="931" spans="2:10" x14ac:dyDescent="0.25">
      <c r="B931" s="12">
        <v>38887</v>
      </c>
      <c r="C931" s="18">
        <v>13.009967</v>
      </c>
      <c r="D931">
        <v>584.79999999999995</v>
      </c>
      <c r="E931" s="126">
        <f t="shared" si="84"/>
        <v>0.11702147571532473</v>
      </c>
      <c r="F931" s="126">
        <f t="shared" si="85"/>
        <v>1.1764705882352899E-2</v>
      </c>
      <c r="G931" s="130">
        <f t="shared" si="86"/>
        <v>0.48141285492388919</v>
      </c>
      <c r="H931" s="130">
        <f t="shared" si="87"/>
        <v>0.50132778659479527</v>
      </c>
      <c r="I931" s="18">
        <f t="shared" si="88"/>
        <v>0.70806951902081072</v>
      </c>
      <c r="J931" s="130">
        <f t="shared" si="89"/>
        <v>1.1740255576943612</v>
      </c>
    </row>
    <row r="932" spans="2:10" x14ac:dyDescent="0.25">
      <c r="B932" s="12">
        <v>38880</v>
      </c>
      <c r="C932" s="18">
        <v>11.647016000000001</v>
      </c>
      <c r="D932">
        <v>578</v>
      </c>
      <c r="E932" s="126">
        <f t="shared" si="84"/>
        <v>-1.8642894607683091E-2</v>
      </c>
      <c r="F932" s="126">
        <f t="shared" si="85"/>
        <v>-4.9654718842486067E-2</v>
      </c>
      <c r="G932" s="130">
        <f t="shared" si="86"/>
        <v>0.50000127175604248</v>
      </c>
      <c r="H932" s="130">
        <f t="shared" si="87"/>
        <v>0.51101281201037985</v>
      </c>
      <c r="I932" s="18">
        <f t="shared" si="88"/>
        <v>0.69519497608455205</v>
      </c>
      <c r="J932" s="130">
        <f t="shared" si="89"/>
        <v>1.1636712480369675</v>
      </c>
    </row>
    <row r="933" spans="2:10" x14ac:dyDescent="0.25">
      <c r="B933" s="12">
        <v>38873</v>
      </c>
      <c r="C933" s="18">
        <v>11.868275000000001</v>
      </c>
      <c r="D933">
        <v>608.20000000000005</v>
      </c>
      <c r="E933" s="126">
        <f t="shared" si="84"/>
        <v>-7.1329520457820483E-2</v>
      </c>
      <c r="F933" s="126">
        <f t="shared" si="85"/>
        <v>-4.2958300550747341E-2</v>
      </c>
      <c r="G933" s="130">
        <f t="shared" si="86"/>
        <v>0.51740371106159411</v>
      </c>
      <c r="H933" s="130">
        <f t="shared" si="87"/>
        <v>0.51368198277728983</v>
      </c>
      <c r="I933" s="18">
        <f t="shared" si="88"/>
        <v>0.83193553153152</v>
      </c>
      <c r="J933" s="130">
        <f t="shared" si="89"/>
        <v>1.2166454190512366</v>
      </c>
    </row>
    <row r="934" spans="2:10" x14ac:dyDescent="0.25">
      <c r="B934" s="12">
        <v>38866</v>
      </c>
      <c r="C934" s="18">
        <v>12.779856000000001</v>
      </c>
      <c r="D934">
        <v>635.5</v>
      </c>
      <c r="E934" s="126">
        <f t="shared" si="84"/>
        <v>1.4044837949762412E-2</v>
      </c>
      <c r="F934" s="126">
        <f t="shared" si="85"/>
        <v>-2.3659548317713885E-2</v>
      </c>
      <c r="G934" s="130">
        <f t="shared" si="86"/>
        <v>0.5424955260229829</v>
      </c>
      <c r="H934" s="130">
        <f t="shared" si="87"/>
        <v>0.49029591463390415</v>
      </c>
      <c r="I934" s="18">
        <f t="shared" si="88"/>
        <v>0.90126454526233923</v>
      </c>
      <c r="J934" s="130">
        <f t="shared" si="89"/>
        <v>1.1833301707693336</v>
      </c>
    </row>
    <row r="935" spans="2:10" x14ac:dyDescent="0.25">
      <c r="B935" s="12">
        <v>38859</v>
      </c>
      <c r="C935" s="18">
        <v>12.602850999999999</v>
      </c>
      <c r="D935">
        <v>650.9</v>
      </c>
      <c r="E935" s="126">
        <f t="shared" si="84"/>
        <v>3.5636319471162636E-2</v>
      </c>
      <c r="F935" s="126">
        <f t="shared" si="85"/>
        <v>-8.8320389827928336E-3</v>
      </c>
      <c r="G935" s="130">
        <f t="shared" si="86"/>
        <v>0.55345408171021149</v>
      </c>
      <c r="H935" s="130">
        <f t="shared" si="87"/>
        <v>0.48426953202122996</v>
      </c>
      <c r="I935" s="18">
        <f t="shared" si="88"/>
        <v>0.98734188152613622</v>
      </c>
      <c r="J935" s="130">
        <f t="shared" si="89"/>
        <v>1.2117348448932437</v>
      </c>
    </row>
    <row r="936" spans="2:10" x14ac:dyDescent="0.25">
      <c r="B936" s="12">
        <v>38852</v>
      </c>
      <c r="C936" s="18">
        <v>12.169186</v>
      </c>
      <c r="D936">
        <v>656.7</v>
      </c>
      <c r="E936" s="126">
        <f t="shared" si="84"/>
        <v>-0.10481783663473154</v>
      </c>
      <c r="F936" s="126">
        <f t="shared" si="85"/>
        <v>-7.5461072786146555E-2</v>
      </c>
      <c r="G936" s="130">
        <f t="shared" si="86"/>
        <v>0.60017159473548187</v>
      </c>
      <c r="H936" s="130">
        <f t="shared" si="87"/>
        <v>0.45323345078155702</v>
      </c>
      <c r="I936" s="18">
        <f t="shared" si="88"/>
        <v>1.0722987824860766</v>
      </c>
      <c r="J936" s="130">
        <f t="shared" si="89"/>
        <v>1.1704915097604998</v>
      </c>
    </row>
    <row r="937" spans="2:10" x14ac:dyDescent="0.25">
      <c r="B937" s="12">
        <v>38845</v>
      </c>
      <c r="C937" s="18">
        <v>13.594089</v>
      </c>
      <c r="D937">
        <v>710.3</v>
      </c>
      <c r="E937" s="126">
        <f t="shared" si="84"/>
        <v>-5.2436631330419314E-2</v>
      </c>
      <c r="F937" s="126">
        <f t="shared" si="85"/>
        <v>4.1190266783934115E-2</v>
      </c>
      <c r="G937" s="130">
        <f t="shared" si="86"/>
        <v>0.47489828980348486</v>
      </c>
      <c r="H937" s="130">
        <f t="shared" si="87"/>
        <v>0.39217035448926818</v>
      </c>
      <c r="I937" s="18">
        <f t="shared" si="88"/>
        <v>1.0993052083175903</v>
      </c>
      <c r="J937" s="130">
        <f t="shared" si="89"/>
        <v>1.0959918213088649</v>
      </c>
    </row>
    <row r="938" spans="2:10" x14ac:dyDescent="0.25">
      <c r="B938" s="12">
        <v>38838</v>
      </c>
      <c r="C938" s="18">
        <v>14.346363999999999</v>
      </c>
      <c r="D938">
        <v>682.2</v>
      </c>
      <c r="E938" s="126">
        <f t="shared" si="84"/>
        <v>-3.5119001660688487E-2</v>
      </c>
      <c r="F938" s="126">
        <f t="shared" si="85"/>
        <v>4.6640073642221669E-2</v>
      </c>
      <c r="G938" s="130">
        <f t="shared" si="86"/>
        <v>0.64077045820837542</v>
      </c>
      <c r="H938" s="130">
        <f t="shared" si="87"/>
        <v>0.44181406160868186</v>
      </c>
      <c r="I938" s="18">
        <f t="shared" si="88"/>
        <v>1.4109527636705466</v>
      </c>
      <c r="J938" s="130">
        <f t="shared" si="89"/>
        <v>1.2251624678320299</v>
      </c>
    </row>
    <row r="939" spans="2:10" x14ac:dyDescent="0.25">
      <c r="B939" s="12">
        <v>38831</v>
      </c>
      <c r="C939" s="18">
        <v>14.868532</v>
      </c>
      <c r="D939">
        <v>651.79999999999995</v>
      </c>
      <c r="E939" s="126">
        <f t="shared" si="84"/>
        <v>3.5841684254747097E-3</v>
      </c>
      <c r="F939" s="126">
        <f t="shared" si="85"/>
        <v>3.1002847200253036E-2</v>
      </c>
      <c r="G939" s="130">
        <f t="shared" si="86"/>
        <v>0.72535976713712236</v>
      </c>
      <c r="H939" s="130">
        <f t="shared" si="87"/>
        <v>0.48171058409811701</v>
      </c>
      <c r="I939" s="18">
        <f t="shared" si="88"/>
        <v>1.7226250714514646</v>
      </c>
      <c r="J939" s="130">
        <f t="shared" si="89"/>
        <v>1.4116169924396602</v>
      </c>
    </row>
    <row r="940" spans="2:10" x14ac:dyDescent="0.25">
      <c r="B940" s="12">
        <v>38824</v>
      </c>
      <c r="C940" s="18">
        <v>14.815431</v>
      </c>
      <c r="D940">
        <v>632.20000000000005</v>
      </c>
      <c r="E940" s="126">
        <f t="shared" si="84"/>
        <v>7.5835441977231577E-2</v>
      </c>
      <c r="F940" s="126">
        <f t="shared" si="85"/>
        <v>5.984911986588437E-2</v>
      </c>
      <c r="G940" s="130">
        <f t="shared" si="86"/>
        <v>0.69391301870250921</v>
      </c>
      <c r="H940" s="130">
        <f t="shared" si="87"/>
        <v>0.48309952760538177</v>
      </c>
      <c r="I940" s="18">
        <f t="shared" si="88"/>
        <v>1.7827290706187437</v>
      </c>
      <c r="J940" s="130">
        <f t="shared" si="89"/>
        <v>1.4274948442452851</v>
      </c>
    </row>
    <row r="941" spans="2:10" x14ac:dyDescent="0.25">
      <c r="B941" s="12">
        <v>38817</v>
      </c>
      <c r="C941" s="18">
        <v>13.771094</v>
      </c>
      <c r="D941">
        <v>596.5</v>
      </c>
      <c r="E941" s="126">
        <f t="shared" si="84"/>
        <v>2.5032933173013028E-2</v>
      </c>
      <c r="F941" s="126">
        <f t="shared" si="85"/>
        <v>1.3766145479265912E-2</v>
      </c>
      <c r="G941" s="130">
        <f t="shared" si="86"/>
        <v>0.61959044843678535</v>
      </c>
      <c r="H941" s="130">
        <f t="shared" si="87"/>
        <v>0.47621776119062459</v>
      </c>
      <c r="I941" s="18">
        <f t="shared" si="88"/>
        <v>1.8428087874569936</v>
      </c>
      <c r="J941" s="130">
        <f t="shared" si="89"/>
        <v>1.5106389778191625</v>
      </c>
    </row>
    <row r="942" spans="2:10" x14ac:dyDescent="0.25">
      <c r="B942" s="12">
        <v>38810</v>
      </c>
      <c r="C942" s="18">
        <v>13.434782</v>
      </c>
      <c r="D942">
        <v>588.4</v>
      </c>
      <c r="E942" s="126">
        <f t="shared" si="84"/>
        <v>-4.4080657136727819E-2</v>
      </c>
      <c r="F942" s="126">
        <f t="shared" si="85"/>
        <v>1.1344104503265839E-2</v>
      </c>
      <c r="G942" s="130">
        <f t="shared" si="86"/>
        <v>0.62767644692001712</v>
      </c>
      <c r="H942" s="130">
        <f t="shared" si="87"/>
        <v>0.47628568653490794</v>
      </c>
      <c r="I942" s="18">
        <f t="shared" si="88"/>
        <v>1.805353638187299</v>
      </c>
      <c r="J942" s="130">
        <f t="shared" si="89"/>
        <v>1.5173927983097515</v>
      </c>
    </row>
    <row r="943" spans="2:10" x14ac:dyDescent="0.25">
      <c r="B943" s="12">
        <v>38803</v>
      </c>
      <c r="C943" s="18">
        <v>14.054304999999999</v>
      </c>
      <c r="D943">
        <v>581.79999999999995</v>
      </c>
      <c r="E943" s="126">
        <f t="shared" si="84"/>
        <v>3.3854125863086448E-2</v>
      </c>
      <c r="F943" s="126">
        <f t="shared" si="85"/>
        <v>3.8928571428571423E-2</v>
      </c>
      <c r="G943" s="130">
        <f t="shared" si="86"/>
        <v>0.7069478494528213</v>
      </c>
      <c r="H943" s="130">
        <f t="shared" si="87"/>
        <v>0.4850422903796523</v>
      </c>
      <c r="I943" s="18">
        <f t="shared" si="88"/>
        <v>1.9387893966363421</v>
      </c>
      <c r="J943" s="130">
        <f t="shared" si="89"/>
        <v>1.5341355602855189</v>
      </c>
    </row>
    <row r="944" spans="2:10" x14ac:dyDescent="0.25">
      <c r="B944" s="12">
        <v>38796</v>
      </c>
      <c r="C944" s="18">
        <v>13.594089</v>
      </c>
      <c r="D944">
        <v>560</v>
      </c>
      <c r="E944" s="126">
        <f t="shared" si="84"/>
        <v>9.479709823488669E-2</v>
      </c>
      <c r="F944" s="126">
        <f t="shared" si="85"/>
        <v>1.0647897491427472E-2</v>
      </c>
      <c r="G944" s="130">
        <f t="shared" si="86"/>
        <v>0.69633458781974744</v>
      </c>
      <c r="H944" s="130">
        <f t="shared" si="87"/>
        <v>0.52619688489180849</v>
      </c>
      <c r="I944" s="18">
        <f t="shared" si="88"/>
        <v>1.9765721134603571</v>
      </c>
      <c r="J944" s="130">
        <f t="shared" si="89"/>
        <v>1.7197752663650627</v>
      </c>
    </row>
    <row r="945" spans="2:10" x14ac:dyDescent="0.25">
      <c r="B945" s="12">
        <v>38789</v>
      </c>
      <c r="C945" s="18">
        <v>12.416994000000001</v>
      </c>
      <c r="D945">
        <v>554.1</v>
      </c>
      <c r="E945" s="126">
        <f t="shared" si="84"/>
        <v>8.1726916831999619E-2</v>
      </c>
      <c r="F945" s="126">
        <f t="shared" si="85"/>
        <v>2.6301166882756188E-2</v>
      </c>
      <c r="G945" s="130">
        <f t="shared" si="86"/>
        <v>0.73019693102401773</v>
      </c>
      <c r="H945" s="130">
        <f t="shared" si="87"/>
        <v>0.52084016814435585</v>
      </c>
      <c r="I945" s="18">
        <f t="shared" si="88"/>
        <v>1.9365403890736248</v>
      </c>
      <c r="J945" s="130">
        <f t="shared" si="89"/>
        <v>1.6638795381928022</v>
      </c>
    </row>
    <row r="946" spans="2:10" x14ac:dyDescent="0.25">
      <c r="B946" s="12">
        <v>38782</v>
      </c>
      <c r="C946" s="18">
        <v>11.478861999999999</v>
      </c>
      <c r="D946">
        <v>539.9</v>
      </c>
      <c r="E946" s="126">
        <f t="shared" si="84"/>
        <v>-9.4905849049075952E-2</v>
      </c>
      <c r="F946" s="126">
        <f t="shared" si="85"/>
        <v>-4.6113074204947035E-2</v>
      </c>
      <c r="G946" s="130">
        <f t="shared" si="86"/>
        <v>0.62938224762382977</v>
      </c>
      <c r="H946" s="130">
        <f t="shared" si="87"/>
        <v>0.51947895557578505</v>
      </c>
      <c r="I946" s="18">
        <f t="shared" si="88"/>
        <v>1.390464263492305</v>
      </c>
      <c r="J946" s="130">
        <f t="shared" si="89"/>
        <v>1.6520188968739542</v>
      </c>
    </row>
    <row r="947" spans="2:10" x14ac:dyDescent="0.25">
      <c r="B947" s="12">
        <v>38775</v>
      </c>
      <c r="C947" s="18">
        <v>12.682506</v>
      </c>
      <c r="D947">
        <v>566</v>
      </c>
      <c r="E947" s="126">
        <f t="shared" si="84"/>
        <v>-6.4621237236501927E-2</v>
      </c>
      <c r="F947" s="126">
        <f t="shared" si="85"/>
        <v>1.2884753042233354E-2</v>
      </c>
      <c r="G947" s="130">
        <f t="shared" si="86"/>
        <v>0.5641739127912907</v>
      </c>
      <c r="H947" s="130">
        <f t="shared" si="87"/>
        <v>0.48585133070477848</v>
      </c>
      <c r="I947" s="18">
        <f t="shared" si="88"/>
        <v>1.2140570351962803</v>
      </c>
      <c r="J947" s="130">
        <f t="shared" si="89"/>
        <v>1.6087379335462493</v>
      </c>
    </row>
    <row r="948" spans="2:10" x14ac:dyDescent="0.25">
      <c r="B948" s="12">
        <v>38768</v>
      </c>
      <c r="C948" s="18">
        <v>13.558685000000001</v>
      </c>
      <c r="D948">
        <v>558.79999999999995</v>
      </c>
      <c r="E948" s="126">
        <f t="shared" si="84"/>
        <v>-2.3581919448209754E-2</v>
      </c>
      <c r="F948" s="126">
        <f t="shared" si="85"/>
        <v>1.2685755708589985E-2</v>
      </c>
      <c r="G948" s="130">
        <f t="shared" si="86"/>
        <v>0.51710057612580274</v>
      </c>
      <c r="H948" s="130">
        <f t="shared" si="87"/>
        <v>0.50370365048757648</v>
      </c>
      <c r="I948" s="18">
        <f t="shared" si="88"/>
        <v>1.1005126002551151</v>
      </c>
      <c r="J948" s="130">
        <f t="shared" si="89"/>
        <v>1.6420072833511057</v>
      </c>
    </row>
    <row r="949" spans="2:10" x14ac:dyDescent="0.25">
      <c r="B949" s="12">
        <v>38761</v>
      </c>
      <c r="C949" s="18">
        <v>13.886146999999999</v>
      </c>
      <c r="D949">
        <v>551.79999999999995</v>
      </c>
      <c r="E949" s="126">
        <f t="shared" si="84"/>
        <v>-3.6832545753784696E-2</v>
      </c>
      <c r="F949" s="126">
        <f t="shared" si="85"/>
        <v>2.9080334423843279E-3</v>
      </c>
      <c r="G949" s="130">
        <f t="shared" si="86"/>
        <v>0.53476368068488256</v>
      </c>
      <c r="H949" s="130">
        <f t="shared" si="87"/>
        <v>0.50135145610177401</v>
      </c>
      <c r="I949" s="18">
        <f t="shared" si="88"/>
        <v>1.1182721002448825</v>
      </c>
      <c r="J949" s="130">
        <f t="shared" si="89"/>
        <v>1.6321637002001772</v>
      </c>
    </row>
    <row r="950" spans="2:10" x14ac:dyDescent="0.25">
      <c r="B950" s="12">
        <v>38754</v>
      </c>
      <c r="C950" s="18">
        <v>14.417168</v>
      </c>
      <c r="D950">
        <v>550.20000000000005</v>
      </c>
      <c r="E950" s="126">
        <f t="shared" si="84"/>
        <v>-8.4316991447606293E-2</v>
      </c>
      <c r="F950" s="126">
        <f t="shared" si="85"/>
        <v>-3.0313711667254051E-2</v>
      </c>
      <c r="G950" s="130">
        <f t="shared" si="86"/>
        <v>0.5696308699225473</v>
      </c>
      <c r="H950" s="130">
        <f t="shared" si="87"/>
        <v>0.50533423736998651</v>
      </c>
      <c r="I950" s="18">
        <f t="shared" si="88"/>
        <v>1.1427593309223294</v>
      </c>
      <c r="J950" s="130">
        <f t="shared" si="89"/>
        <v>1.6360939938008283</v>
      </c>
    </row>
    <row r="951" spans="2:10" x14ac:dyDescent="0.25">
      <c r="B951" s="12">
        <v>38747</v>
      </c>
      <c r="C951" s="18">
        <v>15.744714999999999</v>
      </c>
      <c r="D951">
        <v>567.4</v>
      </c>
      <c r="E951" s="126">
        <f t="shared" si="84"/>
        <v>5.079737910572546E-2</v>
      </c>
      <c r="F951" s="126">
        <f t="shared" si="85"/>
        <v>1.5571863253982299E-2</v>
      </c>
      <c r="G951" s="130">
        <f t="shared" si="86"/>
        <v>0.40004154362134486</v>
      </c>
      <c r="H951" s="130">
        <f t="shared" si="87"/>
        <v>0.47524231960726204</v>
      </c>
      <c r="I951" s="18">
        <f t="shared" si="88"/>
        <v>0.84351218656261651</v>
      </c>
      <c r="J951" s="130">
        <f t="shared" si="89"/>
        <v>1.5106375501025955</v>
      </c>
    </row>
    <row r="952" spans="2:10" x14ac:dyDescent="0.25">
      <c r="B952" s="12">
        <v>38740</v>
      </c>
      <c r="C952" s="18">
        <v>14.983587999999999</v>
      </c>
      <c r="D952">
        <v>558.70000000000005</v>
      </c>
      <c r="E952" s="126">
        <f t="shared" si="84"/>
        <v>8.1789240810567154E-2</v>
      </c>
      <c r="F952" s="126">
        <f t="shared" si="85"/>
        <v>9.3947606142728013E-3</v>
      </c>
      <c r="G952" s="130">
        <f t="shared" si="86"/>
        <v>0.50542771164845712</v>
      </c>
      <c r="H952" s="130">
        <f t="shared" si="87"/>
        <v>0.47143888591386385</v>
      </c>
      <c r="I952" s="18">
        <f t="shared" si="88"/>
        <v>0.9784109390206972</v>
      </c>
      <c r="J952" s="130">
        <f t="shared" si="89"/>
        <v>1.5356288723491476</v>
      </c>
    </row>
    <row r="953" spans="2:10" x14ac:dyDescent="0.25">
      <c r="B953" s="12">
        <v>38733</v>
      </c>
      <c r="C953" s="18">
        <v>13.850745999999999</v>
      </c>
      <c r="D953">
        <v>553.5</v>
      </c>
      <c r="E953" s="126">
        <f t="shared" si="84"/>
        <v>4.6822648696549285E-2</v>
      </c>
      <c r="F953" s="126">
        <f t="shared" si="85"/>
        <v>-4.6754180902716103E-3</v>
      </c>
      <c r="G953" s="130">
        <f t="shared" si="86"/>
        <v>0.53067058394757527</v>
      </c>
      <c r="H953" s="130">
        <f t="shared" si="87"/>
        <v>0.47108960304548769</v>
      </c>
      <c r="I953" s="18">
        <f t="shared" si="88"/>
        <v>0.99864439477159328</v>
      </c>
      <c r="J953" s="130">
        <f t="shared" si="89"/>
        <v>1.5183871262299209</v>
      </c>
    </row>
    <row r="954" spans="2:10" x14ac:dyDescent="0.25">
      <c r="B954" s="12">
        <v>38726</v>
      </c>
      <c r="C954" s="18">
        <v>13.231225</v>
      </c>
      <c r="D954">
        <v>556.1</v>
      </c>
      <c r="E954" s="126">
        <f t="shared" si="84"/>
        <v>4.181184147721706E-2</v>
      </c>
      <c r="F954" s="126">
        <f t="shared" si="85"/>
        <v>3.0387252177135338E-2</v>
      </c>
      <c r="G954" s="130">
        <f t="shared" si="86"/>
        <v>0.57770497769021889</v>
      </c>
      <c r="H954" s="130">
        <f t="shared" si="87"/>
        <v>0.47188665567105459</v>
      </c>
      <c r="I954" s="18">
        <f t="shared" si="88"/>
        <v>1.1668060951466208</v>
      </c>
      <c r="J954" s="130">
        <f t="shared" si="89"/>
        <v>1.5321999181724704</v>
      </c>
    </row>
    <row r="955" spans="2:10" x14ac:dyDescent="0.25">
      <c r="B955" s="12">
        <v>38719</v>
      </c>
      <c r="C955" s="18">
        <v>12.700206</v>
      </c>
      <c r="D955">
        <v>539.70000000000005</v>
      </c>
      <c r="E955" s="126">
        <f t="shared" si="84"/>
        <v>9.9616923920903711E-2</v>
      </c>
      <c r="F955" s="126">
        <f t="shared" si="85"/>
        <v>4.3705279443047917E-2</v>
      </c>
      <c r="G955" s="130">
        <f t="shared" si="86"/>
        <v>0.60483324794163318</v>
      </c>
      <c r="H955" s="130">
        <f t="shared" si="87"/>
        <v>0.44010078896429039</v>
      </c>
      <c r="I955" s="18">
        <f t="shared" si="88"/>
        <v>1.2829266819273768</v>
      </c>
      <c r="J955" s="130">
        <f t="shared" si="89"/>
        <v>1.3722240806746941</v>
      </c>
    </row>
    <row r="956" spans="2:10" x14ac:dyDescent="0.25">
      <c r="B956" s="12">
        <v>38712</v>
      </c>
      <c r="C956" s="18">
        <v>11.549664</v>
      </c>
      <c r="D956">
        <v>517.1</v>
      </c>
      <c r="E956" s="126">
        <f t="shared" si="84"/>
        <v>3.8461026996596814E-3</v>
      </c>
      <c r="F956" s="126">
        <f t="shared" si="85"/>
        <v>2.8031809145129261E-2</v>
      </c>
      <c r="G956" s="130">
        <f t="shared" si="86"/>
        <v>0.54396296609040662</v>
      </c>
      <c r="H956" s="130">
        <f t="shared" si="87"/>
        <v>0.40702900086610438</v>
      </c>
      <c r="I956" s="18">
        <f t="shared" si="88"/>
        <v>1.1346134569308768</v>
      </c>
      <c r="J956" s="130">
        <f t="shared" si="89"/>
        <v>1.2872502895141806</v>
      </c>
    </row>
    <row r="957" spans="2:10" x14ac:dyDescent="0.25">
      <c r="B957" s="12">
        <v>38705</v>
      </c>
      <c r="C957" s="18">
        <v>11.505413000000001</v>
      </c>
      <c r="D957">
        <v>503</v>
      </c>
      <c r="E957" s="126">
        <f t="shared" si="84"/>
        <v>4.636881118307068E-3</v>
      </c>
      <c r="F957" s="126">
        <f t="shared" si="85"/>
        <v>-7.9459674215331955E-4</v>
      </c>
      <c r="G957" s="130">
        <f t="shared" si="86"/>
        <v>0.55392531237100939</v>
      </c>
      <c r="H957" s="130">
        <f t="shared" si="87"/>
        <v>0.41535490372830086</v>
      </c>
      <c r="I957" s="18">
        <f t="shared" si="88"/>
        <v>1.271476600174354</v>
      </c>
      <c r="J957" s="130">
        <f t="shared" si="89"/>
        <v>1.337923573243883</v>
      </c>
    </row>
    <row r="958" spans="2:10" x14ac:dyDescent="0.25">
      <c r="B958" s="12">
        <v>38698</v>
      </c>
      <c r="C958" s="18">
        <v>11.452310000000001</v>
      </c>
      <c r="D958">
        <v>503.4</v>
      </c>
      <c r="E958" s="126">
        <f t="shared" si="84"/>
        <v>-4.6154796876913817E-3</v>
      </c>
      <c r="F958" s="126">
        <f t="shared" si="85"/>
        <v>-4.4781783681214438E-2</v>
      </c>
      <c r="G958" s="130">
        <f t="shared" si="86"/>
        <v>0.54293069116215098</v>
      </c>
      <c r="H958" s="130">
        <f t="shared" si="87"/>
        <v>0.41021154377245417</v>
      </c>
      <c r="I958" s="18">
        <f t="shared" si="88"/>
        <v>1.2582240561569962</v>
      </c>
      <c r="J958" s="130">
        <f t="shared" si="89"/>
        <v>1.3147031087957908</v>
      </c>
    </row>
    <row r="959" spans="2:10" x14ac:dyDescent="0.25">
      <c r="B959" s="12">
        <v>38691</v>
      </c>
      <c r="C959" s="18">
        <v>11.505413000000001</v>
      </c>
      <c r="D959">
        <v>527</v>
      </c>
      <c r="E959" s="126">
        <f t="shared" si="84"/>
        <v>6.8200654823883378E-2</v>
      </c>
      <c r="F959" s="126">
        <f t="shared" si="85"/>
        <v>4.7089211206040149E-2</v>
      </c>
      <c r="G959" s="130">
        <f t="shared" si="86"/>
        <v>0.54867546314641669</v>
      </c>
      <c r="H959" s="130">
        <f t="shared" si="87"/>
        <v>0.46570765565869271</v>
      </c>
      <c r="I959" s="18">
        <f t="shared" si="88"/>
        <v>1.9917783319629319</v>
      </c>
      <c r="J959" s="130">
        <f t="shared" si="89"/>
        <v>1.5129718481888481</v>
      </c>
    </row>
    <row r="960" spans="2:10" x14ac:dyDescent="0.25">
      <c r="B960" s="12">
        <v>38684</v>
      </c>
      <c r="C960" s="18">
        <v>10.770835</v>
      </c>
      <c r="D960">
        <v>503.3</v>
      </c>
      <c r="E960" s="126">
        <f t="shared" si="84"/>
        <v>-6.3846295652316032E-2</v>
      </c>
      <c r="F960" s="126">
        <f t="shared" si="85"/>
        <v>2.2759601706970001E-2</v>
      </c>
      <c r="G960" s="130">
        <f t="shared" si="86"/>
        <v>0.56194851246797917</v>
      </c>
      <c r="H960" s="130">
        <f t="shared" si="87"/>
        <v>0.43944609887908365</v>
      </c>
      <c r="I960" s="18">
        <f t="shared" si="88"/>
        <v>2.3390722438284253</v>
      </c>
      <c r="J960" s="130">
        <f t="shared" si="89"/>
        <v>1.4875653673481841</v>
      </c>
    </row>
    <row r="961" spans="2:10" x14ac:dyDescent="0.25">
      <c r="B961" s="12">
        <v>38677</v>
      </c>
      <c r="C961" s="18">
        <v>11.505413000000001</v>
      </c>
      <c r="D961">
        <v>492.1</v>
      </c>
      <c r="E961" s="126">
        <f t="shared" si="84"/>
        <v>3.3386481293097736E-2</v>
      </c>
      <c r="F961" s="126">
        <f t="shared" si="85"/>
        <v>1.3385502471169763E-2</v>
      </c>
      <c r="G961" s="130">
        <f t="shared" si="86"/>
        <v>0.71592141696438982</v>
      </c>
      <c r="H961" s="130">
        <f t="shared" si="87"/>
        <v>0.46213473074373401</v>
      </c>
      <c r="I961" s="18">
        <f t="shared" si="88"/>
        <v>2.788755189311539</v>
      </c>
      <c r="J961" s="130">
        <f t="shared" si="89"/>
        <v>1.5858973048159792</v>
      </c>
    </row>
    <row r="962" spans="2:10" x14ac:dyDescent="0.25">
      <c r="B962" s="12">
        <v>38670</v>
      </c>
      <c r="C962" s="18">
        <v>11.133698000000001</v>
      </c>
      <c r="D962">
        <v>485.6</v>
      </c>
      <c r="E962" s="126">
        <f t="shared" si="84"/>
        <v>7.7054536772726667E-2</v>
      </c>
      <c r="F962" s="126">
        <f t="shared" si="85"/>
        <v>3.6942131112534637E-2</v>
      </c>
      <c r="G962" s="130">
        <f t="shared" si="86"/>
        <v>0.66374681902962041</v>
      </c>
      <c r="H962" s="130">
        <f t="shared" si="87"/>
        <v>0.46401292498436919</v>
      </c>
      <c r="I962" s="18">
        <f t="shared" si="88"/>
        <v>3.1085758552378873</v>
      </c>
      <c r="J962" s="130">
        <f t="shared" si="89"/>
        <v>1.5846140793921417</v>
      </c>
    </row>
    <row r="963" spans="2:10" x14ac:dyDescent="0.25">
      <c r="B963" s="12">
        <v>38663</v>
      </c>
      <c r="C963" s="18">
        <v>10.337172000000001</v>
      </c>
      <c r="D963">
        <v>468.3</v>
      </c>
      <c r="E963" s="126">
        <f t="shared" ref="E963:E1026" si="90">C963/C964-1</f>
        <v>0.1339807128854027</v>
      </c>
      <c r="F963" s="126">
        <f t="shared" ref="F963:F1026" si="91">D963/D964-1</f>
        <v>2.6298487836949436E-2</v>
      </c>
      <c r="G963" s="130">
        <f t="shared" ref="G963:G1026" si="92">CORREL(F963:F975,E963:E975)</f>
        <v>0.68387353586521837</v>
      </c>
      <c r="H963" s="130">
        <f t="shared" ref="H963:H1026" si="93">CORREL(F963:F1015,E963:E1015)</f>
        <v>0.43338523166578152</v>
      </c>
      <c r="I963" s="18">
        <f t="shared" ref="I963:I1026" si="94">SLOPE(E963:E975,F963:F975)</f>
        <v>3.3435519181038349</v>
      </c>
      <c r="J963" s="130">
        <f t="shared" ref="J963:J1026" si="95">SLOPE(E963:E1015,F963:F1015)</f>
        <v>1.51840842448757</v>
      </c>
    </row>
    <row r="964" spans="2:10" x14ac:dyDescent="0.25">
      <c r="B964" s="12">
        <v>38656</v>
      </c>
      <c r="C964" s="18">
        <v>9.1158269999999995</v>
      </c>
      <c r="D964">
        <v>456.3</v>
      </c>
      <c r="E964" s="126">
        <f t="shared" si="90"/>
        <v>-2.7384407148284162E-2</v>
      </c>
      <c r="F964" s="126">
        <f t="shared" si="91"/>
        <v>-3.5306553911205074E-2</v>
      </c>
      <c r="G964" s="130">
        <f t="shared" si="92"/>
        <v>0.63190239263984993</v>
      </c>
      <c r="H964" s="130">
        <f t="shared" si="93"/>
        <v>0.39659862207042151</v>
      </c>
      <c r="I964" s="18">
        <f t="shared" si="94"/>
        <v>2.9782476965975402</v>
      </c>
      <c r="J964" s="130">
        <f t="shared" si="95"/>
        <v>1.3507798219255818</v>
      </c>
    </row>
    <row r="965" spans="2:10" x14ac:dyDescent="0.25">
      <c r="B965" s="12">
        <v>38649</v>
      </c>
      <c r="C965" s="18">
        <v>9.3724869999999996</v>
      </c>
      <c r="D965">
        <v>473</v>
      </c>
      <c r="E965" s="126">
        <f t="shared" si="90"/>
        <v>3.9254432458181387E-2</v>
      </c>
      <c r="F965" s="126">
        <f t="shared" si="91"/>
        <v>1.2847965738758127E-2</v>
      </c>
      <c r="G965" s="130">
        <f t="shared" si="92"/>
        <v>0.69613862230718559</v>
      </c>
      <c r="H965" s="130">
        <f t="shared" si="93"/>
        <v>0.38968723361433816</v>
      </c>
      <c r="I965" s="18">
        <f t="shared" si="94"/>
        <v>4.3223547270608575</v>
      </c>
      <c r="J965" s="130">
        <f t="shared" si="95"/>
        <v>1.3860034023963719</v>
      </c>
    </row>
    <row r="966" spans="2:10" x14ac:dyDescent="0.25">
      <c r="B966" s="12">
        <v>38642</v>
      </c>
      <c r="C966" s="18">
        <v>9.0184719999999992</v>
      </c>
      <c r="D966">
        <v>467</v>
      </c>
      <c r="E966" s="126">
        <f t="shared" si="90"/>
        <v>-4.2293210726094599E-2</v>
      </c>
      <c r="F966" s="126">
        <f t="shared" si="91"/>
        <v>-4.688832054560943E-3</v>
      </c>
      <c r="G966" s="130">
        <f t="shared" si="92"/>
        <v>0.66129070439234328</v>
      </c>
      <c r="H966" s="130">
        <f t="shared" si="93"/>
        <v>0.37726437033946164</v>
      </c>
      <c r="I966" s="18">
        <f t="shared" si="94"/>
        <v>4.1640200340144879</v>
      </c>
      <c r="J966" s="130">
        <f t="shared" si="95"/>
        <v>1.3366073915639425</v>
      </c>
    </row>
    <row r="967" spans="2:10" x14ac:dyDescent="0.25">
      <c r="B967" s="12">
        <v>38635</v>
      </c>
      <c r="C967" s="18">
        <v>9.4167360000000002</v>
      </c>
      <c r="D967">
        <v>469.2</v>
      </c>
      <c r="E967" s="126">
        <f t="shared" si="90"/>
        <v>-4.8300531610355635E-2</v>
      </c>
      <c r="F967" s="126">
        <f t="shared" si="91"/>
        <v>-1.1586265009479679E-2</v>
      </c>
      <c r="G967" s="130">
        <f t="shared" si="92"/>
        <v>0.63932705774323506</v>
      </c>
      <c r="H967" s="130">
        <f t="shared" si="93"/>
        <v>0.38589876182802768</v>
      </c>
      <c r="I967" s="18">
        <f t="shared" si="94"/>
        <v>4.0930443554448122</v>
      </c>
      <c r="J967" s="130">
        <f t="shared" si="95"/>
        <v>1.3972207703708384</v>
      </c>
    </row>
    <row r="968" spans="2:10" x14ac:dyDescent="0.25">
      <c r="B968" s="12">
        <v>38628</v>
      </c>
      <c r="C968" s="18">
        <v>9.8946529999999999</v>
      </c>
      <c r="D968">
        <v>474.7</v>
      </c>
      <c r="E968" s="126">
        <f t="shared" si="90"/>
        <v>2.1937781791538935E-2</v>
      </c>
      <c r="F968" s="126">
        <f t="shared" si="91"/>
        <v>1.2153518123667384E-2</v>
      </c>
      <c r="G968" s="130">
        <f t="shared" si="92"/>
        <v>0.63009787149148</v>
      </c>
      <c r="H968" s="130">
        <f t="shared" si="93"/>
        <v>0.38168169959231668</v>
      </c>
      <c r="I968" s="18">
        <f t="shared" si="94"/>
        <v>4.2580957455772257</v>
      </c>
      <c r="J968" s="130">
        <f t="shared" si="95"/>
        <v>1.3914466880834471</v>
      </c>
    </row>
    <row r="969" spans="2:10" x14ac:dyDescent="0.25">
      <c r="B969" s="12">
        <v>38621</v>
      </c>
      <c r="C969" s="18">
        <v>9.6822459999999992</v>
      </c>
      <c r="D969">
        <v>469</v>
      </c>
      <c r="E969" s="126">
        <f t="shared" si="90"/>
        <v>9.6192339845862174E-2</v>
      </c>
      <c r="F969" s="126">
        <f t="shared" si="91"/>
        <v>1.1866235167206085E-2</v>
      </c>
      <c r="G969" s="130">
        <f t="shared" si="92"/>
        <v>0.6176913778502312</v>
      </c>
      <c r="H969" s="130">
        <f t="shared" si="93"/>
        <v>0.3877220662560355</v>
      </c>
      <c r="I969" s="18">
        <f t="shared" si="94"/>
        <v>3.7846455685582447</v>
      </c>
      <c r="J969" s="130">
        <f t="shared" si="95"/>
        <v>1.3918921289439847</v>
      </c>
    </row>
    <row r="970" spans="2:10" x14ac:dyDescent="0.25">
      <c r="B970" s="12">
        <v>38614</v>
      </c>
      <c r="C970" s="18">
        <v>8.8326159999999998</v>
      </c>
      <c r="D970">
        <v>463.5</v>
      </c>
      <c r="E970" s="126">
        <f t="shared" si="90"/>
        <v>-6.9651499656868676E-3</v>
      </c>
      <c r="F970" s="126">
        <f t="shared" si="91"/>
        <v>8.705114254624613E-3</v>
      </c>
      <c r="G970" s="130">
        <f t="shared" si="92"/>
        <v>0.45754416992141783</v>
      </c>
      <c r="H970" s="130">
        <f t="shared" si="93"/>
        <v>0.38259760817138527</v>
      </c>
      <c r="I970" s="18">
        <f t="shared" si="94"/>
        <v>2.1236750965105187</v>
      </c>
      <c r="J970" s="130">
        <f t="shared" si="95"/>
        <v>1.3464820235218755</v>
      </c>
    </row>
    <row r="971" spans="2:10" x14ac:dyDescent="0.25">
      <c r="B971" s="12">
        <v>38607</v>
      </c>
      <c r="C971" s="18">
        <v>8.8945679999999996</v>
      </c>
      <c r="D971">
        <v>459.5</v>
      </c>
      <c r="E971" s="126">
        <f t="shared" si="90"/>
        <v>0.19642853780050373</v>
      </c>
      <c r="F971" s="126">
        <f t="shared" si="91"/>
        <v>2.3385300668151476E-2</v>
      </c>
      <c r="G971" s="130">
        <f t="shared" si="92"/>
        <v>0.46973488591059215</v>
      </c>
      <c r="H971" s="130">
        <f t="shared" si="93"/>
        <v>0.38580538096072697</v>
      </c>
      <c r="I971" s="18">
        <f t="shared" si="94"/>
        <v>2.1791151059493443</v>
      </c>
      <c r="J971" s="130">
        <f t="shared" si="95"/>
        <v>1.3599432586791875</v>
      </c>
    </row>
    <row r="972" spans="2:10" x14ac:dyDescent="0.25">
      <c r="B972" s="12">
        <v>38600</v>
      </c>
      <c r="C972" s="18">
        <v>7.434266</v>
      </c>
      <c r="D972">
        <v>449</v>
      </c>
      <c r="E972" s="126">
        <f t="shared" si="90"/>
        <v>6.8702274713358991E-2</v>
      </c>
      <c r="F972" s="126">
        <f t="shared" si="91"/>
        <v>1.0805943268797913E-2</v>
      </c>
      <c r="G972" s="130">
        <f t="shared" si="92"/>
        <v>0.36679061461954726</v>
      </c>
      <c r="H972" s="130">
        <f t="shared" si="93"/>
        <v>0.35087682621895999</v>
      </c>
      <c r="I972" s="18">
        <f t="shared" si="94"/>
        <v>1.1825250954429312</v>
      </c>
      <c r="J972" s="130">
        <f t="shared" si="95"/>
        <v>1.127115162025377</v>
      </c>
    </row>
    <row r="973" spans="2:10" x14ac:dyDescent="0.25">
      <c r="B973" s="12">
        <v>38593</v>
      </c>
      <c r="C973" s="18">
        <v>6.9563490000000003</v>
      </c>
      <c r="D973">
        <v>444.2</v>
      </c>
      <c r="E973" s="126">
        <f t="shared" si="90"/>
        <v>5.2208778847126824E-2</v>
      </c>
      <c r="F973" s="126">
        <f t="shared" si="91"/>
        <v>1.5546410608139105E-2</v>
      </c>
      <c r="G973" s="130">
        <f t="shared" si="92"/>
        <v>0.34575786488802324</v>
      </c>
      <c r="H973" s="130">
        <f t="shared" si="93"/>
        <v>0.35040374960311177</v>
      </c>
      <c r="I973" s="18">
        <f t="shared" si="94"/>
        <v>1.0443693044379347</v>
      </c>
      <c r="J973" s="130">
        <f t="shared" si="95"/>
        <v>1.1148347638424541</v>
      </c>
    </row>
    <row r="974" spans="2:10" x14ac:dyDescent="0.25">
      <c r="B974" s="12">
        <v>38586</v>
      </c>
      <c r="C974" s="18">
        <v>6.6111870000000001</v>
      </c>
      <c r="D974">
        <v>437.4</v>
      </c>
      <c r="E974" s="126">
        <f t="shared" si="90"/>
        <v>-0.12733672708917809</v>
      </c>
      <c r="F974" s="126">
        <f t="shared" si="91"/>
        <v>4.5745654162843152E-4</v>
      </c>
      <c r="G974" s="130">
        <f t="shared" si="92"/>
        <v>0.31038604395454084</v>
      </c>
      <c r="H974" s="130">
        <f t="shared" si="93"/>
        <v>0.34500491472440248</v>
      </c>
      <c r="I974" s="18">
        <f t="shared" si="94"/>
        <v>0.91656184806577301</v>
      </c>
      <c r="J974" s="130">
        <f t="shared" si="95"/>
        <v>1.0710339206220754</v>
      </c>
    </row>
    <row r="975" spans="2:10" x14ac:dyDescent="0.25">
      <c r="B975" s="12">
        <v>38579</v>
      </c>
      <c r="C975" s="18">
        <v>7.5758739999999998</v>
      </c>
      <c r="D975">
        <v>437.2</v>
      </c>
      <c r="E975" s="126">
        <f t="shared" si="90"/>
        <v>-2.61658021430623E-2</v>
      </c>
      <c r="F975" s="126">
        <f t="shared" si="91"/>
        <v>-1.9511101143754206E-2</v>
      </c>
      <c r="G975" s="130">
        <f t="shared" si="92"/>
        <v>0.35334270677500068</v>
      </c>
      <c r="H975" s="130">
        <f t="shared" si="93"/>
        <v>0.39321377321896589</v>
      </c>
      <c r="I975" s="18">
        <f t="shared" si="94"/>
        <v>0.85564986443454105</v>
      </c>
      <c r="J975" s="130">
        <f t="shared" si="95"/>
        <v>1.1424026616126957</v>
      </c>
    </row>
    <row r="976" spans="2:10" x14ac:dyDescent="0.25">
      <c r="B976" s="12">
        <v>38572</v>
      </c>
      <c r="C976" s="18">
        <v>7.7794290000000004</v>
      </c>
      <c r="D976">
        <v>445.9</v>
      </c>
      <c r="E976" s="126">
        <f t="shared" si="90"/>
        <v>4.8926012389022056E-2</v>
      </c>
      <c r="F976" s="126">
        <f t="shared" si="91"/>
        <v>1.9899359560841656E-2</v>
      </c>
      <c r="G976" s="130">
        <f t="shared" si="92"/>
        <v>2.4762376127705005E-2</v>
      </c>
      <c r="H976" s="130">
        <f t="shared" si="93"/>
        <v>0.360918425419751</v>
      </c>
      <c r="I976" s="18">
        <f t="shared" si="94"/>
        <v>8.0687777608939526E-2</v>
      </c>
      <c r="J976" s="130">
        <f t="shared" si="95"/>
        <v>1.1127397853551293</v>
      </c>
    </row>
    <row r="977" spans="2:10" x14ac:dyDescent="0.25">
      <c r="B977" s="12">
        <v>38565</v>
      </c>
      <c r="C977" s="18">
        <v>7.4165660000000004</v>
      </c>
      <c r="D977">
        <v>437.2</v>
      </c>
      <c r="E977" s="126">
        <f t="shared" si="90"/>
        <v>2.1951259841868742E-2</v>
      </c>
      <c r="F977" s="126">
        <f t="shared" si="91"/>
        <v>1.6980693184461604E-2</v>
      </c>
      <c r="G977" s="130">
        <f t="shared" si="92"/>
        <v>5.8943821802249129E-2</v>
      </c>
      <c r="H977" s="130">
        <f t="shared" si="93"/>
        <v>0.34180933736058294</v>
      </c>
      <c r="I977" s="18">
        <f t="shared" si="94"/>
        <v>0.19460241848330015</v>
      </c>
      <c r="J977" s="130">
        <f t="shared" si="95"/>
        <v>1.041685497682352</v>
      </c>
    </row>
    <row r="978" spans="2:10" x14ac:dyDescent="0.25">
      <c r="B978" s="12">
        <v>38558</v>
      </c>
      <c r="C978" s="18">
        <v>7.2572599999999996</v>
      </c>
      <c r="D978">
        <v>429.9</v>
      </c>
      <c r="E978" s="126">
        <f t="shared" si="90"/>
        <v>-2.7283473110250478E-2</v>
      </c>
      <c r="F978" s="126">
        <f t="shared" si="91"/>
        <v>1.2243936896632945E-2</v>
      </c>
      <c r="G978" s="130">
        <f t="shared" si="92"/>
        <v>0.14281519148950939</v>
      </c>
      <c r="H978" s="130">
        <f t="shared" si="93"/>
        <v>0.32960227228936073</v>
      </c>
      <c r="I978" s="18">
        <f t="shared" si="94"/>
        <v>0.46639080261037946</v>
      </c>
      <c r="J978" s="130">
        <f t="shared" si="95"/>
        <v>1.0289409913673002</v>
      </c>
    </row>
    <row r="979" spans="2:10" x14ac:dyDescent="0.25">
      <c r="B979" s="12">
        <v>38551</v>
      </c>
      <c r="C979" s="18">
        <v>7.4608169999999996</v>
      </c>
      <c r="D979">
        <v>424.7</v>
      </c>
      <c r="E979" s="126">
        <f t="shared" si="90"/>
        <v>2.5547212480284909E-2</v>
      </c>
      <c r="F979" s="126">
        <f t="shared" si="91"/>
        <v>9.5079629189445125E-3</v>
      </c>
      <c r="G979" s="130">
        <f t="shared" si="92"/>
        <v>0.15183927236147499</v>
      </c>
      <c r="H979" s="130">
        <f t="shared" si="93"/>
        <v>0.31406034049969528</v>
      </c>
      <c r="I979" s="18">
        <f t="shared" si="94"/>
        <v>0.60918573880526461</v>
      </c>
      <c r="J979" s="130">
        <f t="shared" si="95"/>
        <v>0.93451151032356528</v>
      </c>
    </row>
    <row r="980" spans="2:10" x14ac:dyDescent="0.25">
      <c r="B980" s="12">
        <v>38544</v>
      </c>
      <c r="C980" s="18">
        <v>7.2749620000000004</v>
      </c>
      <c r="D980">
        <v>420.7</v>
      </c>
      <c r="E980" s="126">
        <f t="shared" si="90"/>
        <v>-3.5211195693213293E-2</v>
      </c>
      <c r="F980" s="126">
        <f t="shared" si="91"/>
        <v>-5.2021754551903054E-3</v>
      </c>
      <c r="G980" s="130">
        <f t="shared" si="92"/>
        <v>7.5224963780297846E-2</v>
      </c>
      <c r="H980" s="130">
        <f t="shared" si="93"/>
        <v>0.30928442404950984</v>
      </c>
      <c r="I980" s="18">
        <f t="shared" si="94"/>
        <v>0.28141451913462384</v>
      </c>
      <c r="J980" s="130">
        <f t="shared" si="95"/>
        <v>0.93790963438206221</v>
      </c>
    </row>
    <row r="981" spans="2:10" x14ac:dyDescent="0.25">
      <c r="B981" s="12">
        <v>38537</v>
      </c>
      <c r="C981" s="18">
        <v>7.5404710000000001</v>
      </c>
      <c r="D981">
        <v>422.9</v>
      </c>
      <c r="E981" s="126">
        <f t="shared" si="90"/>
        <v>-1.0452589926065459E-2</v>
      </c>
      <c r="F981" s="126">
        <f t="shared" si="91"/>
        <v>-1.1453950444132888E-2</v>
      </c>
      <c r="G981" s="130">
        <f t="shared" si="92"/>
        <v>8.3509956766600224E-2</v>
      </c>
      <c r="H981" s="130">
        <f t="shared" si="93"/>
        <v>0.31450015087813704</v>
      </c>
      <c r="I981" s="18">
        <f t="shared" si="94"/>
        <v>0.33548048490066429</v>
      </c>
      <c r="J981" s="130">
        <f t="shared" si="95"/>
        <v>0.94181054971298961</v>
      </c>
    </row>
    <row r="982" spans="2:10" x14ac:dyDescent="0.25">
      <c r="B982" s="12">
        <v>38530</v>
      </c>
      <c r="C982" s="18">
        <v>7.6201210000000001</v>
      </c>
      <c r="D982">
        <v>427.8</v>
      </c>
      <c r="E982" s="126">
        <f t="shared" si="90"/>
        <v>2.6221150108990621E-2</v>
      </c>
      <c r="F982" s="126">
        <f t="shared" si="91"/>
        <v>-2.8830874006810392E-2</v>
      </c>
      <c r="G982" s="130">
        <f t="shared" si="92"/>
        <v>5.8506256335611087E-2</v>
      </c>
      <c r="H982" s="130">
        <f t="shared" si="93"/>
        <v>0.31463103041100765</v>
      </c>
      <c r="I982" s="18">
        <f t="shared" si="94"/>
        <v>0.24205132933484491</v>
      </c>
      <c r="J982" s="130">
        <f t="shared" si="95"/>
        <v>0.94225375226647412</v>
      </c>
    </row>
    <row r="983" spans="2:10" x14ac:dyDescent="0.25">
      <c r="B983" s="12">
        <v>38523</v>
      </c>
      <c r="C983" s="18">
        <v>7.4254179999999996</v>
      </c>
      <c r="D983">
        <v>440.5</v>
      </c>
      <c r="E983" s="126">
        <f t="shared" si="90"/>
        <v>2.3171003932613621E-2</v>
      </c>
      <c r="F983" s="126">
        <f t="shared" si="91"/>
        <v>5.0193931097421984E-3</v>
      </c>
      <c r="G983" s="130">
        <f t="shared" si="92"/>
        <v>0.12805202496774545</v>
      </c>
      <c r="H983" s="130">
        <f t="shared" si="93"/>
        <v>0.35189345878632222</v>
      </c>
      <c r="I983" s="18">
        <f t="shared" si="94"/>
        <v>0.64197208783597015</v>
      </c>
      <c r="J983" s="130">
        <f t="shared" si="95"/>
        <v>1.0781271169521605</v>
      </c>
    </row>
    <row r="984" spans="2:10" x14ac:dyDescent="0.25">
      <c r="B984" s="12">
        <v>38516</v>
      </c>
      <c r="C984" s="18">
        <v>7.2572599999999996</v>
      </c>
      <c r="D984">
        <v>438.3</v>
      </c>
      <c r="E984" s="126">
        <f t="shared" si="90"/>
        <v>4.3257030376135486E-2</v>
      </c>
      <c r="F984" s="126">
        <f t="shared" si="91"/>
        <v>2.55030416471691E-2</v>
      </c>
      <c r="G984" s="130">
        <f t="shared" si="92"/>
        <v>0.39035167774789165</v>
      </c>
      <c r="H984" s="130">
        <f t="shared" si="93"/>
        <v>0.35297838576992818</v>
      </c>
      <c r="I984" s="18">
        <f t="shared" si="94"/>
        <v>1.7687336187327707</v>
      </c>
      <c r="J984" s="130">
        <f t="shared" si="95"/>
        <v>1.0665067155640033</v>
      </c>
    </row>
    <row r="985" spans="2:10" x14ac:dyDescent="0.25">
      <c r="B985" s="12">
        <v>38509</v>
      </c>
      <c r="C985" s="18">
        <v>6.9563490000000003</v>
      </c>
      <c r="D985">
        <v>427.4</v>
      </c>
      <c r="E985" s="126">
        <f t="shared" si="90"/>
        <v>2.5509288623766224E-3</v>
      </c>
      <c r="F985" s="126">
        <f t="shared" si="91"/>
        <v>8.7325938163795858E-3</v>
      </c>
      <c r="G985" s="130">
        <f t="shared" si="92"/>
        <v>0.30631650760796303</v>
      </c>
      <c r="H985" s="130">
        <f t="shared" si="93"/>
        <v>0.35367566748292878</v>
      </c>
      <c r="I985" s="18">
        <f t="shared" si="94"/>
        <v>1.5054335807651889</v>
      </c>
      <c r="J985" s="130">
        <f t="shared" si="95"/>
        <v>1.0920436390887616</v>
      </c>
    </row>
    <row r="986" spans="2:10" x14ac:dyDescent="0.25">
      <c r="B986" s="12">
        <v>38502</v>
      </c>
      <c r="C986" s="18">
        <v>6.9386489999999998</v>
      </c>
      <c r="D986">
        <v>423.7</v>
      </c>
      <c r="E986" s="126">
        <f t="shared" si="90"/>
        <v>2.216421628492049E-2</v>
      </c>
      <c r="F986" s="126">
        <f t="shared" si="91"/>
        <v>9.2901381610290823E-3</v>
      </c>
      <c r="G986" s="130">
        <f t="shared" si="92"/>
        <v>0.40045150421604081</v>
      </c>
      <c r="H986" s="130">
        <f t="shared" si="93"/>
        <v>0.35908376931519009</v>
      </c>
      <c r="I986" s="18">
        <f t="shared" si="94"/>
        <v>1.7987008505204025</v>
      </c>
      <c r="J986" s="130">
        <f t="shared" si="95"/>
        <v>1.1200920233670513</v>
      </c>
    </row>
    <row r="987" spans="2:10" x14ac:dyDescent="0.25">
      <c r="B987" s="12">
        <v>38495</v>
      </c>
      <c r="C987" s="18">
        <v>6.7881939999999998</v>
      </c>
      <c r="D987">
        <v>419.8</v>
      </c>
      <c r="E987" s="126">
        <f t="shared" si="90"/>
        <v>0.1067821895986969</v>
      </c>
      <c r="F987" s="126">
        <f t="shared" si="91"/>
        <v>5.7498802108291169E-3</v>
      </c>
      <c r="G987" s="130">
        <f t="shared" si="92"/>
        <v>0.38544519335441635</v>
      </c>
      <c r="H987" s="130">
        <f t="shared" si="93"/>
        <v>0.37445270933121494</v>
      </c>
      <c r="I987" s="18">
        <f t="shared" si="94"/>
        <v>1.774414335614821</v>
      </c>
      <c r="J987" s="130">
        <f t="shared" si="95"/>
        <v>1.167951368022951</v>
      </c>
    </row>
    <row r="988" spans="2:10" x14ac:dyDescent="0.25">
      <c r="B988" s="12">
        <v>38488</v>
      </c>
      <c r="C988" s="18">
        <v>6.1332700000000004</v>
      </c>
      <c r="D988">
        <v>417.4</v>
      </c>
      <c r="E988" s="126">
        <f t="shared" si="90"/>
        <v>0.13235300090798408</v>
      </c>
      <c r="F988" s="126">
        <f t="shared" si="91"/>
        <v>-6.6634935744883661E-3</v>
      </c>
      <c r="G988" s="130">
        <f t="shared" si="92"/>
        <v>0.39694112177943702</v>
      </c>
      <c r="H988" s="130">
        <f t="shared" si="93"/>
        <v>0.3951290990936121</v>
      </c>
      <c r="I988" s="18">
        <f t="shared" si="94"/>
        <v>1.5811557001268088</v>
      </c>
      <c r="J988" s="130">
        <f t="shared" si="95"/>
        <v>1.1936330133272168</v>
      </c>
    </row>
    <row r="989" spans="2:10" x14ac:dyDescent="0.25">
      <c r="B989" s="12">
        <v>38481</v>
      </c>
      <c r="C989" s="18">
        <v>5.4163940000000004</v>
      </c>
      <c r="D989">
        <v>420.2</v>
      </c>
      <c r="E989" s="126">
        <f t="shared" si="90"/>
        <v>-1.1308522681845901E-2</v>
      </c>
      <c r="F989" s="126">
        <f t="shared" si="91"/>
        <v>-1.3846514902605134E-2</v>
      </c>
      <c r="G989" s="130">
        <f t="shared" si="92"/>
        <v>0.56221814244173984</v>
      </c>
      <c r="H989" s="130">
        <f t="shared" si="93"/>
        <v>0.43838046055525237</v>
      </c>
      <c r="I989" s="18">
        <f t="shared" si="94"/>
        <v>1.6889111258577119</v>
      </c>
      <c r="J989" s="130">
        <f t="shared" si="95"/>
        <v>1.2508456411361895</v>
      </c>
    </row>
    <row r="990" spans="2:10" x14ac:dyDescent="0.25">
      <c r="B990" s="12">
        <v>38474</v>
      </c>
      <c r="C990" s="18">
        <v>5.4783460000000002</v>
      </c>
      <c r="D990">
        <v>426.1</v>
      </c>
      <c r="E990" s="126">
        <f t="shared" si="90"/>
        <v>-1.2759253716200347E-2</v>
      </c>
      <c r="F990" s="126">
        <f t="shared" si="91"/>
        <v>-2.0459770114942488E-2</v>
      </c>
      <c r="G990" s="130">
        <f t="shared" si="92"/>
        <v>0.62304186892038083</v>
      </c>
      <c r="H990" s="130">
        <f t="shared" si="93"/>
        <v>0.45404352228449774</v>
      </c>
      <c r="I990" s="18">
        <f t="shared" si="94"/>
        <v>2.0089106946805071</v>
      </c>
      <c r="J990" s="130">
        <f t="shared" si="95"/>
        <v>1.2982169670538031</v>
      </c>
    </row>
    <row r="991" spans="2:10" x14ac:dyDescent="0.25">
      <c r="B991" s="12">
        <v>38467</v>
      </c>
      <c r="C991" s="18">
        <v>5.5491489999999999</v>
      </c>
      <c r="D991">
        <v>435</v>
      </c>
      <c r="E991" s="126">
        <f t="shared" si="90"/>
        <v>-0.10043038443774999</v>
      </c>
      <c r="F991" s="126">
        <f t="shared" si="91"/>
        <v>1.611789085885329E-3</v>
      </c>
      <c r="G991" s="130">
        <f t="shared" si="92"/>
        <v>0.5776976491097594</v>
      </c>
      <c r="H991" s="130">
        <f t="shared" si="93"/>
        <v>0.47418177532789141</v>
      </c>
      <c r="I991" s="18">
        <f t="shared" si="94"/>
        <v>1.7783659169892236</v>
      </c>
      <c r="J991" s="130">
        <f t="shared" si="95"/>
        <v>1.375802551256726</v>
      </c>
    </row>
    <row r="992" spans="2:10" x14ac:dyDescent="0.25">
      <c r="B992" s="12">
        <v>38460</v>
      </c>
      <c r="C992" s="18">
        <v>6.1686709999999998</v>
      </c>
      <c r="D992">
        <v>434.3</v>
      </c>
      <c r="E992" s="126">
        <f t="shared" si="90"/>
        <v>-1.1347591159126647E-2</v>
      </c>
      <c r="F992" s="126">
        <f t="shared" si="91"/>
        <v>2.2122852435867424E-2</v>
      </c>
      <c r="G992" s="130">
        <f t="shared" si="92"/>
        <v>0.61045577860482014</v>
      </c>
      <c r="H992" s="130">
        <f t="shared" si="93"/>
        <v>0.49656977685370179</v>
      </c>
      <c r="I992" s="18">
        <f t="shared" si="94"/>
        <v>1.8354249197193429</v>
      </c>
      <c r="J992" s="130">
        <f t="shared" si="95"/>
        <v>1.415961778178439</v>
      </c>
    </row>
    <row r="993" spans="2:10" x14ac:dyDescent="0.25">
      <c r="B993" s="12">
        <v>38453</v>
      </c>
      <c r="C993" s="18">
        <v>6.2394740000000004</v>
      </c>
      <c r="D993">
        <v>424.9</v>
      </c>
      <c r="E993" s="126">
        <f t="shared" si="90"/>
        <v>-8.0834460535453068E-2</v>
      </c>
      <c r="F993" s="126">
        <f t="shared" si="91"/>
        <v>-4.6849379245724743E-3</v>
      </c>
      <c r="G993" s="130">
        <f t="shared" si="92"/>
        <v>0.63819318957114857</v>
      </c>
      <c r="H993" s="130">
        <f t="shared" si="93"/>
        <v>0.51859487641784663</v>
      </c>
      <c r="I993" s="18">
        <f t="shared" si="94"/>
        <v>2.0152607584790529</v>
      </c>
      <c r="J993" s="130">
        <f t="shared" si="95"/>
        <v>1.4336844158440629</v>
      </c>
    </row>
    <row r="994" spans="2:10" x14ac:dyDescent="0.25">
      <c r="B994" s="12">
        <v>38446</v>
      </c>
      <c r="C994" s="18">
        <v>6.7881939999999998</v>
      </c>
      <c r="D994">
        <v>426.9</v>
      </c>
      <c r="E994" s="126">
        <f t="shared" si="90"/>
        <v>-2.5412909894906188E-2</v>
      </c>
      <c r="F994" s="126">
        <f t="shared" si="91"/>
        <v>2.3479690068091141E-3</v>
      </c>
      <c r="G994" s="130">
        <f t="shared" si="92"/>
        <v>0.61100572683291976</v>
      </c>
      <c r="H994" s="130">
        <f t="shared" si="93"/>
        <v>0.51994854834739102</v>
      </c>
      <c r="I994" s="18">
        <f t="shared" si="94"/>
        <v>1.8370889501395653</v>
      </c>
      <c r="J994" s="130">
        <f t="shared" si="95"/>
        <v>1.428340784698962</v>
      </c>
    </row>
    <row r="995" spans="2:10" x14ac:dyDescent="0.25">
      <c r="B995" s="12">
        <v>38439</v>
      </c>
      <c r="C995" s="18">
        <v>6.9652000000000003</v>
      </c>
      <c r="D995">
        <v>425.9</v>
      </c>
      <c r="E995" s="126">
        <f t="shared" si="90"/>
        <v>2.5478233246238879E-3</v>
      </c>
      <c r="F995" s="126">
        <f t="shared" si="91"/>
        <v>2.8255238992229703E-3</v>
      </c>
      <c r="G995" s="130">
        <f t="shared" si="92"/>
        <v>0.41979092580899102</v>
      </c>
      <c r="H995" s="130">
        <f t="shared" si="93"/>
        <v>0.52066449125327696</v>
      </c>
      <c r="I995" s="18">
        <f t="shared" si="94"/>
        <v>1.052214157691707</v>
      </c>
      <c r="J995" s="130">
        <f t="shared" si="95"/>
        <v>1.4313617134455401</v>
      </c>
    </row>
    <row r="996" spans="2:10" x14ac:dyDescent="0.25">
      <c r="B996" s="12">
        <v>38432</v>
      </c>
      <c r="C996" s="18">
        <v>6.9474989999999996</v>
      </c>
      <c r="D996">
        <v>424.7</v>
      </c>
      <c r="E996" s="126">
        <f t="shared" si="90"/>
        <v>-0.12486047836600633</v>
      </c>
      <c r="F996" s="126">
        <f t="shared" si="91"/>
        <v>-3.3234691554746232E-2</v>
      </c>
      <c r="G996" s="130">
        <f t="shared" si="92"/>
        <v>0.39885318422112004</v>
      </c>
      <c r="H996" s="130">
        <f t="shared" si="93"/>
        <v>0.52053986324494961</v>
      </c>
      <c r="I996" s="18">
        <f t="shared" si="94"/>
        <v>1.0024475253608129</v>
      </c>
      <c r="J996" s="130">
        <f t="shared" si="95"/>
        <v>1.4142774385038472</v>
      </c>
    </row>
    <row r="997" spans="2:10" x14ac:dyDescent="0.25">
      <c r="B997" s="12">
        <v>38425</v>
      </c>
      <c r="C997" s="18">
        <v>7.938733</v>
      </c>
      <c r="D997">
        <v>439.3</v>
      </c>
      <c r="E997" s="126">
        <f t="shared" si="90"/>
        <v>1.8160913053905769E-2</v>
      </c>
      <c r="F997" s="126">
        <f t="shared" si="91"/>
        <v>-1.5463917525773141E-2</v>
      </c>
      <c r="G997" s="130">
        <f t="shared" si="92"/>
        <v>0.18652320968125458</v>
      </c>
      <c r="H997" s="130">
        <f t="shared" si="93"/>
        <v>0.49393169880871435</v>
      </c>
      <c r="I997" s="18">
        <f t="shared" si="94"/>
        <v>0.40614402814249984</v>
      </c>
      <c r="J997" s="130">
        <f t="shared" si="95"/>
        <v>1.2748729412281283</v>
      </c>
    </row>
    <row r="998" spans="2:10" x14ac:dyDescent="0.25">
      <c r="B998" s="12">
        <v>38418</v>
      </c>
      <c r="C998" s="18">
        <v>7.7971300000000001</v>
      </c>
      <c r="D998">
        <v>446.2</v>
      </c>
      <c r="E998" s="126">
        <f t="shared" si="90"/>
        <v>7.0474106271305903E-2</v>
      </c>
      <c r="F998" s="126">
        <f t="shared" si="91"/>
        <v>2.7637033625057539E-2</v>
      </c>
      <c r="G998" s="130">
        <f t="shared" si="92"/>
        <v>0.22399813463921825</v>
      </c>
      <c r="H998" s="130">
        <f t="shared" si="93"/>
        <v>0.51594802451833599</v>
      </c>
      <c r="I998" s="18">
        <f t="shared" si="94"/>
        <v>0.48232981594461921</v>
      </c>
      <c r="J998" s="130">
        <f t="shared" si="95"/>
        <v>1.3459769731914009</v>
      </c>
    </row>
    <row r="999" spans="2:10" x14ac:dyDescent="0.25">
      <c r="B999" s="12">
        <v>38411</v>
      </c>
      <c r="C999" s="18">
        <v>7.2838099999999999</v>
      </c>
      <c r="D999">
        <v>434.2</v>
      </c>
      <c r="E999" s="126">
        <f t="shared" si="90"/>
        <v>-3.9673311648510179E-2</v>
      </c>
      <c r="F999" s="126">
        <f t="shared" si="91"/>
        <v>-1.6095654173372553E-3</v>
      </c>
      <c r="G999" s="130">
        <f t="shared" si="92"/>
        <v>0.33070714917218452</v>
      </c>
      <c r="H999" s="130">
        <f t="shared" si="93"/>
        <v>0.50105972900555995</v>
      </c>
      <c r="I999" s="18">
        <f t="shared" si="94"/>
        <v>0.61896118866836303</v>
      </c>
      <c r="J999" s="130">
        <f t="shared" si="95"/>
        <v>1.3210655143142327</v>
      </c>
    </row>
    <row r="1000" spans="2:10" x14ac:dyDescent="0.25">
      <c r="B1000" s="12">
        <v>38404</v>
      </c>
      <c r="C1000" s="18">
        <v>7.584721</v>
      </c>
      <c r="D1000">
        <v>434.9</v>
      </c>
      <c r="E1000" s="126">
        <f t="shared" si="90"/>
        <v>3.2530044870764385E-2</v>
      </c>
      <c r="F1000" s="126">
        <f t="shared" si="91"/>
        <v>1.8262701943338788E-2</v>
      </c>
      <c r="G1000" s="130">
        <f t="shared" si="92"/>
        <v>0.3070510897329693</v>
      </c>
      <c r="H1000" s="130">
        <f t="shared" si="93"/>
        <v>0.50160389201391209</v>
      </c>
      <c r="I1000" s="18">
        <f t="shared" si="94"/>
        <v>0.55590351070956123</v>
      </c>
      <c r="J1000" s="130">
        <f t="shared" si="95"/>
        <v>1.3203162001300033</v>
      </c>
    </row>
    <row r="1001" spans="2:10" x14ac:dyDescent="0.25">
      <c r="B1001" s="12">
        <v>38397</v>
      </c>
      <c r="C1001" s="18">
        <v>7.3457629999999998</v>
      </c>
      <c r="D1001">
        <v>427.1</v>
      </c>
      <c r="E1001" s="126">
        <f t="shared" si="90"/>
        <v>-2.3529367976073745E-2</v>
      </c>
      <c r="F1001" s="126">
        <f t="shared" si="91"/>
        <v>1.5695600475624349E-2</v>
      </c>
      <c r="G1001" s="130">
        <f t="shared" si="92"/>
        <v>0.18370823562889976</v>
      </c>
      <c r="H1001" s="130">
        <f t="shared" si="93"/>
        <v>0.50895719668952377</v>
      </c>
      <c r="I1001" s="18">
        <f t="shared" si="94"/>
        <v>0.34116175361067402</v>
      </c>
      <c r="J1001" s="130">
        <f t="shared" si="95"/>
        <v>1.3203795846692548</v>
      </c>
    </row>
    <row r="1002" spans="2:10" x14ac:dyDescent="0.25">
      <c r="B1002" s="12">
        <v>38390</v>
      </c>
      <c r="C1002" s="18">
        <v>7.5227690000000003</v>
      </c>
      <c r="D1002">
        <v>420.5</v>
      </c>
      <c r="E1002" s="126">
        <f t="shared" si="90"/>
        <v>5.0679855294189613E-2</v>
      </c>
      <c r="F1002" s="126">
        <f t="shared" si="91"/>
        <v>1.5700483091787509E-2</v>
      </c>
      <c r="G1002" s="130">
        <f t="shared" si="92"/>
        <v>0.28290323223102826</v>
      </c>
      <c r="H1002" s="130">
        <f t="shared" si="93"/>
        <v>0.51763773725771511</v>
      </c>
      <c r="I1002" s="18">
        <f t="shared" si="94"/>
        <v>0.55992013675011432</v>
      </c>
      <c r="J1002" s="130">
        <f t="shared" si="95"/>
        <v>1.3439523675297438</v>
      </c>
    </row>
    <row r="1003" spans="2:10" x14ac:dyDescent="0.25">
      <c r="B1003" s="12">
        <v>38383</v>
      </c>
      <c r="C1003" s="18">
        <v>7.1599060000000003</v>
      </c>
      <c r="D1003">
        <v>414</v>
      </c>
      <c r="E1003" s="126">
        <f t="shared" si="90"/>
        <v>-7.3619771390798228E-3</v>
      </c>
      <c r="F1003" s="126">
        <f t="shared" si="91"/>
        <v>-2.771254109910759E-2</v>
      </c>
      <c r="G1003" s="130">
        <f t="shared" si="92"/>
        <v>0.17056659097379737</v>
      </c>
      <c r="H1003" s="130">
        <f t="shared" si="93"/>
        <v>0.50239467162842832</v>
      </c>
      <c r="I1003" s="18">
        <f t="shared" si="94"/>
        <v>0.30671935013661999</v>
      </c>
      <c r="J1003" s="130">
        <f t="shared" si="95"/>
        <v>1.3256143428179454</v>
      </c>
    </row>
    <row r="1004" spans="2:10" x14ac:dyDescent="0.25">
      <c r="B1004" s="12">
        <v>38376</v>
      </c>
      <c r="C1004" s="18">
        <v>7.2130080000000003</v>
      </c>
      <c r="D1004">
        <v>425.8</v>
      </c>
      <c r="E1004" s="126">
        <f t="shared" si="90"/>
        <v>-8.9385552441764493E-2</v>
      </c>
      <c r="F1004" s="126">
        <f t="shared" si="91"/>
        <v>-2.1092102179516292E-3</v>
      </c>
      <c r="G1004" s="130">
        <f t="shared" si="92"/>
        <v>0.23562354142709982</v>
      </c>
      <c r="H1004" s="130">
        <f t="shared" si="93"/>
        <v>0.52008433916862917</v>
      </c>
      <c r="I1004" s="18">
        <f t="shared" si="94"/>
        <v>0.43774603767972542</v>
      </c>
      <c r="J1004" s="130">
        <f t="shared" si="95"/>
        <v>1.4033004548048995</v>
      </c>
    </row>
    <row r="1005" spans="2:10" x14ac:dyDescent="0.25">
      <c r="B1005" s="12">
        <v>38369</v>
      </c>
      <c r="C1005" s="18">
        <v>7.9210339999999997</v>
      </c>
      <c r="D1005">
        <v>426.7</v>
      </c>
      <c r="E1005" s="126">
        <f t="shared" si="90"/>
        <v>-2.2294489561496267E-3</v>
      </c>
      <c r="F1005" s="126">
        <f t="shared" si="91"/>
        <v>9.4629761059852324E-3</v>
      </c>
      <c r="G1005" s="130">
        <f t="shared" si="92"/>
        <v>0.23587838510015668</v>
      </c>
      <c r="H1005" s="130">
        <f t="shared" si="93"/>
        <v>0.52534128510126077</v>
      </c>
      <c r="I1005" s="18">
        <f t="shared" si="94"/>
        <v>0.38837538580489028</v>
      </c>
      <c r="J1005" s="130">
        <f t="shared" si="95"/>
        <v>1.3952537206831039</v>
      </c>
    </row>
    <row r="1006" spans="2:10" x14ac:dyDescent="0.25">
      <c r="B1006" s="12">
        <v>38362</v>
      </c>
      <c r="C1006" s="18">
        <v>7.938733</v>
      </c>
      <c r="D1006">
        <v>422.7</v>
      </c>
      <c r="E1006" s="126">
        <f t="shared" si="90"/>
        <v>-4.6759009715123923E-2</v>
      </c>
      <c r="F1006" s="126">
        <f t="shared" si="91"/>
        <v>9.0713774170447792E-3</v>
      </c>
      <c r="G1006" s="130">
        <f t="shared" si="92"/>
        <v>0.21640735975990877</v>
      </c>
      <c r="H1006" s="130">
        <f t="shared" si="93"/>
        <v>0.54851814097389384</v>
      </c>
      <c r="I1006" s="18">
        <f t="shared" si="94"/>
        <v>0.34771358116116474</v>
      </c>
      <c r="J1006" s="130">
        <f t="shared" si="95"/>
        <v>1.4142720522784735</v>
      </c>
    </row>
    <row r="1007" spans="2:10" x14ac:dyDescent="0.25">
      <c r="B1007" s="12">
        <v>38355</v>
      </c>
      <c r="C1007" s="18">
        <v>8.3281489999999998</v>
      </c>
      <c r="D1007">
        <v>418.9</v>
      </c>
      <c r="E1007" s="126">
        <f t="shared" si="90"/>
        <v>1.510254936347577E-2</v>
      </c>
      <c r="F1007" s="126">
        <f t="shared" si="91"/>
        <v>-4.2514285714285727E-2</v>
      </c>
      <c r="G1007" s="130">
        <f t="shared" si="92"/>
        <v>0.27389240373547752</v>
      </c>
      <c r="H1007" s="130">
        <f t="shared" si="93"/>
        <v>0.5671688996508486</v>
      </c>
      <c r="I1007" s="18">
        <f t="shared" si="94"/>
        <v>0.5241304866529618</v>
      </c>
      <c r="J1007" s="130">
        <f t="shared" si="95"/>
        <v>1.4522168957648056</v>
      </c>
    </row>
    <row r="1008" spans="2:10" x14ac:dyDescent="0.25">
      <c r="B1008" s="12">
        <v>38348</v>
      </c>
      <c r="C1008" s="18">
        <v>8.2042439999999992</v>
      </c>
      <c r="D1008">
        <v>437.5</v>
      </c>
      <c r="E1008" s="126">
        <f t="shared" si="90"/>
        <v>1.3114903497007058E-2</v>
      </c>
      <c r="F1008" s="126">
        <f t="shared" si="91"/>
        <v>-9.9570038470241373E-3</v>
      </c>
      <c r="G1008" s="130">
        <f t="shared" si="92"/>
        <v>0.54734055237711721</v>
      </c>
      <c r="H1008" s="130">
        <f t="shared" si="93"/>
        <v>0.61093819808855698</v>
      </c>
      <c r="I1008" s="18">
        <f t="shared" si="94"/>
        <v>1.3936005545469152</v>
      </c>
      <c r="J1008" s="130">
        <f t="shared" si="95"/>
        <v>1.6286688434868843</v>
      </c>
    </row>
    <row r="1009" spans="2:10" x14ac:dyDescent="0.25">
      <c r="B1009" s="12">
        <v>38341</v>
      </c>
      <c r="C1009" s="18">
        <v>8.098039</v>
      </c>
      <c r="D1009">
        <v>441.9</v>
      </c>
      <c r="E1009" s="126">
        <f t="shared" si="90"/>
        <v>-2.4520459795812855E-2</v>
      </c>
      <c r="F1009" s="126">
        <f t="shared" si="91"/>
        <v>6.7934782608691791E-4</v>
      </c>
      <c r="G1009" s="130">
        <f t="shared" si="92"/>
        <v>0.68906429411384629</v>
      </c>
      <c r="H1009" s="130">
        <f t="shared" si="93"/>
        <v>0.61623308260201015</v>
      </c>
      <c r="I1009" s="18">
        <f t="shared" si="94"/>
        <v>1.7708283396272739</v>
      </c>
      <c r="J1009" s="130">
        <f t="shared" si="95"/>
        <v>1.6641080612049648</v>
      </c>
    </row>
    <row r="1010" spans="2:10" x14ac:dyDescent="0.25">
      <c r="B1010" s="12">
        <v>38334</v>
      </c>
      <c r="C1010" s="18">
        <v>8.3015980000000003</v>
      </c>
      <c r="D1010">
        <v>441.6</v>
      </c>
      <c r="E1010" s="126">
        <f t="shared" si="90"/>
        <v>-3.1881033828764505E-3</v>
      </c>
      <c r="F1010" s="126">
        <f t="shared" si="91"/>
        <v>1.7746024429592167E-2</v>
      </c>
      <c r="G1010" s="130">
        <f t="shared" si="92"/>
        <v>0.65867074561409877</v>
      </c>
      <c r="H1010" s="130">
        <f t="shared" si="93"/>
        <v>0.61648231295670164</v>
      </c>
      <c r="I1010" s="18">
        <f t="shared" si="94"/>
        <v>1.77301778732051</v>
      </c>
      <c r="J1010" s="130">
        <f t="shared" si="95"/>
        <v>1.6647766276485039</v>
      </c>
    </row>
    <row r="1011" spans="2:10" x14ac:dyDescent="0.25">
      <c r="B1011" s="12">
        <v>38327</v>
      </c>
      <c r="C1011" s="18">
        <v>8.3281489999999998</v>
      </c>
      <c r="D1011">
        <v>433.9</v>
      </c>
      <c r="E1011" s="126">
        <f t="shared" si="90"/>
        <v>-9.0821269117875469E-2</v>
      </c>
      <c r="F1011" s="126">
        <f t="shared" si="91"/>
        <v>-4.8464912280701822E-2</v>
      </c>
      <c r="G1011" s="130">
        <f t="shared" si="92"/>
        <v>0.64556910701252301</v>
      </c>
      <c r="H1011" s="130">
        <f t="shared" si="93"/>
        <v>0.6196384603634093</v>
      </c>
      <c r="I1011" s="18">
        <f t="shared" si="94"/>
        <v>1.8141397366161576</v>
      </c>
      <c r="J1011" s="130">
        <f t="shared" si="95"/>
        <v>1.6840554199992674</v>
      </c>
    </row>
    <row r="1012" spans="2:10" x14ac:dyDescent="0.25">
      <c r="B1012" s="12">
        <v>38320</v>
      </c>
      <c r="C1012" s="18">
        <v>9.1600789999999996</v>
      </c>
      <c r="D1012">
        <v>456</v>
      </c>
      <c r="E1012" s="126">
        <f t="shared" si="90"/>
        <v>-2.9990610263013306E-2</v>
      </c>
      <c r="F1012" s="126">
        <f t="shared" si="91"/>
        <v>1.4912085466280756E-2</v>
      </c>
      <c r="G1012" s="130">
        <f t="shared" si="92"/>
        <v>0.5295440255504763</v>
      </c>
      <c r="H1012" s="130">
        <f t="shared" si="93"/>
        <v>0.5869249178301098</v>
      </c>
      <c r="I1012" s="18">
        <f t="shared" si="94"/>
        <v>2.9663752271780632</v>
      </c>
      <c r="J1012" s="130">
        <f t="shared" si="95"/>
        <v>1.6401584407089338</v>
      </c>
    </row>
    <row r="1013" spans="2:10" x14ac:dyDescent="0.25">
      <c r="B1013" s="12">
        <v>38313</v>
      </c>
      <c r="C1013" s="18">
        <v>9.443289</v>
      </c>
      <c r="D1013">
        <v>449.3</v>
      </c>
      <c r="E1013" s="126">
        <f t="shared" si="90"/>
        <v>-7.0557241114856173E-2</v>
      </c>
      <c r="F1013" s="126">
        <f t="shared" si="91"/>
        <v>5.5953446732319723E-3</v>
      </c>
      <c r="G1013" s="130">
        <f t="shared" si="92"/>
        <v>0.60588918000746517</v>
      </c>
      <c r="H1013" s="130">
        <f t="shared" si="93"/>
        <v>0.59122868735168144</v>
      </c>
      <c r="I1013" s="18">
        <f t="shared" si="94"/>
        <v>3.1468392399998351</v>
      </c>
      <c r="J1013" s="130">
        <f t="shared" si="95"/>
        <v>1.6662351817839653</v>
      </c>
    </row>
    <row r="1014" spans="2:10" x14ac:dyDescent="0.25">
      <c r="B1014" s="12">
        <v>38306</v>
      </c>
      <c r="C1014" s="18">
        <v>10.160162</v>
      </c>
      <c r="D1014">
        <v>446.8</v>
      </c>
      <c r="E1014" s="126">
        <f t="shared" si="90"/>
        <v>3.8913967740395128E-2</v>
      </c>
      <c r="F1014" s="126">
        <f t="shared" si="91"/>
        <v>2.0324274948618548E-2</v>
      </c>
      <c r="G1014" s="130">
        <f t="shared" si="92"/>
        <v>0.55912960854014415</v>
      </c>
      <c r="H1014" s="130">
        <f t="shared" si="93"/>
        <v>0.60351304484371493</v>
      </c>
      <c r="I1014" s="18">
        <f t="shared" si="94"/>
        <v>2.0514353866957218</v>
      </c>
      <c r="J1014" s="130">
        <f t="shared" si="95"/>
        <v>1.6752839645752666</v>
      </c>
    </row>
    <row r="1015" spans="2:10" x14ac:dyDescent="0.25">
      <c r="B1015" s="12">
        <v>38299</v>
      </c>
      <c r="C1015" s="18">
        <v>9.7795989999999993</v>
      </c>
      <c r="D1015">
        <v>437.9</v>
      </c>
      <c r="E1015" s="126">
        <f t="shared" si="90"/>
        <v>-4.4117636997096588E-2</v>
      </c>
      <c r="F1015" s="126">
        <f t="shared" si="91"/>
        <v>9.916974169741577E-3</v>
      </c>
      <c r="G1015" s="130">
        <f t="shared" si="92"/>
        <v>0.62466115414440315</v>
      </c>
      <c r="H1015" s="130">
        <f t="shared" si="93"/>
        <v>0.62068436928620063</v>
      </c>
      <c r="I1015" s="18">
        <f t="shared" si="94"/>
        <v>2.1250905864150211</v>
      </c>
      <c r="J1015" s="130">
        <f t="shared" si="95"/>
        <v>1.719444270607716</v>
      </c>
    </row>
    <row r="1016" spans="2:10" x14ac:dyDescent="0.25">
      <c r="B1016" s="12">
        <v>38292</v>
      </c>
      <c r="C1016" s="18">
        <v>10.230964999999999</v>
      </c>
      <c r="D1016">
        <v>433.6</v>
      </c>
      <c r="E1016" s="126">
        <f t="shared" si="90"/>
        <v>-2.0339304071786857E-2</v>
      </c>
      <c r="F1016" s="126">
        <f t="shared" si="91"/>
        <v>1.1901983663944016E-2</v>
      </c>
      <c r="G1016" s="130">
        <f t="shared" si="92"/>
        <v>0.45333958695931831</v>
      </c>
      <c r="H1016" s="130">
        <f t="shared" si="93"/>
        <v>0.62824778660632563</v>
      </c>
      <c r="I1016" s="18">
        <f t="shared" si="94"/>
        <v>1.7612866438541175</v>
      </c>
      <c r="J1016" s="130">
        <f t="shared" si="95"/>
        <v>1.7529766595803524</v>
      </c>
    </row>
    <row r="1017" spans="2:10" x14ac:dyDescent="0.25">
      <c r="B1017" s="12">
        <v>38285</v>
      </c>
      <c r="C1017" s="18">
        <v>10.443376000000001</v>
      </c>
      <c r="D1017">
        <v>428.5</v>
      </c>
      <c r="E1017" s="126">
        <f t="shared" si="90"/>
        <v>-3.6734486061976934E-2</v>
      </c>
      <c r="F1017" s="126">
        <f t="shared" si="91"/>
        <v>9.1851154027320359E-3</v>
      </c>
      <c r="G1017" s="130">
        <f t="shared" si="92"/>
        <v>0.42815715798669818</v>
      </c>
      <c r="H1017" s="130">
        <f t="shared" si="93"/>
        <v>0.63135634320332457</v>
      </c>
      <c r="I1017" s="18">
        <f t="shared" si="94"/>
        <v>1.5951780326713989</v>
      </c>
      <c r="J1017" s="130">
        <f t="shared" si="95"/>
        <v>1.7562876727556935</v>
      </c>
    </row>
    <row r="1018" spans="2:10" x14ac:dyDescent="0.25">
      <c r="B1018" s="12">
        <v>38278</v>
      </c>
      <c r="C1018" s="18">
        <v>10.841638</v>
      </c>
      <c r="D1018">
        <v>424.6</v>
      </c>
      <c r="E1018" s="126">
        <f t="shared" si="90"/>
        <v>-2.4681544563070257E-2</v>
      </c>
      <c r="F1018" s="126">
        <f t="shared" si="91"/>
        <v>1.4091234774301409E-2</v>
      </c>
      <c r="G1018" s="130">
        <f t="shared" si="92"/>
        <v>0.39895677024986681</v>
      </c>
      <c r="H1018" s="130">
        <f t="shared" si="93"/>
        <v>0.64526470062130659</v>
      </c>
      <c r="I1018" s="18">
        <f t="shared" si="94"/>
        <v>1.5063318625616418</v>
      </c>
      <c r="J1018" s="130">
        <f t="shared" si="95"/>
        <v>1.7294181724255695</v>
      </c>
    </row>
    <row r="1019" spans="2:10" x14ac:dyDescent="0.25">
      <c r="B1019" s="12">
        <v>38271</v>
      </c>
      <c r="C1019" s="18">
        <v>11.115997999999999</v>
      </c>
      <c r="D1019">
        <v>418.7</v>
      </c>
      <c r="E1019" s="126">
        <f t="shared" si="90"/>
        <v>-0.10985123237899908</v>
      </c>
      <c r="F1019" s="126">
        <f t="shared" si="91"/>
        <v>-1.0399432758213312E-2</v>
      </c>
      <c r="G1019" s="130">
        <f t="shared" si="92"/>
        <v>0.38424740418755926</v>
      </c>
      <c r="H1019" s="130">
        <f t="shared" si="93"/>
        <v>0.63461501660292319</v>
      </c>
      <c r="I1019" s="18">
        <f t="shared" si="94"/>
        <v>1.1303359745891954</v>
      </c>
      <c r="J1019" s="130">
        <f t="shared" si="95"/>
        <v>1.7254468814808122</v>
      </c>
    </row>
    <row r="1020" spans="2:10" x14ac:dyDescent="0.25">
      <c r="B1020" s="12">
        <v>38264</v>
      </c>
      <c r="C1020" s="18">
        <v>12.487798</v>
      </c>
      <c r="D1020">
        <v>423.1</v>
      </c>
      <c r="E1020" s="126">
        <f t="shared" si="90"/>
        <v>5.0632947601442213E-2</v>
      </c>
      <c r="F1020" s="126">
        <f t="shared" si="91"/>
        <v>8.5816448152562508E-3</v>
      </c>
      <c r="G1020" s="130">
        <f t="shared" si="92"/>
        <v>0.33302613420572852</v>
      </c>
      <c r="H1020" s="130">
        <f t="shared" si="93"/>
        <v>0.63558792272039355</v>
      </c>
      <c r="I1020" s="18">
        <f t="shared" si="94"/>
        <v>0.91863404791046521</v>
      </c>
      <c r="J1020" s="130">
        <f t="shared" si="95"/>
        <v>1.6658602231410604</v>
      </c>
    </row>
    <row r="1021" spans="2:10" x14ac:dyDescent="0.25">
      <c r="B1021" s="12">
        <v>38257</v>
      </c>
      <c r="C1021" s="18">
        <v>11.885975999999999</v>
      </c>
      <c r="D1021">
        <v>419.5</v>
      </c>
      <c r="E1021" s="126">
        <f t="shared" si="90"/>
        <v>3.786712025783423E-2</v>
      </c>
      <c r="F1021" s="126">
        <f t="shared" si="91"/>
        <v>2.7934329821122317E-2</v>
      </c>
      <c r="G1021" s="130">
        <f t="shared" si="92"/>
        <v>0.32581531150773013</v>
      </c>
      <c r="H1021" s="130">
        <f t="shared" si="93"/>
        <v>0.64404998773792677</v>
      </c>
      <c r="I1021" s="18">
        <f t="shared" si="94"/>
        <v>0.85726088595130656</v>
      </c>
      <c r="J1021" s="130">
        <f t="shared" si="95"/>
        <v>1.6523693118309974</v>
      </c>
    </row>
    <row r="1022" spans="2:10" x14ac:dyDescent="0.25">
      <c r="B1022" s="12">
        <v>38250</v>
      </c>
      <c r="C1022" s="18">
        <v>11.452310000000001</v>
      </c>
      <c r="D1022">
        <v>408.1</v>
      </c>
      <c r="E1022" s="126">
        <f t="shared" si="90"/>
        <v>2.6984055813619845E-2</v>
      </c>
      <c r="F1022" s="126">
        <f t="shared" si="91"/>
        <v>5.6678166584525069E-3</v>
      </c>
      <c r="G1022" s="130">
        <f t="shared" si="92"/>
        <v>0.32898200988631177</v>
      </c>
      <c r="H1022" s="130">
        <f t="shared" si="93"/>
        <v>0.63437427574053673</v>
      </c>
      <c r="I1022" s="18">
        <f t="shared" si="94"/>
        <v>0.90890607446234195</v>
      </c>
      <c r="J1022" s="130">
        <f t="shared" si="95"/>
        <v>1.6701185746040776</v>
      </c>
    </row>
    <row r="1023" spans="2:10" x14ac:dyDescent="0.25">
      <c r="B1023" s="12">
        <v>38243</v>
      </c>
      <c r="C1023" s="18">
        <v>11.151400000000001</v>
      </c>
      <c r="D1023">
        <v>405.8</v>
      </c>
      <c r="E1023" s="126">
        <f t="shared" si="90"/>
        <v>2.6058616936214696E-2</v>
      </c>
      <c r="F1023" s="126">
        <f t="shared" si="91"/>
        <v>9.703906444389343E-3</v>
      </c>
      <c r="G1023" s="130">
        <f t="shared" si="92"/>
        <v>0.3548357781723393</v>
      </c>
      <c r="H1023" s="130">
        <f t="shared" si="93"/>
        <v>0.63685729550924752</v>
      </c>
      <c r="I1023" s="18">
        <f t="shared" si="94"/>
        <v>0.96276214007474581</v>
      </c>
      <c r="J1023" s="130">
        <f t="shared" si="95"/>
        <v>1.6701792775862234</v>
      </c>
    </row>
    <row r="1024" spans="2:10" x14ac:dyDescent="0.25">
      <c r="B1024" s="12">
        <v>38236</v>
      </c>
      <c r="C1024" s="18">
        <v>10.86819</v>
      </c>
      <c r="D1024">
        <v>401.9</v>
      </c>
      <c r="E1024" s="126">
        <f t="shared" si="90"/>
        <v>4.7190282845313014E-2</v>
      </c>
      <c r="F1024" s="126">
        <f t="shared" si="91"/>
        <v>3.4956304619224721E-3</v>
      </c>
      <c r="G1024" s="130">
        <f t="shared" si="92"/>
        <v>0.33356070099463125</v>
      </c>
      <c r="H1024" s="130">
        <f t="shared" si="93"/>
        <v>0.63518599516174468</v>
      </c>
      <c r="I1024" s="18">
        <f t="shared" si="94"/>
        <v>0.87081737904629053</v>
      </c>
      <c r="J1024" s="130">
        <f t="shared" si="95"/>
        <v>1.6626438408232078</v>
      </c>
    </row>
    <row r="1025" spans="2:10" x14ac:dyDescent="0.25">
      <c r="B1025" s="12">
        <v>38229</v>
      </c>
      <c r="C1025" s="18">
        <v>10.378429000000001</v>
      </c>
      <c r="D1025">
        <v>400.5</v>
      </c>
      <c r="E1025" s="126">
        <f t="shared" si="90"/>
        <v>-5.7645931950829232E-2</v>
      </c>
      <c r="F1025" s="126">
        <f t="shared" si="91"/>
        <v>-6.9427225390528147E-3</v>
      </c>
      <c r="G1025" s="130">
        <f t="shared" si="92"/>
        <v>0.3872497854560531</v>
      </c>
      <c r="H1025" s="130">
        <f t="shared" si="93"/>
        <v>0.63280487296282129</v>
      </c>
      <c r="I1025" s="18">
        <f t="shared" si="94"/>
        <v>1.0870867511492555</v>
      </c>
      <c r="J1025" s="130">
        <f t="shared" si="95"/>
        <v>1.6685513953039444</v>
      </c>
    </row>
    <row r="1026" spans="2:10" x14ac:dyDescent="0.25">
      <c r="B1026" s="12">
        <v>38222</v>
      </c>
      <c r="C1026" s="18">
        <v>11.013301</v>
      </c>
      <c r="D1026">
        <v>403.3</v>
      </c>
      <c r="E1026" s="126">
        <f t="shared" si="90"/>
        <v>-3.4029509491082632E-2</v>
      </c>
      <c r="F1026" s="126">
        <f t="shared" si="91"/>
        <v>-2.3959341723136407E-2</v>
      </c>
      <c r="G1026" s="130">
        <f t="shared" si="92"/>
        <v>0.39059312167946292</v>
      </c>
      <c r="H1026" s="130">
        <f t="shared" si="93"/>
        <v>0.64649709905251662</v>
      </c>
      <c r="I1026" s="18">
        <f t="shared" si="94"/>
        <v>1.1126063993116928</v>
      </c>
      <c r="J1026" s="130">
        <f t="shared" si="95"/>
        <v>1.680694374780948</v>
      </c>
    </row>
    <row r="1027" spans="2:10" x14ac:dyDescent="0.25">
      <c r="B1027" s="12">
        <v>38215</v>
      </c>
      <c r="C1027" s="18">
        <v>11.401281000000001</v>
      </c>
      <c r="D1027">
        <v>413.2</v>
      </c>
      <c r="E1027" s="126">
        <f t="shared" ref="E1027:E1090" si="96">C1027/C1028-1</f>
        <v>6.8595064095378522E-2</v>
      </c>
      <c r="F1027" s="126">
        <f t="shared" ref="F1027:F1090" si="97">D1027/D1028-1</f>
        <v>3.5848583604913609E-2</v>
      </c>
      <c r="G1027" s="130">
        <f t="shared" ref="G1027:G1090" si="98">CORREL(F1027:F1039,E1027:E1039)</f>
        <v>0.39415823211759149</v>
      </c>
      <c r="H1027" s="130">
        <f t="shared" ref="H1027:H1090" si="99">CORREL(F1027:F1079,E1027:E1079)</f>
        <v>0.64303647800949604</v>
      </c>
      <c r="I1027" s="18">
        <f t="shared" ref="I1027:I1090" si="100">SLOPE(E1027:E1039,F1027:F1039)</f>
        <v>1.1772314985698225</v>
      </c>
      <c r="J1027" s="130">
        <f t="shared" ref="J1027:J1090" si="101">SLOPE(E1027:E1079,F1027:F1079)</f>
        <v>1.694550669743921</v>
      </c>
    </row>
    <row r="1028" spans="2:10" x14ac:dyDescent="0.25">
      <c r="B1028" s="12">
        <v>38208</v>
      </c>
      <c r="C1028" s="18">
        <v>10.669411999999999</v>
      </c>
      <c r="D1028">
        <v>398.9</v>
      </c>
      <c r="E1028" s="126">
        <f t="shared" si="96"/>
        <v>0.11520725863290626</v>
      </c>
      <c r="F1028" s="126">
        <f t="shared" si="97"/>
        <v>-2.2511255627815085E-3</v>
      </c>
      <c r="G1028" s="130">
        <f t="shared" si="98"/>
        <v>0.36243246768718923</v>
      </c>
      <c r="H1028" s="130">
        <f t="shared" si="99"/>
        <v>0.63569414220541653</v>
      </c>
      <c r="I1028" s="18">
        <f t="shared" si="100"/>
        <v>1.1541850489844832</v>
      </c>
      <c r="J1028" s="130">
        <f t="shared" si="101"/>
        <v>1.6979119704888994</v>
      </c>
    </row>
    <row r="1029" spans="2:10" x14ac:dyDescent="0.25">
      <c r="B1029" s="12">
        <v>38201</v>
      </c>
      <c r="C1029" s="18">
        <v>9.5672010000000007</v>
      </c>
      <c r="D1029">
        <v>399.8</v>
      </c>
      <c r="E1029" s="126">
        <f t="shared" si="96"/>
        <v>-1.0036428279851406E-2</v>
      </c>
      <c r="F1029" s="126">
        <f t="shared" si="97"/>
        <v>2.2506393861892571E-2</v>
      </c>
      <c r="G1029" s="130">
        <f t="shared" si="98"/>
        <v>0.45679908587746587</v>
      </c>
      <c r="H1029" s="130">
        <f t="shared" si="99"/>
        <v>0.68181423520034545</v>
      </c>
      <c r="I1029" s="18">
        <f t="shared" si="100"/>
        <v>1.267885634728614</v>
      </c>
      <c r="J1029" s="130">
        <f t="shared" si="101"/>
        <v>1.7336829221967607</v>
      </c>
    </row>
    <row r="1030" spans="2:10" x14ac:dyDescent="0.25">
      <c r="B1030" s="12">
        <v>38194</v>
      </c>
      <c r="C1030" s="18">
        <v>9.6641949999999994</v>
      </c>
      <c r="D1030">
        <v>391</v>
      </c>
      <c r="E1030" s="126">
        <f t="shared" si="96"/>
        <v>7.4509814822021125E-2</v>
      </c>
      <c r="F1030" s="126">
        <f t="shared" si="97"/>
        <v>1.280409731113874E-3</v>
      </c>
      <c r="G1030" s="130">
        <f t="shared" si="98"/>
        <v>0.55704477049940859</v>
      </c>
      <c r="H1030" s="130">
        <f t="shared" si="99"/>
        <v>0.67757878689395401</v>
      </c>
      <c r="I1030" s="18">
        <f t="shared" si="100"/>
        <v>1.6049972945614606</v>
      </c>
      <c r="J1030" s="130">
        <f t="shared" si="101"/>
        <v>1.6590968482376647</v>
      </c>
    </row>
    <row r="1031" spans="2:10" x14ac:dyDescent="0.25">
      <c r="B1031" s="12">
        <v>38187</v>
      </c>
      <c r="C1031" s="18">
        <v>8.9940499999999997</v>
      </c>
      <c r="D1031">
        <v>390.5</v>
      </c>
      <c r="E1031" s="126">
        <f t="shared" si="96"/>
        <v>5.9172524139250449E-3</v>
      </c>
      <c r="F1031" s="126">
        <f t="shared" si="97"/>
        <v>-3.9596655189375385E-2</v>
      </c>
      <c r="G1031" s="130">
        <f t="shared" si="98"/>
        <v>0.63838342422876782</v>
      </c>
      <c r="H1031" s="130">
        <f t="shared" si="99"/>
        <v>0.71553521760924843</v>
      </c>
      <c r="I1031" s="18">
        <f t="shared" si="100"/>
        <v>1.7427363425075069</v>
      </c>
      <c r="J1031" s="130">
        <f t="shared" si="101"/>
        <v>1.7431527218022269</v>
      </c>
    </row>
    <row r="1032" spans="2:10" x14ac:dyDescent="0.25">
      <c r="B1032" s="12">
        <v>38180</v>
      </c>
      <c r="C1032" s="18">
        <v>8.9411430000000003</v>
      </c>
      <c r="D1032">
        <v>406.6</v>
      </c>
      <c r="E1032" s="126">
        <f t="shared" si="96"/>
        <v>-8.2352915820337769E-2</v>
      </c>
      <c r="F1032" s="126">
        <f t="shared" si="97"/>
        <v>-2.2085889570551132E-3</v>
      </c>
      <c r="G1032" s="130">
        <f t="shared" si="98"/>
        <v>0.84186551282345967</v>
      </c>
      <c r="H1032" s="130">
        <f t="shared" si="99"/>
        <v>0.71267957467672327</v>
      </c>
      <c r="I1032" s="18">
        <f t="shared" si="100"/>
        <v>2.7985486891317657</v>
      </c>
      <c r="J1032" s="130">
        <f t="shared" si="101"/>
        <v>1.8628487915118701</v>
      </c>
    </row>
    <row r="1033" spans="2:10" x14ac:dyDescent="0.25">
      <c r="B1033" s="12">
        <v>38173</v>
      </c>
      <c r="C1033" s="18">
        <v>9.7435530000000004</v>
      </c>
      <c r="D1033">
        <v>407.5</v>
      </c>
      <c r="E1033" s="126">
        <f t="shared" si="96"/>
        <v>2.7906667616131475E-2</v>
      </c>
      <c r="F1033" s="126">
        <f t="shared" si="97"/>
        <v>2.3098167210645171E-2</v>
      </c>
      <c r="G1033" s="130">
        <f t="shared" si="98"/>
        <v>0.84099892264293397</v>
      </c>
      <c r="H1033" s="130">
        <f t="shared" si="99"/>
        <v>0.72569202346000361</v>
      </c>
      <c r="I1033" s="18">
        <f t="shared" si="100"/>
        <v>2.2421820007960251</v>
      </c>
      <c r="J1033" s="130">
        <f t="shared" si="101"/>
        <v>1.8687414177721933</v>
      </c>
    </row>
    <row r="1034" spans="2:10" x14ac:dyDescent="0.25">
      <c r="B1034" s="12">
        <v>38166</v>
      </c>
      <c r="C1034" s="18">
        <v>9.479025</v>
      </c>
      <c r="D1034">
        <v>398.3</v>
      </c>
      <c r="E1034" s="126">
        <f t="shared" si="96"/>
        <v>-1.1039313665806461E-2</v>
      </c>
      <c r="F1034" s="126">
        <f t="shared" si="97"/>
        <v>-1.1417225117895224E-2</v>
      </c>
      <c r="G1034" s="130">
        <f t="shared" si="98"/>
        <v>0.81595011698287379</v>
      </c>
      <c r="H1034" s="130">
        <f t="shared" si="99"/>
        <v>0.72560486556596038</v>
      </c>
      <c r="I1034" s="18">
        <f t="shared" si="100"/>
        <v>2.3041789783349276</v>
      </c>
      <c r="J1034" s="130">
        <f t="shared" si="101"/>
        <v>1.8754962693765467</v>
      </c>
    </row>
    <row r="1035" spans="2:10" x14ac:dyDescent="0.25">
      <c r="B1035" s="12">
        <v>38159</v>
      </c>
      <c r="C1035" s="18">
        <v>9.584835</v>
      </c>
      <c r="D1035">
        <v>402.9</v>
      </c>
      <c r="E1035" s="126">
        <f t="shared" si="96"/>
        <v>4.9227860090034659E-2</v>
      </c>
      <c r="F1035" s="126">
        <f t="shared" si="97"/>
        <v>1.97418375094911E-2</v>
      </c>
      <c r="G1035" s="130">
        <f t="shared" si="98"/>
        <v>0.82675598017567786</v>
      </c>
      <c r="H1035" s="130">
        <f t="shared" si="99"/>
        <v>0.73778703377453991</v>
      </c>
      <c r="I1035" s="18">
        <f t="shared" si="100"/>
        <v>2.3429570914728752</v>
      </c>
      <c r="J1035" s="130">
        <f t="shared" si="101"/>
        <v>1.9073045932102712</v>
      </c>
    </row>
    <row r="1036" spans="2:10" x14ac:dyDescent="0.25">
      <c r="B1036" s="12">
        <v>38152</v>
      </c>
      <c r="C1036" s="18">
        <v>9.1351320000000005</v>
      </c>
      <c r="D1036">
        <v>395.1</v>
      </c>
      <c r="E1036" s="126">
        <f t="shared" si="96"/>
        <v>1.3698548051779502E-2</v>
      </c>
      <c r="F1036" s="126">
        <f t="shared" si="97"/>
        <v>2.3840373153666938E-2</v>
      </c>
      <c r="G1036" s="130">
        <f t="shared" si="98"/>
        <v>0.80157455630659125</v>
      </c>
      <c r="H1036" s="130">
        <f t="shared" si="99"/>
        <v>0.72896854426532209</v>
      </c>
      <c r="I1036" s="18">
        <f t="shared" si="100"/>
        <v>2.1058068590742312</v>
      </c>
      <c r="J1036" s="130">
        <f t="shared" si="101"/>
        <v>1.8884261810835425</v>
      </c>
    </row>
    <row r="1037" spans="2:10" x14ac:dyDescent="0.25">
      <c r="B1037" s="12">
        <v>38145</v>
      </c>
      <c r="C1037" s="18">
        <v>9.0116849999999999</v>
      </c>
      <c r="D1037">
        <v>385.9</v>
      </c>
      <c r="E1037" s="126">
        <f t="shared" si="96"/>
        <v>-8.42294469546363E-2</v>
      </c>
      <c r="F1037" s="126">
        <f t="shared" si="97"/>
        <v>-1.2790995139421835E-2</v>
      </c>
      <c r="G1037" s="130">
        <f t="shared" si="98"/>
        <v>0.79798619095894996</v>
      </c>
      <c r="H1037" s="130">
        <f t="shared" si="99"/>
        <v>0.70058248991035965</v>
      </c>
      <c r="I1037" s="18">
        <f t="shared" si="100"/>
        <v>1.911483884362752</v>
      </c>
      <c r="J1037" s="130">
        <f t="shared" si="101"/>
        <v>1.8305874827993516</v>
      </c>
    </row>
    <row r="1038" spans="2:10" x14ac:dyDescent="0.25">
      <c r="B1038" s="12">
        <v>38138</v>
      </c>
      <c r="C1038" s="18">
        <v>9.8405489999999993</v>
      </c>
      <c r="D1038">
        <v>390.9</v>
      </c>
      <c r="E1038" s="126">
        <f t="shared" si="96"/>
        <v>-6.8447404293990655E-2</v>
      </c>
      <c r="F1038" s="126">
        <f t="shared" si="97"/>
        <v>-7.8680203045685682E-3</v>
      </c>
      <c r="G1038" s="130">
        <f t="shared" si="98"/>
        <v>0.80606392263454163</v>
      </c>
      <c r="H1038" s="130">
        <f t="shared" si="99"/>
        <v>0.69815496587039971</v>
      </c>
      <c r="I1038" s="18">
        <f t="shared" si="100"/>
        <v>1.887495922320972</v>
      </c>
      <c r="J1038" s="130">
        <f t="shared" si="101"/>
        <v>1.7963722893819034</v>
      </c>
    </row>
    <row r="1039" spans="2:10" x14ac:dyDescent="0.25">
      <c r="B1039" s="12">
        <v>38131</v>
      </c>
      <c r="C1039" s="18">
        <v>10.563599999999999</v>
      </c>
      <c r="D1039">
        <v>394</v>
      </c>
      <c r="E1039" s="126">
        <f t="shared" si="96"/>
        <v>6.4888908243907029E-2</v>
      </c>
      <c r="F1039" s="126">
        <f t="shared" si="97"/>
        <v>2.3908523908523938E-2</v>
      </c>
      <c r="G1039" s="130">
        <f t="shared" si="98"/>
        <v>0.79560551123712253</v>
      </c>
      <c r="H1039" s="130">
        <f t="shared" si="99"/>
        <v>0.6937827354951801</v>
      </c>
      <c r="I1039" s="18">
        <f t="shared" si="100"/>
        <v>1.9715645540591016</v>
      </c>
      <c r="J1039" s="130">
        <f t="shared" si="101"/>
        <v>1.7584727949155503</v>
      </c>
    </row>
    <row r="1040" spans="2:10" x14ac:dyDescent="0.25">
      <c r="B1040" s="12">
        <v>38124</v>
      </c>
      <c r="C1040" s="18">
        <v>9.9199079999999995</v>
      </c>
      <c r="D1040">
        <v>384.8</v>
      </c>
      <c r="E1040" s="126">
        <f t="shared" si="96"/>
        <v>6.3326960101179885E-2</v>
      </c>
      <c r="F1040" s="126">
        <f t="shared" si="97"/>
        <v>2.0689655172413834E-2</v>
      </c>
      <c r="G1040" s="130">
        <f t="shared" si="98"/>
        <v>0.77217123444431546</v>
      </c>
      <c r="H1040" s="130">
        <f t="shared" si="99"/>
        <v>0.67576842512863433</v>
      </c>
      <c r="I1040" s="18">
        <f t="shared" si="100"/>
        <v>1.8370947124452992</v>
      </c>
      <c r="J1040" s="130">
        <f t="shared" si="101"/>
        <v>1.6610886889578054</v>
      </c>
    </row>
    <row r="1041" spans="2:10" x14ac:dyDescent="0.25">
      <c r="B1041" s="12">
        <v>38117</v>
      </c>
      <c r="C1041" s="18">
        <v>9.3291229999999992</v>
      </c>
      <c r="D1041">
        <v>377</v>
      </c>
      <c r="E1041" s="126">
        <f t="shared" si="96"/>
        <v>2.4201421062107764E-2</v>
      </c>
      <c r="F1041" s="126">
        <f t="shared" si="97"/>
        <v>-4.4890414576181925E-3</v>
      </c>
      <c r="G1041" s="130">
        <f t="shared" si="98"/>
        <v>0.75896432059291996</v>
      </c>
      <c r="H1041" s="130">
        <f t="shared" si="99"/>
        <v>0.67266183820856995</v>
      </c>
      <c r="I1041" s="18">
        <f t="shared" si="100"/>
        <v>1.6080052549935557</v>
      </c>
      <c r="J1041" s="130">
        <f t="shared" si="101"/>
        <v>1.6727611934289182</v>
      </c>
    </row>
    <row r="1042" spans="2:10" x14ac:dyDescent="0.25">
      <c r="B1042" s="12">
        <v>38110</v>
      </c>
      <c r="C1042" s="18">
        <v>9.1086799999999997</v>
      </c>
      <c r="D1042">
        <v>378.7</v>
      </c>
      <c r="E1042" s="126">
        <f t="shared" si="96"/>
        <v>-6.4311650124703079E-2</v>
      </c>
      <c r="F1042" s="126">
        <f t="shared" si="97"/>
        <v>-2.1447028423772663E-2</v>
      </c>
      <c r="G1042" s="130">
        <f t="shared" si="98"/>
        <v>0.81639508702268482</v>
      </c>
      <c r="H1042" s="130">
        <f t="shared" si="99"/>
        <v>0.68083602986935432</v>
      </c>
      <c r="I1042" s="18">
        <f t="shared" si="100"/>
        <v>1.6338473139135667</v>
      </c>
      <c r="J1042" s="130">
        <f t="shared" si="101"/>
        <v>1.6876311532643431</v>
      </c>
    </row>
    <row r="1043" spans="2:10" x14ac:dyDescent="0.25">
      <c r="B1043" s="12">
        <v>38103</v>
      </c>
      <c r="C1043" s="18">
        <v>9.7347370000000009</v>
      </c>
      <c r="D1043">
        <v>387</v>
      </c>
      <c r="E1043" s="126">
        <f t="shared" si="96"/>
        <v>-7.7694254822671338E-2</v>
      </c>
      <c r="F1043" s="126">
        <f t="shared" si="97"/>
        <v>-2.05011389521641E-2</v>
      </c>
      <c r="G1043" s="130">
        <f t="shared" si="98"/>
        <v>0.72756838098015819</v>
      </c>
      <c r="H1043" s="130">
        <f t="shared" si="99"/>
        <v>0.66638635826896686</v>
      </c>
      <c r="I1043" s="18">
        <f t="shared" si="100"/>
        <v>1.7122480765861849</v>
      </c>
      <c r="J1043" s="130">
        <f t="shared" si="101"/>
        <v>1.6359203387073455</v>
      </c>
    </row>
    <row r="1044" spans="2:10" x14ac:dyDescent="0.25">
      <c r="B1044" s="12">
        <v>38096</v>
      </c>
      <c r="C1044" s="18">
        <v>10.554783</v>
      </c>
      <c r="D1044">
        <v>395.1</v>
      </c>
      <c r="E1044" s="126">
        <f t="shared" si="96"/>
        <v>-8.0645068567605893E-2</v>
      </c>
      <c r="F1044" s="126">
        <f t="shared" si="97"/>
        <v>-1.4713216957605968E-2</v>
      </c>
      <c r="G1044" s="130">
        <f t="shared" si="98"/>
        <v>0.71791101397686508</v>
      </c>
      <c r="H1044" s="130">
        <f t="shared" si="99"/>
        <v>0.63437578889267954</v>
      </c>
      <c r="I1044" s="18">
        <f t="shared" si="100"/>
        <v>1.6796130730312688</v>
      </c>
      <c r="J1044" s="130">
        <f t="shared" si="101"/>
        <v>1.5516255862450705</v>
      </c>
    </row>
    <row r="1045" spans="2:10" x14ac:dyDescent="0.25">
      <c r="B1045" s="12">
        <v>38089</v>
      </c>
      <c r="C1045" s="18">
        <v>11.480639999999999</v>
      </c>
      <c r="D1045">
        <v>401</v>
      </c>
      <c r="E1045" s="126">
        <f t="shared" si="96"/>
        <v>-7.0000060754448867E-2</v>
      </c>
      <c r="F1045" s="126">
        <f t="shared" si="97"/>
        <v>-4.5010716837342146E-2</v>
      </c>
      <c r="G1045" s="130">
        <f t="shared" si="98"/>
        <v>0.70430239881453516</v>
      </c>
      <c r="H1045" s="130">
        <f t="shared" si="99"/>
        <v>0.62658887233316174</v>
      </c>
      <c r="I1045" s="18">
        <f t="shared" si="100"/>
        <v>1.620546488429742</v>
      </c>
      <c r="J1045" s="130">
        <f t="shared" si="101"/>
        <v>1.5079226351943791</v>
      </c>
    </row>
    <row r="1046" spans="2:10" x14ac:dyDescent="0.25">
      <c r="B1046" s="12">
        <v>38082</v>
      </c>
      <c r="C1046" s="18">
        <v>12.344775</v>
      </c>
      <c r="D1046">
        <v>419.9</v>
      </c>
      <c r="E1046" s="126">
        <f t="shared" si="96"/>
        <v>-6.4170991243300834E-2</v>
      </c>
      <c r="F1046" s="126">
        <f t="shared" si="97"/>
        <v>-4.0322580645162365E-3</v>
      </c>
      <c r="G1046" s="130">
        <f t="shared" si="98"/>
        <v>0.72703741528207599</v>
      </c>
      <c r="H1046" s="130">
        <f t="shared" si="99"/>
        <v>0.60782011177266237</v>
      </c>
      <c r="I1046" s="18">
        <f t="shared" si="100"/>
        <v>1.7015166774275534</v>
      </c>
      <c r="J1046" s="130">
        <f t="shared" si="101"/>
        <v>1.5083059047316314</v>
      </c>
    </row>
    <row r="1047" spans="2:10" x14ac:dyDescent="0.25">
      <c r="B1047" s="12">
        <v>38075</v>
      </c>
      <c r="C1047" s="18">
        <v>13.191272</v>
      </c>
      <c r="D1047">
        <v>421.6</v>
      </c>
      <c r="E1047" s="126">
        <f t="shared" si="96"/>
        <v>-3.1715205794996315E-2</v>
      </c>
      <c r="F1047" s="126">
        <f t="shared" si="97"/>
        <v>-1.1845534233594357E-3</v>
      </c>
      <c r="G1047" s="130">
        <f t="shared" si="98"/>
        <v>0.76686344722521127</v>
      </c>
      <c r="H1047" s="130">
        <f t="shared" si="99"/>
        <v>0.61237144171757918</v>
      </c>
      <c r="I1047" s="18">
        <f t="shared" si="100"/>
        <v>1.7153158928283614</v>
      </c>
      <c r="J1047" s="130">
        <f t="shared" si="101"/>
        <v>1.4973373449951268</v>
      </c>
    </row>
    <row r="1048" spans="2:10" x14ac:dyDescent="0.25">
      <c r="B1048" s="12">
        <v>38068</v>
      </c>
      <c r="C1048" s="18">
        <v>13.623339</v>
      </c>
      <c r="D1048">
        <v>422.1</v>
      </c>
      <c r="E1048" s="126">
        <f t="shared" si="96"/>
        <v>6.5145128644175099E-3</v>
      </c>
      <c r="F1048" s="126">
        <f t="shared" si="97"/>
        <v>2.3272727272727334E-2</v>
      </c>
      <c r="G1048" s="130">
        <f t="shared" si="98"/>
        <v>0.77193204187584197</v>
      </c>
      <c r="H1048" s="130">
        <f t="shared" si="99"/>
        <v>0.60892418089260547</v>
      </c>
      <c r="I1048" s="18">
        <f t="shared" si="100"/>
        <v>1.7171766955977783</v>
      </c>
      <c r="J1048" s="130">
        <f t="shared" si="101"/>
        <v>1.4962450649118095</v>
      </c>
    </row>
    <row r="1049" spans="2:10" x14ac:dyDescent="0.25">
      <c r="B1049" s="12">
        <v>38061</v>
      </c>
      <c r="C1049" s="18">
        <v>13.535164</v>
      </c>
      <c r="D1049">
        <v>412.5</v>
      </c>
      <c r="E1049" s="126">
        <f t="shared" si="96"/>
        <v>3.2279881661813947E-2</v>
      </c>
      <c r="F1049" s="126">
        <f t="shared" si="97"/>
        <v>4.3511257272957238E-2</v>
      </c>
      <c r="G1049" s="130">
        <f t="shared" si="98"/>
        <v>0.77728569720040286</v>
      </c>
      <c r="H1049" s="130">
        <f t="shared" si="99"/>
        <v>0.63401500736882221</v>
      </c>
      <c r="I1049" s="18">
        <f t="shared" si="100"/>
        <v>1.8571741104513471</v>
      </c>
      <c r="J1049" s="130">
        <f t="shared" si="101"/>
        <v>1.5716124962192648</v>
      </c>
    </row>
    <row r="1050" spans="2:10" x14ac:dyDescent="0.25">
      <c r="B1050" s="12">
        <v>38054</v>
      </c>
      <c r="C1050" s="18">
        <v>13.111912999999999</v>
      </c>
      <c r="D1050">
        <v>395.3</v>
      </c>
      <c r="E1050" s="126">
        <f t="shared" si="96"/>
        <v>-7.0048468158523503E-2</v>
      </c>
      <c r="F1050" s="126">
        <f t="shared" si="97"/>
        <v>-1.4951407924246207E-2</v>
      </c>
      <c r="G1050" s="130">
        <f t="shared" si="98"/>
        <v>0.8208125455400388</v>
      </c>
      <c r="H1050" s="130">
        <f t="shared" si="99"/>
        <v>0.64395559568931182</v>
      </c>
      <c r="I1050" s="18">
        <f t="shared" si="100"/>
        <v>2.3209096275616869</v>
      </c>
      <c r="J1050" s="130">
        <f t="shared" si="101"/>
        <v>1.5949078879856973</v>
      </c>
    </row>
    <row r="1051" spans="2:10" x14ac:dyDescent="0.25">
      <c r="B1051" s="12">
        <v>38047</v>
      </c>
      <c r="C1051" s="18">
        <v>14.099565999999999</v>
      </c>
      <c r="D1051">
        <v>401.3</v>
      </c>
      <c r="E1051" s="126">
        <f t="shared" si="96"/>
        <v>6.6445131713431582E-2</v>
      </c>
      <c r="F1051" s="126">
        <f t="shared" si="97"/>
        <v>1.2361251261352235E-2</v>
      </c>
      <c r="G1051" s="130">
        <f t="shared" si="98"/>
        <v>0.82053546813284584</v>
      </c>
      <c r="H1051" s="130">
        <f t="shared" si="99"/>
        <v>0.62903295751217525</v>
      </c>
      <c r="I1051" s="18">
        <f t="shared" si="100"/>
        <v>2.1894494923490013</v>
      </c>
      <c r="J1051" s="130">
        <f t="shared" si="101"/>
        <v>1.564568272154524</v>
      </c>
    </row>
    <row r="1052" spans="2:10" x14ac:dyDescent="0.25">
      <c r="B1052" s="12">
        <v>38040</v>
      </c>
      <c r="C1052" s="18">
        <v>13.221088999999999</v>
      </c>
      <c r="D1052">
        <v>396.4</v>
      </c>
      <c r="E1052" s="126">
        <f t="shared" si="96"/>
        <v>-3.1531456299955019E-2</v>
      </c>
      <c r="F1052" s="126">
        <f t="shared" si="97"/>
        <v>-2.7672955974843427E-3</v>
      </c>
      <c r="G1052" s="130">
        <f t="shared" si="98"/>
        <v>0.74318592756121749</v>
      </c>
      <c r="H1052" s="130">
        <f t="shared" si="99"/>
        <v>0.6294833252763693</v>
      </c>
      <c r="I1052" s="18">
        <f t="shared" si="100"/>
        <v>1.7681415972980636</v>
      </c>
      <c r="J1052" s="130">
        <f t="shared" si="101"/>
        <v>1.5513321386500252</v>
      </c>
    </row>
    <row r="1053" spans="2:10" x14ac:dyDescent="0.25">
      <c r="B1053" s="12">
        <v>38033</v>
      </c>
      <c r="C1053" s="18">
        <v>13.651541999999999</v>
      </c>
      <c r="D1053">
        <v>397.5</v>
      </c>
      <c r="E1053" s="126">
        <f t="shared" si="96"/>
        <v>-6.4419214562763782E-2</v>
      </c>
      <c r="F1053" s="126">
        <f t="shared" si="97"/>
        <v>-3.1196685352181341E-2</v>
      </c>
      <c r="G1053" s="130">
        <f t="shared" si="98"/>
        <v>0.73401830035542337</v>
      </c>
      <c r="H1053" s="130">
        <f t="shared" si="99"/>
        <v>0.62804821959056301</v>
      </c>
      <c r="I1053" s="18">
        <f t="shared" si="100"/>
        <v>1.7646654284351722</v>
      </c>
      <c r="J1053" s="130">
        <f t="shared" si="101"/>
        <v>1.5434771959647391</v>
      </c>
    </row>
    <row r="1054" spans="2:10" x14ac:dyDescent="0.25">
      <c r="B1054" s="12">
        <v>38026</v>
      </c>
      <c r="C1054" s="18">
        <v>14.591516</v>
      </c>
      <c r="D1054">
        <v>410.3</v>
      </c>
      <c r="E1054" s="126">
        <f t="shared" si="96"/>
        <v>1.2805065414926098E-2</v>
      </c>
      <c r="F1054" s="126">
        <f t="shared" si="97"/>
        <v>1.6600594648166433E-2</v>
      </c>
      <c r="G1054" s="130">
        <f t="shared" si="98"/>
        <v>0.67719057787748727</v>
      </c>
      <c r="H1054" s="130">
        <f t="shared" si="99"/>
        <v>0.60040277130902986</v>
      </c>
      <c r="I1054" s="18">
        <f t="shared" si="100"/>
        <v>1.6765091784271475</v>
      </c>
      <c r="J1054" s="130">
        <f t="shared" si="101"/>
        <v>1.4130585556667574</v>
      </c>
    </row>
    <row r="1055" spans="2:10" x14ac:dyDescent="0.25">
      <c r="B1055" s="12">
        <v>38019</v>
      </c>
      <c r="C1055" s="18">
        <v>14.407033</v>
      </c>
      <c r="D1055">
        <v>403.6</v>
      </c>
      <c r="E1055" s="126">
        <f t="shared" si="96"/>
        <v>7.4001332751568505E-2</v>
      </c>
      <c r="F1055" s="126">
        <f t="shared" si="97"/>
        <v>3.4808552958727201E-3</v>
      </c>
      <c r="G1055" s="130">
        <f t="shared" si="98"/>
        <v>0.75543711519073753</v>
      </c>
      <c r="H1055" s="130">
        <f t="shared" si="99"/>
        <v>0.59010940353598929</v>
      </c>
      <c r="I1055" s="18">
        <f t="shared" si="100"/>
        <v>1.8657793131869154</v>
      </c>
      <c r="J1055" s="130">
        <f t="shared" si="101"/>
        <v>1.4135107445235926</v>
      </c>
    </row>
    <row r="1056" spans="2:10" x14ac:dyDescent="0.25">
      <c r="B1056" s="12">
        <v>38012</v>
      </c>
      <c r="C1056" s="18">
        <v>13.414353</v>
      </c>
      <c r="D1056">
        <v>402.2</v>
      </c>
      <c r="E1056" s="126">
        <f t="shared" si="96"/>
        <v>-6.2039352755660526E-2</v>
      </c>
      <c r="F1056" s="126">
        <f t="shared" si="97"/>
        <v>-1.3974013238538863E-2</v>
      </c>
      <c r="G1056" s="130">
        <f t="shared" si="98"/>
        <v>0.78529246917607232</v>
      </c>
      <c r="H1056" s="130">
        <f t="shared" si="99"/>
        <v>0.58142562983150403</v>
      </c>
      <c r="I1056" s="18">
        <f t="shared" si="100"/>
        <v>1.9537127314835541</v>
      </c>
      <c r="J1056" s="130">
        <f t="shared" si="101"/>
        <v>1.4156981192042859</v>
      </c>
    </row>
    <row r="1057" spans="2:10" x14ac:dyDescent="0.25">
      <c r="B1057" s="12">
        <v>38005</v>
      </c>
      <c r="C1057" s="18">
        <v>14.301615999999999</v>
      </c>
      <c r="D1057">
        <v>407.9</v>
      </c>
      <c r="E1057" s="126">
        <f t="shared" si="96"/>
        <v>2.7129456618702807E-2</v>
      </c>
      <c r="F1057" s="126">
        <f t="shared" si="97"/>
        <v>2.9505778214899969E-3</v>
      </c>
      <c r="G1057" s="130">
        <f t="shared" si="98"/>
        <v>0.76617153710592489</v>
      </c>
      <c r="H1057" s="130">
        <f t="shared" si="99"/>
        <v>0.59255587438792079</v>
      </c>
      <c r="I1057" s="18">
        <f t="shared" si="100"/>
        <v>1.7883094251412972</v>
      </c>
      <c r="J1057" s="130">
        <f t="shared" si="101"/>
        <v>1.4423846611800673</v>
      </c>
    </row>
    <row r="1058" spans="2:10" x14ac:dyDescent="0.25">
      <c r="B1058" s="12">
        <v>37998</v>
      </c>
      <c r="C1058" s="18">
        <v>13.923869</v>
      </c>
      <c r="D1058">
        <v>406.7</v>
      </c>
      <c r="E1058" s="126">
        <f t="shared" si="96"/>
        <v>-8.3815123417330661E-2</v>
      </c>
      <c r="F1058" s="126">
        <f t="shared" si="97"/>
        <v>-4.620075046904315E-2</v>
      </c>
      <c r="G1058" s="130">
        <f t="shared" si="98"/>
        <v>0.78356969568696544</v>
      </c>
      <c r="H1058" s="130">
        <f t="shared" si="99"/>
        <v>0.57342513147936736</v>
      </c>
      <c r="I1058" s="18">
        <f t="shared" si="100"/>
        <v>1.6366743485972395</v>
      </c>
      <c r="J1058" s="130">
        <f t="shared" si="101"/>
        <v>1.4308067717264872</v>
      </c>
    </row>
    <row r="1059" spans="2:10" x14ac:dyDescent="0.25">
      <c r="B1059" s="12">
        <v>37991</v>
      </c>
      <c r="C1059" s="18">
        <v>15.197663</v>
      </c>
      <c r="D1059">
        <v>426.4</v>
      </c>
      <c r="E1059" s="126">
        <f t="shared" si="96"/>
        <v>4.4686030104369889E-2</v>
      </c>
      <c r="F1059" s="126">
        <f t="shared" si="97"/>
        <v>2.5739716141448099E-2</v>
      </c>
      <c r="G1059" s="130">
        <f t="shared" si="98"/>
        <v>0.51431074095722251</v>
      </c>
      <c r="H1059" s="130">
        <f t="shared" si="99"/>
        <v>0.54361171161398103</v>
      </c>
      <c r="I1059" s="18">
        <f t="shared" si="100"/>
        <v>1.2474553115059053</v>
      </c>
      <c r="J1059" s="130">
        <f t="shared" si="101"/>
        <v>1.3944767849319324</v>
      </c>
    </row>
    <row r="1060" spans="2:10" x14ac:dyDescent="0.25">
      <c r="B1060" s="12">
        <v>37984</v>
      </c>
      <c r="C1060" s="18">
        <v>14.547589</v>
      </c>
      <c r="D1060">
        <v>415.7</v>
      </c>
      <c r="E1060" s="126">
        <f t="shared" si="96"/>
        <v>1.9076847766436922E-2</v>
      </c>
      <c r="F1060" s="126">
        <f t="shared" si="97"/>
        <v>8.2464225078826559E-3</v>
      </c>
      <c r="G1060" s="130">
        <f t="shared" si="98"/>
        <v>0.48297995026988016</v>
      </c>
      <c r="H1060" s="130">
        <f t="shared" si="99"/>
        <v>0.53678263760622058</v>
      </c>
      <c r="I1060" s="18">
        <f t="shared" si="100"/>
        <v>1.2058739082311221</v>
      </c>
      <c r="J1060" s="130">
        <f t="shared" si="101"/>
        <v>1.3831573196195888</v>
      </c>
    </row>
    <row r="1061" spans="2:10" x14ac:dyDescent="0.25">
      <c r="B1061" s="12">
        <v>37977</v>
      </c>
      <c r="C1061" s="18">
        <v>14.275262</v>
      </c>
      <c r="D1061">
        <v>412.3</v>
      </c>
      <c r="E1061" s="126">
        <f t="shared" si="96"/>
        <v>5.3826241821923304E-2</v>
      </c>
      <c r="F1061" s="126">
        <f t="shared" si="97"/>
        <v>7.575757575757569E-3</v>
      </c>
      <c r="G1061" s="130">
        <f t="shared" si="98"/>
        <v>0.5867150240542045</v>
      </c>
      <c r="H1061" s="130">
        <f t="shared" si="99"/>
        <v>0.54480923855903929</v>
      </c>
      <c r="I1061" s="18">
        <f t="shared" si="100"/>
        <v>1.3446194837124017</v>
      </c>
      <c r="J1061" s="130">
        <f t="shared" si="101"/>
        <v>1.4011973199239167</v>
      </c>
    </row>
    <row r="1062" spans="2:10" x14ac:dyDescent="0.25">
      <c r="B1062" s="12">
        <v>37970</v>
      </c>
      <c r="C1062" s="18">
        <v>13.546125</v>
      </c>
      <c r="D1062">
        <v>409.2</v>
      </c>
      <c r="E1062" s="126">
        <f t="shared" si="96"/>
        <v>-2.5284516651427724E-2</v>
      </c>
      <c r="F1062" s="126">
        <f t="shared" si="97"/>
        <v>-4.8851978505126681E-4</v>
      </c>
      <c r="G1062" s="130">
        <f t="shared" si="98"/>
        <v>0.59294750785195383</v>
      </c>
      <c r="H1062" s="130">
        <f t="shared" si="99"/>
        <v>0.54268815325167719</v>
      </c>
      <c r="I1062" s="18">
        <f t="shared" si="100"/>
        <v>1.4419132036785558</v>
      </c>
      <c r="J1062" s="130">
        <f t="shared" si="101"/>
        <v>1.3746031548052544</v>
      </c>
    </row>
    <row r="1063" spans="2:10" x14ac:dyDescent="0.25">
      <c r="B1063" s="12">
        <v>37963</v>
      </c>
      <c r="C1063" s="18">
        <v>13.897517000000001</v>
      </c>
      <c r="D1063">
        <v>409.4</v>
      </c>
      <c r="E1063" s="126">
        <f t="shared" si="96"/>
        <v>1.2156275135456696E-2</v>
      </c>
      <c r="F1063" s="126">
        <f t="shared" si="97"/>
        <v>7.3818897637796255E-3</v>
      </c>
      <c r="G1063" s="130">
        <f t="shared" si="98"/>
        <v>0.5964508738936859</v>
      </c>
      <c r="H1063" s="130">
        <f t="shared" si="99"/>
        <v>0.54952648525227998</v>
      </c>
      <c r="I1063" s="18">
        <f t="shared" si="100"/>
        <v>1.4390363873854066</v>
      </c>
      <c r="J1063" s="130">
        <f t="shared" si="101"/>
        <v>1.4070073183116765</v>
      </c>
    </row>
    <row r="1064" spans="2:10" x14ac:dyDescent="0.25">
      <c r="B1064" s="12">
        <v>37956</v>
      </c>
      <c r="C1064" s="18">
        <v>13.730604</v>
      </c>
      <c r="D1064">
        <v>406.4</v>
      </c>
      <c r="E1064" s="126">
        <f t="shared" si="96"/>
        <v>-1.2634344675841569E-2</v>
      </c>
      <c r="F1064" s="126">
        <f t="shared" si="97"/>
        <v>2.4193548387096753E-2</v>
      </c>
      <c r="G1064" s="130">
        <f t="shared" si="98"/>
        <v>0.59617394763057285</v>
      </c>
      <c r="H1064" s="130">
        <f t="shared" si="99"/>
        <v>0.55411659598736374</v>
      </c>
      <c r="I1064" s="18">
        <f t="shared" si="100"/>
        <v>1.4216746816288388</v>
      </c>
      <c r="J1064" s="130">
        <f t="shared" si="101"/>
        <v>1.5816818412572586</v>
      </c>
    </row>
    <row r="1065" spans="2:10" x14ac:dyDescent="0.25">
      <c r="B1065" s="12">
        <v>37949</v>
      </c>
      <c r="C1065" s="18">
        <v>13.906300999999999</v>
      </c>
      <c r="D1065">
        <v>396.8</v>
      </c>
      <c r="E1065" s="126">
        <f t="shared" si="96"/>
        <v>3.9396116901353917E-2</v>
      </c>
      <c r="F1065" s="126">
        <f t="shared" si="97"/>
        <v>2.0202020202020332E-3</v>
      </c>
      <c r="G1065" s="130">
        <f t="shared" si="98"/>
        <v>0.61676618965572372</v>
      </c>
      <c r="H1065" s="130">
        <f t="shared" si="99"/>
        <v>0.57037405911707018</v>
      </c>
      <c r="I1065" s="18">
        <f t="shared" si="100"/>
        <v>1.6062249837744098</v>
      </c>
      <c r="J1065" s="130">
        <f t="shared" si="101"/>
        <v>1.6523045188528611</v>
      </c>
    </row>
    <row r="1066" spans="2:10" x14ac:dyDescent="0.25">
      <c r="B1066" s="12">
        <v>37942</v>
      </c>
      <c r="C1066" s="18">
        <v>13.379212000000001</v>
      </c>
      <c r="D1066">
        <v>396</v>
      </c>
      <c r="E1066" s="126">
        <f t="shared" si="96"/>
        <v>-9.7533200567330169E-3</v>
      </c>
      <c r="F1066" s="126">
        <f t="shared" si="97"/>
        <v>-4.5248868778280382E-3</v>
      </c>
      <c r="G1066" s="130">
        <f t="shared" si="98"/>
        <v>0.6792320222435696</v>
      </c>
      <c r="H1066" s="130">
        <f t="shared" si="99"/>
        <v>0.56580071670155707</v>
      </c>
      <c r="I1066" s="18">
        <f t="shared" si="100"/>
        <v>1.7111317803728185</v>
      </c>
      <c r="J1066" s="130">
        <f t="shared" si="101"/>
        <v>1.6712516328465474</v>
      </c>
    </row>
    <row r="1067" spans="2:10" x14ac:dyDescent="0.25">
      <c r="B1067" s="12">
        <v>37935</v>
      </c>
      <c r="C1067" s="18">
        <v>13.510989</v>
      </c>
      <c r="D1067">
        <v>397.8</v>
      </c>
      <c r="E1067" s="126">
        <f t="shared" si="96"/>
        <v>8.7694702018423776E-2</v>
      </c>
      <c r="F1067" s="126">
        <f t="shared" si="97"/>
        <v>3.7829376467518827E-2</v>
      </c>
      <c r="G1067" s="130">
        <f t="shared" si="98"/>
        <v>0.67631073594629409</v>
      </c>
      <c r="H1067" s="130">
        <f t="shared" si="99"/>
        <v>0.56537919442133888</v>
      </c>
      <c r="I1067" s="18">
        <f t="shared" si="100"/>
        <v>1.7438482393991379</v>
      </c>
      <c r="J1067" s="130">
        <f t="shared" si="101"/>
        <v>1.6708469972102735</v>
      </c>
    </row>
    <row r="1068" spans="2:10" x14ac:dyDescent="0.25">
      <c r="B1068" s="12">
        <v>37928</v>
      </c>
      <c r="C1068" s="18">
        <v>12.421673999999999</v>
      </c>
      <c r="D1068">
        <v>383.3</v>
      </c>
      <c r="E1068" s="126">
        <f t="shared" si="96"/>
        <v>-6.4814807843836419E-2</v>
      </c>
      <c r="F1068" s="126">
        <f t="shared" si="97"/>
        <v>-3.1209362808842789E-3</v>
      </c>
      <c r="G1068" s="130">
        <f t="shared" si="98"/>
        <v>0.62756106356656249</v>
      </c>
      <c r="H1068" s="130">
        <f t="shared" si="99"/>
        <v>0.54242582419547936</v>
      </c>
      <c r="I1068" s="18">
        <f t="shared" si="100"/>
        <v>1.6571092503455087</v>
      </c>
      <c r="J1068" s="130">
        <f t="shared" si="101"/>
        <v>1.6442506004343662</v>
      </c>
    </row>
    <row r="1069" spans="2:10" x14ac:dyDescent="0.25">
      <c r="B1069" s="12">
        <v>37921</v>
      </c>
      <c r="C1069" s="18">
        <v>13.282582</v>
      </c>
      <c r="D1069">
        <v>384.5</v>
      </c>
      <c r="E1069" s="126">
        <f t="shared" si="96"/>
        <v>-7.874066328054985E-3</v>
      </c>
      <c r="F1069" s="126">
        <f t="shared" si="97"/>
        <v>-1.1313962458215476E-2</v>
      </c>
      <c r="G1069" s="130">
        <f t="shared" si="98"/>
        <v>0.6570340914742645</v>
      </c>
      <c r="H1069" s="130">
        <f t="shared" si="99"/>
        <v>0.54670319502564901</v>
      </c>
      <c r="I1069" s="18">
        <f t="shared" si="100"/>
        <v>1.5480357951090384</v>
      </c>
      <c r="J1069" s="130">
        <f t="shared" si="101"/>
        <v>1.6644818113912323</v>
      </c>
    </row>
    <row r="1070" spans="2:10" x14ac:dyDescent="0.25">
      <c r="B1070" s="12">
        <v>37914</v>
      </c>
      <c r="C1070" s="18">
        <v>13.388</v>
      </c>
      <c r="D1070">
        <v>388.9</v>
      </c>
      <c r="E1070" s="126">
        <f t="shared" si="96"/>
        <v>5.321356005378397E-2</v>
      </c>
      <c r="F1070" s="126">
        <f t="shared" si="97"/>
        <v>4.5992469069392028E-2</v>
      </c>
      <c r="G1070" s="130">
        <f t="shared" si="98"/>
        <v>0.65310017274953425</v>
      </c>
      <c r="H1070" s="130">
        <f t="shared" si="99"/>
        <v>0.54428638674401897</v>
      </c>
      <c r="I1070" s="18">
        <f t="shared" si="100"/>
        <v>1.2957227660385968</v>
      </c>
      <c r="J1070" s="130">
        <f t="shared" si="101"/>
        <v>1.6690341132001851</v>
      </c>
    </row>
    <row r="1071" spans="2:10" x14ac:dyDescent="0.25">
      <c r="B1071" s="12">
        <v>37907</v>
      </c>
      <c r="C1071" s="18">
        <v>12.711572</v>
      </c>
      <c r="D1071">
        <v>371.8</v>
      </c>
      <c r="E1071" s="126">
        <f t="shared" si="96"/>
        <v>6.7896727078679886E-2</v>
      </c>
      <c r="F1071" s="126">
        <f t="shared" si="97"/>
        <v>-4.8179871520342976E-3</v>
      </c>
      <c r="G1071" s="130">
        <f t="shared" si="98"/>
        <v>0.72732115939430142</v>
      </c>
      <c r="H1071" s="130">
        <f t="shared" si="99"/>
        <v>0.54299573306113691</v>
      </c>
      <c r="I1071" s="18">
        <f t="shared" si="100"/>
        <v>1.66361771837425</v>
      </c>
      <c r="J1071" s="130">
        <f t="shared" si="101"/>
        <v>1.7916404717676704</v>
      </c>
    </row>
    <row r="1072" spans="2:10" x14ac:dyDescent="0.25">
      <c r="B1072" s="12">
        <v>37900</v>
      </c>
      <c r="C1072" s="18">
        <v>11.903371999999999</v>
      </c>
      <c r="D1072">
        <v>373.6</v>
      </c>
      <c r="E1072" s="126">
        <f t="shared" si="96"/>
        <v>-3.6763970421758163E-3</v>
      </c>
      <c r="F1072" s="126">
        <f t="shared" si="97"/>
        <v>1.136978884677875E-2</v>
      </c>
      <c r="G1072" s="130">
        <f t="shared" si="98"/>
        <v>0.65977053975552591</v>
      </c>
      <c r="H1072" s="130">
        <f t="shared" si="99"/>
        <v>0.56441202671529067</v>
      </c>
      <c r="I1072" s="18">
        <f t="shared" si="100"/>
        <v>1.7516404532112233</v>
      </c>
      <c r="J1072" s="130">
        <f t="shared" si="101"/>
        <v>1.846980651463648</v>
      </c>
    </row>
    <row r="1073" spans="2:10" x14ac:dyDescent="0.25">
      <c r="B1073" s="12">
        <v>37893</v>
      </c>
      <c r="C1073" s="18">
        <v>11.947295</v>
      </c>
      <c r="D1073">
        <v>369.4</v>
      </c>
      <c r="E1073" s="126">
        <f t="shared" si="96"/>
        <v>-5.0279491702611145E-2</v>
      </c>
      <c r="F1073" s="126">
        <f t="shared" si="97"/>
        <v>-2.9936974789916082E-2</v>
      </c>
      <c r="G1073" s="130">
        <f t="shared" si="98"/>
        <v>0.6905249153005053</v>
      </c>
      <c r="H1073" s="130">
        <f t="shared" si="99"/>
        <v>0.56466632575228515</v>
      </c>
      <c r="I1073" s="18">
        <f t="shared" si="100"/>
        <v>1.8601634946589121</v>
      </c>
      <c r="J1073" s="130">
        <f t="shared" si="101"/>
        <v>1.8502721230003691</v>
      </c>
    </row>
    <row r="1074" spans="2:10" x14ac:dyDescent="0.25">
      <c r="B1074" s="12">
        <v>37886</v>
      </c>
      <c r="C1074" s="18">
        <v>12.579801</v>
      </c>
      <c r="D1074">
        <v>380.8</v>
      </c>
      <c r="E1074" s="126">
        <f t="shared" si="96"/>
        <v>-7.1335824820751292E-2</v>
      </c>
      <c r="F1074" s="126">
        <f t="shared" si="97"/>
        <v>-2.6191723415400769E-3</v>
      </c>
      <c r="G1074" s="130">
        <f t="shared" si="98"/>
        <v>0.67194059057163924</v>
      </c>
      <c r="H1074" s="130">
        <f t="shared" si="99"/>
        <v>0.5615295527751385</v>
      </c>
      <c r="I1074" s="18">
        <f t="shared" si="100"/>
        <v>1.9132612999173166</v>
      </c>
      <c r="J1074" s="130">
        <f t="shared" si="101"/>
        <v>1.8862495624001909</v>
      </c>
    </row>
    <row r="1075" spans="2:10" x14ac:dyDescent="0.25">
      <c r="B1075" s="12">
        <v>37879</v>
      </c>
      <c r="C1075" s="18">
        <v>13.546125</v>
      </c>
      <c r="D1075">
        <v>381.8</v>
      </c>
      <c r="E1075" s="126">
        <f t="shared" si="96"/>
        <v>2.8685839008734559E-2</v>
      </c>
      <c r="F1075" s="126">
        <f t="shared" si="97"/>
        <v>1.5965939329430467E-2</v>
      </c>
      <c r="G1075" s="130">
        <f t="shared" si="98"/>
        <v>0.7303365562570675</v>
      </c>
      <c r="H1075" s="130">
        <f t="shared" si="99"/>
        <v>0.55467408663039286</v>
      </c>
      <c r="I1075" s="18">
        <f t="shared" si="100"/>
        <v>1.9322047490212637</v>
      </c>
      <c r="J1075" s="130">
        <f t="shared" si="101"/>
        <v>1.8398670649945463</v>
      </c>
    </row>
    <row r="1076" spans="2:10" x14ac:dyDescent="0.25">
      <c r="B1076" s="12">
        <v>37872</v>
      </c>
      <c r="C1076" s="18">
        <v>13.168379</v>
      </c>
      <c r="D1076">
        <v>375.8</v>
      </c>
      <c r="E1076" s="126">
        <f t="shared" si="96"/>
        <v>-3.7681415764507786E-3</v>
      </c>
      <c r="F1076" s="126">
        <f t="shared" si="97"/>
        <v>-4.7669491525423879E-3</v>
      </c>
      <c r="G1076" s="130">
        <f t="shared" si="98"/>
        <v>0.71419309792688668</v>
      </c>
      <c r="H1076" s="130">
        <f t="shared" si="99"/>
        <v>0.54306585227513016</v>
      </c>
      <c r="I1076" s="18">
        <f t="shared" si="100"/>
        <v>1.9054527809324633</v>
      </c>
      <c r="J1076" s="130">
        <f t="shared" si="101"/>
        <v>1.8008927216389516</v>
      </c>
    </row>
    <row r="1077" spans="2:10" x14ac:dyDescent="0.25">
      <c r="B1077" s="12">
        <v>37865</v>
      </c>
      <c r="C1077" s="18">
        <v>13.218187</v>
      </c>
      <c r="D1077">
        <v>377.6</v>
      </c>
      <c r="E1077" s="126">
        <f t="shared" si="96"/>
        <v>6.7132571867754232E-2</v>
      </c>
      <c r="F1077" s="126">
        <f t="shared" si="97"/>
        <v>5.0572265105137681E-3</v>
      </c>
      <c r="G1077" s="130">
        <f t="shared" si="98"/>
        <v>0.63619028584167536</v>
      </c>
      <c r="H1077" s="130">
        <f t="shared" si="99"/>
        <v>0.55283938275958022</v>
      </c>
      <c r="I1077" s="18">
        <f t="shared" si="100"/>
        <v>1.670531891332858</v>
      </c>
      <c r="J1077" s="130">
        <f t="shared" si="101"/>
        <v>1.932458576129823</v>
      </c>
    </row>
    <row r="1078" spans="2:10" x14ac:dyDescent="0.25">
      <c r="B1078" s="12">
        <v>37858</v>
      </c>
      <c r="C1078" s="18">
        <v>12.38664</v>
      </c>
      <c r="D1078">
        <v>375.7</v>
      </c>
      <c r="E1078" s="126">
        <f t="shared" si="96"/>
        <v>7.4380294319540186E-2</v>
      </c>
      <c r="F1078" s="126">
        <f t="shared" si="97"/>
        <v>3.4701184246763939E-2</v>
      </c>
      <c r="G1078" s="130">
        <f t="shared" si="98"/>
        <v>0.64768930852298956</v>
      </c>
      <c r="H1078" s="130">
        <f t="shared" si="99"/>
        <v>0.55893742370957178</v>
      </c>
      <c r="I1078" s="18">
        <f t="shared" si="100"/>
        <v>1.6518612852128096</v>
      </c>
      <c r="J1078" s="130">
        <f t="shared" si="101"/>
        <v>2.0067787260299839</v>
      </c>
    </row>
    <row r="1079" spans="2:10" x14ac:dyDescent="0.25">
      <c r="B1079" s="12">
        <v>37851</v>
      </c>
      <c r="C1079" s="18">
        <v>11.529102</v>
      </c>
      <c r="D1079">
        <v>363.1</v>
      </c>
      <c r="E1079" s="126">
        <f t="shared" si="96"/>
        <v>-2.8467037523980498E-2</v>
      </c>
      <c r="F1079" s="126">
        <f t="shared" si="97"/>
        <v>-2.7533039647564816E-4</v>
      </c>
      <c r="G1079" s="130">
        <f t="shared" si="98"/>
        <v>0.59704751321091587</v>
      </c>
      <c r="H1079" s="130">
        <f t="shared" si="99"/>
        <v>0.5565357983720447</v>
      </c>
      <c r="I1079" s="18">
        <f t="shared" si="100"/>
        <v>1.5516704341864609</v>
      </c>
      <c r="J1079" s="130">
        <f t="shared" si="101"/>
        <v>2.0082387991223531</v>
      </c>
    </row>
    <row r="1080" spans="2:10" x14ac:dyDescent="0.25">
      <c r="B1080" s="12">
        <v>37844</v>
      </c>
      <c r="C1080" s="18">
        <v>11.866918</v>
      </c>
      <c r="D1080">
        <v>363.2</v>
      </c>
      <c r="E1080" s="126">
        <f t="shared" si="96"/>
        <v>5.6283559843501196E-2</v>
      </c>
      <c r="F1080" s="126">
        <f t="shared" si="97"/>
        <v>1.9365703059219586E-2</v>
      </c>
      <c r="G1080" s="130">
        <f t="shared" si="98"/>
        <v>0.56389378851561567</v>
      </c>
      <c r="H1080" s="130">
        <f t="shared" si="99"/>
        <v>0.55226368735196096</v>
      </c>
      <c r="I1080" s="18">
        <f t="shared" si="100"/>
        <v>1.3202033993898343</v>
      </c>
      <c r="J1080" s="130">
        <f t="shared" si="101"/>
        <v>1.9942311361829022</v>
      </c>
    </row>
    <row r="1081" spans="2:10" x14ac:dyDescent="0.25">
      <c r="B1081" s="12">
        <v>37837</v>
      </c>
      <c r="C1081" s="18">
        <v>11.234595000000001</v>
      </c>
      <c r="D1081">
        <v>356.3</v>
      </c>
      <c r="E1081" s="126">
        <f t="shared" si="96"/>
        <v>5.3614746298992211E-2</v>
      </c>
      <c r="F1081" s="126">
        <f t="shared" si="97"/>
        <v>2.9471251083501793E-2</v>
      </c>
      <c r="G1081" s="130">
        <f t="shared" si="98"/>
        <v>0.56272375296000554</v>
      </c>
      <c r="H1081" s="130">
        <f t="shared" si="99"/>
        <v>0.55126347943250031</v>
      </c>
      <c r="I1081" s="18">
        <f t="shared" si="100"/>
        <v>1.3673820307854299</v>
      </c>
      <c r="J1081" s="130">
        <f t="shared" si="101"/>
        <v>1.9805678363529258</v>
      </c>
    </row>
    <row r="1082" spans="2:10" x14ac:dyDescent="0.25">
      <c r="B1082" s="12">
        <v>37830</v>
      </c>
      <c r="C1082" s="18">
        <v>10.662906</v>
      </c>
      <c r="D1082">
        <v>346.1</v>
      </c>
      <c r="E1082" s="126">
        <f t="shared" si="96"/>
        <v>-2.6877154364033151E-2</v>
      </c>
      <c r="F1082" s="126">
        <f t="shared" si="97"/>
        <v>-4.5767852219464999E-2</v>
      </c>
      <c r="G1082" s="130">
        <f t="shared" si="98"/>
        <v>0.5528162586027483</v>
      </c>
      <c r="H1082" s="130">
        <f t="shared" si="99"/>
        <v>0.53378799860168158</v>
      </c>
      <c r="I1082" s="18">
        <f t="shared" si="100"/>
        <v>1.3589479023809452</v>
      </c>
      <c r="J1082" s="130">
        <f t="shared" si="101"/>
        <v>2.0597877162875449</v>
      </c>
    </row>
    <row r="1083" spans="2:10" x14ac:dyDescent="0.25">
      <c r="B1083" s="12">
        <v>37823</v>
      </c>
      <c r="C1083" s="18">
        <v>10.957409999999999</v>
      </c>
      <c r="D1083">
        <v>362.7</v>
      </c>
      <c r="E1083" s="126">
        <f t="shared" si="96"/>
        <v>0.12145369020911434</v>
      </c>
      <c r="F1083" s="126">
        <f t="shared" si="97"/>
        <v>4.4642857142857206E-2</v>
      </c>
      <c r="G1083" s="130">
        <f t="shared" si="98"/>
        <v>0.52990605354715459</v>
      </c>
      <c r="H1083" s="130">
        <f t="shared" si="99"/>
        <v>0.64657401649173041</v>
      </c>
      <c r="I1083" s="18">
        <f t="shared" si="100"/>
        <v>1.4868918516851728</v>
      </c>
      <c r="J1083" s="130">
        <f t="shared" si="101"/>
        <v>2.8242556794625622</v>
      </c>
    </row>
    <row r="1084" spans="2:10" x14ac:dyDescent="0.25">
      <c r="B1084" s="12">
        <v>37816</v>
      </c>
      <c r="C1084" s="18">
        <v>9.7707200000000007</v>
      </c>
      <c r="D1084">
        <v>347.2</v>
      </c>
      <c r="E1084" s="126">
        <f t="shared" si="96"/>
        <v>-0.10970780704115457</v>
      </c>
      <c r="F1084" s="126">
        <f t="shared" si="97"/>
        <v>6.9605568445474386E-3</v>
      </c>
      <c r="G1084" s="130">
        <f t="shared" si="98"/>
        <v>0.2955413008902375</v>
      </c>
      <c r="H1084" s="130">
        <f t="shared" si="99"/>
        <v>0.6049822100435116</v>
      </c>
      <c r="I1084" s="18">
        <f t="shared" si="100"/>
        <v>0.82963856979348483</v>
      </c>
      <c r="J1084" s="130">
        <f t="shared" si="101"/>
        <v>2.6804530481590052</v>
      </c>
    </row>
    <row r="1085" spans="2:10" x14ac:dyDescent="0.25">
      <c r="B1085" s="12">
        <v>37809</v>
      </c>
      <c r="C1085" s="18">
        <v>10.974734</v>
      </c>
      <c r="D1085">
        <v>344.8</v>
      </c>
      <c r="E1085" s="126">
        <f t="shared" si="96"/>
        <v>-6.6322883666371402E-2</v>
      </c>
      <c r="F1085" s="126">
        <f t="shared" si="97"/>
        <v>-1.7663817663817638E-2</v>
      </c>
      <c r="G1085" s="130">
        <f t="shared" si="98"/>
        <v>0.3704590892600656</v>
      </c>
      <c r="H1085" s="130">
        <f t="shared" si="99"/>
        <v>0.61475818234703505</v>
      </c>
      <c r="I1085" s="18">
        <f t="shared" si="100"/>
        <v>0.86372806241780042</v>
      </c>
      <c r="J1085" s="130">
        <f t="shared" si="101"/>
        <v>2.8051673967163104</v>
      </c>
    </row>
    <row r="1086" spans="2:10" x14ac:dyDescent="0.25">
      <c r="B1086" s="12">
        <v>37802</v>
      </c>
      <c r="C1086" s="18">
        <v>11.754314000000001</v>
      </c>
      <c r="D1086">
        <v>351</v>
      </c>
      <c r="E1086" s="126">
        <f t="shared" si="96"/>
        <v>2.4924425396275707E-2</v>
      </c>
      <c r="F1086" s="126">
        <f t="shared" si="97"/>
        <v>1.6801853997682636E-2</v>
      </c>
      <c r="G1086" s="130">
        <f t="shared" si="98"/>
        <v>0.26727540496237112</v>
      </c>
      <c r="H1086" s="130">
        <f t="shared" si="99"/>
        <v>0.60684791839383934</v>
      </c>
      <c r="I1086" s="18">
        <f t="shared" si="100"/>
        <v>0.58567257850907761</v>
      </c>
      <c r="J1086" s="130">
        <f t="shared" si="101"/>
        <v>2.7721776604177877</v>
      </c>
    </row>
    <row r="1087" spans="2:10" x14ac:dyDescent="0.25">
      <c r="B1087" s="12">
        <v>37795</v>
      </c>
      <c r="C1087" s="18">
        <v>11.468469000000001</v>
      </c>
      <c r="D1087">
        <v>345.2</v>
      </c>
      <c r="E1087" s="126">
        <f t="shared" si="96"/>
        <v>-8.310232608898116E-2</v>
      </c>
      <c r="F1087" s="126">
        <f t="shared" si="97"/>
        <v>-3.1153522312657889E-2</v>
      </c>
      <c r="G1087" s="130">
        <f t="shared" si="98"/>
        <v>0.3010938786843117</v>
      </c>
      <c r="H1087" s="130">
        <f t="shared" si="99"/>
        <v>0.61431161044814264</v>
      </c>
      <c r="I1087" s="18">
        <f t="shared" si="100"/>
        <v>0.67695535614115199</v>
      </c>
      <c r="J1087" s="130">
        <f t="shared" si="101"/>
        <v>2.7600310454732493</v>
      </c>
    </row>
    <row r="1088" spans="2:10" x14ac:dyDescent="0.25">
      <c r="B1088" s="12">
        <v>37788</v>
      </c>
      <c r="C1088" s="18">
        <v>12.507904999999999</v>
      </c>
      <c r="D1088">
        <v>356.3</v>
      </c>
      <c r="E1088" s="126">
        <f t="shared" si="96"/>
        <v>3.5867902484900904E-2</v>
      </c>
      <c r="F1088" s="126">
        <f t="shared" si="97"/>
        <v>-8.4127874369044342E-4</v>
      </c>
      <c r="G1088" s="130">
        <f t="shared" si="98"/>
        <v>-2.5204255608188092E-2</v>
      </c>
      <c r="H1088" s="130">
        <f t="shared" si="99"/>
        <v>0.61086496100661547</v>
      </c>
      <c r="I1088" s="18">
        <f t="shared" si="100"/>
        <v>-5.5965920392854321E-2</v>
      </c>
      <c r="J1088" s="130">
        <f t="shared" si="101"/>
        <v>2.7978941573147611</v>
      </c>
    </row>
    <row r="1089" spans="2:10" x14ac:dyDescent="0.25">
      <c r="B1089" s="12">
        <v>37781</v>
      </c>
      <c r="C1089" s="18">
        <v>12.074807</v>
      </c>
      <c r="D1089">
        <v>356.6</v>
      </c>
      <c r="E1089" s="126">
        <f t="shared" si="96"/>
        <v>5.2075383647707696E-2</v>
      </c>
      <c r="F1089" s="126">
        <f t="shared" si="97"/>
        <v>-1.9521583722848401E-2</v>
      </c>
      <c r="G1089" s="130">
        <f t="shared" si="98"/>
        <v>0.32510825273484423</v>
      </c>
      <c r="H1089" s="130">
        <f t="shared" si="99"/>
        <v>0.61848634495892252</v>
      </c>
      <c r="I1089" s="18">
        <f t="shared" si="100"/>
        <v>0.76137082641890697</v>
      </c>
      <c r="J1089" s="130">
        <f t="shared" si="101"/>
        <v>2.829701042896585</v>
      </c>
    </row>
    <row r="1090" spans="2:10" x14ac:dyDescent="0.25">
      <c r="B1090" s="12">
        <v>37774</v>
      </c>
      <c r="C1090" s="18">
        <v>11.477131</v>
      </c>
      <c r="D1090">
        <v>363.7</v>
      </c>
      <c r="E1090" s="126">
        <f t="shared" si="96"/>
        <v>1.1450311715610617E-2</v>
      </c>
      <c r="F1090" s="126">
        <f t="shared" si="97"/>
        <v>-2.1947873799725848E-3</v>
      </c>
      <c r="G1090" s="130">
        <f t="shared" si="98"/>
        <v>0.54474579107316401</v>
      </c>
      <c r="H1090" s="130">
        <f t="shared" si="99"/>
        <v>0.63657768435616469</v>
      </c>
      <c r="I1090" s="18">
        <f t="shared" si="100"/>
        <v>1.1238752675906627</v>
      </c>
      <c r="J1090" s="130">
        <f t="shared" si="101"/>
        <v>2.9647349226287991</v>
      </c>
    </row>
    <row r="1091" spans="2:10" x14ac:dyDescent="0.25">
      <c r="B1091" s="12">
        <v>37767</v>
      </c>
      <c r="C1091" s="18">
        <v>11.347201999999999</v>
      </c>
      <c r="D1091">
        <v>364.5</v>
      </c>
      <c r="E1091" s="126">
        <f t="shared" ref="E1091:E1154" si="102">C1091/C1092-1</f>
        <v>1.3147830074552891E-2</v>
      </c>
      <c r="F1091" s="126">
        <f t="shared" ref="F1091:F1154" si="103">D1091/D1092-1</f>
        <v>-1.1659436008676805E-2</v>
      </c>
      <c r="G1091" s="130">
        <f t="shared" ref="G1091:G1154" si="104">CORREL(F1091:F1103,E1091:E1103)</f>
        <v>0.52046333612164797</v>
      </c>
      <c r="H1091" s="130">
        <f t="shared" ref="H1091:H1154" si="105">CORREL(F1091:F1143,E1091:E1143)</f>
        <v>0.61036160455954547</v>
      </c>
      <c r="I1091" s="18">
        <f t="shared" ref="I1091:I1154" si="106">SLOPE(E1091:E1103,F1091:F1103)</f>
        <v>1.1552359661812368</v>
      </c>
      <c r="J1091" s="130">
        <f t="shared" ref="J1091:J1154" si="107">SLOPE(E1091:E1143,F1091:F1143)</f>
        <v>2.8577567832053776</v>
      </c>
    </row>
    <row r="1092" spans="2:10" x14ac:dyDescent="0.25">
      <c r="B1092" s="12">
        <v>37760</v>
      </c>
      <c r="C1092" s="18">
        <v>11.199947</v>
      </c>
      <c r="D1092">
        <v>368.8</v>
      </c>
      <c r="E1092" s="126">
        <f t="shared" si="102"/>
        <v>1.4117579521681911E-2</v>
      </c>
      <c r="F1092" s="126">
        <f t="shared" si="103"/>
        <v>3.9751903016633783E-2</v>
      </c>
      <c r="G1092" s="130">
        <f t="shared" si="104"/>
        <v>0.56132816906690475</v>
      </c>
      <c r="H1092" s="130">
        <f t="shared" si="105"/>
        <v>0.62605084137729305</v>
      </c>
      <c r="I1092" s="18">
        <f t="shared" si="106"/>
        <v>1.2653227020704578</v>
      </c>
      <c r="J1092" s="130">
        <f t="shared" si="107"/>
        <v>2.9290043396391998</v>
      </c>
    </row>
    <row r="1093" spans="2:10" x14ac:dyDescent="0.25">
      <c r="B1093" s="12">
        <v>37753</v>
      </c>
      <c r="C1093" s="18">
        <v>11.044032</v>
      </c>
      <c r="D1093">
        <v>354.7</v>
      </c>
      <c r="E1093" s="126">
        <f t="shared" si="102"/>
        <v>8.4183609358900124E-2</v>
      </c>
      <c r="F1093" s="126">
        <f t="shared" si="103"/>
        <v>1.7498565691336676E-2</v>
      </c>
      <c r="G1093" s="130">
        <f t="shared" si="104"/>
        <v>0.5658832425379442</v>
      </c>
      <c r="H1093" s="130">
        <f t="shared" si="105"/>
        <v>0.63917083182613299</v>
      </c>
      <c r="I1093" s="18">
        <f t="shared" si="106"/>
        <v>1.461417616541244</v>
      </c>
      <c r="J1093" s="130">
        <f t="shared" si="107"/>
        <v>3.0802274332753279</v>
      </c>
    </row>
    <row r="1094" spans="2:10" x14ac:dyDescent="0.25">
      <c r="B1094" s="12">
        <v>37746</v>
      </c>
      <c r="C1094" s="18">
        <v>10.186496</v>
      </c>
      <c r="D1094">
        <v>348.6</v>
      </c>
      <c r="E1094" s="126">
        <f t="shared" si="102"/>
        <v>4.2553261172155077E-2</v>
      </c>
      <c r="F1094" s="126">
        <f t="shared" si="103"/>
        <v>2.2287390029325671E-2</v>
      </c>
      <c r="G1094" s="130">
        <f t="shared" si="104"/>
        <v>0.44569661096401286</v>
      </c>
      <c r="H1094" s="130">
        <f t="shared" si="105"/>
        <v>0.617817297487397</v>
      </c>
      <c r="I1094" s="18">
        <f t="shared" si="106"/>
        <v>0.81680458832712077</v>
      </c>
      <c r="J1094" s="130">
        <f t="shared" si="107"/>
        <v>3.0141958895689509</v>
      </c>
    </row>
    <row r="1095" spans="2:10" x14ac:dyDescent="0.25">
      <c r="B1095" s="12">
        <v>37739</v>
      </c>
      <c r="C1095" s="18">
        <v>9.7707200000000007</v>
      </c>
      <c r="D1095">
        <v>341</v>
      </c>
      <c r="E1095" s="126">
        <f t="shared" si="102"/>
        <v>-4.4130698601899665E-3</v>
      </c>
      <c r="F1095" s="126">
        <f t="shared" si="103"/>
        <v>2.2795440911817622E-2</v>
      </c>
      <c r="G1095" s="130">
        <f t="shared" si="104"/>
        <v>0.29959376994833065</v>
      </c>
      <c r="H1095" s="130">
        <f t="shared" si="105"/>
        <v>0.61466873863748928</v>
      </c>
      <c r="I1095" s="18">
        <f t="shared" si="106"/>
        <v>0.5508657379891102</v>
      </c>
      <c r="J1095" s="130">
        <f t="shared" si="107"/>
        <v>3.0333522224105254</v>
      </c>
    </row>
    <row r="1096" spans="2:10" x14ac:dyDescent="0.25">
      <c r="B1096" s="12">
        <v>37732</v>
      </c>
      <c r="C1096" s="18">
        <v>9.8140300000000007</v>
      </c>
      <c r="D1096">
        <v>333.4</v>
      </c>
      <c r="E1096" s="126">
        <f t="shared" si="102"/>
        <v>-5.4256723126166251E-2</v>
      </c>
      <c r="F1096" s="126">
        <f t="shared" si="103"/>
        <v>1.8948655256723734E-2</v>
      </c>
      <c r="G1096" s="130">
        <f t="shared" si="104"/>
        <v>0.18386567597705647</v>
      </c>
      <c r="H1096" s="130">
        <f t="shared" si="105"/>
        <v>0.63370327660173165</v>
      </c>
      <c r="I1096" s="18">
        <f t="shared" si="106"/>
        <v>0.40822198600867576</v>
      </c>
      <c r="J1096" s="130">
        <f t="shared" si="107"/>
        <v>3.1396206818997996</v>
      </c>
    </row>
    <row r="1097" spans="2:10" x14ac:dyDescent="0.25">
      <c r="B1097" s="12">
        <v>37725</v>
      </c>
      <c r="C1097" s="18">
        <v>10.377055</v>
      </c>
      <c r="D1097">
        <v>327.2</v>
      </c>
      <c r="E1097" s="126">
        <f t="shared" si="102"/>
        <v>1.3536307789918434E-2</v>
      </c>
      <c r="F1097" s="126">
        <f t="shared" si="103"/>
        <v>-2.1347971942664579E-3</v>
      </c>
      <c r="G1097" s="130">
        <f t="shared" si="104"/>
        <v>0.49851518833939923</v>
      </c>
      <c r="H1097" s="130">
        <f t="shared" si="105"/>
        <v>0.64463291825786451</v>
      </c>
      <c r="I1097" s="18">
        <f t="shared" si="106"/>
        <v>1.2458069810506083</v>
      </c>
      <c r="J1097" s="130">
        <f t="shared" si="107"/>
        <v>3.2237529224391905</v>
      </c>
    </row>
    <row r="1098" spans="2:10" x14ac:dyDescent="0.25">
      <c r="B1098" s="12">
        <v>37718</v>
      </c>
      <c r="C1098" s="18">
        <v>10.238464</v>
      </c>
      <c r="D1098">
        <v>327.9</v>
      </c>
      <c r="E1098" s="126">
        <f t="shared" si="102"/>
        <v>5.9572608390470183E-3</v>
      </c>
      <c r="F1098" s="126">
        <f t="shared" si="103"/>
        <v>7.9926221948969367E-3</v>
      </c>
      <c r="G1098" s="130">
        <f t="shared" si="104"/>
        <v>0.40893424212033724</v>
      </c>
      <c r="H1098" s="130">
        <f t="shared" si="105"/>
        <v>0.63461170865713767</v>
      </c>
      <c r="I1098" s="18">
        <f t="shared" si="106"/>
        <v>1.0563712276460426</v>
      </c>
      <c r="J1098" s="130">
        <f t="shared" si="107"/>
        <v>3.2636838842923748</v>
      </c>
    </row>
    <row r="1099" spans="2:10" x14ac:dyDescent="0.25">
      <c r="B1099" s="12">
        <v>37711</v>
      </c>
      <c r="C1099" s="18">
        <v>10.177832</v>
      </c>
      <c r="D1099">
        <v>325.3</v>
      </c>
      <c r="E1099" s="126">
        <f t="shared" si="102"/>
        <v>-3.3717071144110933E-2</v>
      </c>
      <c r="F1099" s="126">
        <f t="shared" si="103"/>
        <v>-1.0343778521448077E-2</v>
      </c>
      <c r="G1099" s="130">
        <f t="shared" si="104"/>
        <v>0.38715230410272705</v>
      </c>
      <c r="H1099" s="130">
        <f t="shared" si="105"/>
        <v>0.63746713353667306</v>
      </c>
      <c r="I1099" s="18">
        <f t="shared" si="106"/>
        <v>0.98189833066766929</v>
      </c>
      <c r="J1099" s="130">
        <f t="shared" si="107"/>
        <v>3.2935740725895215</v>
      </c>
    </row>
    <row r="1100" spans="2:10" x14ac:dyDescent="0.25">
      <c r="B1100" s="12">
        <v>37704</v>
      </c>
      <c r="C1100" s="18">
        <v>10.532973</v>
      </c>
      <c r="D1100">
        <v>328.7</v>
      </c>
      <c r="E1100" s="126">
        <f t="shared" si="102"/>
        <v>5.8311580267306651E-2</v>
      </c>
      <c r="F1100" s="126">
        <f t="shared" si="103"/>
        <v>8.2822085889571184E-3</v>
      </c>
      <c r="G1100" s="130">
        <f t="shared" si="104"/>
        <v>0.40262664689088368</v>
      </c>
      <c r="H1100" s="130">
        <f t="shared" si="105"/>
        <v>0.63660023765176588</v>
      </c>
      <c r="I1100" s="18">
        <f t="shared" si="106"/>
        <v>1.035171285731751</v>
      </c>
      <c r="J1100" s="130">
        <f t="shared" si="107"/>
        <v>3.2794343952497638</v>
      </c>
    </row>
    <row r="1101" spans="2:10" x14ac:dyDescent="0.25">
      <c r="B1101" s="12">
        <v>37697</v>
      </c>
      <c r="C1101" s="18">
        <v>9.9526199999999996</v>
      </c>
      <c r="D1101">
        <v>326</v>
      </c>
      <c r="E1101" s="126">
        <f t="shared" si="102"/>
        <v>-8.4462122808002027E-2</v>
      </c>
      <c r="F1101" s="126">
        <f t="shared" si="103"/>
        <v>-3.1203566121842496E-2</v>
      </c>
      <c r="G1101" s="130">
        <f t="shared" si="104"/>
        <v>0.4655243892062173</v>
      </c>
      <c r="H1101" s="130">
        <f t="shared" si="105"/>
        <v>0.64708370478176935</v>
      </c>
      <c r="I1101" s="18">
        <f t="shared" si="106"/>
        <v>1.1212123336645681</v>
      </c>
      <c r="J1101" s="130">
        <f t="shared" si="107"/>
        <v>3.3777519998963306</v>
      </c>
    </row>
    <row r="1102" spans="2:10" x14ac:dyDescent="0.25">
      <c r="B1102" s="12">
        <v>37690</v>
      </c>
      <c r="C1102" s="18">
        <v>10.87079</v>
      </c>
      <c r="D1102">
        <v>336.5</v>
      </c>
      <c r="E1102" s="126">
        <f t="shared" si="102"/>
        <v>-4.4901228262648862E-2</v>
      </c>
      <c r="F1102" s="126">
        <f t="shared" si="103"/>
        <v>-4.0763968072976109E-2</v>
      </c>
      <c r="G1102" s="130">
        <f t="shared" si="104"/>
        <v>0.41314200237708509</v>
      </c>
      <c r="H1102" s="130">
        <f t="shared" si="105"/>
        <v>0.63592568930831805</v>
      </c>
      <c r="I1102" s="18">
        <f t="shared" si="106"/>
        <v>0.98155224209791725</v>
      </c>
      <c r="J1102" s="130">
        <f t="shared" si="107"/>
        <v>3.3936413035817963</v>
      </c>
    </row>
    <row r="1103" spans="2:10" x14ac:dyDescent="0.25">
      <c r="B1103" s="12">
        <v>37683</v>
      </c>
      <c r="C1103" s="18">
        <v>11.381849000000001</v>
      </c>
      <c r="D1103">
        <v>350.8</v>
      </c>
      <c r="E1103" s="126">
        <f t="shared" si="102"/>
        <v>-6.5839798346099099E-2</v>
      </c>
      <c r="F1103" s="126">
        <f t="shared" si="103"/>
        <v>1.7133066818961762E-3</v>
      </c>
      <c r="G1103" s="130">
        <f t="shared" si="104"/>
        <v>0.45818066424331494</v>
      </c>
      <c r="H1103" s="130">
        <f t="shared" si="105"/>
        <v>0.66368280459825357</v>
      </c>
      <c r="I1103" s="18">
        <f t="shared" si="106"/>
        <v>1.3900051286575792</v>
      </c>
      <c r="J1103" s="130">
        <f t="shared" si="107"/>
        <v>3.7482567877157713</v>
      </c>
    </row>
    <row r="1104" spans="2:10" x14ac:dyDescent="0.25">
      <c r="B1104" s="12">
        <v>37676</v>
      </c>
      <c r="C1104" s="18">
        <v>12.184044</v>
      </c>
      <c r="D1104">
        <v>350.2</v>
      </c>
      <c r="E1104" s="126">
        <f t="shared" si="102"/>
        <v>-2.737874249083061E-2</v>
      </c>
      <c r="F1104" s="126">
        <f t="shared" si="103"/>
        <v>-4.5480386583286458E-3</v>
      </c>
      <c r="G1104" s="130">
        <f t="shared" si="104"/>
        <v>0.52938363172831293</v>
      </c>
      <c r="H1104" s="130">
        <f t="shared" si="105"/>
        <v>0.66853545320487695</v>
      </c>
      <c r="I1104" s="18">
        <f t="shared" si="106"/>
        <v>2.1326685488915298</v>
      </c>
      <c r="J1104" s="130">
        <f t="shared" si="107"/>
        <v>3.7573430417380833</v>
      </c>
    </row>
    <row r="1105" spans="2:10" x14ac:dyDescent="0.25">
      <c r="B1105" s="12">
        <v>37669</v>
      </c>
      <c r="C1105" s="18">
        <v>12.527018</v>
      </c>
      <c r="D1105">
        <v>351.8</v>
      </c>
      <c r="E1105" s="126">
        <f t="shared" si="102"/>
        <v>1.8118533956930971E-2</v>
      </c>
      <c r="F1105" s="126">
        <f t="shared" si="103"/>
        <v>-2.8417163967031644E-4</v>
      </c>
      <c r="G1105" s="130">
        <f t="shared" si="104"/>
        <v>0.55330836378672554</v>
      </c>
      <c r="H1105" s="130">
        <f t="shared" si="105"/>
        <v>0.67238549271161618</v>
      </c>
      <c r="I1105" s="18">
        <f t="shared" si="106"/>
        <v>2.2404839353718837</v>
      </c>
      <c r="J1105" s="130">
        <f t="shared" si="107"/>
        <v>3.7620226986925145</v>
      </c>
    </row>
    <row r="1106" spans="2:10" x14ac:dyDescent="0.25">
      <c r="B1106" s="12">
        <v>37662</v>
      </c>
      <c r="C1106" s="18">
        <v>12.304086</v>
      </c>
      <c r="D1106">
        <v>351.9</v>
      </c>
      <c r="E1106" s="126">
        <f t="shared" si="102"/>
        <v>-1.9138933726015273E-2</v>
      </c>
      <c r="F1106" s="126">
        <f t="shared" si="103"/>
        <v>-4.8661800486618056E-2</v>
      </c>
      <c r="G1106" s="130">
        <f t="shared" si="104"/>
        <v>0.56234963270299809</v>
      </c>
      <c r="H1106" s="130">
        <f t="shared" si="105"/>
        <v>0.65156077427887127</v>
      </c>
      <c r="I1106" s="18">
        <f t="shared" si="106"/>
        <v>2.3941329777812133</v>
      </c>
      <c r="J1106" s="130">
        <f t="shared" si="107"/>
        <v>3.6256989872946295</v>
      </c>
    </row>
    <row r="1107" spans="2:10" x14ac:dyDescent="0.25">
      <c r="B1107" s="12">
        <v>37655</v>
      </c>
      <c r="C1107" s="18">
        <v>12.544168000000001</v>
      </c>
      <c r="D1107">
        <v>369.9</v>
      </c>
      <c r="E1107" s="126">
        <f t="shared" si="102"/>
        <v>-6.0372364411240942E-2</v>
      </c>
      <c r="F1107" s="126">
        <f t="shared" si="103"/>
        <v>4.3442845506380667E-3</v>
      </c>
      <c r="G1107" s="130">
        <f t="shared" si="104"/>
        <v>0.80327387493058644</v>
      </c>
      <c r="H1107" s="130">
        <f t="shared" si="105"/>
        <v>0.70650772863641009</v>
      </c>
      <c r="I1107" s="18">
        <f t="shared" si="106"/>
        <v>5.2931168487371592</v>
      </c>
      <c r="J1107" s="130">
        <f t="shared" si="107"/>
        <v>4.0106733278305509</v>
      </c>
    </row>
    <row r="1108" spans="2:10" x14ac:dyDescent="0.25">
      <c r="B1108" s="12">
        <v>37648</v>
      </c>
      <c r="C1108" s="18">
        <v>13.350148000000001</v>
      </c>
      <c r="D1108">
        <v>368.3</v>
      </c>
      <c r="E1108" s="126">
        <f t="shared" si="102"/>
        <v>-9.9999892136014235E-2</v>
      </c>
      <c r="F1108" s="126">
        <f t="shared" si="103"/>
        <v>2.7159152634448347E-4</v>
      </c>
      <c r="G1108" s="130">
        <f t="shared" si="104"/>
        <v>0.74838125404114253</v>
      </c>
      <c r="H1108" s="130">
        <f t="shared" si="105"/>
        <v>0.71411021446834311</v>
      </c>
      <c r="I1108" s="18">
        <f t="shared" si="106"/>
        <v>5.0492863966141934</v>
      </c>
      <c r="J1108" s="130">
        <f t="shared" si="107"/>
        <v>4.025146031272512</v>
      </c>
    </row>
    <row r="1109" spans="2:10" x14ac:dyDescent="0.25">
      <c r="B1109" s="12">
        <v>37641</v>
      </c>
      <c r="C1109" s="18">
        <v>14.833496</v>
      </c>
      <c r="D1109">
        <v>368.2</v>
      </c>
      <c r="E1109" s="126">
        <f t="shared" si="102"/>
        <v>8.873483011445682E-2</v>
      </c>
      <c r="F1109" s="126">
        <f t="shared" si="103"/>
        <v>3.2529444756029147E-2</v>
      </c>
      <c r="G1109" s="130">
        <f t="shared" si="104"/>
        <v>0.73196819160564253</v>
      </c>
      <c r="H1109" s="130">
        <f t="shared" si="105"/>
        <v>0.71184429639039648</v>
      </c>
      <c r="I1109" s="18">
        <f t="shared" si="106"/>
        <v>4.8360905207411378</v>
      </c>
      <c r="J1109" s="130">
        <f t="shared" si="107"/>
        <v>3.9326321506693382</v>
      </c>
    </row>
    <row r="1110" spans="2:10" x14ac:dyDescent="0.25">
      <c r="B1110" s="12">
        <v>37634</v>
      </c>
      <c r="C1110" s="18">
        <v>13.624525999999999</v>
      </c>
      <c r="D1110">
        <v>356.6</v>
      </c>
      <c r="E1110" s="126">
        <f t="shared" si="102"/>
        <v>-9.1999783271968227E-2</v>
      </c>
      <c r="F1110" s="126">
        <f t="shared" si="103"/>
        <v>5.9238363892808454E-3</v>
      </c>
      <c r="G1110" s="130">
        <f t="shared" si="104"/>
        <v>0.70253131536226776</v>
      </c>
      <c r="H1110" s="130">
        <f t="shared" si="105"/>
        <v>0.71212229357964518</v>
      </c>
      <c r="I1110" s="18">
        <f t="shared" si="106"/>
        <v>4.9864241393376023</v>
      </c>
      <c r="J1110" s="130">
        <f t="shared" si="107"/>
        <v>3.9633047500315848</v>
      </c>
    </row>
    <row r="1111" spans="2:10" x14ac:dyDescent="0.25">
      <c r="B1111" s="12">
        <v>37627</v>
      </c>
      <c r="C1111" s="18">
        <v>15.004981000000001</v>
      </c>
      <c r="D1111">
        <v>354.5</v>
      </c>
      <c r="E1111" s="126">
        <f t="shared" si="102"/>
        <v>-2.3982545234287E-2</v>
      </c>
      <c r="F1111" s="126">
        <f t="shared" si="103"/>
        <v>9.3963553530751476E-3</v>
      </c>
      <c r="G1111" s="130">
        <f t="shared" si="104"/>
        <v>0.78592553184775982</v>
      </c>
      <c r="H1111" s="130">
        <f t="shared" si="105"/>
        <v>0.71388132506078272</v>
      </c>
      <c r="I1111" s="18">
        <f t="shared" si="106"/>
        <v>5.3684165181125891</v>
      </c>
      <c r="J1111" s="130">
        <f t="shared" si="107"/>
        <v>3.8755175159010609</v>
      </c>
    </row>
    <row r="1112" spans="2:10" x14ac:dyDescent="0.25">
      <c r="B1112" s="12">
        <v>37620</v>
      </c>
      <c r="C1112" s="18">
        <v>15.373680999999999</v>
      </c>
      <c r="D1112">
        <v>351.2</v>
      </c>
      <c r="E1112" s="126">
        <f t="shared" si="102"/>
        <v>1.2994590507185766E-2</v>
      </c>
      <c r="F1112" s="126">
        <f t="shared" si="103"/>
        <v>5.7273768613974596E-3</v>
      </c>
      <c r="G1112" s="130">
        <f t="shared" si="104"/>
        <v>0.79807599683298613</v>
      </c>
      <c r="H1112" s="130">
        <f t="shared" si="105"/>
        <v>0.71766636938871864</v>
      </c>
      <c r="I1112" s="18">
        <f t="shared" si="106"/>
        <v>4.8991888996750523</v>
      </c>
      <c r="J1112" s="130">
        <f t="shared" si="107"/>
        <v>3.8907022841541385</v>
      </c>
    </row>
    <row r="1113" spans="2:10" x14ac:dyDescent="0.25">
      <c r="B1113" s="12">
        <v>37613</v>
      </c>
      <c r="C1113" s="18">
        <v>15.176469000000001</v>
      </c>
      <c r="D1113">
        <v>349.2</v>
      </c>
      <c r="E1113" s="126">
        <f t="shared" si="102"/>
        <v>5.3571511629158186E-2</v>
      </c>
      <c r="F1113" s="126">
        <f t="shared" si="103"/>
        <v>2.555066079295143E-2</v>
      </c>
      <c r="G1113" s="130">
        <f t="shared" si="104"/>
        <v>0.79451860513517703</v>
      </c>
      <c r="H1113" s="130">
        <f t="shared" si="105"/>
        <v>0.7192673088205781</v>
      </c>
      <c r="I1113" s="18">
        <f t="shared" si="106"/>
        <v>4.8936488010860355</v>
      </c>
      <c r="J1113" s="130">
        <f t="shared" si="107"/>
        <v>3.9009688968742635</v>
      </c>
    </row>
    <row r="1114" spans="2:10" x14ac:dyDescent="0.25">
      <c r="B1114" s="12">
        <v>37606</v>
      </c>
      <c r="C1114" s="18">
        <v>14.404783</v>
      </c>
      <c r="D1114">
        <v>340.5</v>
      </c>
      <c r="E1114" s="126">
        <f t="shared" si="102"/>
        <v>-5.9486488817273031E-4</v>
      </c>
      <c r="F1114" s="126">
        <f t="shared" si="103"/>
        <v>2.1908763505402273E-2</v>
      </c>
      <c r="G1114" s="130">
        <f t="shared" si="104"/>
        <v>0.81933002135482147</v>
      </c>
      <c r="H1114" s="130">
        <f t="shared" si="105"/>
        <v>0.72201944390312323</v>
      </c>
      <c r="I1114" s="18">
        <f t="shared" si="106"/>
        <v>5.344472685496009</v>
      </c>
      <c r="J1114" s="130">
        <f t="shared" si="107"/>
        <v>3.9601437300327551</v>
      </c>
    </row>
    <row r="1115" spans="2:10" x14ac:dyDescent="0.25">
      <c r="B1115" s="12">
        <v>37599</v>
      </c>
      <c r="C1115" s="18">
        <v>14.413357</v>
      </c>
      <c r="D1115">
        <v>333.2</v>
      </c>
      <c r="E1115" s="126">
        <f t="shared" si="102"/>
        <v>7.7563834525043562E-2</v>
      </c>
      <c r="F1115" s="126">
        <f t="shared" si="103"/>
        <v>2.1146184492798037E-2</v>
      </c>
      <c r="G1115" s="130">
        <f t="shared" si="104"/>
        <v>0.82669431548409822</v>
      </c>
      <c r="H1115" s="130">
        <f t="shared" si="105"/>
        <v>0.73063906846218829</v>
      </c>
      <c r="I1115" s="18">
        <f t="shared" si="106"/>
        <v>5.577748847943548</v>
      </c>
      <c r="J1115" s="130">
        <f t="shared" si="107"/>
        <v>4.0952620205205612</v>
      </c>
    </row>
    <row r="1116" spans="2:10" x14ac:dyDescent="0.25">
      <c r="B1116" s="12">
        <v>37592</v>
      </c>
      <c r="C1116" s="18">
        <v>13.375873</v>
      </c>
      <c r="D1116">
        <v>326.3</v>
      </c>
      <c r="E1116" s="126">
        <f t="shared" si="102"/>
        <v>0.21495364539057604</v>
      </c>
      <c r="F1116" s="126">
        <f t="shared" si="103"/>
        <v>2.9987373737373701E-2</v>
      </c>
      <c r="G1116" s="130">
        <f t="shared" si="104"/>
        <v>0.76128535168729294</v>
      </c>
      <c r="H1116" s="130">
        <f t="shared" si="105"/>
        <v>0.72777856062803514</v>
      </c>
      <c r="I1116" s="18">
        <f t="shared" si="106"/>
        <v>5.2018008217882175</v>
      </c>
      <c r="J1116" s="130">
        <f t="shared" si="107"/>
        <v>4.1032211731104722</v>
      </c>
    </row>
    <row r="1117" spans="2:10" x14ac:dyDescent="0.25">
      <c r="B1117" s="12">
        <v>37585</v>
      </c>
      <c r="C1117" s="18">
        <v>11.009369</v>
      </c>
      <c r="D1117">
        <v>316.8</v>
      </c>
      <c r="E1117" s="126">
        <f t="shared" si="102"/>
        <v>-6.9565343793336787E-2</v>
      </c>
      <c r="F1117" s="126">
        <f t="shared" si="103"/>
        <v>-1.2160898035547207E-2</v>
      </c>
      <c r="G1117" s="130">
        <f t="shared" si="104"/>
        <v>0.72398031702128729</v>
      </c>
      <c r="H1117" s="130">
        <f t="shared" si="105"/>
        <v>0.71636449612292707</v>
      </c>
      <c r="I1117" s="18">
        <f t="shared" si="106"/>
        <v>4.9492652195396802</v>
      </c>
      <c r="J1117" s="130">
        <f t="shared" si="107"/>
        <v>4.0025377734636889</v>
      </c>
    </row>
    <row r="1118" spans="2:10" x14ac:dyDescent="0.25">
      <c r="B1118" s="12">
        <v>37578</v>
      </c>
      <c r="C1118" s="18">
        <v>11.832501000000001</v>
      </c>
      <c r="D1118">
        <v>320.7</v>
      </c>
      <c r="E1118" s="126">
        <f t="shared" si="102"/>
        <v>-9.5081895750690038E-2</v>
      </c>
      <c r="F1118" s="126">
        <f t="shared" si="103"/>
        <v>0</v>
      </c>
      <c r="G1118" s="130">
        <f t="shared" si="104"/>
        <v>0.74626334397997518</v>
      </c>
      <c r="H1118" s="130">
        <f t="shared" si="105"/>
        <v>0.71256846532175144</v>
      </c>
      <c r="I1118" s="18">
        <f t="shared" si="106"/>
        <v>5.4314038252976609</v>
      </c>
      <c r="J1118" s="130">
        <f t="shared" si="107"/>
        <v>3.9681289486326241</v>
      </c>
    </row>
    <row r="1119" spans="2:10" x14ac:dyDescent="0.25">
      <c r="B1119" s="12">
        <v>37571</v>
      </c>
      <c r="C1119" s="18">
        <v>13.07577</v>
      </c>
      <c r="D1119">
        <v>320.7</v>
      </c>
      <c r="E1119" s="126">
        <f t="shared" si="102"/>
        <v>-2.6160051368162573E-3</v>
      </c>
      <c r="F1119" s="126">
        <f t="shared" si="103"/>
        <v>-1.8674136321196189E-3</v>
      </c>
      <c r="G1119" s="130">
        <f t="shared" si="104"/>
        <v>0.76910308318401222</v>
      </c>
      <c r="H1119" s="130">
        <f t="shared" si="105"/>
        <v>0.72003790592070738</v>
      </c>
      <c r="I1119" s="18">
        <f t="shared" si="106"/>
        <v>4.7516136404111471</v>
      </c>
      <c r="J1119" s="130">
        <f t="shared" si="107"/>
        <v>3.9656166788492255</v>
      </c>
    </row>
    <row r="1120" spans="2:10" x14ac:dyDescent="0.25">
      <c r="B1120" s="12">
        <v>37564</v>
      </c>
      <c r="C1120" s="18">
        <v>13.110066</v>
      </c>
      <c r="D1120">
        <v>321.3</v>
      </c>
      <c r="E1120" s="126">
        <f t="shared" si="102"/>
        <v>9.3705112223924303E-2</v>
      </c>
      <c r="F1120" s="126">
        <f t="shared" si="103"/>
        <v>7.8419071518194272E-3</v>
      </c>
      <c r="G1120" s="130">
        <f t="shared" si="104"/>
        <v>0.75886275033234341</v>
      </c>
      <c r="H1120" s="130">
        <f t="shared" si="105"/>
        <v>0.72172812627003524</v>
      </c>
      <c r="I1120" s="18">
        <f t="shared" si="106"/>
        <v>4.6929095350937322</v>
      </c>
      <c r="J1120" s="130">
        <f t="shared" si="107"/>
        <v>3.9805765417535648</v>
      </c>
    </row>
    <row r="1121" spans="2:10" x14ac:dyDescent="0.25">
      <c r="B1121" s="12">
        <v>37557</v>
      </c>
      <c r="C1121" s="18">
        <v>11.986838000000001</v>
      </c>
      <c r="D1121">
        <v>318.8</v>
      </c>
      <c r="E1121" s="126">
        <f t="shared" si="102"/>
        <v>9.3041452883003029E-2</v>
      </c>
      <c r="F1121" s="126">
        <f t="shared" si="103"/>
        <v>1.7230376515634971E-2</v>
      </c>
      <c r="G1121" s="130">
        <f t="shared" si="104"/>
        <v>0.73217642066508193</v>
      </c>
      <c r="H1121" s="130">
        <f t="shared" si="105"/>
        <v>0.72023954035904048</v>
      </c>
      <c r="I1121" s="18">
        <f t="shared" si="106"/>
        <v>4.115838295720855</v>
      </c>
      <c r="J1121" s="130">
        <f t="shared" si="107"/>
        <v>3.9607552169475739</v>
      </c>
    </row>
    <row r="1122" spans="2:10" x14ac:dyDescent="0.25">
      <c r="B1122" s="12">
        <v>37550</v>
      </c>
      <c r="C1122" s="18">
        <v>10.966499000000001</v>
      </c>
      <c r="D1122">
        <v>313.39999999999998</v>
      </c>
      <c r="E1122" s="126">
        <f t="shared" si="102"/>
        <v>4.0683502273010985E-2</v>
      </c>
      <c r="F1122" s="126">
        <f t="shared" si="103"/>
        <v>2.2385673169171838E-3</v>
      </c>
      <c r="G1122" s="130">
        <f t="shared" si="104"/>
        <v>0.69378440804814068</v>
      </c>
      <c r="H1122" s="130">
        <f t="shared" si="105"/>
        <v>0.71815098405495892</v>
      </c>
      <c r="I1122" s="18">
        <f t="shared" si="106"/>
        <v>4.4835294679196016</v>
      </c>
      <c r="J1122" s="130">
        <f t="shared" si="107"/>
        <v>3.9469012588363483</v>
      </c>
    </row>
    <row r="1123" spans="2:10" x14ac:dyDescent="0.25">
      <c r="B1123" s="12">
        <v>37543</v>
      </c>
      <c r="C1123" s="18">
        <v>10.537785</v>
      </c>
      <c r="D1123">
        <v>312.7</v>
      </c>
      <c r="E1123" s="126">
        <f t="shared" si="102"/>
        <v>-0.13995814127271489</v>
      </c>
      <c r="F1123" s="126">
        <f t="shared" si="103"/>
        <v>-1.1381599747075644E-2</v>
      </c>
      <c r="G1123" s="130">
        <f t="shared" si="104"/>
        <v>0.86034874521762161</v>
      </c>
      <c r="H1123" s="130">
        <f t="shared" si="105"/>
        <v>0.70666029666509134</v>
      </c>
      <c r="I1123" s="18">
        <f t="shared" si="106"/>
        <v>5.2247006410097709</v>
      </c>
      <c r="J1123" s="130">
        <f t="shared" si="107"/>
        <v>3.8526642154537987</v>
      </c>
    </row>
    <row r="1124" spans="2:10" x14ac:dyDescent="0.25">
      <c r="B1124" s="12">
        <v>37536</v>
      </c>
      <c r="C1124" s="18">
        <v>12.252642</v>
      </c>
      <c r="D1124">
        <v>316.3</v>
      </c>
      <c r="E1124" s="126">
        <f t="shared" si="102"/>
        <v>-6.5401959074805616E-2</v>
      </c>
      <c r="F1124" s="126">
        <f t="shared" si="103"/>
        <v>-1.8006830176963695E-2</v>
      </c>
      <c r="G1124" s="130">
        <f t="shared" si="104"/>
        <v>0.77714963298725726</v>
      </c>
      <c r="H1124" s="130">
        <f t="shared" si="105"/>
        <v>0.71337798230319638</v>
      </c>
      <c r="I1124" s="18">
        <f t="shared" si="106"/>
        <v>4.3810585823321331</v>
      </c>
      <c r="J1124" s="130">
        <f t="shared" si="107"/>
        <v>3.8181599814750453</v>
      </c>
    </row>
    <row r="1125" spans="2:10" x14ac:dyDescent="0.25">
      <c r="B1125" s="12">
        <v>37529</v>
      </c>
      <c r="C1125" s="18">
        <v>13.110066</v>
      </c>
      <c r="D1125">
        <v>322.10000000000002</v>
      </c>
      <c r="E1125" s="126">
        <f t="shared" si="102"/>
        <v>-1.099621826773578E-2</v>
      </c>
      <c r="F1125" s="126">
        <f t="shared" si="103"/>
        <v>7.5070378479826783E-3</v>
      </c>
      <c r="G1125" s="130">
        <f t="shared" si="104"/>
        <v>0.76491306576049978</v>
      </c>
      <c r="H1125" s="130">
        <f t="shared" si="105"/>
        <v>0.69525355741007422</v>
      </c>
      <c r="I1125" s="18">
        <f t="shared" si="106"/>
        <v>4.6502386215686284</v>
      </c>
      <c r="J1125" s="130">
        <f t="shared" si="107"/>
        <v>3.7703022735193445</v>
      </c>
    </row>
    <row r="1126" spans="2:10" x14ac:dyDescent="0.25">
      <c r="B1126" s="12">
        <v>37522</v>
      </c>
      <c r="C1126" s="18">
        <v>13.25583</v>
      </c>
      <c r="D1126">
        <v>319.7</v>
      </c>
      <c r="E1126" s="126">
        <f t="shared" si="102"/>
        <v>-6.0753304499450489E-2</v>
      </c>
      <c r="F1126" s="126">
        <f t="shared" si="103"/>
        <v>-6.8344206275240404E-3</v>
      </c>
      <c r="G1126" s="130">
        <f t="shared" si="104"/>
        <v>0.76748196436869753</v>
      </c>
      <c r="H1126" s="130">
        <f t="shared" si="105"/>
        <v>0.6984039476015298</v>
      </c>
      <c r="I1126" s="18">
        <f t="shared" si="106"/>
        <v>4.6286676876441621</v>
      </c>
      <c r="J1126" s="130">
        <f t="shared" si="107"/>
        <v>3.7856695648530851</v>
      </c>
    </row>
    <row r="1127" spans="2:10" x14ac:dyDescent="0.25">
      <c r="B1127" s="12">
        <v>37515</v>
      </c>
      <c r="C1127" s="18">
        <v>14.113257000000001</v>
      </c>
      <c r="D1127">
        <v>321.89999999999998</v>
      </c>
      <c r="E1127" s="126">
        <f t="shared" si="102"/>
        <v>-2.3145418626442704E-2</v>
      </c>
      <c r="F1127" s="126">
        <f t="shared" si="103"/>
        <v>1.6740366392924644E-2</v>
      </c>
      <c r="G1127" s="130">
        <f t="shared" si="104"/>
        <v>0.7698841564015676</v>
      </c>
      <c r="H1127" s="130">
        <f t="shared" si="105"/>
        <v>0.69586553906661108</v>
      </c>
      <c r="I1127" s="18">
        <f t="shared" si="106"/>
        <v>4.3469348647608541</v>
      </c>
      <c r="J1127" s="130">
        <f t="shared" si="107"/>
        <v>3.7746901998306099</v>
      </c>
    </row>
    <row r="1128" spans="2:10" x14ac:dyDescent="0.25">
      <c r="B1128" s="12">
        <v>37508</v>
      </c>
      <c r="C1128" s="18">
        <v>14.447654</v>
      </c>
      <c r="D1128">
        <v>316.60000000000002</v>
      </c>
      <c r="E1128" s="126">
        <f t="shared" si="102"/>
        <v>3.3108458105905347E-2</v>
      </c>
      <c r="F1128" s="126">
        <f t="shared" si="103"/>
        <v>-1.0315723663644749E-2</v>
      </c>
      <c r="G1128" s="130">
        <f t="shared" si="104"/>
        <v>0.80833372553572636</v>
      </c>
      <c r="H1128" s="130">
        <f t="shared" si="105"/>
        <v>0.62398717789093439</v>
      </c>
      <c r="I1128" s="18">
        <f t="shared" si="106"/>
        <v>4.5781478500599233</v>
      </c>
      <c r="J1128" s="130">
        <f t="shared" si="107"/>
        <v>3.1440396767920515</v>
      </c>
    </row>
    <row r="1129" spans="2:10" x14ac:dyDescent="0.25">
      <c r="B1129" s="12">
        <v>37501</v>
      </c>
      <c r="C1129" s="18">
        <v>13.984643999999999</v>
      </c>
      <c r="D1129">
        <v>319.89999999999998</v>
      </c>
      <c r="E1129" s="126">
        <f t="shared" si="102"/>
        <v>0.17902100236788177</v>
      </c>
      <c r="F1129" s="126">
        <f t="shared" si="103"/>
        <v>2.4007682458386581E-2</v>
      </c>
      <c r="G1129" s="130">
        <f t="shared" si="104"/>
        <v>0.82015311047295647</v>
      </c>
      <c r="H1129" s="130">
        <f t="shared" si="105"/>
        <v>0.62651290357263689</v>
      </c>
      <c r="I1129" s="18">
        <f t="shared" si="106"/>
        <v>4.693666780042772</v>
      </c>
      <c r="J1129" s="130">
        <f t="shared" si="107"/>
        <v>3.1648210520727491</v>
      </c>
    </row>
    <row r="1130" spans="2:10" x14ac:dyDescent="0.25">
      <c r="B1130" s="12">
        <v>37494</v>
      </c>
      <c r="C1130" s="18">
        <v>11.861234</v>
      </c>
      <c r="D1130">
        <v>312.39999999999998</v>
      </c>
      <c r="E1130" s="126">
        <f t="shared" si="102"/>
        <v>0.15198053996432148</v>
      </c>
      <c r="F1130" s="126">
        <f t="shared" si="103"/>
        <v>1.8584936419954401E-2</v>
      </c>
      <c r="G1130" s="130">
        <f t="shared" si="104"/>
        <v>0.79336978185938956</v>
      </c>
      <c r="H1130" s="130">
        <f t="shared" si="105"/>
        <v>0.61320510736214973</v>
      </c>
      <c r="I1130" s="18">
        <f t="shared" si="106"/>
        <v>4.5981543028466296</v>
      </c>
      <c r="J1130" s="130">
        <f t="shared" si="107"/>
        <v>3.0788037269047965</v>
      </c>
    </row>
    <row r="1131" spans="2:10" x14ac:dyDescent="0.25">
      <c r="B1131" s="12">
        <v>37487</v>
      </c>
      <c r="C1131" s="18">
        <v>10.296384</v>
      </c>
      <c r="D1131">
        <v>306.7</v>
      </c>
      <c r="E1131" s="126">
        <f t="shared" si="102"/>
        <v>-5.6445389552281955E-2</v>
      </c>
      <c r="F1131" s="126">
        <f t="shared" si="103"/>
        <v>-2.2314313037934297E-2</v>
      </c>
      <c r="G1131" s="130">
        <f t="shared" si="104"/>
        <v>0.69631668147202197</v>
      </c>
      <c r="H1131" s="130">
        <f t="shared" si="105"/>
        <v>0.61133034023315769</v>
      </c>
      <c r="I1131" s="18">
        <f t="shared" si="106"/>
        <v>3.9088815871540512</v>
      </c>
      <c r="J1131" s="130">
        <f t="shared" si="107"/>
        <v>3.0117515359063023</v>
      </c>
    </row>
    <row r="1132" spans="2:10" x14ac:dyDescent="0.25">
      <c r="B1132" s="12">
        <v>37480</v>
      </c>
      <c r="C1132" s="18">
        <v>10.912335000000001</v>
      </c>
      <c r="D1132">
        <v>313.7</v>
      </c>
      <c r="E1132" s="126">
        <f t="shared" si="102"/>
        <v>4.4621546438521564E-2</v>
      </c>
      <c r="F1132" s="126">
        <f t="shared" si="103"/>
        <v>-1.5913430935710071E-3</v>
      </c>
      <c r="G1132" s="130">
        <f t="shared" si="104"/>
        <v>0.71783462893890038</v>
      </c>
      <c r="H1132" s="130">
        <f t="shared" si="105"/>
        <v>0.59121912052833647</v>
      </c>
      <c r="I1132" s="18">
        <f t="shared" si="106"/>
        <v>3.9874601979159006</v>
      </c>
      <c r="J1132" s="130">
        <f t="shared" si="107"/>
        <v>2.9251545089302038</v>
      </c>
    </row>
    <row r="1133" spans="2:10" x14ac:dyDescent="0.25">
      <c r="B1133" s="12">
        <v>37473</v>
      </c>
      <c r="C1133" s="18">
        <v>10.446209</v>
      </c>
      <c r="D1133">
        <v>314.2</v>
      </c>
      <c r="E1133" s="126">
        <f t="shared" si="102"/>
        <v>4.5833439289512334E-2</v>
      </c>
      <c r="F1133" s="126">
        <f t="shared" si="103"/>
        <v>2.3452768729641749E-2</v>
      </c>
      <c r="G1133" s="130">
        <f t="shared" si="104"/>
        <v>0.72141169176294628</v>
      </c>
      <c r="H1133" s="130">
        <f t="shared" si="105"/>
        <v>0.59355968635063983</v>
      </c>
      <c r="I1133" s="18">
        <f t="shared" si="106"/>
        <v>3.9955459560242881</v>
      </c>
      <c r="J1133" s="130">
        <f t="shared" si="107"/>
        <v>2.9183084740248999</v>
      </c>
    </row>
    <row r="1134" spans="2:10" x14ac:dyDescent="0.25">
      <c r="B1134" s="12">
        <v>37466</v>
      </c>
      <c r="C1134" s="18">
        <v>9.9884059999999995</v>
      </c>
      <c r="D1134">
        <v>307</v>
      </c>
      <c r="E1134" s="126">
        <f t="shared" si="102"/>
        <v>0.19880110360110592</v>
      </c>
      <c r="F1134" s="126">
        <f t="shared" si="103"/>
        <v>1.1865524060646004E-2</v>
      </c>
      <c r="G1134" s="130">
        <f t="shared" si="104"/>
        <v>0.69159998427150271</v>
      </c>
      <c r="H1134" s="130">
        <f t="shared" si="105"/>
        <v>0.59265487400527361</v>
      </c>
      <c r="I1134" s="18">
        <f t="shared" si="106"/>
        <v>4.0521947219142058</v>
      </c>
      <c r="J1134" s="130">
        <f t="shared" si="107"/>
        <v>2.9525574440672315</v>
      </c>
    </row>
    <row r="1135" spans="2:10" x14ac:dyDescent="0.25">
      <c r="B1135" s="12">
        <v>37459</v>
      </c>
      <c r="C1135" s="18">
        <v>8.3319960000000002</v>
      </c>
      <c r="D1135">
        <v>303.39999999999998</v>
      </c>
      <c r="E1135" s="126">
        <f t="shared" si="102"/>
        <v>-0.35585586595487106</v>
      </c>
      <c r="F1135" s="126">
        <f t="shared" si="103"/>
        <v>-6.3291139240506333E-2</v>
      </c>
      <c r="G1135" s="130">
        <f t="shared" si="104"/>
        <v>0.68958930594592549</v>
      </c>
      <c r="H1135" s="130">
        <f t="shared" si="105"/>
        <v>0.59805209137648663</v>
      </c>
      <c r="I1135" s="18">
        <f t="shared" si="106"/>
        <v>3.7738143559605515</v>
      </c>
      <c r="J1135" s="130">
        <f t="shared" si="107"/>
        <v>2.9012852300963639</v>
      </c>
    </row>
    <row r="1136" spans="2:10" x14ac:dyDescent="0.25">
      <c r="B1136" s="12">
        <v>37452</v>
      </c>
      <c r="C1136" s="18">
        <v>12.934987</v>
      </c>
      <c r="D1136">
        <v>323.89999999999998</v>
      </c>
      <c r="E1136" s="126">
        <f t="shared" si="102"/>
        <v>-6.2726180486149641E-2</v>
      </c>
      <c r="F1136" s="126">
        <f t="shared" si="103"/>
        <v>2.6299112801013713E-2</v>
      </c>
      <c r="G1136" s="130">
        <f t="shared" si="104"/>
        <v>0.44341990425861694</v>
      </c>
      <c r="H1136" s="130">
        <f t="shared" si="105"/>
        <v>0.49289171330065101</v>
      </c>
      <c r="I1136" s="18">
        <f t="shared" si="106"/>
        <v>2.3537936938682029</v>
      </c>
      <c r="J1136" s="130">
        <f t="shared" si="107"/>
        <v>2.2906537525228488</v>
      </c>
    </row>
    <row r="1137" spans="2:10" x14ac:dyDescent="0.25">
      <c r="B1137" s="12">
        <v>37445</v>
      </c>
      <c r="C1137" s="18">
        <v>13.800649</v>
      </c>
      <c r="D1137">
        <v>315.60000000000002</v>
      </c>
      <c r="E1137" s="126">
        <f t="shared" si="102"/>
        <v>0.20581825381437868</v>
      </c>
      <c r="F1137" s="126">
        <f t="shared" si="103"/>
        <v>1.511740109359927E-2</v>
      </c>
      <c r="G1137" s="130">
        <f t="shared" si="104"/>
        <v>0.54164877898341446</v>
      </c>
      <c r="H1137" s="130">
        <f t="shared" si="105"/>
        <v>0.52543313773069222</v>
      </c>
      <c r="I1137" s="18">
        <f t="shared" si="106"/>
        <v>2.9873887753920472</v>
      </c>
      <c r="J1137" s="130">
        <f t="shared" si="107"/>
        <v>2.4533150799559404</v>
      </c>
    </row>
    <row r="1138" spans="2:10" x14ac:dyDescent="0.25">
      <c r="B1138" s="12">
        <v>37438</v>
      </c>
      <c r="C1138" s="18">
        <v>11.445048999999999</v>
      </c>
      <c r="D1138">
        <v>310.89999999999998</v>
      </c>
      <c r="E1138" s="126">
        <f t="shared" si="102"/>
        <v>1.626018209315494E-2</v>
      </c>
      <c r="F1138" s="126">
        <f t="shared" si="103"/>
        <v>-8.2934609250399083E-3</v>
      </c>
      <c r="G1138" s="130">
        <f t="shared" si="104"/>
        <v>0.4956463076096625</v>
      </c>
      <c r="H1138" s="130">
        <f t="shared" si="105"/>
        <v>0.53518529243505897</v>
      </c>
      <c r="I1138" s="18">
        <f t="shared" si="106"/>
        <v>2.6955479102526745</v>
      </c>
      <c r="J1138" s="130">
        <f t="shared" si="107"/>
        <v>2.4128546670170796</v>
      </c>
    </row>
    <row r="1139" spans="2:10" x14ac:dyDescent="0.25">
      <c r="B1139" s="12">
        <v>37431</v>
      </c>
      <c r="C1139" s="18">
        <v>11.261927999999999</v>
      </c>
      <c r="D1139">
        <v>313.5</v>
      </c>
      <c r="E1139" s="126">
        <f t="shared" si="102"/>
        <v>-7.8965212190613809E-2</v>
      </c>
      <c r="F1139" s="126">
        <f t="shared" si="103"/>
        <v>-3.4195933456562022E-2</v>
      </c>
      <c r="G1139" s="130">
        <f t="shared" si="104"/>
        <v>0.52127418387032354</v>
      </c>
      <c r="H1139" s="130">
        <f t="shared" si="105"/>
        <v>0.53024713154997638</v>
      </c>
      <c r="I1139" s="18">
        <f t="shared" si="106"/>
        <v>2.9436038774131283</v>
      </c>
      <c r="J1139" s="130">
        <f t="shared" si="107"/>
        <v>2.3974077343365932</v>
      </c>
    </row>
    <row r="1140" spans="2:10" x14ac:dyDescent="0.25">
      <c r="B1140" s="12">
        <v>37424</v>
      </c>
      <c r="C1140" s="18">
        <v>12.227473</v>
      </c>
      <c r="D1140">
        <v>324.60000000000002</v>
      </c>
      <c r="E1140" s="126">
        <f t="shared" si="102"/>
        <v>9.7087254944798973E-2</v>
      </c>
      <c r="F1140" s="126">
        <f t="shared" si="103"/>
        <v>1.7235976183014756E-2</v>
      </c>
      <c r="G1140" s="130">
        <f t="shared" si="104"/>
        <v>0.45725563971191341</v>
      </c>
      <c r="H1140" s="130">
        <f t="shared" si="105"/>
        <v>0.50841508002302993</v>
      </c>
      <c r="I1140" s="18">
        <f t="shared" si="106"/>
        <v>3.0307346085629492</v>
      </c>
      <c r="J1140" s="130">
        <f t="shared" si="107"/>
        <v>2.3707575304361188</v>
      </c>
    </row>
    <row r="1141" spans="2:10" x14ac:dyDescent="0.25">
      <c r="B1141" s="12">
        <v>37417</v>
      </c>
      <c r="C1141" s="18">
        <v>11.145397000000001</v>
      </c>
      <c r="D1141">
        <v>319.10000000000002</v>
      </c>
      <c r="E1141" s="126">
        <f t="shared" si="102"/>
        <v>-7.9725088294115509E-2</v>
      </c>
      <c r="F1141" s="126">
        <f t="shared" si="103"/>
        <v>-1.6943930991990097E-2</v>
      </c>
      <c r="G1141" s="130">
        <f t="shared" si="104"/>
        <v>0.51356515184445506</v>
      </c>
      <c r="H1141" s="130">
        <f t="shared" si="105"/>
        <v>0.50432075588519409</v>
      </c>
      <c r="I1141" s="18">
        <f t="shared" si="106"/>
        <v>3.5261697362726148</v>
      </c>
      <c r="J1141" s="130">
        <f t="shared" si="107"/>
        <v>2.3419949395766038</v>
      </c>
    </row>
    <row r="1142" spans="2:10" x14ac:dyDescent="0.25">
      <c r="B1142" s="12">
        <v>37410</v>
      </c>
      <c r="C1142" s="18">
        <v>12.110943000000001</v>
      </c>
      <c r="D1142">
        <v>324.60000000000002</v>
      </c>
      <c r="E1142" s="126">
        <f t="shared" si="102"/>
        <v>-0.10129721467610586</v>
      </c>
      <c r="F1142" s="126">
        <f t="shared" si="103"/>
        <v>-5.8192955589585482E-3</v>
      </c>
      <c r="G1142" s="130">
        <f t="shared" si="104"/>
        <v>0.40723515326177018</v>
      </c>
      <c r="H1142" s="130">
        <f t="shared" si="105"/>
        <v>0.50444245340738048</v>
      </c>
      <c r="I1142" s="18">
        <f t="shared" si="106"/>
        <v>2.9465610946729357</v>
      </c>
      <c r="J1142" s="130">
        <f t="shared" si="107"/>
        <v>2.3308624173518444</v>
      </c>
    </row>
    <row r="1143" spans="2:10" x14ac:dyDescent="0.25">
      <c r="B1143" s="12">
        <v>37403</v>
      </c>
      <c r="C1143" s="18">
        <v>13.476027</v>
      </c>
      <c r="D1143">
        <v>326.5</v>
      </c>
      <c r="E1143" s="126">
        <f t="shared" si="102"/>
        <v>-0.10354362985073995</v>
      </c>
      <c r="F1143" s="126">
        <f t="shared" si="103"/>
        <v>1.9038701622971388E-2</v>
      </c>
      <c r="G1143" s="130">
        <f t="shared" si="104"/>
        <v>0.56366066653633895</v>
      </c>
      <c r="H1143" s="130">
        <f t="shared" si="105"/>
        <v>0.53841388305170679</v>
      </c>
      <c r="I1143" s="18">
        <f t="shared" si="106"/>
        <v>3.8709797005015929</v>
      </c>
      <c r="J1143" s="130">
        <f t="shared" si="107"/>
        <v>2.3889500285524319</v>
      </c>
    </row>
    <row r="1144" spans="2:10" x14ac:dyDescent="0.25">
      <c r="B1144" s="12">
        <v>37396</v>
      </c>
      <c r="C1144" s="18">
        <v>15.032552000000001</v>
      </c>
      <c r="D1144">
        <v>320.39999999999998</v>
      </c>
      <c r="E1144" s="126">
        <f t="shared" si="102"/>
        <v>0.11206893745685265</v>
      </c>
      <c r="F1144" s="126">
        <f t="shared" si="103"/>
        <v>3.1551835157759056E-2</v>
      </c>
      <c r="G1144" s="130">
        <f t="shared" si="104"/>
        <v>0.70882010504754078</v>
      </c>
      <c r="H1144" s="130">
        <f t="shared" si="105"/>
        <v>0.58828215667634054</v>
      </c>
      <c r="I1144" s="18">
        <f t="shared" si="106"/>
        <v>4.5725318647105198</v>
      </c>
      <c r="J1144" s="130">
        <f t="shared" si="107"/>
        <v>2.5193670356570075</v>
      </c>
    </row>
    <row r="1145" spans="2:10" x14ac:dyDescent="0.25">
      <c r="B1145" s="12">
        <v>37389</v>
      </c>
      <c r="C1145" s="18">
        <v>13.517644000000001</v>
      </c>
      <c r="D1145">
        <v>310.60000000000002</v>
      </c>
      <c r="E1145" s="126">
        <f t="shared" si="102"/>
        <v>2.395952655130773E-2</v>
      </c>
      <c r="F1145" s="126">
        <f t="shared" si="103"/>
        <v>-1.2861736334404128E-3</v>
      </c>
      <c r="G1145" s="130">
        <f t="shared" si="104"/>
        <v>0.75074806267222971</v>
      </c>
      <c r="H1145" s="130">
        <f t="shared" si="105"/>
        <v>0.61011852964736291</v>
      </c>
      <c r="I1145" s="18">
        <f t="shared" si="106"/>
        <v>5.1707361037459512</v>
      </c>
      <c r="J1145" s="130">
        <f t="shared" si="107"/>
        <v>2.4427146565741289</v>
      </c>
    </row>
    <row r="1146" spans="2:10" x14ac:dyDescent="0.25">
      <c r="B1146" s="12">
        <v>37382</v>
      </c>
      <c r="C1146" s="18">
        <v>13.201345999999999</v>
      </c>
      <c r="D1146">
        <v>311</v>
      </c>
      <c r="E1146" s="126">
        <f t="shared" si="102"/>
        <v>0.12482264548353061</v>
      </c>
      <c r="F1146" s="126">
        <f t="shared" si="103"/>
        <v>-3.8436899423446302E-3</v>
      </c>
      <c r="G1146" s="130">
        <f t="shared" si="104"/>
        <v>0.67020468708315173</v>
      </c>
      <c r="H1146" s="130">
        <f t="shared" si="105"/>
        <v>0.60625021079498798</v>
      </c>
      <c r="I1146" s="18">
        <f t="shared" si="106"/>
        <v>4.3946426031305261</v>
      </c>
      <c r="J1146" s="130">
        <f t="shared" si="107"/>
        <v>2.4573628161267536</v>
      </c>
    </row>
    <row r="1147" spans="2:10" x14ac:dyDescent="0.25">
      <c r="B1147" s="12">
        <v>37375</v>
      </c>
      <c r="C1147" s="18">
        <v>11.73638</v>
      </c>
      <c r="D1147">
        <v>312.2</v>
      </c>
      <c r="E1147" s="126">
        <f t="shared" si="102"/>
        <v>-5.9999801369715944E-2</v>
      </c>
      <c r="F1147" s="126">
        <f t="shared" si="103"/>
        <v>1.9255455712450242E-3</v>
      </c>
      <c r="G1147" s="130">
        <f t="shared" si="104"/>
        <v>0.75980018092262169</v>
      </c>
      <c r="H1147" s="130">
        <f t="shared" si="105"/>
        <v>0.61657945905302214</v>
      </c>
      <c r="I1147" s="18">
        <f t="shared" si="106"/>
        <v>3.9185400030206705</v>
      </c>
      <c r="J1147" s="130">
        <f t="shared" si="107"/>
        <v>2.4780852613136792</v>
      </c>
    </row>
    <row r="1148" spans="2:10" x14ac:dyDescent="0.25">
      <c r="B1148" s="12">
        <v>37368</v>
      </c>
      <c r="C1148" s="18">
        <v>12.485507999999999</v>
      </c>
      <c r="D1148">
        <v>311.60000000000002</v>
      </c>
      <c r="E1148" s="126">
        <f t="shared" si="102"/>
        <v>0.1194029328867019</v>
      </c>
      <c r="F1148" s="126">
        <f t="shared" si="103"/>
        <v>3.0764141581210769E-2</v>
      </c>
      <c r="G1148" s="130">
        <f t="shared" si="104"/>
        <v>0.77865033996709065</v>
      </c>
      <c r="H1148" s="130">
        <f t="shared" si="105"/>
        <v>0.6190083234795235</v>
      </c>
      <c r="I1148" s="18">
        <f t="shared" si="106"/>
        <v>3.8152331843054781</v>
      </c>
      <c r="J1148" s="130">
        <f t="shared" si="107"/>
        <v>2.4642998583965525</v>
      </c>
    </row>
    <row r="1149" spans="2:10" x14ac:dyDescent="0.25">
      <c r="B1149" s="12">
        <v>37361</v>
      </c>
      <c r="C1149" s="18">
        <v>11.153721000000001</v>
      </c>
      <c r="D1149">
        <v>302.3</v>
      </c>
      <c r="E1149" s="126">
        <f t="shared" si="102"/>
        <v>8.3265833908292564E-2</v>
      </c>
      <c r="F1149" s="126">
        <f t="shared" si="103"/>
        <v>6.620324395893995E-4</v>
      </c>
      <c r="G1149" s="130">
        <f t="shared" si="104"/>
        <v>0.77608547182969201</v>
      </c>
      <c r="H1149" s="130">
        <f t="shared" si="105"/>
        <v>0.58540074840258816</v>
      </c>
      <c r="I1149" s="18">
        <f t="shared" si="106"/>
        <v>3.8092787817266092</v>
      </c>
      <c r="J1149" s="130">
        <f t="shared" si="107"/>
        <v>2.3556827463831795</v>
      </c>
    </row>
    <row r="1150" spans="2:10" x14ac:dyDescent="0.25">
      <c r="B1150" s="12">
        <v>37354</v>
      </c>
      <c r="C1150" s="18">
        <v>10.296384</v>
      </c>
      <c r="D1150">
        <v>302.10000000000002</v>
      </c>
      <c r="E1150" s="126">
        <f t="shared" si="102"/>
        <v>0.18373242574701365</v>
      </c>
      <c r="F1150" s="126">
        <f t="shared" si="103"/>
        <v>6.6644451849382502E-3</v>
      </c>
      <c r="G1150" s="130">
        <f t="shared" si="104"/>
        <v>0.79144051947202343</v>
      </c>
      <c r="H1150" s="130">
        <f t="shared" si="105"/>
        <v>0.58978913247462661</v>
      </c>
      <c r="I1150" s="18">
        <f t="shared" si="106"/>
        <v>3.8477046458793036</v>
      </c>
      <c r="J1150" s="130">
        <f t="shared" si="107"/>
        <v>2.3625084547111732</v>
      </c>
    </row>
    <row r="1151" spans="2:10" x14ac:dyDescent="0.25">
      <c r="B1151" s="12">
        <v>37347</v>
      </c>
      <c r="C1151" s="18">
        <v>8.6982359999999996</v>
      </c>
      <c r="D1151">
        <v>300.10000000000002</v>
      </c>
      <c r="E1151" s="126">
        <f t="shared" si="102"/>
        <v>-7.5221532018017512E-2</v>
      </c>
      <c r="F1151" s="126">
        <f t="shared" si="103"/>
        <v>-8.2617316589557177E-3</v>
      </c>
      <c r="G1151" s="130">
        <f t="shared" si="104"/>
        <v>0.79733282337456468</v>
      </c>
      <c r="H1151" s="130">
        <f t="shared" si="105"/>
        <v>0.60471656261225459</v>
      </c>
      <c r="I1151" s="18">
        <f t="shared" si="106"/>
        <v>3.5025219923803039</v>
      </c>
      <c r="J1151" s="130">
        <f t="shared" si="107"/>
        <v>2.3388405026114678</v>
      </c>
    </row>
    <row r="1152" spans="2:10" x14ac:dyDescent="0.25">
      <c r="B1152" s="12">
        <v>37340</v>
      </c>
      <c r="C1152" s="18">
        <v>9.4057510000000004</v>
      </c>
      <c r="D1152">
        <v>302.60000000000002</v>
      </c>
      <c r="E1152" s="126">
        <f t="shared" si="102"/>
        <v>4.2435542340727661E-2</v>
      </c>
      <c r="F1152" s="126">
        <f t="shared" si="103"/>
        <v>1.782711066263043E-2</v>
      </c>
      <c r="G1152" s="130">
        <f t="shared" si="104"/>
        <v>0.79498851866221198</v>
      </c>
      <c r="H1152" s="130">
        <f t="shared" si="105"/>
        <v>0.60298252892775805</v>
      </c>
      <c r="I1152" s="18">
        <f t="shared" si="106"/>
        <v>3.3707198490329535</v>
      </c>
      <c r="J1152" s="130">
        <f t="shared" si="107"/>
        <v>2.2988603784079302</v>
      </c>
    </row>
    <row r="1153" spans="2:10" x14ac:dyDescent="0.25">
      <c r="B1153" s="12">
        <v>37333</v>
      </c>
      <c r="C1153" s="18">
        <v>9.0228610000000007</v>
      </c>
      <c r="D1153">
        <v>297.3</v>
      </c>
      <c r="E1153" s="126">
        <f t="shared" si="102"/>
        <v>0.18729447698892332</v>
      </c>
      <c r="F1153" s="126">
        <f t="shared" si="103"/>
        <v>2.552604346326337E-2</v>
      </c>
      <c r="G1153" s="130">
        <f t="shared" si="104"/>
        <v>0.80637247334825168</v>
      </c>
      <c r="H1153" s="130">
        <f t="shared" si="105"/>
        <v>0.6043497054621213</v>
      </c>
      <c r="I1153" s="18">
        <f t="shared" si="106"/>
        <v>3.4964264791536235</v>
      </c>
      <c r="J1153" s="130">
        <f t="shared" si="107"/>
        <v>2.3133920134948505</v>
      </c>
    </row>
    <row r="1154" spans="2:10" x14ac:dyDescent="0.25">
      <c r="B1154" s="12">
        <v>37326</v>
      </c>
      <c r="C1154" s="18">
        <v>7.5995140000000001</v>
      </c>
      <c r="D1154">
        <v>289.89999999999998</v>
      </c>
      <c r="E1154" s="126">
        <f t="shared" si="102"/>
        <v>7.7922313709637425E-2</v>
      </c>
      <c r="F1154" s="126">
        <f t="shared" si="103"/>
        <v>-6.8941744226147517E-4</v>
      </c>
      <c r="G1154" s="130">
        <f t="shared" si="104"/>
        <v>0.79377732215896912</v>
      </c>
      <c r="H1154" s="130">
        <f t="shared" si="105"/>
        <v>0.62113120577876224</v>
      </c>
      <c r="I1154" s="18">
        <f t="shared" si="106"/>
        <v>3.2995713893128786</v>
      </c>
      <c r="J1154" s="130">
        <f t="shared" si="107"/>
        <v>2.2661962446679254</v>
      </c>
    </row>
    <row r="1155" spans="2:10" x14ac:dyDescent="0.25">
      <c r="B1155" s="12">
        <v>37319</v>
      </c>
      <c r="C1155" s="18">
        <v>7.0501500000000004</v>
      </c>
      <c r="D1155">
        <v>290.10000000000002</v>
      </c>
      <c r="E1155" s="126">
        <f t="shared" ref="E1155:E1218" si="108">C1155/C1156-1</f>
        <v>-0.19179379785438999</v>
      </c>
      <c r="F1155" s="126">
        <f t="shared" ref="F1155:F1218" si="109">D1155/D1156-1</f>
        <v>-2.6510067114093872E-2</v>
      </c>
      <c r="G1155" s="130">
        <f t="shared" ref="G1155:G1215" si="110">CORREL(F1155:F1167,E1155:E1167)</f>
        <v>0.78849781482876247</v>
      </c>
      <c r="H1155" s="130">
        <f t="shared" ref="H1155:H1180" si="111">CORREL(F1155:F1207,E1155:E1207)</f>
        <v>0.63960822473792356</v>
      </c>
      <c r="I1155" s="18">
        <f t="shared" ref="I1155:I1218" si="112">SLOPE(E1155:E1167,F1155:F1167)</f>
        <v>3.5078774829643691</v>
      </c>
      <c r="J1155" s="130">
        <f t="shared" ref="J1155:J1181" si="113">SLOPE(E1155:E1207,F1155:F1207)</f>
        <v>2.3206775487324025</v>
      </c>
    </row>
    <row r="1156" spans="2:10" x14ac:dyDescent="0.25">
      <c r="B1156" s="12">
        <v>37312</v>
      </c>
      <c r="C1156" s="18">
        <v>8.7232070000000004</v>
      </c>
      <c r="D1156">
        <v>298</v>
      </c>
      <c r="E1156" s="126">
        <f t="shared" si="108"/>
        <v>8.4885857742167614E-2</v>
      </c>
      <c r="F1156" s="126">
        <f t="shared" si="109"/>
        <v>1.6371077762619368E-2</v>
      </c>
      <c r="G1156" s="130">
        <f t="shared" si="110"/>
        <v>0.75526134683547763</v>
      </c>
      <c r="H1156" s="130">
        <f t="shared" si="111"/>
        <v>0.6259194960165757</v>
      </c>
      <c r="I1156" s="18">
        <f t="shared" si="112"/>
        <v>2.8485272390445511</v>
      </c>
      <c r="J1156" s="130">
        <f t="shared" si="113"/>
        <v>2.1656001203797239</v>
      </c>
    </row>
    <row r="1157" spans="2:10" x14ac:dyDescent="0.25">
      <c r="B1157" s="12">
        <v>37305</v>
      </c>
      <c r="C1157" s="18">
        <v>8.0406680000000001</v>
      </c>
      <c r="D1157">
        <v>293.2</v>
      </c>
      <c r="E1157" s="126">
        <f t="shared" si="108"/>
        <v>-7.3515293332491516E-2</v>
      </c>
      <c r="F1157" s="126">
        <f t="shared" si="109"/>
        <v>-1.7426273458445052E-2</v>
      </c>
      <c r="G1157" s="130">
        <f t="shared" si="110"/>
        <v>0.75097459361975238</v>
      </c>
      <c r="H1157" s="130">
        <f t="shared" si="111"/>
        <v>0.62368187335585867</v>
      </c>
      <c r="I1157" s="18">
        <f t="shared" si="112"/>
        <v>2.8388906134994718</v>
      </c>
      <c r="J1157" s="130">
        <f t="shared" si="113"/>
        <v>2.1555967873958743</v>
      </c>
    </row>
    <row r="1158" spans="2:10" x14ac:dyDescent="0.25">
      <c r="B1158" s="12">
        <v>37298</v>
      </c>
      <c r="C1158" s="18">
        <v>8.6786840000000005</v>
      </c>
      <c r="D1158">
        <v>298.39999999999998</v>
      </c>
      <c r="E1158" s="126">
        <f t="shared" si="108"/>
        <v>8.4710487116359978E-2</v>
      </c>
      <c r="F1158" s="126">
        <f t="shared" si="109"/>
        <v>-1.6803953871499244E-2</v>
      </c>
      <c r="G1158" s="130">
        <f t="shared" si="110"/>
        <v>0.73080166867896668</v>
      </c>
      <c r="H1158" s="130">
        <f t="shared" si="111"/>
        <v>0.6066120298036376</v>
      </c>
      <c r="I1158" s="18">
        <f t="shared" si="112"/>
        <v>2.6152378362639879</v>
      </c>
      <c r="J1158" s="130">
        <f t="shared" si="113"/>
        <v>2.090764522118119</v>
      </c>
    </row>
    <row r="1159" spans="2:10" x14ac:dyDescent="0.25">
      <c r="B1159" s="12">
        <v>37291</v>
      </c>
      <c r="C1159" s="18">
        <v>8.0009219999999992</v>
      </c>
      <c r="D1159">
        <v>303.5</v>
      </c>
      <c r="E1159" s="126">
        <f t="shared" si="108"/>
        <v>0.2253164704293229</v>
      </c>
      <c r="F1159" s="126">
        <f t="shared" si="109"/>
        <v>6.1188811188811254E-2</v>
      </c>
      <c r="G1159" s="130">
        <f t="shared" si="110"/>
        <v>0.81785047110693576</v>
      </c>
      <c r="H1159" s="130">
        <f t="shared" si="111"/>
        <v>0.64162823067681984</v>
      </c>
      <c r="I1159" s="18">
        <f t="shared" si="112"/>
        <v>3.1748200199990353</v>
      </c>
      <c r="J1159" s="130">
        <f t="shared" si="113"/>
        <v>2.2129413330382262</v>
      </c>
    </row>
    <row r="1160" spans="2:10" x14ac:dyDescent="0.25">
      <c r="B1160" s="12">
        <v>37284</v>
      </c>
      <c r="C1160" s="18">
        <v>6.5296779999999996</v>
      </c>
      <c r="D1160">
        <v>286</v>
      </c>
      <c r="E1160" s="126">
        <f t="shared" si="108"/>
        <v>0.12215914754319246</v>
      </c>
      <c r="F1160" s="126">
        <f t="shared" si="109"/>
        <v>2.582496413199431E-2</v>
      </c>
      <c r="G1160" s="130">
        <f t="shared" si="110"/>
        <v>0.68864892439770931</v>
      </c>
      <c r="H1160" s="130">
        <f t="shared" si="111"/>
        <v>0.56742042216819932</v>
      </c>
      <c r="I1160" s="18">
        <f t="shared" si="112"/>
        <v>3.2598058146993973</v>
      </c>
      <c r="J1160" s="130">
        <f t="shared" si="113"/>
        <v>1.9554384973056407</v>
      </c>
    </row>
    <row r="1161" spans="2:10" x14ac:dyDescent="0.25">
      <c r="B1161" s="12">
        <v>37277</v>
      </c>
      <c r="C1161" s="18">
        <v>5.8188519999999997</v>
      </c>
      <c r="D1161">
        <v>278.8</v>
      </c>
      <c r="E1161" s="126">
        <f t="shared" si="108"/>
        <v>1.5872738757115368E-2</v>
      </c>
      <c r="F1161" s="126">
        <f t="shared" si="109"/>
        <v>-1.5188979159307725E-2</v>
      </c>
      <c r="G1161" s="130">
        <f t="shared" si="110"/>
        <v>0.58851881337932965</v>
      </c>
      <c r="H1161" s="130">
        <f t="shared" si="111"/>
        <v>0.55372788317499544</v>
      </c>
      <c r="I1161" s="18">
        <f t="shared" si="112"/>
        <v>2.9000253979969384</v>
      </c>
      <c r="J1161" s="130">
        <f t="shared" si="113"/>
        <v>1.8884156499350275</v>
      </c>
    </row>
    <row r="1162" spans="2:10" x14ac:dyDescent="0.25">
      <c r="B1162" s="12">
        <v>37270</v>
      </c>
      <c r="C1162" s="18">
        <v>5.7279340000000003</v>
      </c>
      <c r="D1162">
        <v>283.10000000000002</v>
      </c>
      <c r="E1162" s="126">
        <f t="shared" si="108"/>
        <v>-2.5316205836258709E-2</v>
      </c>
      <c r="F1162" s="126">
        <f t="shared" si="109"/>
        <v>-1.496172581767552E-2</v>
      </c>
      <c r="G1162" s="130">
        <f t="shared" si="110"/>
        <v>0.63283604881248567</v>
      </c>
      <c r="H1162" s="130">
        <f t="shared" si="111"/>
        <v>0.55614449658982212</v>
      </c>
      <c r="I1162" s="18">
        <f t="shared" si="112"/>
        <v>3.2880979089459488</v>
      </c>
      <c r="J1162" s="130">
        <f t="shared" si="113"/>
        <v>1.9150205770994764</v>
      </c>
    </row>
    <row r="1163" spans="2:10" x14ac:dyDescent="0.25">
      <c r="B1163" s="12">
        <v>37263</v>
      </c>
      <c r="C1163" s="18">
        <v>5.8767100000000001</v>
      </c>
      <c r="D1163">
        <v>287.39999999999998</v>
      </c>
      <c r="E1163" s="126">
        <f t="shared" si="108"/>
        <v>4.4052780476226738E-2</v>
      </c>
      <c r="F1163" s="126">
        <f t="shared" si="109"/>
        <v>3.0476873431337426E-2</v>
      </c>
      <c r="G1163" s="130">
        <f t="shared" si="110"/>
        <v>0.4898172682332913</v>
      </c>
      <c r="H1163" s="130">
        <f t="shared" si="111"/>
        <v>0.5519918181445862</v>
      </c>
      <c r="I1163" s="18">
        <f t="shared" si="112"/>
        <v>2.4800356581900176</v>
      </c>
      <c r="J1163" s="130">
        <f t="shared" si="113"/>
        <v>1.8959518141913503</v>
      </c>
    </row>
    <row r="1164" spans="2:10" x14ac:dyDescent="0.25">
      <c r="B1164" s="12">
        <v>37256</v>
      </c>
      <c r="C1164" s="18">
        <v>5.6287479999999999</v>
      </c>
      <c r="D1164">
        <v>278.89999999999998</v>
      </c>
      <c r="E1164" s="126">
        <f t="shared" si="108"/>
        <v>4.7692135591466345E-2</v>
      </c>
      <c r="F1164" s="126">
        <f t="shared" si="109"/>
        <v>8.6799276672693271E-3</v>
      </c>
      <c r="G1164" s="130">
        <f t="shared" si="110"/>
        <v>0.69987150047295466</v>
      </c>
      <c r="H1164" s="130">
        <f t="shared" si="111"/>
        <v>0.55585189337192797</v>
      </c>
      <c r="I1164" s="18">
        <f t="shared" si="112"/>
        <v>4.7881961592090141</v>
      </c>
      <c r="J1164" s="130">
        <f t="shared" si="113"/>
        <v>1.9407417048384388</v>
      </c>
    </row>
    <row r="1165" spans="2:10" x14ac:dyDescent="0.25">
      <c r="B1165" s="12">
        <v>37249</v>
      </c>
      <c r="C1165" s="18">
        <v>5.3725209999999999</v>
      </c>
      <c r="D1165">
        <v>276.5</v>
      </c>
      <c r="E1165" s="126">
        <f t="shared" si="108"/>
        <v>-3.4175405644744083E-2</v>
      </c>
      <c r="F1165" s="126">
        <f t="shared" si="109"/>
        <v>-5.3956834532373765E-3</v>
      </c>
      <c r="G1165" s="130">
        <f t="shared" si="110"/>
        <v>0.62741221900549593</v>
      </c>
      <c r="H1165" s="130">
        <f t="shared" si="111"/>
        <v>0.55434988880677383</v>
      </c>
      <c r="I1165" s="18">
        <f t="shared" si="112"/>
        <v>5.1197878546648692</v>
      </c>
      <c r="J1165" s="130">
        <f t="shared" si="113"/>
        <v>1.9315725140512867</v>
      </c>
    </row>
    <row r="1166" spans="2:10" x14ac:dyDescent="0.25">
      <c r="B1166" s="12">
        <v>37242</v>
      </c>
      <c r="C1166" s="18">
        <v>5.5626259999999998</v>
      </c>
      <c r="D1166">
        <v>278</v>
      </c>
      <c r="E1166" s="126">
        <f t="shared" si="108"/>
        <v>-2.8859969406072161E-2</v>
      </c>
      <c r="F1166" s="126">
        <f t="shared" si="109"/>
        <v>0</v>
      </c>
      <c r="G1166" s="130">
        <f t="shared" si="110"/>
        <v>0.62605938271048767</v>
      </c>
      <c r="H1166" s="130">
        <f t="shared" si="111"/>
        <v>0.55646067557171808</v>
      </c>
      <c r="I1166" s="18">
        <f t="shared" si="112"/>
        <v>4.9422483288057428</v>
      </c>
      <c r="J1166" s="130">
        <f t="shared" si="113"/>
        <v>1.9352054506137288</v>
      </c>
    </row>
    <row r="1167" spans="2:10" x14ac:dyDescent="0.25">
      <c r="B1167" s="12">
        <v>37235</v>
      </c>
      <c r="C1167" s="18">
        <v>5.7279340000000003</v>
      </c>
      <c r="D1167">
        <v>278</v>
      </c>
      <c r="E1167" s="126">
        <f t="shared" si="108"/>
        <v>0.18057940982303688</v>
      </c>
      <c r="F1167" s="126">
        <f t="shared" si="109"/>
        <v>1.4968966776195858E-2</v>
      </c>
      <c r="G1167" s="130">
        <f t="shared" si="110"/>
        <v>0.69247618039814574</v>
      </c>
      <c r="H1167" s="130">
        <f t="shared" si="111"/>
        <v>0.55805001811732213</v>
      </c>
      <c r="I1167" s="18">
        <f t="shared" si="112"/>
        <v>5.4430656749636244</v>
      </c>
      <c r="J1167" s="130">
        <f t="shared" si="113"/>
        <v>1.9331150094145026</v>
      </c>
    </row>
    <row r="1168" spans="2:10" x14ac:dyDescent="0.25">
      <c r="B1168" s="12">
        <v>37228</v>
      </c>
      <c r="C1168" s="18">
        <v>4.8517989999999998</v>
      </c>
      <c r="D1168">
        <v>273.89999999999998</v>
      </c>
      <c r="E1168" s="126">
        <f t="shared" si="108"/>
        <v>6.5335527623129552E-2</v>
      </c>
      <c r="F1168" s="126">
        <f t="shared" si="109"/>
        <v>0</v>
      </c>
      <c r="G1168" s="130">
        <f t="shared" si="110"/>
        <v>5.1142117657910505E-2</v>
      </c>
      <c r="H1168" s="130">
        <f t="shared" si="111"/>
        <v>0.56342093023712436</v>
      </c>
      <c r="I1168" s="18">
        <f t="shared" si="112"/>
        <v>0.17006321556209614</v>
      </c>
      <c r="J1168" s="130">
        <f t="shared" si="113"/>
        <v>1.883112756732447</v>
      </c>
    </row>
    <row r="1169" spans="2:10" x14ac:dyDescent="0.25">
      <c r="B1169" s="12">
        <v>37221</v>
      </c>
      <c r="C1169" s="18">
        <v>4.5542449999999999</v>
      </c>
      <c r="D1169">
        <v>273.89999999999998</v>
      </c>
      <c r="E1169" s="126">
        <f t="shared" si="108"/>
        <v>5.961589245267862E-2</v>
      </c>
      <c r="F1169" s="126">
        <f t="shared" si="109"/>
        <v>3.6643459142542412E-3</v>
      </c>
      <c r="G1169" s="130">
        <f t="shared" si="110"/>
        <v>5.2590557968462549E-2</v>
      </c>
      <c r="H1169" s="130">
        <f t="shared" si="111"/>
        <v>0.5689048674196312</v>
      </c>
      <c r="I1169" s="18">
        <f t="shared" si="112"/>
        <v>0.17066663701909957</v>
      </c>
      <c r="J1169" s="130">
        <f t="shared" si="113"/>
        <v>1.8903677281849001</v>
      </c>
    </row>
    <row r="1170" spans="2:10" x14ac:dyDescent="0.25">
      <c r="B1170" s="12">
        <v>37214</v>
      </c>
      <c r="C1170" s="18">
        <v>4.2980150000000004</v>
      </c>
      <c r="D1170">
        <v>272.89999999999998</v>
      </c>
      <c r="E1170" s="126">
        <f t="shared" si="108"/>
        <v>7.7515472027256394E-3</v>
      </c>
      <c r="F1170" s="126">
        <f t="shared" si="109"/>
        <v>-6.5526028394612412E-3</v>
      </c>
      <c r="G1170" s="130">
        <f t="shared" si="110"/>
        <v>2.2760456375351502E-2</v>
      </c>
      <c r="H1170" s="130">
        <f t="shared" si="111"/>
        <v>0.56933219361096388</v>
      </c>
      <c r="I1170" s="18">
        <f t="shared" si="112"/>
        <v>7.3517882930219061E-2</v>
      </c>
      <c r="J1170" s="130">
        <f t="shared" si="113"/>
        <v>1.8865680614262781</v>
      </c>
    </row>
    <row r="1171" spans="2:10" x14ac:dyDescent="0.25">
      <c r="B1171" s="12">
        <v>37207</v>
      </c>
      <c r="C1171" s="18">
        <v>4.2649549999999996</v>
      </c>
      <c r="D1171">
        <v>274.7</v>
      </c>
      <c r="E1171" s="126">
        <f t="shared" si="108"/>
        <v>-4.621063201232678E-2</v>
      </c>
      <c r="F1171" s="126">
        <f t="shared" si="109"/>
        <v>-9.7332372025954461E-3</v>
      </c>
      <c r="G1171" s="130">
        <f t="shared" si="110"/>
        <v>8.6457743572787654E-2</v>
      </c>
      <c r="H1171" s="130">
        <f t="shared" si="111"/>
        <v>0.57000161901201796</v>
      </c>
      <c r="I1171" s="18">
        <f t="shared" si="112"/>
        <v>0.27132267176993097</v>
      </c>
      <c r="J1171" s="130">
        <f t="shared" si="113"/>
        <v>1.8907204478357746</v>
      </c>
    </row>
    <row r="1172" spans="2:10" x14ac:dyDescent="0.25">
      <c r="B1172" s="12">
        <v>37200</v>
      </c>
      <c r="C1172" s="18">
        <v>4.47159</v>
      </c>
      <c r="D1172">
        <v>277.39999999999998</v>
      </c>
      <c r="E1172" s="126">
        <f t="shared" si="108"/>
        <v>-5.0876979236667119E-2</v>
      </c>
      <c r="F1172" s="126">
        <f t="shared" si="109"/>
        <v>-8.5775553967120111E-3</v>
      </c>
      <c r="G1172" s="130">
        <f t="shared" si="110"/>
        <v>1.239023167970156E-2</v>
      </c>
      <c r="H1172" s="130">
        <f t="shared" si="111"/>
        <v>0.56405991841454295</v>
      </c>
      <c r="I1172" s="18">
        <f t="shared" si="112"/>
        <v>3.7700533619979139E-2</v>
      </c>
      <c r="J1172" s="130">
        <f t="shared" si="113"/>
        <v>1.8770857188759258</v>
      </c>
    </row>
    <row r="1173" spans="2:10" x14ac:dyDescent="0.25">
      <c r="B1173" s="12">
        <v>37193</v>
      </c>
      <c r="C1173" s="18">
        <v>4.7112860000000003</v>
      </c>
      <c r="D1173">
        <v>279.8</v>
      </c>
      <c r="E1173" s="126">
        <f t="shared" si="108"/>
        <v>-1.7514374245690689E-3</v>
      </c>
      <c r="F1173" s="126">
        <f t="shared" si="109"/>
        <v>6.8369917236417166E-3</v>
      </c>
      <c r="G1173" s="130">
        <f t="shared" si="110"/>
        <v>3.6909407225028154E-2</v>
      </c>
      <c r="H1173" s="130">
        <f t="shared" si="111"/>
        <v>0.5614005352729744</v>
      </c>
      <c r="I1173" s="18">
        <f t="shared" si="112"/>
        <v>0.10934651625407288</v>
      </c>
      <c r="J1173" s="130">
        <f t="shared" si="113"/>
        <v>1.8584804632234913</v>
      </c>
    </row>
    <row r="1174" spans="2:10" x14ac:dyDescent="0.25">
      <c r="B1174" s="12">
        <v>37186</v>
      </c>
      <c r="C1174" s="18">
        <v>4.7195520000000002</v>
      </c>
      <c r="D1174">
        <v>277.89999999999998</v>
      </c>
      <c r="E1174" s="126">
        <f t="shared" si="108"/>
        <v>-6.9568016765505503E-3</v>
      </c>
      <c r="F1174" s="126">
        <f t="shared" si="109"/>
        <v>-7.8543377365228872E-3</v>
      </c>
      <c r="G1174" s="130">
        <f t="shared" si="110"/>
        <v>4.2993762356708203E-2</v>
      </c>
      <c r="H1174" s="130">
        <f t="shared" si="111"/>
        <v>0.5783558556802304</v>
      </c>
      <c r="I1174" s="18">
        <f t="shared" si="112"/>
        <v>0.13229306247812966</v>
      </c>
      <c r="J1174" s="130">
        <f t="shared" si="113"/>
        <v>1.9299841184479858</v>
      </c>
    </row>
    <row r="1175" spans="2:10" x14ac:dyDescent="0.25">
      <c r="B1175" s="12">
        <v>37179</v>
      </c>
      <c r="C1175" s="18">
        <v>4.7526149999999996</v>
      </c>
      <c r="D1175">
        <v>280.10000000000002</v>
      </c>
      <c r="E1175" s="126">
        <f t="shared" si="108"/>
        <v>5.3113762118824681E-2</v>
      </c>
      <c r="F1175" s="126">
        <f t="shared" si="109"/>
        <v>-1.6848016848016734E-2</v>
      </c>
      <c r="G1175" s="130">
        <f t="shared" si="110"/>
        <v>5.7561366833868657E-2</v>
      </c>
      <c r="H1175" s="130">
        <f t="shared" si="111"/>
        <v>0.57278767222976046</v>
      </c>
      <c r="I1175" s="18">
        <f t="shared" si="112"/>
        <v>0.1783054697477133</v>
      </c>
      <c r="J1175" s="130">
        <f t="shared" si="113"/>
        <v>1.9513260251605935</v>
      </c>
    </row>
    <row r="1176" spans="2:10" x14ac:dyDescent="0.25">
      <c r="B1176" s="12">
        <v>37172</v>
      </c>
      <c r="C1176" s="18">
        <v>4.5129169999999998</v>
      </c>
      <c r="D1176">
        <v>284.89999999999998</v>
      </c>
      <c r="E1176" s="126">
        <f t="shared" si="108"/>
        <v>-0.10049416924933041</v>
      </c>
      <c r="F1176" s="126">
        <f t="shared" si="109"/>
        <v>-2.2306108442004091E-2</v>
      </c>
      <c r="G1176" s="130">
        <f t="shared" si="110"/>
        <v>0.12735261803292661</v>
      </c>
      <c r="H1176" s="130">
        <f t="shared" si="111"/>
        <v>0.58951810033153174</v>
      </c>
      <c r="I1176" s="18">
        <f t="shared" si="112"/>
        <v>0.40780265744765926</v>
      </c>
      <c r="J1176" s="130">
        <f t="shared" si="113"/>
        <v>2.0095090240489069</v>
      </c>
    </row>
    <row r="1177" spans="2:10" x14ac:dyDescent="0.25">
      <c r="B1177" s="12">
        <v>37165</v>
      </c>
      <c r="C1177" s="18">
        <v>5.0171070000000002</v>
      </c>
      <c r="D1177">
        <v>291.39999999999998</v>
      </c>
      <c r="E1177" s="126">
        <f t="shared" si="108"/>
        <v>0.14312603328004792</v>
      </c>
      <c r="F1177" s="126">
        <f t="shared" si="109"/>
        <v>-3.4199726402188713E-3</v>
      </c>
      <c r="G1177" s="130">
        <f t="shared" si="110"/>
        <v>-4.825749923065855E-2</v>
      </c>
      <c r="H1177" s="130">
        <f t="shared" si="111"/>
        <v>0.58377715825038978</v>
      </c>
      <c r="I1177" s="18">
        <f t="shared" si="112"/>
        <v>-0.1486596947686159</v>
      </c>
      <c r="J1177" s="130">
        <f t="shared" si="113"/>
        <v>2.0045307858965953</v>
      </c>
    </row>
    <row r="1178" spans="2:10" x14ac:dyDescent="0.25">
      <c r="B1178" s="12">
        <v>37158</v>
      </c>
      <c r="C1178" s="18">
        <v>4.3889360000000002</v>
      </c>
      <c r="D1178">
        <v>292.39999999999998</v>
      </c>
      <c r="E1178" s="126">
        <f t="shared" si="108"/>
        <v>2.5096905652339352E-2</v>
      </c>
      <c r="F1178" s="126">
        <f t="shared" si="109"/>
        <v>1.7129153819801513E-3</v>
      </c>
      <c r="G1178" s="130">
        <f t="shared" si="110"/>
        <v>0.18713624837304332</v>
      </c>
      <c r="H1178" s="130">
        <f t="shared" si="111"/>
        <v>0.61630201092176551</v>
      </c>
      <c r="I1178" s="18">
        <f t="shared" si="112"/>
        <v>0.47743647948184947</v>
      </c>
      <c r="J1178" s="130">
        <f t="shared" si="113"/>
        <v>2.0394180657363488</v>
      </c>
    </row>
    <row r="1179" spans="2:10" x14ac:dyDescent="0.25">
      <c r="B1179" s="12">
        <v>37151</v>
      </c>
      <c r="C1179" s="18">
        <v>4.2814839999999998</v>
      </c>
      <c r="D1179">
        <v>291.89999999999998</v>
      </c>
      <c r="E1179" s="126">
        <f t="shared" si="108"/>
        <v>0.11397823499811888</v>
      </c>
      <c r="F1179" s="126">
        <f t="shared" si="109"/>
        <v>5.8580289455547607E-3</v>
      </c>
      <c r="G1179" s="130">
        <f t="shared" si="110"/>
        <v>0.13540345266584042</v>
      </c>
      <c r="H1179" s="130">
        <f t="shared" si="111"/>
        <v>0.61618744218207777</v>
      </c>
      <c r="I1179" s="18">
        <f t="shared" si="112"/>
        <v>0.35548964962036961</v>
      </c>
      <c r="J1179" s="130">
        <f t="shared" si="113"/>
        <v>2.0451122852957444</v>
      </c>
    </row>
    <row r="1180" spans="2:10" x14ac:dyDescent="0.25">
      <c r="B1180" s="12">
        <v>37144</v>
      </c>
      <c r="C1180" s="18">
        <v>3.8434179999999998</v>
      </c>
      <c r="D1180">
        <v>290.2</v>
      </c>
      <c r="E1180" s="126">
        <f t="shared" si="108"/>
        <v>-2.7196801513793556E-2</v>
      </c>
      <c r="F1180" s="126">
        <f t="shared" si="109"/>
        <v>6.2614426949834989E-2</v>
      </c>
      <c r="G1180" s="130">
        <f t="shared" si="110"/>
        <v>0.16597814285000381</v>
      </c>
      <c r="H1180" s="130">
        <f t="shared" si="111"/>
        <v>0.62665739740063453</v>
      </c>
      <c r="I1180" s="18">
        <f t="shared" si="112"/>
        <v>0.35931636859409061</v>
      </c>
      <c r="J1180" s="130">
        <f t="shared" si="113"/>
        <v>2.0290917924319127</v>
      </c>
    </row>
    <row r="1181" spans="2:10" x14ac:dyDescent="0.25">
      <c r="B1181" s="12">
        <v>37137</v>
      </c>
      <c r="C1181" s="18">
        <v>3.950869</v>
      </c>
      <c r="D1181">
        <v>273.10000000000002</v>
      </c>
      <c r="E1181" s="126">
        <f t="shared" si="108"/>
        <v>1.7021190059787639E-2</v>
      </c>
      <c r="F1181" s="126">
        <f t="shared" si="109"/>
        <v>-4.737609329445891E-3</v>
      </c>
      <c r="G1181" s="130">
        <f t="shared" si="110"/>
        <v>0.38590231867002234</v>
      </c>
      <c r="H1181" s="130">
        <f>CORREL(F1181:F1233,E1181:E1233)</f>
        <v>0.71300640597265741</v>
      </c>
      <c r="I1181" s="18">
        <f t="shared" si="112"/>
        <v>1.3365226676538198</v>
      </c>
      <c r="J1181" s="130">
        <f t="shared" si="113"/>
        <v>2.5208864951312444</v>
      </c>
    </row>
    <row r="1182" spans="2:10" x14ac:dyDescent="0.25">
      <c r="B1182" s="12">
        <v>37130</v>
      </c>
      <c r="C1182" s="18">
        <v>3.8847459999999998</v>
      </c>
      <c r="D1182">
        <v>274.39999999999998</v>
      </c>
      <c r="E1182" s="126">
        <f t="shared" si="108"/>
        <v>-3.6885124988750517E-2</v>
      </c>
      <c r="F1182" s="126">
        <f t="shared" si="109"/>
        <v>6.9724770642201062E-3</v>
      </c>
      <c r="G1182" s="130">
        <f t="shared" si="110"/>
        <v>0.57756340845089038</v>
      </c>
      <c r="H1182" s="130"/>
      <c r="I1182" s="18">
        <f t="shared" si="112"/>
        <v>2.2077550710215736</v>
      </c>
    </row>
    <row r="1183" spans="2:10" x14ac:dyDescent="0.25">
      <c r="B1183" s="12">
        <v>37123</v>
      </c>
      <c r="C1183" s="18">
        <v>4.0335229999999997</v>
      </c>
      <c r="D1183">
        <v>272.5</v>
      </c>
      <c r="E1183" s="126">
        <f t="shared" si="108"/>
        <v>-4.2820231582314738E-2</v>
      </c>
      <c r="F1183" s="126">
        <f t="shared" si="109"/>
        <v>-2.4346580737558243E-2</v>
      </c>
      <c r="G1183" s="130">
        <f t="shared" si="110"/>
        <v>0.72862183704539329</v>
      </c>
      <c r="H1183" s="130"/>
      <c r="I1183" s="18">
        <f t="shared" si="112"/>
        <v>2.5365032768100111</v>
      </c>
    </row>
    <row r="1184" spans="2:10" x14ac:dyDescent="0.25">
      <c r="B1184" s="12">
        <v>37116</v>
      </c>
      <c r="C1184" s="18">
        <v>4.2139660000000001</v>
      </c>
      <c r="D1184">
        <v>279.3</v>
      </c>
      <c r="E1184" s="126">
        <f t="shared" si="108"/>
        <v>-3.8961376608851794E-2</v>
      </c>
      <c r="F1184" s="126">
        <f t="shared" si="109"/>
        <v>1.9715224534501807E-2</v>
      </c>
      <c r="G1184" s="130">
        <f t="shared" si="110"/>
        <v>0.73754534651653625</v>
      </c>
      <c r="H1184" s="130"/>
      <c r="I1184" s="18">
        <f t="shared" si="112"/>
        <v>2.4808650429984751</v>
      </c>
    </row>
    <row r="1185" spans="2:9" x14ac:dyDescent="0.25">
      <c r="B1185" s="12">
        <v>37109</v>
      </c>
      <c r="C1185" s="18">
        <v>4.3848039999999999</v>
      </c>
      <c r="D1185">
        <v>273.89999999999998</v>
      </c>
      <c r="E1185" s="126">
        <f t="shared" si="108"/>
        <v>6.3116805027542799E-2</v>
      </c>
      <c r="F1185" s="126">
        <f t="shared" si="109"/>
        <v>2.2396416573348343E-2</v>
      </c>
      <c r="G1185" s="130">
        <f t="shared" si="110"/>
        <v>0.89092662519389754</v>
      </c>
      <c r="H1185" s="130"/>
      <c r="I1185" s="18">
        <f t="shared" si="112"/>
        <v>2.6738649719591128</v>
      </c>
    </row>
    <row r="1186" spans="2:9" x14ac:dyDescent="0.25">
      <c r="B1186" s="12">
        <v>37102</v>
      </c>
      <c r="C1186" s="18">
        <v>4.1244800000000001</v>
      </c>
      <c r="D1186">
        <v>267.89999999999998</v>
      </c>
      <c r="E1186" s="126">
        <f t="shared" si="108"/>
        <v>-5.5866122563341114E-2</v>
      </c>
      <c r="F1186" s="126">
        <f t="shared" si="109"/>
        <v>1.8698578908002972E-3</v>
      </c>
      <c r="G1186" s="130">
        <f t="shared" si="110"/>
        <v>0.83972184384668092</v>
      </c>
      <c r="H1186" s="130"/>
      <c r="I1186" s="18">
        <f t="shared" si="112"/>
        <v>2.7314914315207841</v>
      </c>
    </row>
    <row r="1187" spans="2:9" x14ac:dyDescent="0.25">
      <c r="B1187" s="12">
        <v>37095</v>
      </c>
      <c r="C1187" s="18">
        <v>4.3685330000000002</v>
      </c>
      <c r="D1187">
        <v>267.39999999999998</v>
      </c>
      <c r="E1187" s="126">
        <f t="shared" si="108"/>
        <v>-2.8932847829358455E-2</v>
      </c>
      <c r="F1187" s="126">
        <f t="shared" si="109"/>
        <v>-9.262689885142672E-3</v>
      </c>
      <c r="G1187" s="130">
        <f t="shared" si="110"/>
        <v>0.84533296072502617</v>
      </c>
      <c r="H1187" s="130"/>
      <c r="I1187" s="18">
        <f t="shared" si="112"/>
        <v>2.6969902285129046</v>
      </c>
    </row>
    <row r="1188" spans="2:9" x14ac:dyDescent="0.25">
      <c r="B1188" s="12">
        <v>37088</v>
      </c>
      <c r="C1188" s="18">
        <v>4.4986930000000003</v>
      </c>
      <c r="D1188">
        <v>269.89999999999998</v>
      </c>
      <c r="E1188" s="126">
        <f t="shared" si="108"/>
        <v>5.3333105435092065E-2</v>
      </c>
      <c r="F1188" s="126">
        <f t="shared" si="109"/>
        <v>1.0482965181579651E-2</v>
      </c>
      <c r="G1188" s="130">
        <f t="shared" si="110"/>
        <v>0.8336985386609963</v>
      </c>
      <c r="H1188" s="130"/>
      <c r="I1188" s="18">
        <f t="shared" si="112"/>
        <v>2.658597611698704</v>
      </c>
    </row>
    <row r="1189" spans="2:9" x14ac:dyDescent="0.25">
      <c r="B1189" s="12">
        <v>37081</v>
      </c>
      <c r="C1189" s="18">
        <v>4.270912</v>
      </c>
      <c r="D1189">
        <v>267.10000000000002</v>
      </c>
      <c r="E1189" s="126">
        <f t="shared" si="108"/>
        <v>0</v>
      </c>
      <c r="F1189" s="126">
        <f t="shared" si="109"/>
        <v>4.5129748025576344E-3</v>
      </c>
      <c r="G1189" s="130">
        <f t="shared" si="110"/>
        <v>0.75144812599400423</v>
      </c>
      <c r="H1189" s="130"/>
      <c r="I1189" s="18">
        <f t="shared" si="112"/>
        <v>2.4353098823532471</v>
      </c>
    </row>
    <row r="1190" spans="2:9" x14ac:dyDescent="0.25">
      <c r="B1190" s="12">
        <v>37074</v>
      </c>
      <c r="C1190" s="18">
        <v>4.270912</v>
      </c>
      <c r="D1190">
        <v>265.89999999999998</v>
      </c>
      <c r="E1190" s="126">
        <f t="shared" si="108"/>
        <v>-7.7328825956132552E-2</v>
      </c>
      <c r="F1190" s="126">
        <f t="shared" si="109"/>
        <v>-1.7368810051737071E-2</v>
      </c>
      <c r="G1190" s="130">
        <f t="shared" si="110"/>
        <v>0.75197756741266508</v>
      </c>
      <c r="H1190" s="130"/>
      <c r="I1190" s="18">
        <f t="shared" si="112"/>
        <v>2.4367163289900851</v>
      </c>
    </row>
    <row r="1191" spans="2:9" x14ac:dyDescent="0.25">
      <c r="B1191" s="12">
        <v>37067</v>
      </c>
      <c r="C1191" s="18">
        <v>4.6288559999999999</v>
      </c>
      <c r="D1191">
        <v>270.60000000000002</v>
      </c>
      <c r="E1191" s="126">
        <f t="shared" si="108"/>
        <v>5.9590484952271039E-2</v>
      </c>
      <c r="F1191" s="126">
        <f t="shared" si="109"/>
        <v>-6.2431142122658656E-3</v>
      </c>
      <c r="G1191" s="130">
        <f t="shared" si="110"/>
        <v>0.73932662065398425</v>
      </c>
      <c r="H1191" s="130"/>
      <c r="I1191" s="18">
        <f t="shared" si="112"/>
        <v>2.3486519841749303</v>
      </c>
    </row>
    <row r="1192" spans="2:9" x14ac:dyDescent="0.25">
      <c r="B1192" s="12">
        <v>37060</v>
      </c>
      <c r="C1192" s="18">
        <v>4.3685330000000002</v>
      </c>
      <c r="D1192">
        <v>272.3</v>
      </c>
      <c r="E1192" s="126">
        <f t="shared" si="108"/>
        <v>-5.1236738372661184E-2</v>
      </c>
      <c r="F1192" s="126">
        <f t="shared" si="109"/>
        <v>4.0560471976403001E-3</v>
      </c>
      <c r="G1192" s="130">
        <f t="shared" si="110"/>
        <v>0.76555231527478951</v>
      </c>
      <c r="H1192" s="130"/>
      <c r="I1192" s="18">
        <f t="shared" si="112"/>
        <v>2.3833948323407368</v>
      </c>
    </row>
    <row r="1193" spans="2:9" x14ac:dyDescent="0.25">
      <c r="B1193" s="12">
        <v>37053</v>
      </c>
      <c r="C1193" s="18">
        <v>4.6044499999999999</v>
      </c>
      <c r="D1193">
        <v>271.2</v>
      </c>
      <c r="E1193" s="126">
        <f t="shared" si="108"/>
        <v>-1.2216300056099083E-2</v>
      </c>
      <c r="F1193" s="126">
        <f t="shared" si="109"/>
        <v>-8.0468178493050546E-3</v>
      </c>
      <c r="G1193" s="130">
        <f t="shared" si="110"/>
        <v>0.78741022458545162</v>
      </c>
      <c r="H1193" s="130"/>
      <c r="I1193" s="18">
        <f t="shared" si="112"/>
        <v>2.4082640931492247</v>
      </c>
    </row>
    <row r="1194" spans="2:9" x14ac:dyDescent="0.25">
      <c r="B1194" s="12">
        <v>37046</v>
      </c>
      <c r="C1194" s="18">
        <v>4.6613949999999997</v>
      </c>
      <c r="D1194">
        <v>273.39999999999998</v>
      </c>
      <c r="E1194" s="126">
        <f t="shared" si="108"/>
        <v>0.11478569397480798</v>
      </c>
      <c r="F1194" s="126">
        <f t="shared" si="109"/>
        <v>2.6276276276276267E-2</v>
      </c>
      <c r="G1194" s="130">
        <f t="shared" si="110"/>
        <v>0.82702104190901049</v>
      </c>
      <c r="H1194" s="130"/>
      <c r="I1194" s="18">
        <f t="shared" si="112"/>
        <v>2.4985461888598772</v>
      </c>
    </row>
    <row r="1195" spans="2:9" x14ac:dyDescent="0.25">
      <c r="B1195" s="12">
        <v>37039</v>
      </c>
      <c r="C1195" s="18">
        <v>4.1814270000000002</v>
      </c>
      <c r="D1195">
        <v>266.39999999999998</v>
      </c>
      <c r="E1195" s="126">
        <f t="shared" si="108"/>
        <v>-0.12881347386457298</v>
      </c>
      <c r="F1195" s="126">
        <f t="shared" si="109"/>
        <v>-4.1381792011514928E-2</v>
      </c>
      <c r="G1195" s="130">
        <f t="shared" si="110"/>
        <v>0.83369911282881815</v>
      </c>
      <c r="H1195" s="130"/>
      <c r="I1195" s="18">
        <f t="shared" si="112"/>
        <v>2.5120890144386134</v>
      </c>
    </row>
    <row r="1196" spans="2:9" x14ac:dyDescent="0.25">
      <c r="B1196" s="12">
        <v>37032</v>
      </c>
      <c r="C1196" s="18">
        <v>4.7996920000000003</v>
      </c>
      <c r="D1196">
        <v>277.89999999999998</v>
      </c>
      <c r="E1196" s="126">
        <f t="shared" si="108"/>
        <v>-6.3491908636212235E-2</v>
      </c>
      <c r="F1196" s="126">
        <f t="shared" si="109"/>
        <v>-3.3054975643702189E-2</v>
      </c>
      <c r="G1196" s="130">
        <f t="shared" si="110"/>
        <v>0.79503760937183499</v>
      </c>
      <c r="H1196" s="130"/>
      <c r="I1196" s="18">
        <f t="shared" si="112"/>
        <v>2.3638359326163974</v>
      </c>
    </row>
    <row r="1197" spans="2:9" x14ac:dyDescent="0.25">
      <c r="B1197" s="12">
        <v>37025</v>
      </c>
      <c r="C1197" s="18">
        <v>5.1250939999999998</v>
      </c>
      <c r="D1197">
        <v>287.39999999999998</v>
      </c>
      <c r="E1197" s="126">
        <f t="shared" si="108"/>
        <v>0.17977508950012511</v>
      </c>
      <c r="F1197" s="126">
        <f t="shared" si="109"/>
        <v>7.2788353863381783E-2</v>
      </c>
      <c r="G1197" s="130">
        <f t="shared" si="110"/>
        <v>0.76955966042105828</v>
      </c>
      <c r="H1197" s="130"/>
      <c r="I1197" s="18">
        <f t="shared" si="112"/>
        <v>2.3961404352766267</v>
      </c>
    </row>
    <row r="1198" spans="2:9" x14ac:dyDescent="0.25">
      <c r="B1198" s="12">
        <v>37018</v>
      </c>
      <c r="C1198" s="18">
        <v>4.3441280000000004</v>
      </c>
      <c r="D1198">
        <v>267.89999999999998</v>
      </c>
      <c r="E1198" s="126">
        <f t="shared" si="108"/>
        <v>0.12658249185754356</v>
      </c>
      <c r="F1198" s="126">
        <f t="shared" si="109"/>
        <v>6.7643742953775732E-3</v>
      </c>
      <c r="G1198" s="130">
        <f t="shared" si="110"/>
        <v>0.60423757365655995</v>
      </c>
      <c r="H1198" s="130"/>
      <c r="I1198" s="18">
        <f t="shared" si="112"/>
        <v>2.3201467156991504</v>
      </c>
    </row>
    <row r="1199" spans="2:9" x14ac:dyDescent="0.25">
      <c r="B1199" s="12">
        <v>37011</v>
      </c>
      <c r="C1199" s="18">
        <v>3.856023</v>
      </c>
      <c r="D1199">
        <v>266.10000000000002</v>
      </c>
      <c r="E1199" s="126">
        <f t="shared" si="108"/>
        <v>-2.2680470377839712E-2</v>
      </c>
      <c r="F1199" s="126">
        <f t="shared" si="109"/>
        <v>8.3364910951120308E-3</v>
      </c>
      <c r="G1199" s="130">
        <f t="shared" si="110"/>
        <v>0.69238563296958988</v>
      </c>
      <c r="H1199" s="130"/>
      <c r="I1199" s="18">
        <f t="shared" si="112"/>
        <v>2.3998135247299053</v>
      </c>
    </row>
    <row r="1200" spans="2:9" x14ac:dyDescent="0.25">
      <c r="B1200" s="12">
        <v>37004</v>
      </c>
      <c r="C1200" s="18">
        <v>3.9455089999999999</v>
      </c>
      <c r="D1200">
        <v>263.89999999999998</v>
      </c>
      <c r="E1200" s="126">
        <f t="shared" si="108"/>
        <v>4.3010641830090179E-2</v>
      </c>
      <c r="F1200" s="126">
        <f t="shared" si="109"/>
        <v>-3.3987915407855951E-3</v>
      </c>
      <c r="G1200" s="130">
        <f t="shared" si="110"/>
        <v>0.62560234075693888</v>
      </c>
      <c r="H1200" s="130"/>
      <c r="I1200" s="18">
        <f t="shared" si="112"/>
        <v>2.1734920354644904</v>
      </c>
    </row>
    <row r="1201" spans="2:9" x14ac:dyDescent="0.25">
      <c r="B1201" s="12">
        <v>36997</v>
      </c>
      <c r="C1201" s="18">
        <v>3.7828080000000002</v>
      </c>
      <c r="D1201">
        <v>264.8</v>
      </c>
      <c r="E1201" s="126">
        <f t="shared" si="108"/>
        <v>-6.9999889367885038E-2</v>
      </c>
      <c r="F1201" s="126">
        <f t="shared" si="109"/>
        <v>1.8069973087273983E-2</v>
      </c>
      <c r="G1201" s="130">
        <f t="shared" si="110"/>
        <v>0.64163406379284538</v>
      </c>
      <c r="H1201" s="130"/>
      <c r="I1201" s="18">
        <f t="shared" si="112"/>
        <v>2.1970721899937637</v>
      </c>
    </row>
    <row r="1202" spans="2:9" x14ac:dyDescent="0.25">
      <c r="B1202" s="12">
        <v>36990</v>
      </c>
      <c r="C1202" s="18">
        <v>4.0675350000000003</v>
      </c>
      <c r="D1202">
        <v>260.10000000000002</v>
      </c>
      <c r="E1202" s="126">
        <f t="shared" si="108"/>
        <v>1.2658180576997413E-2</v>
      </c>
      <c r="F1202" s="126">
        <f t="shared" si="109"/>
        <v>3.8461538461542766E-4</v>
      </c>
      <c r="G1202" s="130">
        <f t="shared" si="110"/>
        <v>0.77129202038054123</v>
      </c>
      <c r="I1202" s="18">
        <f t="shared" si="112"/>
        <v>2.6502196424939175</v>
      </c>
    </row>
    <row r="1203" spans="2:9" x14ac:dyDescent="0.25">
      <c r="B1203" s="12">
        <v>36983</v>
      </c>
      <c r="C1203" s="18">
        <v>4.0166909999999998</v>
      </c>
      <c r="D1203">
        <v>260</v>
      </c>
      <c r="E1203" s="126">
        <f t="shared" si="108"/>
        <v>2.5973926456761331E-2</v>
      </c>
      <c r="F1203" s="126">
        <f t="shared" si="109"/>
        <v>8.1426909654906954E-3</v>
      </c>
      <c r="G1203" s="130">
        <f t="shared" si="110"/>
        <v>0.76502627948997437</v>
      </c>
      <c r="I1203" s="18">
        <f t="shared" si="112"/>
        <v>2.5830663831510634</v>
      </c>
    </row>
    <row r="1204" spans="2:9" x14ac:dyDescent="0.25">
      <c r="B1204" s="12">
        <v>36976</v>
      </c>
      <c r="C1204" s="18">
        <v>3.915003</v>
      </c>
      <c r="D1204">
        <v>257.89999999999998</v>
      </c>
      <c r="E1204" s="126">
        <f t="shared" si="108"/>
        <v>-6.451588343896919E-3</v>
      </c>
      <c r="F1204" s="126">
        <f t="shared" si="109"/>
        <v>-1.3766730401529759E-2</v>
      </c>
      <c r="G1204" s="130">
        <f t="shared" si="110"/>
        <v>0.77201732804473466</v>
      </c>
      <c r="I1204" s="18">
        <f t="shared" si="112"/>
        <v>2.6476411469002414</v>
      </c>
    </row>
    <row r="1205" spans="2:9" x14ac:dyDescent="0.25">
      <c r="B1205" s="12">
        <v>36969</v>
      </c>
      <c r="C1205" s="18">
        <v>3.9404249999999998</v>
      </c>
      <c r="D1205">
        <v>261.5</v>
      </c>
      <c r="E1205" s="126">
        <f t="shared" si="108"/>
        <v>6.1643872523794219E-2</v>
      </c>
      <c r="F1205" s="126">
        <f t="shared" si="109"/>
        <v>1.3173188686555592E-2</v>
      </c>
      <c r="G1205" s="130">
        <f t="shared" si="110"/>
        <v>0.77386427596411089</v>
      </c>
      <c r="I1205" s="18">
        <f t="shared" si="112"/>
        <v>2.6767779530923672</v>
      </c>
    </row>
    <row r="1206" spans="2:9" x14ac:dyDescent="0.25">
      <c r="B1206" s="12">
        <v>36962</v>
      </c>
      <c r="C1206" s="18">
        <v>3.7116259999999999</v>
      </c>
      <c r="D1206">
        <v>258.10000000000002</v>
      </c>
      <c r="E1206" s="126">
        <f t="shared" si="108"/>
        <v>-0.125748500173125</v>
      </c>
      <c r="F1206" s="126">
        <f t="shared" si="109"/>
        <v>-4.6898079763663225E-2</v>
      </c>
      <c r="G1206" s="130">
        <f t="shared" si="110"/>
        <v>0.77201564070023077</v>
      </c>
      <c r="I1206" s="18">
        <f t="shared" si="112"/>
        <v>2.6660810197336544</v>
      </c>
    </row>
    <row r="1207" spans="2:9" x14ac:dyDescent="0.25">
      <c r="B1207" s="12">
        <v>36955</v>
      </c>
      <c r="C1207" s="18">
        <v>4.2454900000000002</v>
      </c>
      <c r="D1207">
        <v>270.8</v>
      </c>
      <c r="E1207" s="126">
        <f t="shared" si="108"/>
        <v>0.12837813234972439</v>
      </c>
      <c r="F1207" s="126">
        <f t="shared" si="109"/>
        <v>3.3193437619229327E-2</v>
      </c>
      <c r="G1207" s="130">
        <f t="shared" si="110"/>
        <v>0.65210855684623403</v>
      </c>
      <c r="I1207" s="18">
        <f t="shared" si="112"/>
        <v>2.4198574675683413</v>
      </c>
    </row>
    <row r="1208" spans="2:9" x14ac:dyDescent="0.25">
      <c r="B1208" s="12">
        <v>36948</v>
      </c>
      <c r="C1208" s="18">
        <v>3.7624710000000001</v>
      </c>
      <c r="D1208">
        <v>262.10000000000002</v>
      </c>
      <c r="E1208" s="126">
        <f t="shared" si="108"/>
        <v>-6.7111205916112748E-3</v>
      </c>
      <c r="F1208" s="126">
        <f t="shared" si="109"/>
        <v>4.5994633959374198E-3</v>
      </c>
      <c r="G1208" s="130">
        <f t="shared" si="110"/>
        <v>0.53934645527340119</v>
      </c>
      <c r="I1208" s="18">
        <f t="shared" si="112"/>
        <v>2.3183730004728185</v>
      </c>
    </row>
    <row r="1209" spans="2:9" x14ac:dyDescent="0.25">
      <c r="B1209" s="12">
        <v>36941</v>
      </c>
      <c r="C1209" s="18">
        <v>3.7878919999999998</v>
      </c>
      <c r="D1209">
        <v>260.89999999999998</v>
      </c>
      <c r="E1209" s="126">
        <f t="shared" si="108"/>
        <v>6.5581550397846078E-2</v>
      </c>
      <c r="F1209" s="126">
        <f t="shared" si="109"/>
        <v>1.0457010069713446E-2</v>
      </c>
      <c r="G1209" s="130">
        <f t="shared" si="110"/>
        <v>0.57488074236203013</v>
      </c>
      <c r="I1209" s="18">
        <f t="shared" si="112"/>
        <v>2.4304431401607296</v>
      </c>
    </row>
    <row r="1210" spans="2:9" x14ac:dyDescent="0.25">
      <c r="B1210" s="12">
        <v>36934</v>
      </c>
      <c r="C1210" s="18">
        <v>3.5547650000000002</v>
      </c>
      <c r="D1210">
        <v>258.2</v>
      </c>
      <c r="E1210" s="126">
        <f t="shared" si="108"/>
        <v>7.5757717899219701E-2</v>
      </c>
      <c r="F1210" s="126">
        <f t="shared" si="109"/>
        <v>-6.5409772989610815E-3</v>
      </c>
      <c r="G1210" s="130">
        <f t="shared" si="110"/>
        <v>0.54903546618394905</v>
      </c>
      <c r="I1210" s="18">
        <f t="shared" si="112"/>
        <v>2.3429886544681149</v>
      </c>
    </row>
    <row r="1211" spans="2:9" x14ac:dyDescent="0.25">
      <c r="B1211" s="12">
        <v>36927</v>
      </c>
      <c r="C1211" s="18">
        <v>3.3044289999999998</v>
      </c>
      <c r="D1211">
        <v>259.89999999999998</v>
      </c>
      <c r="E1211" s="126">
        <f t="shared" si="108"/>
        <v>-8.3333171513449655E-2</v>
      </c>
      <c r="F1211" s="126">
        <f t="shared" si="109"/>
        <v>-2.6956196181205705E-2</v>
      </c>
      <c r="G1211" s="130">
        <f t="shared" si="110"/>
        <v>0.62057440003898767</v>
      </c>
      <c r="I1211" s="18">
        <f t="shared" si="112"/>
        <v>2.4900974888106107</v>
      </c>
    </row>
    <row r="1212" spans="2:9" x14ac:dyDescent="0.25">
      <c r="B1212" s="12">
        <v>36920</v>
      </c>
      <c r="C1212" s="18">
        <v>3.6048309999999999</v>
      </c>
      <c r="D1212">
        <v>267.10000000000002</v>
      </c>
      <c r="E1212" s="126">
        <f t="shared" si="108"/>
        <v>-5.2631731097737222E-2</v>
      </c>
      <c r="F1212" s="126">
        <f t="shared" si="109"/>
        <v>1.6362252663622678E-2</v>
      </c>
      <c r="G1212" s="130">
        <f t="shared" si="110"/>
        <v>0.40851395944530633</v>
      </c>
      <c r="I1212" s="18">
        <f t="shared" si="112"/>
        <v>1.8707944616602099</v>
      </c>
    </row>
    <row r="1213" spans="2:9" x14ac:dyDescent="0.25">
      <c r="B1213" s="12">
        <v>36913</v>
      </c>
      <c r="C1213" s="18">
        <v>3.8050999999999999</v>
      </c>
      <c r="D1213">
        <v>262.8</v>
      </c>
      <c r="E1213" s="126">
        <f t="shared" si="108"/>
        <v>0</v>
      </c>
      <c r="F1213" s="126">
        <f t="shared" si="109"/>
        <v>-5.6753688989784612E-3</v>
      </c>
      <c r="G1213" s="130">
        <f t="shared" si="110"/>
        <v>0.74020980317891627</v>
      </c>
      <c r="I1213" s="18">
        <f t="shared" si="112"/>
        <v>3.4745306973996186</v>
      </c>
    </row>
    <row r="1214" spans="2:9" x14ac:dyDescent="0.25">
      <c r="B1214" s="12">
        <v>36906</v>
      </c>
      <c r="C1214" s="18">
        <v>3.8050999999999999</v>
      </c>
      <c r="D1214">
        <v>264.3</v>
      </c>
      <c r="E1214" s="126">
        <f t="shared" si="108"/>
        <v>5.5555725081148033E-2</v>
      </c>
      <c r="F1214" s="126">
        <f t="shared" si="109"/>
        <v>1.5157256536568742E-3</v>
      </c>
      <c r="G1214" s="130">
        <f t="shared" si="110"/>
        <v>0.83336816369462841</v>
      </c>
      <c r="I1214" s="18">
        <f t="shared" si="112"/>
        <v>3.903949115581911</v>
      </c>
    </row>
    <row r="1215" spans="2:9" x14ac:dyDescent="0.25">
      <c r="B1215" s="12">
        <v>36899</v>
      </c>
      <c r="C1215" s="18">
        <v>3.6048309999999999</v>
      </c>
      <c r="D1215">
        <v>263.89999999999998</v>
      </c>
      <c r="E1215" s="126">
        <f t="shared" si="108"/>
        <v>0</v>
      </c>
      <c r="F1215" s="126">
        <f t="shared" si="109"/>
        <v>-1.5298507462686683E-2</v>
      </c>
      <c r="G1215" s="130">
        <f t="shared" si="110"/>
        <v>0.76382347779648518</v>
      </c>
      <c r="I1215" s="18">
        <f t="shared" si="112"/>
        <v>3.9488947167440736</v>
      </c>
    </row>
    <row r="1216" spans="2:9" x14ac:dyDescent="0.25">
      <c r="B1216" s="12">
        <v>36892</v>
      </c>
      <c r="C1216" s="18">
        <v>3.6048309999999999</v>
      </c>
      <c r="D1216">
        <v>268</v>
      </c>
      <c r="E1216" s="126">
        <f t="shared" si="108"/>
        <v>-4.0000181090286024E-2</v>
      </c>
      <c r="F1216" s="126">
        <f t="shared" si="109"/>
        <v>-1.4705882352941124E-2</v>
      </c>
      <c r="G1216" s="130">
        <f>CORREL(F1216:F1228,E1216:E1228)</f>
        <v>0.79335547443291832</v>
      </c>
      <c r="I1216" s="18">
        <f t="shared" si="112"/>
        <v>4.1515174578890788</v>
      </c>
    </row>
    <row r="1217" spans="2:9" x14ac:dyDescent="0.25">
      <c r="B1217" s="12">
        <v>36885</v>
      </c>
      <c r="C1217" s="18">
        <v>3.7550330000000001</v>
      </c>
      <c r="D1217">
        <v>272</v>
      </c>
      <c r="E1217" s="126">
        <f t="shared" si="108"/>
        <v>0</v>
      </c>
      <c r="F1217" s="126">
        <f t="shared" si="109"/>
        <v>-6.2111801242236142E-3</v>
      </c>
      <c r="G1217" s="130">
        <f t="shared" ref="G1217:G1218" si="114">CORREL(F1217:F1229,E1217:E1229)</f>
        <v>0.8287895205305752</v>
      </c>
      <c r="I1217" s="18">
        <f t="shared" si="112"/>
        <v>4.7324959263180988</v>
      </c>
    </row>
    <row r="1218" spans="2:9" x14ac:dyDescent="0.25">
      <c r="B1218" s="12">
        <v>36878</v>
      </c>
      <c r="C1218" s="18">
        <v>3.7550330000000001</v>
      </c>
      <c r="D1218">
        <v>273.7</v>
      </c>
      <c r="E1218" s="126">
        <f t="shared" si="108"/>
        <v>5.6337901380260069E-2</v>
      </c>
      <c r="F1218" s="126">
        <f t="shared" si="109"/>
        <v>1.2204142011834396E-2</v>
      </c>
      <c r="G1218" s="130">
        <f t="shared" si="114"/>
        <v>0.84549527231501709</v>
      </c>
      <c r="I1218" s="18">
        <f t="shared" si="112"/>
        <v>4.8631368739276448</v>
      </c>
    </row>
    <row r="1219" spans="2:9" x14ac:dyDescent="0.25">
      <c r="B1219" s="12">
        <v>36871</v>
      </c>
      <c r="C1219" s="18">
        <v>3.5547650000000002</v>
      </c>
      <c r="D1219">
        <v>270.39999999999998</v>
      </c>
      <c r="E1219" s="126">
        <f t="shared" ref="E1219:E1282" si="115">C1219/C1220-1</f>
        <v>0</v>
      </c>
      <c r="F1219" s="126">
        <f t="shared" ref="F1219:F1233" si="116">D1219/D1220-1</f>
        <v>-6.6127847171197907E-3</v>
      </c>
      <c r="G1219" s="130">
        <f>CORREL(F1219:F1231,E1219:E1231)</f>
        <v>0.82759610922412841</v>
      </c>
      <c r="I1219" s="18">
        <f t="shared" ref="I1219:I1221" si="117">SLOPE(E1219:E1231,F1219:F1231)</f>
        <v>4.8635374018165471</v>
      </c>
    </row>
    <row r="1220" spans="2:9" x14ac:dyDescent="0.25">
      <c r="B1220" s="12">
        <v>36864</v>
      </c>
      <c r="C1220" s="18">
        <v>3.5547650000000002</v>
      </c>
      <c r="D1220">
        <v>272.2</v>
      </c>
      <c r="E1220" s="126">
        <f t="shared" si="115"/>
        <v>0.10937541935914741</v>
      </c>
      <c r="F1220" s="126">
        <f t="shared" si="116"/>
        <v>1.3025679196129403E-2</v>
      </c>
      <c r="G1220" s="130">
        <f t="shared" ref="G1220" si="118">CORREL(F1220:F1232,E1220:E1232)</f>
        <v>0.85064112526507352</v>
      </c>
      <c r="I1220" s="18">
        <f t="shared" si="117"/>
        <v>5.0590937066669612</v>
      </c>
    </row>
    <row r="1221" spans="2:9" x14ac:dyDescent="0.25">
      <c r="B1221" s="12">
        <v>36857</v>
      </c>
      <c r="C1221" s="18">
        <v>3.204294</v>
      </c>
      <c r="D1221">
        <v>268.7</v>
      </c>
      <c r="E1221" s="126">
        <f t="shared" si="115"/>
        <v>4.0650158307858009E-2</v>
      </c>
      <c r="F1221" s="126">
        <f t="shared" si="116"/>
        <v>9.0123920390536849E-3</v>
      </c>
      <c r="G1221" s="130">
        <f>CORREL(F1221:F1233,E1221:E1233)</f>
        <v>0.75603229404760919</v>
      </c>
      <c r="I1221" s="18">
        <f t="shared" si="117"/>
        <v>3.7699628516244275</v>
      </c>
    </row>
    <row r="1222" spans="2:9" x14ac:dyDescent="0.25">
      <c r="B1222" s="12">
        <v>36850</v>
      </c>
      <c r="C1222" s="18">
        <v>3.0791270000000002</v>
      </c>
      <c r="D1222">
        <v>266.3</v>
      </c>
      <c r="E1222" s="126">
        <f t="shared" si="115"/>
        <v>4.2372611680591588E-2</v>
      </c>
      <c r="F1222" s="126">
        <f t="shared" si="116"/>
        <v>2.2581859239745317E-3</v>
      </c>
      <c r="G1222" s="3"/>
    </row>
    <row r="1223" spans="2:9" x14ac:dyDescent="0.25">
      <c r="B1223" s="12">
        <v>36843</v>
      </c>
      <c r="C1223" s="18">
        <v>2.9539599999999999</v>
      </c>
      <c r="D1223">
        <v>265.7</v>
      </c>
      <c r="E1223" s="126">
        <f t="shared" si="115"/>
        <v>1.7241688051759407E-2</v>
      </c>
      <c r="F1223" s="126">
        <f t="shared" si="116"/>
        <v>4.5368620037806728E-3</v>
      </c>
      <c r="G1223" s="3"/>
    </row>
    <row r="1224" spans="2:9" x14ac:dyDescent="0.25">
      <c r="B1224" s="12">
        <v>36836</v>
      </c>
      <c r="C1224" s="18">
        <v>2.9038919999999999</v>
      </c>
      <c r="D1224">
        <v>264.5</v>
      </c>
      <c r="E1224" s="126">
        <f t="shared" si="115"/>
        <v>-4.918054257662019E-2</v>
      </c>
      <c r="F1224" s="126">
        <f t="shared" si="116"/>
        <v>-3.7792894935761989E-4</v>
      </c>
      <c r="G1224" s="3"/>
    </row>
    <row r="1225" spans="2:9" x14ac:dyDescent="0.25">
      <c r="B1225" s="12">
        <v>36829</v>
      </c>
      <c r="C1225" s="18">
        <v>3.0540940000000001</v>
      </c>
      <c r="D1225">
        <v>264.60000000000002</v>
      </c>
      <c r="E1225" s="126">
        <f t="shared" si="115"/>
        <v>0</v>
      </c>
      <c r="F1225" s="126">
        <f t="shared" si="116"/>
        <v>7.564296520425895E-4</v>
      </c>
      <c r="G1225" s="3"/>
    </row>
    <row r="1226" spans="2:9" x14ac:dyDescent="0.25">
      <c r="B1226" s="12">
        <v>36822</v>
      </c>
      <c r="C1226" s="18">
        <v>3.0540940000000001</v>
      </c>
      <c r="D1226">
        <v>264.39999999999998</v>
      </c>
      <c r="E1226" s="126">
        <f t="shared" si="115"/>
        <v>-9.629623054093317E-2</v>
      </c>
      <c r="F1226" s="126">
        <f t="shared" si="116"/>
        <v>-2.5073746312684442E-2</v>
      </c>
      <c r="G1226" s="3"/>
    </row>
    <row r="1227" spans="2:9" x14ac:dyDescent="0.25">
      <c r="B1227" s="12">
        <v>36815</v>
      </c>
      <c r="C1227" s="18">
        <v>3.3795299999999999</v>
      </c>
      <c r="D1227">
        <v>271.2</v>
      </c>
      <c r="E1227" s="126">
        <f t="shared" si="115"/>
        <v>-9.3959542616499303E-2</v>
      </c>
      <c r="F1227" s="126">
        <f t="shared" si="116"/>
        <v>-4.405286343612258E-3</v>
      </c>
      <c r="G1227" s="3"/>
    </row>
    <row r="1228" spans="2:9" x14ac:dyDescent="0.25">
      <c r="B1228" s="12">
        <v>36808</v>
      </c>
      <c r="C1228" s="18">
        <v>3.7299989999999998</v>
      </c>
      <c r="D1228">
        <v>272.39999999999998</v>
      </c>
      <c r="E1228" s="126">
        <f t="shared" si="115"/>
        <v>1.3605139006606759E-2</v>
      </c>
      <c r="F1228" s="126">
        <f t="shared" si="116"/>
        <v>1.1511325659116167E-2</v>
      </c>
      <c r="G1228" s="3"/>
    </row>
    <row r="1229" spans="2:9" x14ac:dyDescent="0.25">
      <c r="B1229" s="12">
        <v>36801</v>
      </c>
      <c r="C1229" s="18">
        <v>3.6799330000000001</v>
      </c>
      <c r="D1229">
        <v>269.3</v>
      </c>
      <c r="E1229" s="126">
        <f t="shared" si="115"/>
        <v>-0.10365864946179559</v>
      </c>
      <c r="F1229" s="126">
        <f t="shared" si="116"/>
        <v>-1.5716374269005851E-2</v>
      </c>
      <c r="G1229" s="3"/>
    </row>
    <row r="1230" spans="2:9" x14ac:dyDescent="0.25">
      <c r="B1230" s="12">
        <v>36794</v>
      </c>
      <c r="C1230" s="18">
        <v>4.1055039999999998</v>
      </c>
      <c r="D1230">
        <v>273.60000000000002</v>
      </c>
      <c r="E1230" s="126">
        <f t="shared" si="115"/>
        <v>2.5000449396909374E-2</v>
      </c>
      <c r="F1230" s="126">
        <f t="shared" si="116"/>
        <v>6.6225165562914245E-3</v>
      </c>
      <c r="G1230" s="3"/>
    </row>
    <row r="1231" spans="2:9" x14ac:dyDescent="0.25">
      <c r="B1231" s="12">
        <v>36787</v>
      </c>
      <c r="C1231" s="18">
        <v>4.0053679999999998</v>
      </c>
      <c r="D1231">
        <v>271.8</v>
      </c>
      <c r="E1231" s="126">
        <f t="shared" si="115"/>
        <v>-4.1916202040710338E-2</v>
      </c>
      <c r="F1231" s="126">
        <f t="shared" si="116"/>
        <v>-1.8362100624311761E-3</v>
      </c>
      <c r="G1231" s="3"/>
    </row>
    <row r="1232" spans="2:9" x14ac:dyDescent="0.25">
      <c r="B1232" s="12">
        <v>36780</v>
      </c>
      <c r="C1232" s="18">
        <v>4.1806029999999996</v>
      </c>
      <c r="D1232">
        <v>272.3</v>
      </c>
      <c r="E1232" s="126">
        <f t="shared" si="115"/>
        <v>-2.9070048297959228E-2</v>
      </c>
      <c r="F1232" s="126">
        <f t="shared" si="116"/>
        <v>-3.6589828027808746E-3</v>
      </c>
      <c r="G1232" s="3"/>
    </row>
    <row r="1233" spans="2:7" x14ac:dyDescent="0.25">
      <c r="B1233" s="12">
        <v>36773</v>
      </c>
      <c r="C1233" s="18">
        <v>4.3057720000000002</v>
      </c>
      <c r="D1233">
        <v>273.3</v>
      </c>
      <c r="E1233" s="126">
        <f t="shared" si="115"/>
        <v>-2.8986017378641593E-3</v>
      </c>
      <c r="F1233" s="126">
        <f t="shared" si="116"/>
        <v>-1.3357400722021628E-2</v>
      </c>
      <c r="G1233" s="3"/>
    </row>
    <row r="1234" spans="2:7" x14ac:dyDescent="0.25">
      <c r="B1234" s="12">
        <v>36766</v>
      </c>
      <c r="C1234" s="18">
        <v>4.318289</v>
      </c>
      <c r="D1234">
        <v>277</v>
      </c>
      <c r="E1234" s="126">
        <f t="shared" si="115"/>
        <v>2.6785954184823879E-2</v>
      </c>
      <c r="F1234" s="126"/>
      <c r="G1234" s="3"/>
    </row>
    <row r="1235" spans="2:7" x14ac:dyDescent="0.25">
      <c r="B1235" s="12">
        <v>36759</v>
      </c>
      <c r="C1235" s="18">
        <v>4.2056370000000003</v>
      </c>
      <c r="D1235" s="18"/>
      <c r="E1235" s="126">
        <f t="shared" si="115"/>
        <v>-3.4482687372670906E-2</v>
      </c>
      <c r="F1235" s="126"/>
      <c r="G1235" s="3"/>
    </row>
    <row r="1236" spans="2:7" x14ac:dyDescent="0.25">
      <c r="B1236" s="12">
        <v>36752</v>
      </c>
      <c r="C1236" s="18">
        <v>4.3558380000000003</v>
      </c>
      <c r="D1236" s="18"/>
      <c r="E1236" s="126">
        <f t="shared" si="115"/>
        <v>3.5714209286250798E-2</v>
      </c>
      <c r="F1236" s="126"/>
      <c r="G1236" s="3"/>
    </row>
    <row r="1237" spans="2:7" x14ac:dyDescent="0.25">
      <c r="B1237" s="12">
        <v>36745</v>
      </c>
      <c r="C1237" s="18">
        <v>4.2056370000000003</v>
      </c>
      <c r="D1237" s="18"/>
      <c r="E1237" s="126">
        <f t="shared" si="115"/>
        <v>0.14223925921318847</v>
      </c>
      <c r="F1237" s="126"/>
      <c r="G1237" s="3"/>
    </row>
    <row r="1238" spans="2:7" x14ac:dyDescent="0.25">
      <c r="B1238" s="12">
        <v>36738</v>
      </c>
      <c r="C1238" s="18">
        <v>3.6819229999999998</v>
      </c>
      <c r="D1238" s="18"/>
      <c r="E1238" s="126">
        <f t="shared" si="115"/>
        <v>-0.12790731275195766</v>
      </c>
      <c r="F1238" s="126"/>
      <c r="G1238" s="3"/>
    </row>
    <row r="1239" spans="2:7" x14ac:dyDescent="0.25">
      <c r="B1239" s="12">
        <v>36731</v>
      </c>
      <c r="C1239" s="18">
        <v>4.22194</v>
      </c>
      <c r="D1239" s="18"/>
      <c r="E1239" s="126">
        <f t="shared" si="115"/>
        <v>8.8608077988970413E-2</v>
      </c>
      <c r="F1239" s="126"/>
      <c r="G1239" s="3"/>
    </row>
    <row r="1240" spans="2:7" x14ac:dyDescent="0.25">
      <c r="B1240" s="12">
        <v>36724</v>
      </c>
      <c r="C1240" s="18">
        <v>3.8782920000000001</v>
      </c>
      <c r="D1240" s="18"/>
      <c r="E1240" s="126">
        <f t="shared" si="115"/>
        <v>0</v>
      </c>
      <c r="F1240" s="126"/>
      <c r="G1240" s="3"/>
    </row>
    <row r="1241" spans="2:7" x14ac:dyDescent="0.25">
      <c r="B1241" s="12">
        <v>36717</v>
      </c>
      <c r="C1241" s="18">
        <v>3.8782920000000001</v>
      </c>
      <c r="D1241" s="18"/>
      <c r="E1241" s="126">
        <f t="shared" si="115"/>
        <v>-6.2895241130879187E-3</v>
      </c>
      <c r="F1241" s="126"/>
      <c r="G1241" s="3"/>
    </row>
    <row r="1242" spans="2:7" x14ac:dyDescent="0.25">
      <c r="B1242" s="12">
        <v>36710</v>
      </c>
      <c r="C1242" s="18">
        <v>3.9028390000000002</v>
      </c>
      <c r="D1242" s="18"/>
      <c r="E1242" s="126">
        <f t="shared" si="115"/>
        <v>-0.10674137116163873</v>
      </c>
      <c r="F1242" s="126"/>
      <c r="G1242" s="3"/>
    </row>
    <row r="1243" spans="2:7" x14ac:dyDescent="0.25">
      <c r="B1243" s="12">
        <v>36703</v>
      </c>
      <c r="C1243" s="18">
        <v>4.3692149999999996</v>
      </c>
      <c r="D1243" s="18"/>
      <c r="E1243" s="126">
        <f t="shared" si="115"/>
        <v>7.8787619910145601E-2</v>
      </c>
      <c r="F1243" s="126"/>
      <c r="G1243" s="3"/>
    </row>
    <row r="1244" spans="2:7" x14ac:dyDescent="0.25">
      <c r="B1244" s="12">
        <v>36696</v>
      </c>
      <c r="C1244" s="18">
        <v>4.050116</v>
      </c>
      <c r="D1244" s="18"/>
      <c r="E1244" s="126">
        <f t="shared" si="115"/>
        <v>-9.3406658591874692E-2</v>
      </c>
      <c r="F1244" s="126"/>
      <c r="G1244" s="3"/>
    </row>
    <row r="1245" spans="2:7" x14ac:dyDescent="0.25">
      <c r="B1245" s="12">
        <v>36689</v>
      </c>
      <c r="C1245" s="18">
        <v>4.4674009999999997</v>
      </c>
      <c r="D1245" s="18"/>
      <c r="E1245" s="126">
        <f t="shared" si="115"/>
        <v>0.13043496963889289</v>
      </c>
      <c r="F1245" s="126"/>
      <c r="G1245" s="3"/>
    </row>
    <row r="1246" spans="2:7" x14ac:dyDescent="0.25">
      <c r="B1246" s="12">
        <v>36682</v>
      </c>
      <c r="C1246" s="18">
        <v>3.9519310000000001</v>
      </c>
      <c r="D1246" s="18"/>
      <c r="E1246" s="126">
        <f t="shared" si="115"/>
        <v>-7.9999962752384524E-2</v>
      </c>
      <c r="F1246" s="126"/>
      <c r="G1246" s="3"/>
    </row>
    <row r="1247" spans="2:7" x14ac:dyDescent="0.25">
      <c r="B1247" s="12">
        <v>36675</v>
      </c>
      <c r="C1247" s="18">
        <v>4.2955769999999998</v>
      </c>
      <c r="D1247" s="18"/>
      <c r="E1247" s="126">
        <f t="shared" si="115"/>
        <v>0.13636326359901263</v>
      </c>
      <c r="F1247" s="126"/>
      <c r="G1247" s="3"/>
    </row>
    <row r="1248" spans="2:7" x14ac:dyDescent="0.25">
      <c r="B1248" s="12">
        <v>36668</v>
      </c>
      <c r="C1248" s="18">
        <v>3.7801089999999999</v>
      </c>
      <c r="D1248" s="18"/>
      <c r="E1248" s="126">
        <f t="shared" si="115"/>
        <v>1.3158349671604119E-2</v>
      </c>
      <c r="F1248" s="126"/>
      <c r="G1248" s="3"/>
    </row>
    <row r="1249" spans="2:7" x14ac:dyDescent="0.25">
      <c r="B1249" s="12">
        <v>36661</v>
      </c>
      <c r="C1249" s="18">
        <v>3.7310150000000002</v>
      </c>
      <c r="D1249" s="18"/>
      <c r="E1249" s="126">
        <f t="shared" si="115"/>
        <v>-0.10588219787698794</v>
      </c>
      <c r="F1249" s="126"/>
      <c r="G1249" s="3"/>
    </row>
    <row r="1250" spans="2:7" x14ac:dyDescent="0.25">
      <c r="B1250" s="12">
        <v>36654</v>
      </c>
      <c r="C1250" s="18">
        <v>4.1728449999999997</v>
      </c>
      <c r="D1250" s="18"/>
      <c r="E1250" s="126">
        <f t="shared" si="115"/>
        <v>-2.2988599939593013E-2</v>
      </c>
      <c r="F1250" s="126"/>
      <c r="G1250" s="3"/>
    </row>
    <row r="1251" spans="2:7" x14ac:dyDescent="0.25">
      <c r="B1251" s="12">
        <v>36647</v>
      </c>
      <c r="C1251" s="18">
        <v>4.2710299999999997</v>
      </c>
      <c r="D1251" s="18"/>
      <c r="E1251" s="126">
        <f t="shared" si="115"/>
        <v>8.7499974537758485E-2</v>
      </c>
      <c r="F1251" s="126"/>
      <c r="G1251" s="3"/>
    </row>
    <row r="1252" spans="2:7" x14ac:dyDescent="0.25">
      <c r="B1252" s="12">
        <v>36640</v>
      </c>
      <c r="C1252" s="18">
        <v>3.927384</v>
      </c>
      <c r="D1252" s="18"/>
      <c r="E1252" s="126">
        <f t="shared" si="115"/>
        <v>-3.6144601968114642E-2</v>
      </c>
      <c r="F1252" s="126"/>
      <c r="G1252" s="3"/>
    </row>
    <row r="1253" spans="2:7" x14ac:dyDescent="0.25">
      <c r="B1253" s="12">
        <v>36633</v>
      </c>
      <c r="C1253" s="18">
        <v>4.0746609999999999</v>
      </c>
      <c r="D1253" s="18"/>
      <c r="E1253" s="126">
        <f t="shared" si="115"/>
        <v>-8.7912412608583845E-2</v>
      </c>
      <c r="F1253" s="126"/>
      <c r="G1253" s="3"/>
    </row>
    <row r="1254" spans="2:7" x14ac:dyDescent="0.25">
      <c r="B1254" s="12">
        <v>36626</v>
      </c>
      <c r="C1254" s="18">
        <v>4.4674009999999997</v>
      </c>
      <c r="D1254" s="18"/>
      <c r="E1254" s="126">
        <f t="shared" si="115"/>
        <v>3.4090919612492554E-2</v>
      </c>
      <c r="F1254" s="126"/>
      <c r="G1254" s="3"/>
    </row>
    <row r="1255" spans="2:7" x14ac:dyDescent="0.25">
      <c r="B1255" s="12">
        <v>36619</v>
      </c>
      <c r="C1255" s="18">
        <v>4.3201239999999999</v>
      </c>
      <c r="D1255" s="18"/>
      <c r="E1255" s="126">
        <f t="shared" si="115"/>
        <v>-0.1020405957457069</v>
      </c>
      <c r="F1255" s="126"/>
      <c r="G1255" s="3"/>
    </row>
    <row r="1256" spans="2:7" x14ac:dyDescent="0.25">
      <c r="B1256" s="12">
        <v>36612</v>
      </c>
      <c r="C1256" s="18">
        <v>4.8110460000000002</v>
      </c>
      <c r="D1256" s="18"/>
      <c r="E1256" s="126">
        <f t="shared" si="115"/>
        <v>-7.5471618345419378E-2</v>
      </c>
      <c r="F1256" s="126"/>
      <c r="G1256" s="3"/>
    </row>
    <row r="1257" spans="2:7" x14ac:dyDescent="0.25">
      <c r="B1257" s="12">
        <v>36605</v>
      </c>
      <c r="C1257" s="18">
        <v>5.2037839999999997</v>
      </c>
      <c r="D1257" s="18"/>
      <c r="E1257" s="126">
        <f t="shared" si="115"/>
        <v>-3.1963460126456344E-2</v>
      </c>
      <c r="F1257" s="126"/>
      <c r="G1257" s="3"/>
    </row>
    <row r="1258" spans="2:7" x14ac:dyDescent="0.25">
      <c r="B1258" s="12">
        <v>36598</v>
      </c>
      <c r="C1258" s="18">
        <v>5.3756069999999996</v>
      </c>
      <c r="D1258" s="18"/>
      <c r="E1258" s="126">
        <f t="shared" si="115"/>
        <v>5.2884479786900584E-2</v>
      </c>
      <c r="F1258" s="126"/>
      <c r="G1258" s="3"/>
    </row>
    <row r="1259" spans="2:7" x14ac:dyDescent="0.25">
      <c r="B1259" s="12">
        <v>36591</v>
      </c>
      <c r="C1259" s="18">
        <v>5.1055999999999999</v>
      </c>
      <c r="D1259" s="18"/>
      <c r="E1259" s="126">
        <f t="shared" si="115"/>
        <v>1.9607717832910154E-2</v>
      </c>
      <c r="F1259" s="126"/>
      <c r="G1259" s="3"/>
    </row>
    <row r="1260" spans="2:7" x14ac:dyDescent="0.25">
      <c r="B1260" s="12">
        <v>36584</v>
      </c>
      <c r="C1260" s="18">
        <v>5.0074160000000001</v>
      </c>
      <c r="D1260" s="18"/>
      <c r="E1260" s="126">
        <f t="shared" si="115"/>
        <v>4.0816487724291139E-2</v>
      </c>
      <c r="F1260" s="126"/>
      <c r="G1260" s="3"/>
    </row>
    <row r="1261" spans="2:7" x14ac:dyDescent="0.25">
      <c r="B1261" s="12">
        <v>36577</v>
      </c>
      <c r="C1261" s="18">
        <v>4.8110460000000002</v>
      </c>
      <c r="D1261" s="18"/>
      <c r="E1261" s="126">
        <f t="shared" si="115"/>
        <v>-0.16949165123540177</v>
      </c>
      <c r="F1261" s="126"/>
      <c r="G1261" s="3"/>
    </row>
    <row r="1262" spans="2:7" x14ac:dyDescent="0.25">
      <c r="B1262" s="12">
        <v>36570</v>
      </c>
      <c r="C1262" s="18">
        <v>5.7928930000000003</v>
      </c>
      <c r="D1262" s="18"/>
      <c r="E1262" s="126">
        <f t="shared" si="115"/>
        <v>4.1623264895640721E-2</v>
      </c>
      <c r="F1262" s="126"/>
      <c r="G1262" s="3"/>
    </row>
    <row r="1263" spans="2:7" x14ac:dyDescent="0.25">
      <c r="B1263" s="12">
        <v>36563</v>
      </c>
      <c r="C1263" s="18">
        <v>5.5614090000000003</v>
      </c>
      <c r="D1263" s="18"/>
      <c r="E1263" s="126">
        <f t="shared" si="115"/>
        <v>4.5871865012902857E-2</v>
      </c>
      <c r="F1263" s="126"/>
      <c r="G1263" s="3"/>
    </row>
    <row r="1264" spans="2:7" x14ac:dyDescent="0.25">
      <c r="B1264" s="12">
        <v>36556</v>
      </c>
      <c r="C1264" s="18">
        <v>5.3174859999999997</v>
      </c>
      <c r="D1264" s="18"/>
      <c r="E1264" s="126">
        <f t="shared" si="115"/>
        <v>0.31325296146422832</v>
      </c>
      <c r="F1264" s="126"/>
      <c r="G1264" s="3"/>
    </row>
    <row r="1265" spans="2:7" x14ac:dyDescent="0.25">
      <c r="B1265" s="12">
        <v>36549</v>
      </c>
      <c r="C1265" s="18">
        <v>4.0490950000000003</v>
      </c>
      <c r="D1265" s="18"/>
      <c r="E1265" s="126">
        <f t="shared" si="115"/>
        <v>-0.13989642038344552</v>
      </c>
      <c r="F1265" s="126"/>
      <c r="G1265" s="3"/>
    </row>
    <row r="1266" spans="2:7" x14ac:dyDescent="0.25">
      <c r="B1266" s="12">
        <v>36542</v>
      </c>
      <c r="C1266" s="18">
        <v>4.7076830000000003</v>
      </c>
      <c r="D1266" s="18"/>
      <c r="E1266" s="126">
        <f t="shared" si="115"/>
        <v>-1.5306036007336821E-2</v>
      </c>
      <c r="F1266" s="126"/>
      <c r="G1266" s="3"/>
    </row>
    <row r="1267" spans="2:7" x14ac:dyDescent="0.25">
      <c r="B1267" s="12">
        <v>36535</v>
      </c>
      <c r="C1267" s="18">
        <v>4.7808590000000004</v>
      </c>
      <c r="D1267" s="18"/>
      <c r="E1267" s="126">
        <f t="shared" si="115"/>
        <v>-1.0100953631562271E-2</v>
      </c>
      <c r="F1267" s="126"/>
      <c r="G1267" s="3"/>
    </row>
    <row r="1268" spans="2:7" x14ac:dyDescent="0.25">
      <c r="B1268" s="12">
        <v>36528</v>
      </c>
      <c r="C1268" s="18">
        <v>4.8296429999999999</v>
      </c>
      <c r="D1268" s="18"/>
      <c r="E1268" s="126">
        <f t="shared" si="115"/>
        <v>-1.4925290939763469E-2</v>
      </c>
      <c r="F1268" s="126"/>
      <c r="G1268" s="3"/>
    </row>
    <row r="1269" spans="2:7" x14ac:dyDescent="0.25">
      <c r="B1269" s="12">
        <v>36521</v>
      </c>
      <c r="C1269" s="18">
        <v>4.902819</v>
      </c>
      <c r="D1269" s="18"/>
      <c r="E1269" s="126">
        <f t="shared" si="115"/>
        <v>-3.3654047991895308E-2</v>
      </c>
      <c r="F1269" s="126"/>
      <c r="G1269" s="3"/>
    </row>
    <row r="1270" spans="2:7" x14ac:dyDescent="0.25">
      <c r="B1270" s="12">
        <v>36514</v>
      </c>
      <c r="C1270" s="18">
        <v>5.0735650000000003</v>
      </c>
      <c r="D1270" s="18"/>
      <c r="E1270" s="126">
        <f t="shared" si="115"/>
        <v>6.1224562364211144E-2</v>
      </c>
      <c r="F1270" s="126"/>
      <c r="G1270" s="3"/>
    </row>
    <row r="1271" spans="2:7" x14ac:dyDescent="0.25">
      <c r="B1271" s="12">
        <v>36507</v>
      </c>
      <c r="C1271" s="18">
        <v>4.7808590000000004</v>
      </c>
      <c r="D1271" s="18"/>
      <c r="E1271" s="126">
        <f t="shared" si="115"/>
        <v>-1.0100953631562271E-2</v>
      </c>
      <c r="F1271" s="126"/>
      <c r="G1271" s="3"/>
    </row>
    <row r="1272" spans="2:7" x14ac:dyDescent="0.25">
      <c r="B1272" s="12">
        <v>36500</v>
      </c>
      <c r="C1272" s="18">
        <v>4.8296429999999999</v>
      </c>
      <c r="D1272" s="18"/>
      <c r="E1272" s="126">
        <f t="shared" si="115"/>
        <v>-1.000014758852652E-2</v>
      </c>
      <c r="F1272" s="126"/>
      <c r="G1272" s="3"/>
    </row>
    <row r="1273" spans="2:7" x14ac:dyDescent="0.25">
      <c r="B1273" s="12">
        <v>36493</v>
      </c>
      <c r="C1273" s="18">
        <v>4.8784280000000004</v>
      </c>
      <c r="D1273" s="18"/>
      <c r="E1273" s="126">
        <f t="shared" si="115"/>
        <v>-0.1379309613612073</v>
      </c>
      <c r="F1273" s="126"/>
      <c r="G1273" s="3"/>
    </row>
    <row r="1274" spans="2:7" x14ac:dyDescent="0.25">
      <c r="B1274" s="12">
        <v>36486</v>
      </c>
      <c r="C1274" s="18">
        <v>5.658976</v>
      </c>
      <c r="D1274" s="18"/>
      <c r="E1274" s="126">
        <f t="shared" si="115"/>
        <v>0.1372549334846731</v>
      </c>
      <c r="F1274" s="126"/>
      <c r="G1274" s="3"/>
    </row>
    <row r="1275" spans="2:7" x14ac:dyDescent="0.25">
      <c r="B1275" s="12">
        <v>36479</v>
      </c>
      <c r="C1275" s="18">
        <v>4.9759960000000003</v>
      </c>
      <c r="D1275" s="18"/>
      <c r="E1275" s="126">
        <f t="shared" si="115"/>
        <v>1.9999885208923818E-2</v>
      </c>
      <c r="F1275" s="126"/>
      <c r="G1275" s="3"/>
    </row>
    <row r="1276" spans="2:7" x14ac:dyDescent="0.25">
      <c r="B1276" s="12">
        <v>36472</v>
      </c>
      <c r="C1276" s="18">
        <v>4.8784280000000004</v>
      </c>
      <c r="D1276" s="18"/>
      <c r="E1276" s="126">
        <f t="shared" si="115"/>
        <v>2.0408257177214395E-2</v>
      </c>
      <c r="F1276" s="126"/>
      <c r="G1276" s="3"/>
    </row>
    <row r="1277" spans="2:7" x14ac:dyDescent="0.25">
      <c r="B1277" s="12">
        <v>36465</v>
      </c>
      <c r="C1277" s="18">
        <v>4.7808590000000004</v>
      </c>
      <c r="D1277" s="18"/>
      <c r="E1277" s="126">
        <f t="shared" si="115"/>
        <v>-8.4112240843630004E-2</v>
      </c>
      <c r="F1277" s="126"/>
      <c r="G1277" s="3"/>
    </row>
    <row r="1278" spans="2:7" x14ac:dyDescent="0.25">
      <c r="B1278" s="12">
        <v>36458</v>
      </c>
      <c r="C1278" s="18">
        <v>5.2199179999999998</v>
      </c>
      <c r="D1278" s="18"/>
      <c r="E1278" s="126">
        <f t="shared" si="115"/>
        <v>1.9047706433122702E-2</v>
      </c>
      <c r="F1278" s="126"/>
      <c r="G1278" s="3"/>
    </row>
    <row r="1279" spans="2:7" x14ac:dyDescent="0.25">
      <c r="B1279" s="12">
        <v>36451</v>
      </c>
      <c r="C1279" s="18">
        <v>5.1223489999999998</v>
      </c>
      <c r="D1279" s="18"/>
      <c r="E1279" s="126">
        <f t="shared" si="115"/>
        <v>-7.0796424859817186E-2</v>
      </c>
      <c r="F1279" s="126"/>
      <c r="G1279" s="3"/>
    </row>
    <row r="1280" spans="2:7" x14ac:dyDescent="0.25">
      <c r="B1280" s="12">
        <v>36444</v>
      </c>
      <c r="C1280" s="18">
        <v>5.5126229999999996</v>
      </c>
      <c r="D1280" s="18"/>
      <c r="E1280" s="126">
        <f t="shared" si="115"/>
        <v>2.7272569722997408E-2</v>
      </c>
      <c r="F1280" s="126"/>
      <c r="G1280" s="3"/>
    </row>
    <row r="1281" spans="2:7" x14ac:dyDescent="0.25">
      <c r="B1281" s="12">
        <v>36437</v>
      </c>
      <c r="C1281" s="18">
        <v>5.3662710000000002</v>
      </c>
      <c r="D1281" s="18"/>
      <c r="E1281" s="126">
        <f t="shared" si="115"/>
        <v>5.7692372128868019E-2</v>
      </c>
      <c r="F1281" s="126"/>
      <c r="G1281" s="3"/>
    </row>
    <row r="1282" spans="2:7" x14ac:dyDescent="0.25">
      <c r="B1282" s="12">
        <v>36430</v>
      </c>
      <c r="C1282" s="18">
        <v>5.0735650000000003</v>
      </c>
      <c r="D1282" s="18"/>
      <c r="E1282" s="126">
        <f t="shared" si="115"/>
        <v>0.51824867538353003</v>
      </c>
      <c r="F1282" s="126"/>
      <c r="G1282" s="3"/>
    </row>
    <row r="1283" spans="2:7" x14ac:dyDescent="0.25">
      <c r="B1283" s="12">
        <v>36423</v>
      </c>
      <c r="C1283" s="18">
        <v>3.3417219999999999</v>
      </c>
      <c r="D1283" s="18"/>
      <c r="E1283" s="126">
        <f t="shared" ref="E1283:E1346" si="119">C1283/C1284-1</f>
        <v>0.12295045333403221</v>
      </c>
      <c r="F1283" s="126"/>
      <c r="G1283" s="3"/>
    </row>
    <row r="1284" spans="2:7" x14ac:dyDescent="0.25">
      <c r="B1284" s="12">
        <v>36416</v>
      </c>
      <c r="C1284" s="18">
        <v>2.975841</v>
      </c>
      <c r="D1284" s="18"/>
      <c r="E1284" s="126">
        <f t="shared" si="119"/>
        <v>-6.153842757660255E-2</v>
      </c>
      <c r="F1284" s="126"/>
      <c r="G1284" s="3"/>
    </row>
    <row r="1285" spans="2:7" x14ac:dyDescent="0.25">
      <c r="B1285" s="12">
        <v>36409</v>
      </c>
      <c r="C1285" s="18">
        <v>3.1709779999999999</v>
      </c>
      <c r="D1285" s="18"/>
      <c r="E1285" s="126">
        <f t="shared" si="119"/>
        <v>7.7518936396461235E-3</v>
      </c>
      <c r="F1285" s="126"/>
      <c r="G1285" s="3"/>
    </row>
    <row r="1286" spans="2:7" x14ac:dyDescent="0.25">
      <c r="B1286" s="12">
        <v>36402</v>
      </c>
      <c r="C1286" s="18">
        <v>3.1465860000000001</v>
      </c>
      <c r="D1286" s="18"/>
      <c r="E1286" s="126">
        <f t="shared" si="119"/>
        <v>-5.1470594884863718E-2</v>
      </c>
      <c r="F1286" s="126"/>
      <c r="G1286" s="3"/>
    </row>
    <row r="1287" spans="2:7" x14ac:dyDescent="0.25">
      <c r="B1287" s="12">
        <v>36395</v>
      </c>
      <c r="C1287" s="18">
        <v>3.3173309999999998</v>
      </c>
      <c r="D1287" s="18"/>
      <c r="E1287" s="126">
        <f t="shared" si="119"/>
        <v>1.4925286373425273E-2</v>
      </c>
      <c r="F1287" s="126"/>
      <c r="G1287" s="3"/>
    </row>
    <row r="1288" spans="2:7" x14ac:dyDescent="0.25">
      <c r="B1288" s="12">
        <v>36388</v>
      </c>
      <c r="C1288" s="18">
        <v>3.2685469999999999</v>
      </c>
      <c r="D1288" s="18"/>
      <c r="E1288" s="126">
        <f t="shared" si="119"/>
        <v>-0.11258268256546666</v>
      </c>
      <c r="F1288" s="126"/>
      <c r="G1288" s="3"/>
    </row>
    <row r="1289" spans="2:7" x14ac:dyDescent="0.25">
      <c r="B1289" s="12">
        <v>36381</v>
      </c>
      <c r="C1289" s="18">
        <v>3.6832129999999998</v>
      </c>
      <c r="D1289" s="18"/>
      <c r="E1289" s="126">
        <f t="shared" si="119"/>
        <v>0.10516890883258845</v>
      </c>
      <c r="F1289" s="126"/>
      <c r="G1289" s="3"/>
    </row>
    <row r="1290" spans="2:7" x14ac:dyDescent="0.25">
      <c r="B1290" s="12">
        <v>36374</v>
      </c>
      <c r="C1290" s="18">
        <v>3.3327149999999999</v>
      </c>
      <c r="D1290" s="18"/>
      <c r="E1290" s="126">
        <f t="shared" si="119"/>
        <v>6.153884376334795E-2</v>
      </c>
      <c r="F1290" s="126"/>
      <c r="G1290" s="3"/>
    </row>
    <row r="1291" spans="2:7" x14ac:dyDescent="0.25">
      <c r="B1291" s="12">
        <v>36367</v>
      </c>
      <c r="C1291" s="18">
        <v>3.139513</v>
      </c>
      <c r="D1291" s="18"/>
      <c r="E1291" s="126">
        <f t="shared" si="119"/>
        <v>3.1745896119935058E-2</v>
      </c>
      <c r="F1291" s="126"/>
      <c r="G1291" s="3"/>
    </row>
    <row r="1292" spans="2:7" x14ac:dyDescent="0.25">
      <c r="B1292" s="12">
        <v>36360</v>
      </c>
      <c r="C1292" s="18">
        <v>3.042913</v>
      </c>
      <c r="D1292" s="18"/>
      <c r="E1292" s="126">
        <f t="shared" si="119"/>
        <v>0</v>
      </c>
      <c r="F1292" s="126"/>
      <c r="G1292" s="3"/>
    </row>
    <row r="1293" spans="2:7" x14ac:dyDescent="0.25">
      <c r="B1293" s="12">
        <v>36353</v>
      </c>
      <c r="C1293" s="18">
        <v>3.042913</v>
      </c>
      <c r="D1293" s="18"/>
      <c r="E1293" s="126">
        <f t="shared" si="119"/>
        <v>-8.695673047350283E-2</v>
      </c>
      <c r="F1293" s="126"/>
      <c r="G1293" s="3"/>
    </row>
    <row r="1294" spans="2:7" x14ac:dyDescent="0.25">
      <c r="B1294" s="12">
        <v>36346</v>
      </c>
      <c r="C1294" s="18">
        <v>3.3327149999999999</v>
      </c>
      <c r="D1294" s="18"/>
      <c r="E1294" s="126">
        <f t="shared" si="119"/>
        <v>-0.10389640769666353</v>
      </c>
      <c r="F1294" s="126"/>
      <c r="G1294" s="3"/>
    </row>
    <row r="1295" spans="2:7" x14ac:dyDescent="0.25">
      <c r="B1295" s="12">
        <v>36339</v>
      </c>
      <c r="C1295" s="18">
        <v>3.7191179999999999</v>
      </c>
      <c r="D1295" s="18"/>
      <c r="E1295" s="126">
        <f t="shared" si="119"/>
        <v>2.6667100987269654E-2</v>
      </c>
      <c r="F1295" s="126"/>
      <c r="G1295" s="3"/>
    </row>
    <row r="1296" spans="2:7" x14ac:dyDescent="0.25">
      <c r="B1296" s="12">
        <v>36332</v>
      </c>
      <c r="C1296" s="18">
        <v>3.6225160000000001</v>
      </c>
      <c r="D1296" s="18"/>
      <c r="E1296" s="126">
        <f t="shared" si="119"/>
        <v>-1.9608023562862731E-2</v>
      </c>
      <c r="F1296" s="126"/>
      <c r="G1296" s="3"/>
    </row>
    <row r="1297" spans="2:7" x14ac:dyDescent="0.25">
      <c r="B1297" s="12">
        <v>36325</v>
      </c>
      <c r="C1297" s="18">
        <v>3.6949670000000001</v>
      </c>
      <c r="D1297" s="18"/>
      <c r="E1297" s="126">
        <f t="shared" si="119"/>
        <v>-1.290290350725809E-2</v>
      </c>
      <c r="F1297" s="126"/>
      <c r="G1297" s="3"/>
    </row>
    <row r="1298" spans="2:7" x14ac:dyDescent="0.25">
      <c r="B1298" s="12">
        <v>36318</v>
      </c>
      <c r="C1298" s="18">
        <v>3.7432660000000002</v>
      </c>
      <c r="D1298" s="18"/>
      <c r="E1298" s="126">
        <f t="shared" si="119"/>
        <v>-2.5157381753065811E-2</v>
      </c>
      <c r="F1298" s="126"/>
      <c r="G1298" s="3"/>
    </row>
    <row r="1299" spans="2:7" x14ac:dyDescent="0.25">
      <c r="B1299" s="12">
        <v>36311</v>
      </c>
      <c r="C1299" s="18">
        <v>3.8398669999999999</v>
      </c>
      <c r="D1299" s="18"/>
      <c r="E1299" s="126">
        <f t="shared" si="119"/>
        <v>-6.2497153220897328E-3</v>
      </c>
      <c r="F1299" s="126"/>
      <c r="G1299" s="3"/>
    </row>
    <row r="1300" spans="2:7" x14ac:dyDescent="0.25">
      <c r="B1300" s="12">
        <v>36304</v>
      </c>
      <c r="C1300" s="18">
        <v>3.8640159999999999</v>
      </c>
      <c r="D1300" s="18"/>
      <c r="E1300" s="126">
        <f t="shared" si="119"/>
        <v>0</v>
      </c>
      <c r="F1300" s="126"/>
      <c r="G1300" s="3"/>
    </row>
    <row r="1301" spans="2:7" x14ac:dyDescent="0.25">
      <c r="B1301" s="12">
        <v>36297</v>
      </c>
      <c r="C1301" s="18">
        <v>3.8640159999999999</v>
      </c>
      <c r="D1301" s="18"/>
      <c r="E1301" s="126">
        <f t="shared" si="119"/>
        <v>0</v>
      </c>
      <c r="F1301" s="126"/>
      <c r="G1301" s="3"/>
    </row>
    <row r="1302" spans="2:7" x14ac:dyDescent="0.25">
      <c r="B1302" s="12">
        <v>36290</v>
      </c>
      <c r="C1302" s="18">
        <v>3.8640159999999999</v>
      </c>
      <c r="D1302" s="18"/>
      <c r="E1302" s="126">
        <f t="shared" si="119"/>
        <v>-9.0909604227346952E-2</v>
      </c>
      <c r="F1302" s="126"/>
      <c r="G1302" s="3"/>
    </row>
    <row r="1303" spans="2:7" x14ac:dyDescent="0.25">
      <c r="B1303" s="12">
        <v>36283</v>
      </c>
      <c r="C1303" s="18">
        <v>4.2504200000000001</v>
      </c>
      <c r="D1303" s="18"/>
      <c r="E1303" s="126">
        <f t="shared" si="119"/>
        <v>-1.123567276670101E-2</v>
      </c>
      <c r="F1303" s="126"/>
      <c r="G1303" s="3"/>
    </row>
    <row r="1304" spans="2:7" x14ac:dyDescent="0.25">
      <c r="B1304" s="12">
        <v>36276</v>
      </c>
      <c r="C1304" s="18">
        <v>4.2987190000000002</v>
      </c>
      <c r="D1304" s="18"/>
      <c r="E1304" s="126">
        <f t="shared" si="119"/>
        <v>7.2289348968811229E-2</v>
      </c>
      <c r="F1304" s="126"/>
      <c r="G1304" s="3"/>
    </row>
    <row r="1305" spans="2:7" x14ac:dyDescent="0.25">
      <c r="B1305" s="12">
        <v>36269</v>
      </c>
      <c r="C1305" s="18">
        <v>4.0089170000000003</v>
      </c>
      <c r="D1305" s="18"/>
      <c r="E1305" s="126">
        <f t="shared" si="119"/>
        <v>-5.6818620277525489E-2</v>
      </c>
      <c r="F1305" s="126"/>
      <c r="G1305" s="3"/>
    </row>
    <row r="1306" spans="2:7" x14ac:dyDescent="0.25">
      <c r="B1306" s="12">
        <v>36262</v>
      </c>
      <c r="C1306" s="18">
        <v>4.2504200000000001</v>
      </c>
      <c r="D1306" s="18"/>
      <c r="E1306" s="126">
        <f t="shared" si="119"/>
        <v>0.20547965408137925</v>
      </c>
      <c r="F1306" s="126"/>
      <c r="G1306" s="3"/>
    </row>
    <row r="1307" spans="2:7" x14ac:dyDescent="0.25">
      <c r="B1307" s="12">
        <v>36255</v>
      </c>
      <c r="C1307" s="18">
        <v>3.5259160000000001</v>
      </c>
      <c r="D1307" s="18"/>
      <c r="E1307" s="126">
        <f t="shared" si="119"/>
        <v>-6.410254028157758E-2</v>
      </c>
      <c r="F1307" s="126"/>
      <c r="G1307" s="3"/>
    </row>
    <row r="1308" spans="2:7" x14ac:dyDescent="0.25">
      <c r="B1308" s="12">
        <v>36248</v>
      </c>
      <c r="C1308" s="18">
        <v>3.767417</v>
      </c>
      <c r="D1308" s="18"/>
      <c r="E1308" s="126">
        <f t="shared" si="119"/>
        <v>6.8493123489045127E-2</v>
      </c>
      <c r="F1308" s="126"/>
      <c r="G1308" s="3"/>
    </row>
    <row r="1309" spans="2:7" x14ac:dyDescent="0.25">
      <c r="B1309" s="12">
        <v>36241</v>
      </c>
      <c r="C1309" s="18">
        <v>3.5259160000000001</v>
      </c>
      <c r="D1309" s="18"/>
      <c r="E1309" s="126">
        <f t="shared" si="119"/>
        <v>-7.0063643870726833E-2</v>
      </c>
      <c r="F1309" s="126"/>
      <c r="G1309" s="3"/>
    </row>
    <row r="1310" spans="2:7" x14ac:dyDescent="0.25">
      <c r="B1310" s="12">
        <v>36234</v>
      </c>
      <c r="C1310" s="18">
        <v>3.7915670000000001</v>
      </c>
      <c r="D1310" s="18"/>
      <c r="E1310" s="126">
        <f t="shared" si="119"/>
        <v>-6.3288253108984005E-3</v>
      </c>
      <c r="F1310" s="126"/>
      <c r="G1310" s="3"/>
    </row>
    <row r="1311" spans="2:7" x14ac:dyDescent="0.25">
      <c r="B1311" s="12">
        <v>36227</v>
      </c>
      <c r="C1311" s="18">
        <v>3.8157160000000001</v>
      </c>
      <c r="D1311" s="18"/>
      <c r="E1311" s="126">
        <f t="shared" si="119"/>
        <v>5.3333097769616478E-2</v>
      </c>
      <c r="F1311" s="126"/>
      <c r="G1311" s="3"/>
    </row>
    <row r="1312" spans="2:7" x14ac:dyDescent="0.25">
      <c r="B1312" s="12">
        <v>36220</v>
      </c>
      <c r="C1312" s="18">
        <v>3.6225160000000001</v>
      </c>
      <c r="D1312" s="18"/>
      <c r="E1312" s="126">
        <f t="shared" si="119"/>
        <v>7.1428550302202076E-2</v>
      </c>
      <c r="F1312" s="126"/>
      <c r="G1312" s="3"/>
    </row>
    <row r="1313" spans="2:7" x14ac:dyDescent="0.25">
      <c r="B1313" s="12">
        <v>36213</v>
      </c>
      <c r="C1313" s="18">
        <v>3.3810150000000001</v>
      </c>
      <c r="D1313" s="18"/>
      <c r="E1313" s="126">
        <f t="shared" si="119"/>
        <v>1.4492688393697106E-2</v>
      </c>
      <c r="F1313" s="126"/>
      <c r="G1313" s="3"/>
    </row>
    <row r="1314" spans="2:7" x14ac:dyDescent="0.25">
      <c r="B1314" s="12">
        <v>36206</v>
      </c>
      <c r="C1314" s="18">
        <v>3.3327149999999999</v>
      </c>
      <c r="D1314" s="18"/>
      <c r="E1314" s="126">
        <f t="shared" si="119"/>
        <v>-5.4794555514084853E-2</v>
      </c>
      <c r="F1314" s="126"/>
      <c r="G1314" s="3"/>
    </row>
    <row r="1315" spans="2:7" x14ac:dyDescent="0.25">
      <c r="B1315" s="12">
        <v>36199</v>
      </c>
      <c r="C1315" s="18">
        <v>3.5259160000000001</v>
      </c>
      <c r="D1315" s="18"/>
      <c r="E1315" s="126">
        <f t="shared" si="119"/>
        <v>-2.6666548884808239E-2</v>
      </c>
      <c r="F1315" s="126"/>
      <c r="G1315" s="3"/>
    </row>
    <row r="1316" spans="2:7" x14ac:dyDescent="0.25">
      <c r="B1316" s="12">
        <v>36192</v>
      </c>
      <c r="C1316" s="18">
        <v>3.6225160000000001</v>
      </c>
      <c r="D1316" s="18"/>
      <c r="E1316" s="126">
        <f t="shared" si="119"/>
        <v>2.7397135949920548E-2</v>
      </c>
      <c r="F1316" s="126"/>
      <c r="G1316" s="3"/>
    </row>
    <row r="1317" spans="2:7" x14ac:dyDescent="0.25">
      <c r="B1317" s="12">
        <v>36185</v>
      </c>
      <c r="C1317" s="18">
        <v>3.5259160000000001</v>
      </c>
      <c r="D1317" s="18"/>
      <c r="E1317" s="126">
        <f t="shared" si="119"/>
        <v>7.3529380422388657E-2</v>
      </c>
      <c r="F1317" s="126"/>
      <c r="G1317" s="3"/>
    </row>
    <row r="1318" spans="2:7" x14ac:dyDescent="0.25">
      <c r="B1318" s="12">
        <v>36178</v>
      </c>
      <c r="C1318" s="18">
        <v>3.2844150000000001</v>
      </c>
      <c r="D1318" s="18"/>
      <c r="E1318" s="126">
        <f t="shared" si="119"/>
        <v>-8.1080997902756802E-2</v>
      </c>
      <c r="F1318" s="126"/>
      <c r="G1318" s="3"/>
    </row>
    <row r="1319" spans="2:7" x14ac:dyDescent="0.25">
      <c r="B1319" s="12">
        <v>36171</v>
      </c>
      <c r="C1319" s="18">
        <v>3.5742159999999998</v>
      </c>
      <c r="D1319" s="18"/>
      <c r="E1319" s="126">
        <f t="shared" si="119"/>
        <v>-3.2679858845830134E-2</v>
      </c>
      <c r="F1319" s="126"/>
      <c r="G1319" s="3"/>
    </row>
    <row r="1320" spans="2:7" x14ac:dyDescent="0.25">
      <c r="B1320" s="12">
        <v>36164</v>
      </c>
      <c r="C1320" s="18">
        <v>3.6949670000000001</v>
      </c>
      <c r="D1320" s="18"/>
      <c r="E1320" s="126">
        <f t="shared" si="119"/>
        <v>6.5791911117309976E-3</v>
      </c>
      <c r="F1320" s="126"/>
      <c r="G1320" s="3"/>
    </row>
    <row r="1321" spans="2:7" x14ac:dyDescent="0.25">
      <c r="B1321" s="12">
        <v>36157</v>
      </c>
      <c r="C1321" s="18">
        <v>3.6708159999999999</v>
      </c>
      <c r="D1321" s="18"/>
      <c r="E1321" s="126">
        <f t="shared" si="119"/>
        <v>5.5555603481121318E-2</v>
      </c>
      <c r="F1321" s="126"/>
      <c r="G1321" s="3"/>
    </row>
    <row r="1322" spans="2:7" x14ac:dyDescent="0.25">
      <c r="B1322" s="12">
        <v>36150</v>
      </c>
      <c r="C1322" s="18">
        <v>3.4776150000000001</v>
      </c>
      <c r="D1322" s="18"/>
      <c r="E1322" s="126">
        <f t="shared" si="119"/>
        <v>1.4084445435896153E-2</v>
      </c>
      <c r="F1322" s="126"/>
      <c r="G1322" s="3"/>
    </row>
    <row r="1323" spans="2:7" x14ac:dyDescent="0.25">
      <c r="B1323" s="12">
        <v>36143</v>
      </c>
      <c r="C1323" s="18">
        <v>3.4293149999999999</v>
      </c>
      <c r="D1323" s="18"/>
      <c r="E1323" s="126">
        <f t="shared" si="119"/>
        <v>0</v>
      </c>
      <c r="F1323" s="126"/>
      <c r="G1323" s="3"/>
    </row>
    <row r="1324" spans="2:7" x14ac:dyDescent="0.25">
      <c r="B1324" s="12">
        <v>36136</v>
      </c>
      <c r="C1324" s="18">
        <v>3.4293149999999999</v>
      </c>
      <c r="D1324" s="18"/>
      <c r="E1324" s="126">
        <f t="shared" si="119"/>
        <v>-4.0540638842196386E-2</v>
      </c>
      <c r="F1324" s="126"/>
      <c r="G1324" s="3"/>
    </row>
    <row r="1325" spans="2:7" x14ac:dyDescent="0.25">
      <c r="B1325" s="12">
        <v>36129</v>
      </c>
      <c r="C1325" s="18">
        <v>3.5742159999999998</v>
      </c>
      <c r="D1325" s="18"/>
      <c r="E1325" s="126">
        <f t="shared" si="119"/>
        <v>-7.4999689442279749E-2</v>
      </c>
      <c r="F1325" s="126"/>
      <c r="G1325" s="3"/>
    </row>
    <row r="1326" spans="2:7" x14ac:dyDescent="0.25">
      <c r="B1326" s="12">
        <v>36122</v>
      </c>
      <c r="C1326" s="18">
        <v>3.8640159999999999</v>
      </c>
      <c r="D1326" s="18"/>
      <c r="E1326" s="126">
        <f t="shared" si="119"/>
        <v>-4.7619564041280538E-2</v>
      </c>
      <c r="F1326" s="126"/>
      <c r="G1326" s="3"/>
    </row>
    <row r="1327" spans="2:7" x14ac:dyDescent="0.25">
      <c r="B1327" s="12">
        <v>36115</v>
      </c>
      <c r="C1327" s="18">
        <v>4.0572189999999999</v>
      </c>
      <c r="D1327" s="18"/>
      <c r="E1327" s="126">
        <f t="shared" si="119"/>
        <v>9.0908919803028621E-2</v>
      </c>
      <c r="F1327" s="126"/>
      <c r="G1327" s="3"/>
    </row>
    <row r="1328" spans="2:7" x14ac:dyDescent="0.25">
      <c r="B1328" s="12">
        <v>36108</v>
      </c>
      <c r="C1328" s="18">
        <v>3.7191179999999999</v>
      </c>
      <c r="D1328" s="18"/>
      <c r="E1328" s="126">
        <f t="shared" si="119"/>
        <v>1.3158382223461995E-2</v>
      </c>
      <c r="F1328" s="126"/>
      <c r="G1328" s="3"/>
    </row>
    <row r="1329" spans="2:7" x14ac:dyDescent="0.25">
      <c r="B1329" s="12">
        <v>36101</v>
      </c>
      <c r="C1329" s="18">
        <v>3.6708159999999999</v>
      </c>
      <c r="D1329" s="18"/>
      <c r="E1329" s="126">
        <f t="shared" si="119"/>
        <v>-8.4337241205043711E-2</v>
      </c>
      <c r="F1329" s="126"/>
      <c r="G1329" s="3"/>
    </row>
    <row r="1330" spans="2:7" x14ac:dyDescent="0.25">
      <c r="B1330" s="12">
        <v>36094</v>
      </c>
      <c r="C1330" s="18">
        <v>4.0089170000000003</v>
      </c>
      <c r="D1330" s="18"/>
      <c r="E1330" s="126">
        <f t="shared" si="119"/>
        <v>9.210513411731891E-2</v>
      </c>
      <c r="F1330" s="126"/>
      <c r="G1330" s="3"/>
    </row>
    <row r="1331" spans="2:7" x14ac:dyDescent="0.25">
      <c r="B1331" s="12">
        <v>36087</v>
      </c>
      <c r="C1331" s="18">
        <v>3.6708159999999999</v>
      </c>
      <c r="D1331" s="18"/>
      <c r="E1331" s="126">
        <f t="shared" si="119"/>
        <v>-0.1162790473728027</v>
      </c>
      <c r="F1331" s="126"/>
      <c r="G1331" s="3"/>
    </row>
    <row r="1332" spans="2:7" x14ac:dyDescent="0.25">
      <c r="B1332" s="12">
        <v>36080</v>
      </c>
      <c r="C1332" s="18">
        <v>4.1538180000000002</v>
      </c>
      <c r="D1332" s="18"/>
      <c r="E1332" s="126">
        <f t="shared" si="119"/>
        <v>6.1728382439357743E-2</v>
      </c>
      <c r="F1332" s="126"/>
      <c r="G1332" s="3"/>
    </row>
    <row r="1333" spans="2:7" x14ac:dyDescent="0.25">
      <c r="B1333" s="12">
        <v>36073</v>
      </c>
      <c r="C1333" s="18">
        <v>3.9123169999999998</v>
      </c>
      <c r="D1333" s="18"/>
      <c r="E1333" s="126">
        <f t="shared" si="119"/>
        <v>2.5316611613652507E-2</v>
      </c>
      <c r="F1333" s="126"/>
      <c r="G1333" s="3"/>
    </row>
    <row r="1334" spans="2:7" x14ac:dyDescent="0.25">
      <c r="B1334" s="12">
        <v>36066</v>
      </c>
      <c r="C1334" s="18">
        <v>3.8157160000000001</v>
      </c>
      <c r="D1334" s="18"/>
      <c r="E1334" s="126">
        <f t="shared" si="119"/>
        <v>9.7222090426916097E-2</v>
      </c>
      <c r="F1334" s="126"/>
      <c r="G1334" s="3"/>
    </row>
    <row r="1335" spans="2:7" x14ac:dyDescent="0.25">
      <c r="B1335" s="12">
        <v>36059</v>
      </c>
      <c r="C1335" s="18">
        <v>3.4776150000000001</v>
      </c>
      <c r="D1335" s="18"/>
      <c r="E1335" s="126">
        <f t="shared" si="119"/>
        <v>-2.7027185822009581E-2</v>
      </c>
      <c r="F1335" s="126"/>
      <c r="G1335" s="3"/>
    </row>
    <row r="1336" spans="2:7" x14ac:dyDescent="0.25">
      <c r="B1336" s="12">
        <v>36052</v>
      </c>
      <c r="C1336" s="18">
        <v>3.5742159999999998</v>
      </c>
      <c r="D1336" s="18"/>
      <c r="E1336" s="126">
        <f t="shared" si="119"/>
        <v>5.7142899395595581E-2</v>
      </c>
      <c r="F1336" s="126"/>
      <c r="G1336" s="3"/>
    </row>
    <row r="1337" spans="2:7" x14ac:dyDescent="0.25">
      <c r="B1337" s="12">
        <v>36045</v>
      </c>
      <c r="C1337" s="18">
        <v>3.3810150000000001</v>
      </c>
      <c r="D1337" s="18"/>
      <c r="E1337" s="126">
        <f t="shared" si="119"/>
        <v>-2.7777657963863223E-2</v>
      </c>
      <c r="F1337" s="126"/>
      <c r="G1337" s="3"/>
    </row>
    <row r="1338" spans="2:7" x14ac:dyDescent="0.25">
      <c r="B1338" s="12">
        <v>36038</v>
      </c>
      <c r="C1338" s="18">
        <v>3.4776150000000001</v>
      </c>
      <c r="D1338" s="18"/>
      <c r="E1338" s="126">
        <f t="shared" si="119"/>
        <v>0.5</v>
      </c>
      <c r="F1338" s="126"/>
      <c r="G1338" s="3"/>
    </row>
    <row r="1339" spans="2:7" x14ac:dyDescent="0.25">
      <c r="B1339" s="12">
        <v>36031</v>
      </c>
      <c r="C1339" s="18">
        <v>2.3184100000000001</v>
      </c>
      <c r="D1339" s="18"/>
      <c r="E1339" s="126">
        <f t="shared" si="119"/>
        <v>-0.25000016174874984</v>
      </c>
      <c r="F1339" s="126"/>
      <c r="G1339" s="3"/>
    </row>
    <row r="1340" spans="2:7" x14ac:dyDescent="0.25">
      <c r="B1340" s="12">
        <v>36024</v>
      </c>
      <c r="C1340" s="18">
        <v>3.0912139999999999</v>
      </c>
      <c r="D1340" s="18"/>
      <c r="E1340" s="126">
        <f t="shared" si="119"/>
        <v>4.9180094178692402E-2</v>
      </c>
      <c r="F1340" s="126"/>
      <c r="G1340" s="3"/>
    </row>
    <row r="1341" spans="2:7" x14ac:dyDescent="0.25">
      <c r="B1341" s="12">
        <v>36017</v>
      </c>
      <c r="C1341" s="18">
        <v>2.9463140000000001</v>
      </c>
      <c r="D1341" s="18"/>
      <c r="E1341" s="126">
        <f t="shared" si="119"/>
        <v>-4.6874787704765719E-2</v>
      </c>
      <c r="F1341" s="126"/>
      <c r="G1341" s="3"/>
    </row>
    <row r="1342" spans="2:7" x14ac:dyDescent="0.25">
      <c r="B1342" s="12">
        <v>36010</v>
      </c>
      <c r="C1342" s="18">
        <v>3.0912139999999999</v>
      </c>
      <c r="D1342" s="18"/>
      <c r="E1342" s="126">
        <f t="shared" si="119"/>
        <v>-4.4776220869777505E-2</v>
      </c>
      <c r="F1342" s="126"/>
      <c r="G1342" s="3"/>
    </row>
    <row r="1343" spans="2:7" x14ac:dyDescent="0.25">
      <c r="B1343" s="12">
        <v>36003</v>
      </c>
      <c r="C1343" s="18">
        <v>3.2361149999999999</v>
      </c>
      <c r="D1343" s="18"/>
      <c r="E1343" s="126">
        <f t="shared" si="119"/>
        <v>-8.2191691464005401E-2</v>
      </c>
      <c r="F1343" s="126"/>
      <c r="G1343" s="3"/>
    </row>
    <row r="1344" spans="2:7" x14ac:dyDescent="0.25">
      <c r="B1344" s="12">
        <v>35996</v>
      </c>
      <c r="C1344" s="18">
        <v>3.5259160000000001</v>
      </c>
      <c r="D1344" s="18"/>
      <c r="E1344" s="126">
        <f t="shared" si="119"/>
        <v>4.2857248488989308E-2</v>
      </c>
      <c r="F1344" s="126"/>
      <c r="G1344" s="3"/>
    </row>
    <row r="1345" spans="2:7" x14ac:dyDescent="0.25">
      <c r="B1345" s="12">
        <v>35989</v>
      </c>
      <c r="C1345" s="18">
        <v>3.3810150000000001</v>
      </c>
      <c r="D1345" s="18"/>
      <c r="E1345" s="126">
        <f t="shared" si="119"/>
        <v>2.9411630381666054E-2</v>
      </c>
      <c r="F1345" s="126"/>
      <c r="G1345" s="3"/>
    </row>
    <row r="1346" spans="2:7" x14ac:dyDescent="0.25">
      <c r="B1346" s="12">
        <v>35982</v>
      </c>
      <c r="C1346" s="18">
        <v>3.2844150000000001</v>
      </c>
      <c r="D1346" s="18"/>
      <c r="E1346" s="126">
        <f t="shared" si="119"/>
        <v>1.4925303952424418E-2</v>
      </c>
      <c r="F1346" s="126"/>
      <c r="G1346" s="3"/>
    </row>
    <row r="1347" spans="2:7" x14ac:dyDescent="0.25">
      <c r="B1347" s="12">
        <v>35975</v>
      </c>
      <c r="C1347" s="18">
        <v>3.2361149999999999</v>
      </c>
      <c r="D1347" s="18"/>
      <c r="E1347" s="126">
        <f t="shared" ref="E1347:E1410" si="120">C1347/C1348-1</f>
        <v>6.3492449504800152E-2</v>
      </c>
      <c r="F1347" s="126"/>
      <c r="G1347" s="3"/>
    </row>
    <row r="1348" spans="2:7" x14ac:dyDescent="0.25">
      <c r="B1348" s="12">
        <v>35968</v>
      </c>
      <c r="C1348" s="18">
        <v>3.042913</v>
      </c>
      <c r="D1348" s="18"/>
      <c r="E1348" s="126">
        <f t="shared" si="120"/>
        <v>-7.3529684890612179E-2</v>
      </c>
      <c r="F1348" s="126"/>
      <c r="G1348" s="3"/>
    </row>
    <row r="1349" spans="2:7" x14ac:dyDescent="0.25">
      <c r="B1349" s="12">
        <v>35961</v>
      </c>
      <c r="C1349" s="18">
        <v>3.2844150000000001</v>
      </c>
      <c r="D1349" s="18"/>
      <c r="E1349" s="126">
        <f t="shared" si="120"/>
        <v>3.0303210915066048E-2</v>
      </c>
      <c r="F1349" s="126"/>
      <c r="G1349" s="3"/>
    </row>
    <row r="1350" spans="2:7" x14ac:dyDescent="0.25">
      <c r="B1350" s="12">
        <v>35954</v>
      </c>
      <c r="C1350" s="18">
        <v>3.1878139999999999</v>
      </c>
      <c r="D1350" s="18"/>
      <c r="E1350" s="126">
        <f t="shared" si="120"/>
        <v>-7.0422518782905619E-2</v>
      </c>
      <c r="F1350" s="126"/>
      <c r="G1350" s="3"/>
    </row>
    <row r="1351" spans="2:7" x14ac:dyDescent="0.25">
      <c r="B1351" s="12">
        <v>35947</v>
      </c>
      <c r="C1351" s="18">
        <v>3.4293149999999999</v>
      </c>
      <c r="D1351" s="18"/>
      <c r="E1351" s="126">
        <f t="shared" si="120"/>
        <v>2.898537678739399E-2</v>
      </c>
      <c r="F1351" s="126"/>
      <c r="G1351" s="3"/>
    </row>
    <row r="1352" spans="2:7" x14ac:dyDescent="0.25">
      <c r="B1352" s="12">
        <v>35940</v>
      </c>
      <c r="C1352" s="18">
        <v>3.3327149999999999</v>
      </c>
      <c r="D1352" s="18"/>
      <c r="E1352" s="126">
        <f t="shared" si="120"/>
        <v>-0.14814801561325419</v>
      </c>
      <c r="F1352" s="126"/>
      <c r="G1352" s="3"/>
    </row>
    <row r="1353" spans="2:7" x14ac:dyDescent="0.25">
      <c r="B1353" s="12">
        <v>35933</v>
      </c>
      <c r="C1353" s="18">
        <v>3.9123169999999998</v>
      </c>
      <c r="D1353" s="18"/>
      <c r="E1353" s="126">
        <f t="shared" si="120"/>
        <v>-5.8139523686401406E-2</v>
      </c>
      <c r="F1353" s="126"/>
      <c r="G1353" s="3"/>
    </row>
    <row r="1354" spans="2:7" x14ac:dyDescent="0.25">
      <c r="B1354" s="12">
        <v>35926</v>
      </c>
      <c r="C1354" s="18">
        <v>4.1538180000000002</v>
      </c>
      <c r="D1354" s="18"/>
      <c r="E1354" s="126">
        <f t="shared" si="120"/>
        <v>8.797615500123479E-3</v>
      </c>
      <c r="F1354" s="126"/>
      <c r="G1354" s="3"/>
    </row>
    <row r="1355" spans="2:7" x14ac:dyDescent="0.25">
      <c r="B1355" s="12">
        <v>35919</v>
      </c>
      <c r="C1355" s="18">
        <v>4.1175930000000003</v>
      </c>
      <c r="D1355" s="18"/>
      <c r="E1355" s="126">
        <f t="shared" si="120"/>
        <v>1.4880636219045673E-2</v>
      </c>
      <c r="F1355" s="126"/>
      <c r="G1355" s="3"/>
    </row>
    <row r="1356" spans="2:7" x14ac:dyDescent="0.25">
      <c r="B1356" s="12">
        <v>35912</v>
      </c>
      <c r="C1356" s="18">
        <v>4.0572189999999999</v>
      </c>
      <c r="D1356" s="18"/>
      <c r="E1356" s="126">
        <f t="shared" si="120"/>
        <v>-8.6956355403927432E-2</v>
      </c>
      <c r="F1356" s="126"/>
      <c r="G1356" s="3"/>
    </row>
    <row r="1357" spans="2:7" x14ac:dyDescent="0.25">
      <c r="B1357" s="12">
        <v>35905</v>
      </c>
      <c r="C1357" s="18">
        <v>4.4436200000000001</v>
      </c>
      <c r="D1357" s="18"/>
      <c r="E1357" s="126">
        <f t="shared" si="120"/>
        <v>0.31428579879119134</v>
      </c>
      <c r="F1357" s="126"/>
      <c r="G1357" s="3"/>
    </row>
    <row r="1358" spans="2:7" x14ac:dyDescent="0.25">
      <c r="B1358" s="12">
        <v>35898</v>
      </c>
      <c r="C1358" s="18">
        <v>3.3810150000000001</v>
      </c>
      <c r="D1358" s="18"/>
      <c r="E1358" s="126">
        <f t="shared" si="120"/>
        <v>-5.4054091862383191E-2</v>
      </c>
      <c r="F1358" s="126"/>
      <c r="G1358" s="3"/>
    </row>
    <row r="1359" spans="2:7" x14ac:dyDescent="0.25">
      <c r="B1359" s="12">
        <v>35891</v>
      </c>
      <c r="C1359" s="18">
        <v>3.5742159999999998</v>
      </c>
      <c r="D1359" s="18"/>
      <c r="E1359" s="126">
        <f t="shared" si="120"/>
        <v>0.14285714285714279</v>
      </c>
      <c r="F1359" s="126"/>
      <c r="G1359" s="3"/>
    </row>
    <row r="1360" spans="2:7" x14ac:dyDescent="0.25">
      <c r="B1360" s="12">
        <v>35884</v>
      </c>
      <c r="C1360" s="18">
        <v>3.1274389999999999</v>
      </c>
      <c r="D1360" s="18"/>
      <c r="E1360" s="126">
        <f t="shared" si="120"/>
        <v>0.19354826398787628</v>
      </c>
      <c r="F1360" s="126"/>
      <c r="G1360" s="3"/>
    </row>
    <row r="1361" spans="2:7" x14ac:dyDescent="0.25">
      <c r="B1361" s="12">
        <v>35877</v>
      </c>
      <c r="C1361" s="18">
        <v>2.6202869999999998</v>
      </c>
      <c r="D1361" s="18"/>
      <c r="E1361" s="126">
        <f t="shared" si="120"/>
        <v>0.13020863436579377</v>
      </c>
      <c r="F1361" s="126"/>
      <c r="G1361" s="3"/>
    </row>
    <row r="1362" spans="2:7" x14ac:dyDescent="0.25">
      <c r="B1362" s="12">
        <v>35870</v>
      </c>
      <c r="C1362" s="18">
        <v>2.3184100000000001</v>
      </c>
      <c r="D1362" s="18"/>
      <c r="E1362" s="126">
        <f t="shared" si="120"/>
        <v>-9.0047754232315369E-2</v>
      </c>
      <c r="F1362" s="126"/>
      <c r="G1362" s="3"/>
    </row>
    <row r="1363" spans="2:7" x14ac:dyDescent="0.25">
      <c r="B1363" s="12">
        <v>35863</v>
      </c>
      <c r="C1363" s="18">
        <v>2.5478369999999999</v>
      </c>
      <c r="D1363" s="18"/>
      <c r="E1363" s="126">
        <f t="shared" si="120"/>
        <v>9.5697325261541177E-3</v>
      </c>
      <c r="F1363" s="126"/>
      <c r="G1363" s="3"/>
    </row>
    <row r="1364" spans="2:7" x14ac:dyDescent="0.25">
      <c r="B1364" s="12">
        <v>35856</v>
      </c>
      <c r="C1364" s="18">
        <v>2.5236860000000001</v>
      </c>
      <c r="D1364" s="18"/>
      <c r="E1364" s="126">
        <f t="shared" si="120"/>
        <v>-4.5662271402192589E-2</v>
      </c>
      <c r="F1364" s="126"/>
      <c r="G1364" s="3"/>
    </row>
    <row r="1365" spans="2:7" x14ac:dyDescent="0.25">
      <c r="B1365" s="12">
        <v>35849</v>
      </c>
      <c r="C1365" s="18">
        <v>2.6444369999999999</v>
      </c>
      <c r="D1365" s="18"/>
      <c r="E1365" s="126">
        <f t="shared" si="120"/>
        <v>5.2884781918856039E-2</v>
      </c>
      <c r="F1365" s="126"/>
      <c r="G1365" s="3"/>
    </row>
    <row r="1366" spans="2:7" x14ac:dyDescent="0.25">
      <c r="B1366" s="12">
        <v>35842</v>
      </c>
      <c r="C1366" s="18">
        <v>2.5116109999999998</v>
      </c>
      <c r="D1366" s="18"/>
      <c r="E1366" s="126">
        <f t="shared" si="120"/>
        <v>4.0000248446176112E-2</v>
      </c>
      <c r="F1366" s="126"/>
      <c r="G1366" s="3"/>
    </row>
    <row r="1367" spans="2:7" x14ac:dyDescent="0.25">
      <c r="B1367" s="12">
        <v>35835</v>
      </c>
      <c r="C1367" s="18">
        <v>2.4150100000000001</v>
      </c>
      <c r="D1367" s="18"/>
      <c r="E1367" s="126">
        <f t="shared" si="120"/>
        <v>-7.4074500078981309E-2</v>
      </c>
      <c r="F1367" s="126"/>
      <c r="G1367" s="3"/>
    </row>
    <row r="1368" spans="2:7" x14ac:dyDescent="0.25">
      <c r="B1368" s="12">
        <v>35828</v>
      </c>
      <c r="C1368" s="18">
        <v>2.608212</v>
      </c>
      <c r="D1368" s="18"/>
      <c r="E1368" s="126">
        <f t="shared" si="120"/>
        <v>0.1076922292872442</v>
      </c>
      <c r="F1368" s="126"/>
      <c r="G1368" s="3"/>
    </row>
    <row r="1369" spans="2:7" x14ac:dyDescent="0.25">
      <c r="B1369" s="12">
        <v>35821</v>
      </c>
      <c r="C1369" s="18">
        <v>2.3546360000000002</v>
      </c>
      <c r="D1369" s="18"/>
      <c r="E1369" s="126">
        <f t="shared" si="120"/>
        <v>7.7348169940770983E-2</v>
      </c>
      <c r="F1369" s="126"/>
      <c r="G1369" s="3"/>
    </row>
    <row r="1370" spans="2:7" x14ac:dyDescent="0.25">
      <c r="B1370" s="12">
        <v>35814</v>
      </c>
      <c r="C1370" s="18">
        <v>2.1855850000000001</v>
      </c>
      <c r="D1370" s="18"/>
      <c r="E1370" s="126">
        <f t="shared" si="120"/>
        <v>0.25694441249407651</v>
      </c>
      <c r="F1370" s="126"/>
      <c r="G1370" s="3"/>
    </row>
    <row r="1371" spans="2:7" x14ac:dyDescent="0.25">
      <c r="B1371" s="12">
        <v>35807</v>
      </c>
      <c r="C1371" s="18">
        <v>1.7388079999999999</v>
      </c>
      <c r="D1371" s="18"/>
      <c r="E1371" s="126">
        <f t="shared" si="120"/>
        <v>0.19999972394888355</v>
      </c>
      <c r="F1371" s="126"/>
      <c r="G1371" s="3"/>
    </row>
    <row r="1372" spans="2:7" x14ac:dyDescent="0.25">
      <c r="B1372" s="12">
        <v>35800</v>
      </c>
      <c r="C1372" s="18">
        <v>1.4490069999999999</v>
      </c>
      <c r="D1372" s="18"/>
      <c r="E1372" s="126">
        <f t="shared" si="120"/>
        <v>-0.21052594300558791</v>
      </c>
      <c r="F1372" s="126"/>
      <c r="G1372" s="3"/>
    </row>
    <row r="1373" spans="2:7" x14ac:dyDescent="0.25">
      <c r="B1373" s="12">
        <v>35793</v>
      </c>
      <c r="C1373" s="18">
        <v>1.8354079999999999</v>
      </c>
      <c r="D1373" s="18"/>
      <c r="E1373" s="126">
        <f t="shared" si="120"/>
        <v>5.5555299952611215E-2</v>
      </c>
      <c r="F1373" s="126"/>
      <c r="G1373" s="3"/>
    </row>
    <row r="1374" spans="2:7" x14ac:dyDescent="0.25">
      <c r="B1374" s="12">
        <v>35786</v>
      </c>
      <c r="C1374" s="18">
        <v>1.7388079999999999</v>
      </c>
      <c r="D1374" s="18"/>
      <c r="E1374" s="126">
        <f t="shared" si="120"/>
        <v>3.5971668795637735E-2</v>
      </c>
      <c r="F1374" s="126"/>
      <c r="G1374" s="3"/>
    </row>
    <row r="1375" spans="2:7" x14ac:dyDescent="0.25">
      <c r="B1375" s="12">
        <v>35779</v>
      </c>
      <c r="C1375" s="18">
        <v>1.6784319999999999</v>
      </c>
      <c r="D1375" s="18"/>
      <c r="E1375" s="126">
        <f t="shared" si="120"/>
        <v>0</v>
      </c>
      <c r="F1375" s="126"/>
      <c r="G1375" s="3"/>
    </row>
    <row r="1376" spans="2:7" x14ac:dyDescent="0.25">
      <c r="B1376" s="12">
        <v>35772</v>
      </c>
      <c r="C1376" s="18">
        <v>1.6784319999999999</v>
      </c>
      <c r="D1376" s="18"/>
      <c r="E1376" s="126">
        <f t="shared" si="120"/>
        <v>-8.5526487843574861E-2</v>
      </c>
      <c r="F1376" s="126"/>
      <c r="G1376" s="3"/>
    </row>
    <row r="1377" spans="2:7" x14ac:dyDescent="0.25">
      <c r="B1377" s="12">
        <v>35765</v>
      </c>
      <c r="C1377" s="18">
        <v>1.8354079999999999</v>
      </c>
      <c r="D1377" s="18"/>
      <c r="E1377" s="126">
        <f t="shared" si="120"/>
        <v>-1.935475598047276E-2</v>
      </c>
      <c r="F1377" s="126"/>
      <c r="G1377" s="3"/>
    </row>
    <row r="1378" spans="2:7" x14ac:dyDescent="0.25">
      <c r="B1378" s="12">
        <v>35758</v>
      </c>
      <c r="C1378" s="18">
        <v>1.8716330000000001</v>
      </c>
      <c r="D1378" s="18"/>
      <c r="E1378" s="126">
        <f t="shared" si="120"/>
        <v>-9.3567327930477617E-2</v>
      </c>
      <c r="F1378" s="126"/>
      <c r="G1378" s="3"/>
    </row>
    <row r="1379" spans="2:7" x14ac:dyDescent="0.25">
      <c r="B1379" s="12">
        <v>35751</v>
      </c>
      <c r="C1379" s="18">
        <v>2.0648339999999998</v>
      </c>
      <c r="D1379" s="18"/>
      <c r="E1379" s="126">
        <f t="shared" si="120"/>
        <v>-0.10937495956280396</v>
      </c>
      <c r="F1379" s="126"/>
      <c r="G1379" s="3"/>
    </row>
    <row r="1380" spans="2:7" x14ac:dyDescent="0.25">
      <c r="B1380" s="12">
        <v>35744</v>
      </c>
      <c r="C1380" s="18">
        <v>2.3184100000000001</v>
      </c>
      <c r="D1380" s="18"/>
      <c r="E1380" s="126">
        <f t="shared" si="120"/>
        <v>-7.6923138177050432E-2</v>
      </c>
      <c r="F1380" s="126"/>
      <c r="G1380" s="3"/>
    </row>
    <row r="1381" spans="2:7" x14ac:dyDescent="0.25">
      <c r="B1381" s="12">
        <v>35737</v>
      </c>
      <c r="C1381" s="18">
        <v>2.5116109999999998</v>
      </c>
      <c r="D1381" s="18"/>
      <c r="E1381" s="126">
        <f t="shared" si="120"/>
        <v>-8.3700438921473941E-2</v>
      </c>
      <c r="F1381" s="126"/>
      <c r="G1381" s="3"/>
    </row>
    <row r="1382" spans="2:7" x14ac:dyDescent="0.25">
      <c r="B1382" s="12">
        <v>35730</v>
      </c>
      <c r="C1382" s="18">
        <v>2.7410369999999999</v>
      </c>
      <c r="D1382" s="18"/>
      <c r="E1382" s="126">
        <f t="shared" si="120"/>
        <v>-2.1551981089543149E-2</v>
      </c>
      <c r="F1382" s="126"/>
      <c r="G1382" s="3"/>
    </row>
    <row r="1383" spans="2:7" x14ac:dyDescent="0.25">
      <c r="B1383" s="12">
        <v>35723</v>
      </c>
      <c r="C1383" s="18">
        <v>2.8014130000000002</v>
      </c>
      <c r="D1383" s="18"/>
      <c r="E1383" s="126">
        <f t="shared" si="120"/>
        <v>-0.13108588326630033</v>
      </c>
      <c r="F1383" s="126"/>
      <c r="G1383" s="3"/>
    </row>
    <row r="1384" spans="2:7" x14ac:dyDescent="0.25">
      <c r="B1384" s="12">
        <v>35716</v>
      </c>
      <c r="C1384" s="18">
        <v>3.2240389999999999</v>
      </c>
      <c r="D1384" s="18"/>
      <c r="E1384" s="126">
        <f t="shared" si="120"/>
        <v>0</v>
      </c>
      <c r="F1384" s="126"/>
      <c r="G1384" s="3"/>
    </row>
    <row r="1385" spans="2:7" x14ac:dyDescent="0.25">
      <c r="B1385" s="12">
        <v>35709</v>
      </c>
      <c r="C1385" s="18">
        <v>3.2240389999999999</v>
      </c>
      <c r="D1385" s="18"/>
      <c r="E1385" s="126">
        <f t="shared" si="120"/>
        <v>-4.6428661215640932E-2</v>
      </c>
      <c r="F1385" s="126"/>
      <c r="G1385" s="3"/>
    </row>
    <row r="1386" spans="2:7" x14ac:dyDescent="0.25">
      <c r="B1386" s="12">
        <v>35702</v>
      </c>
      <c r="C1386" s="18">
        <v>3.3810150000000001</v>
      </c>
      <c r="D1386" s="18"/>
      <c r="E1386" s="126">
        <f t="shared" si="120"/>
        <v>0.12903198876382738</v>
      </c>
      <c r="F1386" s="126"/>
      <c r="G1386" s="3"/>
    </row>
    <row r="1387" spans="2:7" x14ac:dyDescent="0.25">
      <c r="B1387" s="12">
        <v>35695</v>
      </c>
      <c r="C1387" s="18">
        <v>2.9946139999999999</v>
      </c>
      <c r="D1387" s="18"/>
      <c r="E1387" s="126">
        <f t="shared" si="120"/>
        <v>9.2511337862276166E-2</v>
      </c>
      <c r="F1387" s="126"/>
      <c r="G1387" s="3"/>
    </row>
    <row r="1388" spans="2:7" x14ac:dyDescent="0.25">
      <c r="B1388" s="12">
        <v>35688</v>
      </c>
      <c r="C1388" s="18">
        <v>2.7410369999999999</v>
      </c>
      <c r="D1388" s="18"/>
      <c r="E1388" s="126">
        <f t="shared" si="120"/>
        <v>-0.14015152703388589</v>
      </c>
      <c r="F1388" s="126"/>
      <c r="G1388" s="3"/>
    </row>
    <row r="1389" spans="2:7" x14ac:dyDescent="0.25">
      <c r="B1389" s="12">
        <v>35681</v>
      </c>
      <c r="C1389" s="18">
        <v>3.1878139999999999</v>
      </c>
      <c r="D1389" s="18"/>
      <c r="E1389" s="126">
        <f t="shared" si="120"/>
        <v>-8.3333261444984652E-2</v>
      </c>
      <c r="F1389" s="126"/>
      <c r="G1389" s="3"/>
    </row>
    <row r="1390" spans="2:7" x14ac:dyDescent="0.25">
      <c r="B1390" s="12">
        <v>35674</v>
      </c>
      <c r="C1390" s="18">
        <v>3.4776150000000001</v>
      </c>
      <c r="D1390" s="18"/>
      <c r="E1390" s="126">
        <f t="shared" si="120"/>
        <v>-7.9872374382588873E-2</v>
      </c>
      <c r="F1390" s="126"/>
      <c r="G1390" s="3"/>
    </row>
    <row r="1391" spans="2:7" x14ac:dyDescent="0.25">
      <c r="B1391" s="12">
        <v>35667</v>
      </c>
      <c r="C1391" s="18">
        <v>3.7794919999999999</v>
      </c>
      <c r="D1391" s="18"/>
      <c r="E1391" s="126">
        <f t="shared" si="120"/>
        <v>-4.5731751963961287E-2</v>
      </c>
      <c r="F1391" s="126"/>
      <c r="G1391" s="3"/>
    </row>
    <row r="1392" spans="2:7" x14ac:dyDescent="0.25">
      <c r="B1392" s="12">
        <v>35660</v>
      </c>
      <c r="C1392" s="18">
        <v>3.9606180000000002</v>
      </c>
      <c r="D1392" s="18"/>
      <c r="E1392" s="126">
        <f t="shared" si="120"/>
        <v>0.1081081837247666</v>
      </c>
      <c r="F1392" s="126"/>
      <c r="G1392" s="3"/>
    </row>
    <row r="1393" spans="2:7" x14ac:dyDescent="0.25">
      <c r="B1393" s="12">
        <v>35653</v>
      </c>
      <c r="C1393" s="18">
        <v>3.5742159999999998</v>
      </c>
      <c r="D1393" s="18"/>
      <c r="E1393" s="126">
        <f t="shared" si="120"/>
        <v>1.0239147086339884E-2</v>
      </c>
      <c r="F1393" s="126"/>
      <c r="G1393" s="3"/>
    </row>
    <row r="1394" spans="2:7" x14ac:dyDescent="0.25">
      <c r="B1394" s="12">
        <v>35646</v>
      </c>
      <c r="C1394" s="18">
        <v>3.5379900000000002</v>
      </c>
      <c r="D1394" s="18"/>
      <c r="E1394" s="126">
        <f t="shared" si="120"/>
        <v>1.7361036227414584E-2</v>
      </c>
      <c r="F1394" s="126"/>
      <c r="G1394" s="3"/>
    </row>
    <row r="1395" spans="2:7" x14ac:dyDescent="0.25">
      <c r="B1395" s="12">
        <v>35639</v>
      </c>
      <c r="C1395" s="18">
        <v>3.4776150000000001</v>
      </c>
      <c r="D1395" s="18"/>
      <c r="E1395" s="126">
        <f t="shared" si="120"/>
        <v>-7.6923260684973238E-2</v>
      </c>
      <c r="F1395" s="126"/>
      <c r="G1395" s="3"/>
    </row>
    <row r="1396" spans="2:7" x14ac:dyDescent="0.25">
      <c r="B1396" s="12">
        <v>35632</v>
      </c>
      <c r="C1396" s="18">
        <v>3.767417</v>
      </c>
      <c r="D1396" s="18"/>
      <c r="E1396" s="126">
        <f t="shared" si="120"/>
        <v>-3.4055579115347179E-2</v>
      </c>
      <c r="F1396" s="126"/>
      <c r="G1396" s="3"/>
    </row>
    <row r="1397" spans="2:7" x14ac:dyDescent="0.25">
      <c r="B1397" s="12">
        <v>35625</v>
      </c>
      <c r="C1397" s="18">
        <v>3.900242</v>
      </c>
      <c r="D1397" s="18"/>
      <c r="E1397" s="126">
        <f t="shared" si="120"/>
        <v>6.25E-2</v>
      </c>
      <c r="F1397" s="126"/>
      <c r="G1397" s="3"/>
    </row>
    <row r="1398" spans="2:7" x14ac:dyDescent="0.25">
      <c r="B1398" s="12">
        <v>35618</v>
      </c>
      <c r="C1398" s="18">
        <v>3.6708159999999999</v>
      </c>
      <c r="D1398" s="18"/>
      <c r="E1398" s="126">
        <f t="shared" si="120"/>
        <v>7.4204599558532536E-2</v>
      </c>
      <c r="F1398" s="126"/>
      <c r="G1398" s="3"/>
    </row>
    <row r="1399" spans="2:7" x14ac:dyDescent="0.25">
      <c r="B1399" s="12">
        <v>35611</v>
      </c>
      <c r="C1399" s="18">
        <v>3.4172410000000002</v>
      </c>
      <c r="D1399" s="18"/>
      <c r="E1399" s="126">
        <f t="shared" si="120"/>
        <v>-6.9078646273743938E-2</v>
      </c>
      <c r="F1399" s="126"/>
      <c r="G1399" s="3"/>
    </row>
    <row r="1400" spans="2:7" x14ac:dyDescent="0.25">
      <c r="B1400" s="12">
        <v>35604</v>
      </c>
      <c r="C1400" s="18">
        <v>3.6708159999999999</v>
      </c>
      <c r="D1400" s="18"/>
      <c r="E1400" s="126">
        <f t="shared" si="120"/>
        <v>-0.13636393579928574</v>
      </c>
      <c r="F1400" s="126"/>
      <c r="G1400" s="3"/>
    </row>
    <row r="1401" spans="2:7" x14ac:dyDescent="0.25">
      <c r="B1401" s="12">
        <v>35597</v>
      </c>
      <c r="C1401" s="18">
        <v>4.2504200000000001</v>
      </c>
      <c r="D1401" s="18"/>
      <c r="E1401" s="126">
        <f t="shared" si="120"/>
        <v>-0.13725469500197096</v>
      </c>
      <c r="F1401" s="126"/>
      <c r="G1401" s="3"/>
    </row>
    <row r="1402" spans="2:7" x14ac:dyDescent="0.25">
      <c r="B1402" s="12">
        <v>35590</v>
      </c>
      <c r="C1402" s="18">
        <v>4.9266220000000001</v>
      </c>
      <c r="D1402" s="18"/>
      <c r="E1402" s="126">
        <f t="shared" si="120"/>
        <v>-1.9230880253574223E-2</v>
      </c>
      <c r="F1402" s="126"/>
      <c r="G1402" s="3"/>
    </row>
    <row r="1403" spans="2:7" x14ac:dyDescent="0.25">
      <c r="B1403" s="12">
        <v>35583</v>
      </c>
      <c r="C1403" s="18">
        <v>5.0232229999999998</v>
      </c>
      <c r="D1403" s="18"/>
      <c r="E1403" s="126">
        <f t="shared" si="120"/>
        <v>-6.0948170304248261E-2</v>
      </c>
      <c r="F1403" s="126"/>
      <c r="G1403" s="3"/>
    </row>
    <row r="1404" spans="2:7" x14ac:dyDescent="0.25">
      <c r="B1404" s="12">
        <v>35576</v>
      </c>
      <c r="C1404" s="18">
        <v>5.3492499999999996</v>
      </c>
      <c r="D1404" s="18"/>
      <c r="E1404" s="126">
        <f t="shared" si="120"/>
        <v>0</v>
      </c>
      <c r="F1404" s="126"/>
      <c r="G1404" s="3"/>
    </row>
    <row r="1405" spans="2:7" x14ac:dyDescent="0.25">
      <c r="B1405" s="12">
        <v>35569</v>
      </c>
      <c r="C1405" s="18">
        <v>5.3492499999999996</v>
      </c>
      <c r="D1405" s="18"/>
      <c r="E1405" s="126">
        <f t="shared" si="120"/>
        <v>-2.8508642490998826E-2</v>
      </c>
      <c r="F1405" s="126"/>
      <c r="G1405" s="3"/>
    </row>
    <row r="1406" spans="2:7" x14ac:dyDescent="0.25">
      <c r="B1406" s="12">
        <v>35562</v>
      </c>
      <c r="C1406" s="18">
        <v>5.5062249999999997</v>
      </c>
      <c r="D1406" s="18"/>
      <c r="E1406" s="126">
        <f t="shared" si="120"/>
        <v>1.7856872175636473E-2</v>
      </c>
      <c r="F1406" s="126"/>
      <c r="G1406" s="3"/>
    </row>
    <row r="1407" spans="2:7" x14ac:dyDescent="0.25">
      <c r="B1407" s="12">
        <v>35555</v>
      </c>
      <c r="C1407" s="18">
        <v>5.4096260000000003</v>
      </c>
      <c r="D1407" s="18"/>
      <c r="E1407" s="126">
        <f t="shared" si="120"/>
        <v>3.7037448841859666E-2</v>
      </c>
      <c r="F1407" s="126"/>
      <c r="G1407" s="3"/>
    </row>
    <row r="1408" spans="2:7" x14ac:dyDescent="0.25">
      <c r="B1408" s="12">
        <v>35548</v>
      </c>
      <c r="C1408" s="18">
        <v>5.2164229999999998</v>
      </c>
      <c r="D1408" s="18"/>
      <c r="E1408" s="126">
        <f t="shared" si="120"/>
        <v>-8.474590248210967E-2</v>
      </c>
      <c r="F1408" s="126"/>
      <c r="G1408" s="3"/>
    </row>
    <row r="1409" spans="2:7" x14ac:dyDescent="0.25">
      <c r="B1409" s="12">
        <v>35541</v>
      </c>
      <c r="C1409" s="18">
        <v>5.6994259999999999</v>
      </c>
      <c r="D1409" s="18"/>
      <c r="E1409" s="126">
        <f t="shared" si="120"/>
        <v>2.8322678296182735E-2</v>
      </c>
      <c r="F1409" s="126"/>
      <c r="G1409" s="3"/>
    </row>
    <row r="1410" spans="2:7" x14ac:dyDescent="0.25">
      <c r="B1410" s="12">
        <v>35534</v>
      </c>
      <c r="C1410" s="18">
        <v>5.5424490000000004</v>
      </c>
      <c r="D1410" s="18"/>
      <c r="E1410" s="126">
        <f t="shared" si="120"/>
        <v>-5.9426466328175831E-2</v>
      </c>
      <c r="F1410" s="126"/>
      <c r="G1410" s="3"/>
    </row>
    <row r="1411" spans="2:7" x14ac:dyDescent="0.25">
      <c r="B1411" s="12">
        <v>35527</v>
      </c>
      <c r="C1411" s="18">
        <v>5.8926270000000001</v>
      </c>
      <c r="D1411" s="18"/>
      <c r="E1411" s="126">
        <f t="shared" ref="E1411:E1474" si="121">C1411/C1412-1</f>
        <v>1.6666764434803971E-2</v>
      </c>
      <c r="F1411" s="126"/>
      <c r="G1411" s="3"/>
    </row>
    <row r="1412" spans="2:7" x14ac:dyDescent="0.25">
      <c r="B1412" s="12">
        <v>35520</v>
      </c>
      <c r="C1412" s="18">
        <v>5.7960260000000003</v>
      </c>
      <c r="D1412" s="18"/>
      <c r="E1412" s="126">
        <f t="shared" si="121"/>
        <v>-7.6922905411937248E-2</v>
      </c>
      <c r="F1412" s="126"/>
      <c r="G1412" s="3"/>
    </row>
    <row r="1413" spans="2:7" x14ac:dyDescent="0.25">
      <c r="B1413" s="12">
        <v>35513</v>
      </c>
      <c r="C1413" s="18">
        <v>6.2790270000000001</v>
      </c>
      <c r="D1413" s="18"/>
      <c r="E1413" s="126">
        <f t="shared" si="121"/>
        <v>-6.3063228411489369E-2</v>
      </c>
      <c r="F1413" s="126"/>
      <c r="G1413" s="3"/>
    </row>
    <row r="1414" spans="2:7" x14ac:dyDescent="0.25">
      <c r="B1414" s="12">
        <v>35506</v>
      </c>
      <c r="C1414" s="18">
        <v>6.7016549999999997</v>
      </c>
      <c r="D1414" s="18"/>
      <c r="E1414" s="126">
        <f t="shared" si="121"/>
        <v>-8.928531816629115E-3</v>
      </c>
      <c r="F1414" s="126"/>
      <c r="G1414" s="3"/>
    </row>
    <row r="1415" spans="2:7" x14ac:dyDescent="0.25">
      <c r="B1415" s="12">
        <v>35499</v>
      </c>
      <c r="C1415" s="18">
        <v>6.7620300000000002</v>
      </c>
      <c r="D1415" s="18"/>
      <c r="E1415" s="126">
        <f t="shared" si="121"/>
        <v>1.4492536191583083E-2</v>
      </c>
      <c r="F1415" s="126"/>
      <c r="G1415" s="3"/>
    </row>
    <row r="1416" spans="2:7" x14ac:dyDescent="0.25">
      <c r="B1416" s="12">
        <v>35492</v>
      </c>
      <c r="C1416" s="18">
        <v>6.6654309999999999</v>
      </c>
      <c r="D1416" s="18"/>
      <c r="E1416" s="126">
        <f t="shared" si="121"/>
        <v>2.411878087810404E-2</v>
      </c>
      <c r="F1416" s="126"/>
      <c r="G1416" s="3"/>
    </row>
    <row r="1417" spans="2:7" x14ac:dyDescent="0.25">
      <c r="B1417" s="12">
        <v>35485</v>
      </c>
      <c r="C1417" s="18">
        <v>6.5084549999999997</v>
      </c>
      <c r="D1417" s="18"/>
      <c r="E1417" s="126">
        <f t="shared" si="121"/>
        <v>-9.1911344942707807E-3</v>
      </c>
      <c r="F1417" s="126"/>
      <c r="G1417" s="3"/>
    </row>
    <row r="1418" spans="2:7" x14ac:dyDescent="0.25">
      <c r="B1418" s="12">
        <v>35478</v>
      </c>
      <c r="C1418" s="18">
        <v>6.5688300000000002</v>
      </c>
      <c r="D1418" s="18"/>
      <c r="E1418" s="126">
        <f t="shared" si="121"/>
        <v>-5.5555315927726334E-2</v>
      </c>
      <c r="F1418" s="126"/>
      <c r="G1418" s="3"/>
    </row>
    <row r="1419" spans="2:7" x14ac:dyDescent="0.25">
      <c r="B1419" s="12">
        <v>35471</v>
      </c>
      <c r="C1419" s="18">
        <v>6.9552300000000002</v>
      </c>
      <c r="D1419" s="18"/>
      <c r="E1419" s="126">
        <f t="shared" si="121"/>
        <v>7.4626519762122312E-2</v>
      </c>
      <c r="F1419" s="126"/>
      <c r="G1419" s="3"/>
    </row>
    <row r="1420" spans="2:7" x14ac:dyDescent="0.25">
      <c r="B1420" s="12">
        <v>35464</v>
      </c>
      <c r="C1420" s="18">
        <v>6.4722299999999997</v>
      </c>
      <c r="D1420" s="18"/>
      <c r="E1420" s="126">
        <f t="shared" si="121"/>
        <v>1.5151762304826955E-2</v>
      </c>
      <c r="F1420" s="126"/>
      <c r="G1420" s="3"/>
    </row>
    <row r="1421" spans="2:7" x14ac:dyDescent="0.25">
      <c r="B1421" s="12">
        <v>35457</v>
      </c>
      <c r="C1421" s="18">
        <v>6.3756279999999999</v>
      </c>
      <c r="D1421" s="18"/>
      <c r="E1421" s="126">
        <f t="shared" si="121"/>
        <v>1.5384708490662646E-2</v>
      </c>
      <c r="F1421" s="126"/>
      <c r="G1421" s="3"/>
    </row>
    <row r="1422" spans="2:7" x14ac:dyDescent="0.25">
      <c r="B1422" s="12">
        <v>35450</v>
      </c>
      <c r="C1422" s="18">
        <v>6.2790270000000001</v>
      </c>
      <c r="D1422" s="18"/>
      <c r="E1422" s="126">
        <f t="shared" si="121"/>
        <v>-2.9851071423605102E-2</v>
      </c>
      <c r="F1422" s="126"/>
      <c r="G1422" s="3"/>
    </row>
    <row r="1423" spans="2:7" x14ac:dyDescent="0.25">
      <c r="B1423" s="12">
        <v>35443</v>
      </c>
      <c r="C1423" s="18">
        <v>6.4722299999999997</v>
      </c>
      <c r="D1423" s="18"/>
      <c r="E1423" s="126">
        <f t="shared" si="121"/>
        <v>0</v>
      </c>
      <c r="F1423" s="126"/>
      <c r="G1423" s="3"/>
    </row>
    <row r="1424" spans="2:7" x14ac:dyDescent="0.25">
      <c r="B1424" s="12">
        <v>35436</v>
      </c>
      <c r="C1424" s="18">
        <v>6.4722299999999997</v>
      </c>
      <c r="D1424" s="18"/>
      <c r="E1424" s="126">
        <f t="shared" si="121"/>
        <v>6.3492274755756251E-2</v>
      </c>
      <c r="F1424" s="126"/>
      <c r="G1424" s="3"/>
    </row>
    <row r="1425" spans="2:7" x14ac:dyDescent="0.25">
      <c r="B1425" s="12">
        <v>35429</v>
      </c>
      <c r="C1425" s="18">
        <v>6.0858270000000001</v>
      </c>
      <c r="D1425" s="18"/>
      <c r="E1425" s="126">
        <f t="shared" si="121"/>
        <v>4.9999948240397663E-2</v>
      </c>
      <c r="F1425" s="126"/>
      <c r="G1425" s="3"/>
    </row>
    <row r="1426" spans="2:7" x14ac:dyDescent="0.25">
      <c r="B1426" s="12">
        <v>35422</v>
      </c>
      <c r="C1426" s="18">
        <v>5.7960260000000003</v>
      </c>
      <c r="D1426" s="18"/>
      <c r="E1426" s="126">
        <f t="shared" si="121"/>
        <v>-1.6393537211841114E-2</v>
      </c>
      <c r="F1426" s="126"/>
      <c r="G1426" s="3"/>
    </row>
    <row r="1427" spans="2:7" x14ac:dyDescent="0.25">
      <c r="B1427" s="12">
        <v>35415</v>
      </c>
      <c r="C1427" s="18">
        <v>5.8926270000000001</v>
      </c>
      <c r="D1427" s="18"/>
      <c r="E1427" s="126">
        <f t="shared" si="121"/>
        <v>0</v>
      </c>
      <c r="F1427" s="126"/>
      <c r="G1427" s="3"/>
    </row>
    <row r="1428" spans="2:7" x14ac:dyDescent="0.25">
      <c r="B1428" s="12">
        <v>35408</v>
      </c>
      <c r="C1428" s="18">
        <v>5.8926270000000001</v>
      </c>
      <c r="D1428" s="18"/>
      <c r="E1428" s="126">
        <f t="shared" si="121"/>
        <v>1.6666764434803971E-2</v>
      </c>
      <c r="F1428" s="126"/>
      <c r="G1428" s="3"/>
    </row>
    <row r="1429" spans="2:7" x14ac:dyDescent="0.25">
      <c r="B1429" s="12">
        <v>35401</v>
      </c>
      <c r="C1429" s="18">
        <v>5.7960260000000003</v>
      </c>
      <c r="D1429" s="18"/>
      <c r="E1429" s="126">
        <f t="shared" si="121"/>
        <v>-4.761900067156033E-2</v>
      </c>
      <c r="F1429" s="126"/>
      <c r="G1429" s="3"/>
    </row>
    <row r="1430" spans="2:7" x14ac:dyDescent="0.25">
      <c r="B1430" s="12">
        <v>35394</v>
      </c>
      <c r="C1430" s="18">
        <v>6.0858270000000001</v>
      </c>
      <c r="D1430" s="18"/>
      <c r="E1430" s="126">
        <f t="shared" si="121"/>
        <v>-4.5454502678010655E-2</v>
      </c>
      <c r="F1430" s="126"/>
      <c r="G1430" s="3"/>
    </row>
    <row r="1431" spans="2:7" x14ac:dyDescent="0.25">
      <c r="B1431" s="12">
        <v>35387</v>
      </c>
      <c r="C1431" s="18">
        <v>6.3756279999999999</v>
      </c>
      <c r="D1431" s="18"/>
      <c r="E1431" s="126">
        <f t="shared" si="121"/>
        <v>1.5384708490662646E-2</v>
      </c>
      <c r="F1431" s="126"/>
      <c r="G1431" s="3"/>
    </row>
    <row r="1432" spans="2:7" x14ac:dyDescent="0.25">
      <c r="B1432" s="12">
        <v>35380</v>
      </c>
      <c r="C1432" s="18">
        <v>6.2790270000000001</v>
      </c>
      <c r="D1432" s="18"/>
      <c r="E1432" s="126">
        <f t="shared" si="121"/>
        <v>3.174589090356994E-2</v>
      </c>
      <c r="F1432" s="126"/>
      <c r="G1432" s="3"/>
    </row>
    <row r="1433" spans="2:7" x14ac:dyDescent="0.25">
      <c r="B1433" s="12">
        <v>35373</v>
      </c>
      <c r="C1433" s="18">
        <v>6.0858270000000001</v>
      </c>
      <c r="D1433" s="18"/>
      <c r="E1433" s="126">
        <f t="shared" si="121"/>
        <v>4.9999948240397663E-2</v>
      </c>
      <c r="F1433" s="126"/>
      <c r="G1433" s="3"/>
    </row>
    <row r="1434" spans="2:7" x14ac:dyDescent="0.25">
      <c r="B1434" s="12">
        <v>35366</v>
      </c>
      <c r="C1434" s="18">
        <v>5.7960260000000003</v>
      </c>
      <c r="D1434" s="18"/>
      <c r="E1434" s="126">
        <f t="shared" si="121"/>
        <v>-4.761900067156033E-2</v>
      </c>
      <c r="F1434" s="126"/>
      <c r="G1434" s="3"/>
    </row>
    <row r="1435" spans="2:7" x14ac:dyDescent="0.25">
      <c r="B1435" s="12">
        <v>35359</v>
      </c>
      <c r="C1435" s="18">
        <v>6.0858270000000001</v>
      </c>
      <c r="D1435" s="18"/>
      <c r="E1435" s="126">
        <f t="shared" si="121"/>
        <v>-1.5625090983671708E-2</v>
      </c>
      <c r="F1435" s="126"/>
      <c r="G1435" s="3"/>
    </row>
    <row r="1436" spans="2:7" x14ac:dyDescent="0.25">
      <c r="B1436" s="12">
        <v>35352</v>
      </c>
      <c r="C1436" s="18">
        <v>6.1824279999999998</v>
      </c>
      <c r="D1436" s="18"/>
      <c r="E1436" s="126">
        <f t="shared" si="121"/>
        <v>-1.538438996997471E-2</v>
      </c>
      <c r="F1436" s="126"/>
      <c r="G1436" s="3"/>
    </row>
    <row r="1437" spans="2:7" x14ac:dyDescent="0.25">
      <c r="B1437" s="12">
        <v>35345</v>
      </c>
      <c r="C1437" s="18">
        <v>6.2790270000000001</v>
      </c>
      <c r="D1437" s="18"/>
      <c r="E1437" s="126">
        <f t="shared" si="121"/>
        <v>-1.5151605457532913E-2</v>
      </c>
      <c r="F1437" s="126"/>
      <c r="G1437" s="3"/>
    </row>
    <row r="1438" spans="2:7" x14ac:dyDescent="0.25">
      <c r="B1438" s="12">
        <v>35338</v>
      </c>
      <c r="C1438" s="18">
        <v>6.3756279999999999</v>
      </c>
      <c r="D1438" s="18"/>
      <c r="E1438" s="126">
        <f t="shared" si="121"/>
        <v>-1.4925612964928558E-2</v>
      </c>
      <c r="F1438" s="126"/>
      <c r="G1438" s="3"/>
    </row>
    <row r="1439" spans="2:7" x14ac:dyDescent="0.25">
      <c r="B1439" s="12">
        <v>35331</v>
      </c>
      <c r="C1439" s="18">
        <v>6.4722299999999997</v>
      </c>
      <c r="D1439" s="18"/>
      <c r="E1439" s="126">
        <f t="shared" si="121"/>
        <v>-0.118420808888269</v>
      </c>
      <c r="F1439" s="126"/>
      <c r="G1439" s="3"/>
    </row>
    <row r="1440" spans="2:7" x14ac:dyDescent="0.25">
      <c r="B1440" s="12">
        <v>35324</v>
      </c>
      <c r="C1440" s="18">
        <v>7.3416319999999997</v>
      </c>
      <c r="D1440" s="18"/>
      <c r="E1440" s="126">
        <f t="shared" si="121"/>
        <v>1.3333274442403953E-2</v>
      </c>
      <c r="F1440" s="126"/>
      <c r="G1440" s="3"/>
    </row>
    <row r="1441" spans="2:7" x14ac:dyDescent="0.25">
      <c r="B1441" s="12">
        <v>35317</v>
      </c>
      <c r="C1441" s="18">
        <v>7.2450320000000001</v>
      </c>
      <c r="D1441" s="18"/>
      <c r="E1441" s="126">
        <f t="shared" si="121"/>
        <v>-2.5974307076880421E-2</v>
      </c>
      <c r="F1441" s="126"/>
      <c r="G1441" s="3"/>
    </row>
    <row r="1442" spans="2:7" x14ac:dyDescent="0.25">
      <c r="B1442" s="12">
        <v>35310</v>
      </c>
      <c r="C1442" s="18">
        <v>7.4382349999999997</v>
      </c>
      <c r="D1442" s="18"/>
      <c r="E1442" s="126">
        <f t="shared" si="121"/>
        <v>-1.2820322252620309E-2</v>
      </c>
      <c r="F1442" s="126"/>
      <c r="G1442" s="3"/>
    </row>
    <row r="1443" spans="2:7" x14ac:dyDescent="0.25">
      <c r="B1443" s="12">
        <v>35303</v>
      </c>
      <c r="C1443" s="18">
        <v>7.534834</v>
      </c>
      <c r="D1443" s="18"/>
      <c r="E1443" s="126">
        <f t="shared" si="121"/>
        <v>5.4053944409914845E-2</v>
      </c>
      <c r="F1443" s="126"/>
      <c r="G1443" s="3"/>
    </row>
    <row r="1444" spans="2:7" x14ac:dyDescent="0.25">
      <c r="B1444" s="12">
        <v>35296</v>
      </c>
      <c r="C1444" s="18">
        <v>7.1484329999999998</v>
      </c>
      <c r="D1444" s="18"/>
      <c r="E1444" s="126">
        <f t="shared" si="121"/>
        <v>-3.5830459410826632E-2</v>
      </c>
      <c r="F1444" s="126"/>
      <c r="G1444" s="3"/>
    </row>
    <row r="1445" spans="2:7" x14ac:dyDescent="0.25">
      <c r="B1445" s="12">
        <v>35289</v>
      </c>
      <c r="C1445" s="18">
        <v>7.4140829999999998</v>
      </c>
      <c r="D1445" s="18"/>
      <c r="E1445" s="126">
        <f t="shared" si="121"/>
        <v>-5.2469156708268239E-2</v>
      </c>
      <c r="F1445" s="126"/>
      <c r="G1445" s="3"/>
    </row>
    <row r="1446" spans="2:7" x14ac:dyDescent="0.25">
      <c r="B1446" s="12">
        <v>35282</v>
      </c>
      <c r="C1446" s="18">
        <v>7.8246349999999998</v>
      </c>
      <c r="D1446" s="18"/>
      <c r="E1446" s="126">
        <f t="shared" si="121"/>
        <v>0</v>
      </c>
      <c r="F1446" s="126"/>
      <c r="G1446" s="3"/>
    </row>
    <row r="1447" spans="2:7" x14ac:dyDescent="0.25">
      <c r="B1447" s="12">
        <v>35275</v>
      </c>
      <c r="C1447" s="18">
        <v>7.8246349999999998</v>
      </c>
      <c r="D1447" s="18"/>
      <c r="E1447" s="126">
        <f t="shared" si="121"/>
        <v>0</v>
      </c>
      <c r="F1447" s="126"/>
      <c r="G1447" s="3"/>
    </row>
    <row r="1448" spans="2:7" x14ac:dyDescent="0.25">
      <c r="B1448" s="12">
        <v>35268</v>
      </c>
      <c r="C1448" s="18">
        <v>7.8246349999999998</v>
      </c>
      <c r="D1448" s="18"/>
      <c r="E1448" s="126">
        <f t="shared" si="121"/>
        <v>-1.519750144266141E-2</v>
      </c>
      <c r="F1448" s="126"/>
      <c r="G1448" s="3"/>
    </row>
    <row r="1449" spans="2:7" x14ac:dyDescent="0.25">
      <c r="B1449" s="12">
        <v>35261</v>
      </c>
      <c r="C1449" s="18">
        <v>7.9453849999999999</v>
      </c>
      <c r="D1449" s="18"/>
      <c r="E1449" s="126">
        <f t="shared" si="121"/>
        <v>-2.0833484812316727E-2</v>
      </c>
      <c r="F1449" s="126"/>
      <c r="G1449" s="3"/>
    </row>
    <row r="1450" spans="2:7" x14ac:dyDescent="0.25">
      <c r="B1450" s="12">
        <v>35254</v>
      </c>
      <c r="C1450" s="18">
        <v>8.1144370000000006</v>
      </c>
      <c r="D1450" s="18"/>
      <c r="E1450" s="126">
        <f t="shared" si="121"/>
        <v>0</v>
      </c>
      <c r="F1450" s="126"/>
      <c r="G1450" s="3"/>
    </row>
    <row r="1451" spans="2:7" x14ac:dyDescent="0.25">
      <c r="B1451" s="12">
        <v>35247</v>
      </c>
      <c r="C1451" s="18">
        <v>8.1144370000000006</v>
      </c>
      <c r="D1451" s="18"/>
      <c r="E1451" s="126">
        <f t="shared" si="121"/>
        <v>0.10526338013128433</v>
      </c>
      <c r="F1451" s="126"/>
      <c r="G1451" s="3"/>
    </row>
    <row r="1452" spans="2:7" x14ac:dyDescent="0.25">
      <c r="B1452" s="12">
        <v>35240</v>
      </c>
      <c r="C1452" s="18">
        <v>7.3416319999999997</v>
      </c>
      <c r="D1452" s="18"/>
      <c r="E1452" s="126">
        <f t="shared" si="121"/>
        <v>-1.2987355199183703E-2</v>
      </c>
      <c r="F1452" s="126"/>
      <c r="G1452" s="3"/>
    </row>
    <row r="1453" spans="2:7" x14ac:dyDescent="0.25">
      <c r="B1453" s="12">
        <v>35233</v>
      </c>
      <c r="C1453" s="18">
        <v>7.4382349999999997</v>
      </c>
      <c r="D1453" s="18"/>
      <c r="E1453" s="126">
        <f t="shared" si="121"/>
        <v>1.3158246013965202E-2</v>
      </c>
      <c r="F1453" s="126"/>
      <c r="G1453" s="3"/>
    </row>
    <row r="1454" spans="2:7" x14ac:dyDescent="0.25">
      <c r="B1454" s="12">
        <v>35226</v>
      </c>
      <c r="C1454" s="18">
        <v>7.3416319999999997</v>
      </c>
      <c r="D1454" s="18"/>
      <c r="E1454" s="126">
        <f t="shared" si="121"/>
        <v>-0.13636393579928574</v>
      </c>
      <c r="F1454" s="126"/>
      <c r="G1454" s="3"/>
    </row>
    <row r="1455" spans="2:7" x14ac:dyDescent="0.25">
      <c r="B1455" s="12">
        <v>35219</v>
      </c>
      <c r="C1455" s="18">
        <v>8.5008400000000002</v>
      </c>
      <c r="D1455" s="18"/>
      <c r="E1455" s="126">
        <f t="shared" si="121"/>
        <v>-3.2966772950180356E-2</v>
      </c>
      <c r="F1455" s="126"/>
      <c r="G1455" s="3"/>
    </row>
    <row r="1456" spans="2:7" x14ac:dyDescent="0.25">
      <c r="B1456" s="12">
        <v>35212</v>
      </c>
      <c r="C1456" s="18">
        <v>8.7906390000000005</v>
      </c>
      <c r="D1456" s="18"/>
      <c r="E1456" s="126">
        <f t="shared" si="121"/>
        <v>-2.7398270406895353E-3</v>
      </c>
      <c r="F1456" s="126"/>
      <c r="G1456" s="3"/>
    </row>
    <row r="1457" spans="2:7" x14ac:dyDescent="0.25">
      <c r="B1457" s="12">
        <v>35205</v>
      </c>
      <c r="C1457" s="18">
        <v>8.8147900000000003</v>
      </c>
      <c r="D1457" s="18"/>
      <c r="E1457" s="126">
        <f t="shared" si="121"/>
        <v>-8.1521372214545806E-3</v>
      </c>
      <c r="F1457" s="126"/>
      <c r="G1457" s="3"/>
    </row>
    <row r="1458" spans="2:7" x14ac:dyDescent="0.25">
      <c r="B1458" s="12">
        <v>35198</v>
      </c>
      <c r="C1458" s="18">
        <v>8.8872400000000003</v>
      </c>
      <c r="D1458" s="18"/>
      <c r="E1458" s="126">
        <f t="shared" si="121"/>
        <v>2.7933069449941783E-2</v>
      </c>
      <c r="F1458" s="126"/>
      <c r="G1458" s="3"/>
    </row>
    <row r="1459" spans="2:7" x14ac:dyDescent="0.25">
      <c r="B1459" s="12">
        <v>35191</v>
      </c>
      <c r="C1459" s="18">
        <v>8.6457379999999997</v>
      </c>
      <c r="D1459" s="18"/>
      <c r="E1459" s="126">
        <f t="shared" si="121"/>
        <v>-1.6483557111149794E-2</v>
      </c>
      <c r="F1459" s="126"/>
      <c r="G1459" s="3"/>
    </row>
    <row r="1460" spans="2:7" x14ac:dyDescent="0.25">
      <c r="B1460" s="12">
        <v>35184</v>
      </c>
      <c r="C1460" s="18">
        <v>8.7906390000000005</v>
      </c>
      <c r="D1460" s="18"/>
      <c r="E1460" s="126">
        <f t="shared" si="121"/>
        <v>-1.0869628816145394E-2</v>
      </c>
      <c r="F1460" s="126"/>
      <c r="G1460" s="3"/>
    </row>
    <row r="1461" spans="2:7" x14ac:dyDescent="0.25">
      <c r="B1461" s="12">
        <v>35177</v>
      </c>
      <c r="C1461" s="18">
        <v>8.8872400000000003</v>
      </c>
      <c r="D1461" s="18"/>
      <c r="E1461" s="126">
        <f t="shared" si="121"/>
        <v>-2.1276502019725863E-2</v>
      </c>
      <c r="F1461" s="126"/>
      <c r="G1461" s="3"/>
    </row>
    <row r="1462" spans="2:7" x14ac:dyDescent="0.25">
      <c r="B1462" s="12">
        <v>35170</v>
      </c>
      <c r="C1462" s="18">
        <v>9.0804399999999994</v>
      </c>
      <c r="D1462" s="18"/>
      <c r="E1462" s="126">
        <f t="shared" si="121"/>
        <v>-2.3376417769859104E-2</v>
      </c>
      <c r="F1462" s="126"/>
      <c r="G1462" s="3"/>
    </row>
    <row r="1463" spans="2:7" x14ac:dyDescent="0.25">
      <c r="B1463" s="12">
        <v>35163</v>
      </c>
      <c r="C1463" s="18">
        <v>9.2977889999999999</v>
      </c>
      <c r="D1463" s="18"/>
      <c r="E1463" s="126">
        <f t="shared" si="121"/>
        <v>2.6040476015889436E-3</v>
      </c>
      <c r="F1463" s="126"/>
      <c r="G1463" s="3"/>
    </row>
    <row r="1464" spans="2:7" x14ac:dyDescent="0.25">
      <c r="B1464" s="12">
        <v>35156</v>
      </c>
      <c r="C1464" s="18">
        <v>9.2736400000000003</v>
      </c>
      <c r="D1464" s="18"/>
      <c r="E1464" s="126">
        <f t="shared" si="121"/>
        <v>-6.7961360202093535E-2</v>
      </c>
      <c r="F1464" s="126"/>
      <c r="G1464" s="3"/>
    </row>
    <row r="1465" spans="2:7" x14ac:dyDescent="0.25">
      <c r="B1465" s="12">
        <v>35149</v>
      </c>
      <c r="C1465" s="18">
        <v>9.9498449999999998</v>
      </c>
      <c r="D1465" s="18"/>
      <c r="E1465" s="126">
        <f t="shared" si="121"/>
        <v>-2.8301667518909834E-2</v>
      </c>
      <c r="F1465" s="126"/>
      <c r="G1465" s="3"/>
    </row>
    <row r="1466" spans="2:7" x14ac:dyDescent="0.25">
      <c r="B1466" s="12">
        <v>35142</v>
      </c>
      <c r="C1466" s="18">
        <v>10.239644</v>
      </c>
      <c r="D1466" s="18"/>
      <c r="E1466" s="126">
        <f t="shared" si="121"/>
        <v>0</v>
      </c>
      <c r="F1466" s="126"/>
      <c r="G1466" s="3"/>
    </row>
    <row r="1467" spans="2:7" x14ac:dyDescent="0.25">
      <c r="B1467" s="12">
        <v>35135</v>
      </c>
      <c r="C1467" s="18">
        <v>10.239644</v>
      </c>
      <c r="D1467" s="18"/>
      <c r="E1467" s="126">
        <f t="shared" si="121"/>
        <v>9.2783069469695834E-2</v>
      </c>
      <c r="F1467" s="126"/>
      <c r="G1467" s="3"/>
    </row>
    <row r="1468" spans="2:7" x14ac:dyDescent="0.25">
      <c r="B1468" s="12">
        <v>35128</v>
      </c>
      <c r="C1468" s="18">
        <v>9.3702439999999996</v>
      </c>
      <c r="D1468" s="18"/>
      <c r="E1468" s="126">
        <f t="shared" si="121"/>
        <v>-7.6190145680133159E-2</v>
      </c>
      <c r="F1468" s="126"/>
      <c r="G1468" s="3"/>
    </row>
    <row r="1469" spans="2:7" x14ac:dyDescent="0.25">
      <c r="B1469" s="12">
        <v>35121</v>
      </c>
      <c r="C1469" s="18">
        <v>10.143044</v>
      </c>
      <c r="D1469" s="18"/>
      <c r="E1469" s="126">
        <f t="shared" si="121"/>
        <v>0.10526289407850586</v>
      </c>
      <c r="F1469" s="126"/>
      <c r="G1469" s="3"/>
    </row>
    <row r="1470" spans="2:7" x14ac:dyDescent="0.25">
      <c r="B1470" s="12">
        <v>35114</v>
      </c>
      <c r="C1470" s="18">
        <v>9.1770420000000001</v>
      </c>
      <c r="D1470" s="18"/>
      <c r="E1470" s="126">
        <f t="shared" si="121"/>
        <v>-2.0618673323768211E-2</v>
      </c>
      <c r="F1470" s="126"/>
      <c r="G1470" s="3"/>
    </row>
    <row r="1471" spans="2:7" x14ac:dyDescent="0.25">
      <c r="B1471" s="12">
        <v>35107</v>
      </c>
      <c r="C1471" s="18">
        <v>9.3702439999999996</v>
      </c>
      <c r="D1471" s="18"/>
      <c r="E1471" s="126">
        <f t="shared" si="121"/>
        <v>-2.0201824803054658E-2</v>
      </c>
      <c r="F1471" s="126"/>
      <c r="G1471" s="3"/>
    </row>
    <row r="1472" spans="2:7" x14ac:dyDescent="0.25">
      <c r="B1472" s="12">
        <v>35100</v>
      </c>
      <c r="C1472" s="18">
        <v>9.5634429999999995</v>
      </c>
      <c r="D1472" s="18"/>
      <c r="E1472" s="126">
        <f t="shared" si="121"/>
        <v>-9.9998530027096688E-3</v>
      </c>
      <c r="F1472" s="126"/>
      <c r="G1472" s="3"/>
    </row>
    <row r="1473" spans="2:7" x14ac:dyDescent="0.25">
      <c r="B1473" s="12">
        <v>35093</v>
      </c>
      <c r="C1473" s="18">
        <v>9.6600420000000007</v>
      </c>
      <c r="D1473" s="18"/>
      <c r="E1473" s="126">
        <f t="shared" si="121"/>
        <v>0.13636322998668371</v>
      </c>
      <c r="F1473" s="126"/>
      <c r="G1473" s="3"/>
    </row>
    <row r="1474" spans="2:7" x14ac:dyDescent="0.25">
      <c r="B1474" s="12">
        <v>35086</v>
      </c>
      <c r="C1474" s="18">
        <v>8.5008400000000002</v>
      </c>
      <c r="D1474" s="18"/>
      <c r="E1474" s="126">
        <f t="shared" si="121"/>
        <v>8.6420005533804467E-2</v>
      </c>
      <c r="F1474" s="126"/>
      <c r="G1474" s="3"/>
    </row>
    <row r="1475" spans="2:7" x14ac:dyDescent="0.25">
      <c r="B1475" s="12">
        <v>35079</v>
      </c>
      <c r="C1475" s="18">
        <v>7.8246349999999998</v>
      </c>
      <c r="D1475" s="18"/>
      <c r="E1475" s="126">
        <f t="shared" ref="E1475:E1538" si="122">C1475/C1476-1</f>
        <v>-1.519750144266141E-2</v>
      </c>
      <c r="F1475" s="126"/>
      <c r="G1475" s="3"/>
    </row>
    <row r="1476" spans="2:7" x14ac:dyDescent="0.25">
      <c r="B1476" s="12">
        <v>35072</v>
      </c>
      <c r="C1476" s="18">
        <v>7.9453849999999999</v>
      </c>
      <c r="D1476" s="18"/>
      <c r="E1476" s="126">
        <f t="shared" si="122"/>
        <v>4.1139324685154133E-2</v>
      </c>
      <c r="F1476" s="126"/>
      <c r="G1476" s="3"/>
    </row>
    <row r="1477" spans="2:7" x14ac:dyDescent="0.25">
      <c r="B1477" s="12">
        <v>35065</v>
      </c>
      <c r="C1477" s="18">
        <v>7.6314330000000004</v>
      </c>
      <c r="D1477" s="18"/>
      <c r="E1477" s="126">
        <f t="shared" si="122"/>
        <v>0.14492716224952296</v>
      </c>
      <c r="F1477" s="126"/>
      <c r="G1477" s="3"/>
    </row>
    <row r="1478" spans="2:7" x14ac:dyDescent="0.25">
      <c r="B1478" s="12">
        <v>35058</v>
      </c>
      <c r="C1478" s="18">
        <v>6.6654309999999999</v>
      </c>
      <c r="D1478" s="18"/>
      <c r="E1478" s="126">
        <f t="shared" si="122"/>
        <v>3.6366489045258632E-3</v>
      </c>
      <c r="F1478" s="126"/>
      <c r="G1478" s="3"/>
    </row>
    <row r="1479" spans="2:7" x14ac:dyDescent="0.25">
      <c r="B1479" s="12">
        <v>35051</v>
      </c>
      <c r="C1479" s="18">
        <v>6.6412789999999999</v>
      </c>
      <c r="D1479" s="18"/>
      <c r="E1479" s="126">
        <f t="shared" si="122"/>
        <v>-3.169028921369299E-2</v>
      </c>
      <c r="F1479" s="126"/>
      <c r="G1479" s="3"/>
    </row>
    <row r="1480" spans="2:7" x14ac:dyDescent="0.25">
      <c r="B1480" s="12">
        <v>35044</v>
      </c>
      <c r="C1480" s="18">
        <v>6.8586309999999999</v>
      </c>
      <c r="D1480" s="18"/>
      <c r="E1480" s="126">
        <f t="shared" si="122"/>
        <v>-4.3771121226481524E-2</v>
      </c>
      <c r="F1480" s="126"/>
      <c r="G1480" s="3"/>
    </row>
    <row r="1481" spans="2:7" x14ac:dyDescent="0.25">
      <c r="B1481" s="12">
        <v>35037</v>
      </c>
      <c r="C1481" s="18">
        <v>7.1725830000000004</v>
      </c>
      <c r="D1481" s="18"/>
      <c r="E1481" s="126">
        <f t="shared" si="122"/>
        <v>6.0714460006832338E-2</v>
      </c>
      <c r="F1481" s="126"/>
      <c r="G1481" s="3"/>
    </row>
    <row r="1482" spans="2:7" x14ac:dyDescent="0.25">
      <c r="B1482" s="12">
        <v>35030</v>
      </c>
      <c r="C1482" s="18">
        <v>6.7620300000000002</v>
      </c>
      <c r="D1482" s="18"/>
      <c r="E1482" s="126">
        <f t="shared" si="122"/>
        <v>-1.4084589184051421E-2</v>
      </c>
      <c r="F1482" s="126"/>
      <c r="G1482" s="3"/>
    </row>
    <row r="1483" spans="2:7" x14ac:dyDescent="0.25">
      <c r="B1483" s="12">
        <v>35023</v>
      </c>
      <c r="C1483" s="18">
        <v>6.8586309999999999</v>
      </c>
      <c r="D1483" s="18"/>
      <c r="E1483" s="126">
        <f t="shared" si="122"/>
        <v>-6.5789323136872024E-2</v>
      </c>
      <c r="F1483" s="126"/>
      <c r="G1483" s="3"/>
    </row>
    <row r="1484" spans="2:7" x14ac:dyDescent="0.25">
      <c r="B1484" s="12">
        <v>35016</v>
      </c>
      <c r="C1484" s="18">
        <v>7.3416319999999997</v>
      </c>
      <c r="D1484" s="18"/>
      <c r="E1484" s="126">
        <f t="shared" si="122"/>
        <v>-4.9999792961519796E-2</v>
      </c>
      <c r="F1484" s="126"/>
      <c r="G1484" s="3"/>
    </row>
    <row r="1485" spans="2:7" x14ac:dyDescent="0.25">
      <c r="B1485" s="12">
        <v>35009</v>
      </c>
      <c r="C1485" s="18">
        <v>7.7280319999999998</v>
      </c>
      <c r="D1485" s="18"/>
      <c r="E1485" s="126">
        <f t="shared" si="122"/>
        <v>0.15941969844110604</v>
      </c>
      <c r="F1485" s="126"/>
      <c r="G1485" s="3"/>
    </row>
    <row r="1486" spans="2:7" x14ac:dyDescent="0.25">
      <c r="B1486" s="12">
        <v>35002</v>
      </c>
      <c r="C1486" s="18">
        <v>6.6654309999999999</v>
      </c>
      <c r="D1486" s="18"/>
      <c r="E1486" s="126">
        <f t="shared" si="122"/>
        <v>1.4705967424944788E-2</v>
      </c>
      <c r="F1486" s="126"/>
      <c r="G1486" s="3"/>
    </row>
    <row r="1487" spans="2:7" x14ac:dyDescent="0.25">
      <c r="B1487" s="12">
        <v>34995</v>
      </c>
      <c r="C1487" s="18">
        <v>6.5688300000000002</v>
      </c>
      <c r="D1487" s="18"/>
      <c r="E1487" s="126">
        <f t="shared" si="122"/>
        <v>0</v>
      </c>
      <c r="F1487" s="126"/>
      <c r="G1487" s="3"/>
    </row>
    <row r="1488" spans="2:7" x14ac:dyDescent="0.25">
      <c r="B1488" s="12">
        <v>34988</v>
      </c>
      <c r="C1488" s="18">
        <v>6.5688300000000002</v>
      </c>
      <c r="D1488" s="18"/>
      <c r="E1488" s="126">
        <f t="shared" si="122"/>
        <v>-9.6345490270364653E-2</v>
      </c>
      <c r="F1488" s="126"/>
      <c r="G1488" s="3"/>
    </row>
    <row r="1489" spans="2:7" x14ac:dyDescent="0.25">
      <c r="B1489" s="12">
        <v>34981</v>
      </c>
      <c r="C1489" s="18">
        <v>7.269183</v>
      </c>
      <c r="D1489" s="18"/>
      <c r="E1489" s="126">
        <f t="shared" si="122"/>
        <v>1.689181391222383E-2</v>
      </c>
      <c r="F1489" s="126"/>
      <c r="G1489" s="3"/>
    </row>
    <row r="1490" spans="2:7" x14ac:dyDescent="0.25">
      <c r="B1490" s="12">
        <v>34974</v>
      </c>
      <c r="C1490" s="18">
        <v>7.1484329999999998</v>
      </c>
      <c r="D1490" s="18"/>
      <c r="E1490" s="126">
        <f t="shared" si="122"/>
        <v>-5.1281952595106928E-2</v>
      </c>
      <c r="F1490" s="126"/>
      <c r="G1490" s="3"/>
    </row>
    <row r="1491" spans="2:7" x14ac:dyDescent="0.25">
      <c r="B1491" s="12">
        <v>34967</v>
      </c>
      <c r="C1491" s="18">
        <v>7.534834</v>
      </c>
      <c r="D1491" s="18"/>
      <c r="E1491" s="126">
        <f t="shared" si="122"/>
        <v>1.6286707337913597E-2</v>
      </c>
      <c r="F1491" s="126"/>
      <c r="G1491" s="3"/>
    </row>
    <row r="1492" spans="2:7" x14ac:dyDescent="0.25">
      <c r="B1492" s="12">
        <v>34960</v>
      </c>
      <c r="C1492" s="18">
        <v>7.4140829999999998</v>
      </c>
      <c r="D1492" s="18"/>
      <c r="E1492" s="126">
        <f t="shared" si="122"/>
        <v>9.868514248603022E-3</v>
      </c>
      <c r="F1492" s="126"/>
      <c r="G1492" s="3"/>
    </row>
    <row r="1493" spans="2:7" x14ac:dyDescent="0.25">
      <c r="B1493" s="12">
        <v>34953</v>
      </c>
      <c r="C1493" s="18">
        <v>7.3416319999999997</v>
      </c>
      <c r="D1493" s="18"/>
      <c r="E1493" s="126">
        <f t="shared" si="122"/>
        <v>2.7026762368759671E-2</v>
      </c>
      <c r="F1493" s="126"/>
      <c r="G1493" s="3"/>
    </row>
    <row r="1494" spans="2:7" x14ac:dyDescent="0.25">
      <c r="B1494" s="12">
        <v>34946</v>
      </c>
      <c r="C1494" s="18">
        <v>7.1484329999999998</v>
      </c>
      <c r="D1494" s="18"/>
      <c r="E1494" s="126">
        <f t="shared" si="122"/>
        <v>2.7778089293955643E-2</v>
      </c>
      <c r="F1494" s="126"/>
      <c r="G1494" s="3"/>
    </row>
    <row r="1495" spans="2:7" x14ac:dyDescent="0.25">
      <c r="B1495" s="12">
        <v>34939</v>
      </c>
      <c r="C1495" s="18">
        <v>6.9552300000000002</v>
      </c>
      <c r="D1495" s="18"/>
      <c r="E1495" s="126">
        <f t="shared" si="122"/>
        <v>4.3477908630364714E-2</v>
      </c>
      <c r="F1495" s="126"/>
      <c r="G1495" s="3"/>
    </row>
    <row r="1496" spans="2:7" x14ac:dyDescent="0.25">
      <c r="B1496" s="12">
        <v>34932</v>
      </c>
      <c r="C1496" s="18">
        <v>6.6654309999999999</v>
      </c>
      <c r="D1496" s="18"/>
      <c r="E1496" s="126">
        <f t="shared" si="122"/>
        <v>-5.4794547743827748E-2</v>
      </c>
      <c r="F1496" s="126"/>
      <c r="G1496" s="3"/>
    </row>
    <row r="1497" spans="2:7" x14ac:dyDescent="0.25">
      <c r="B1497" s="12">
        <v>34925</v>
      </c>
      <c r="C1497" s="18">
        <v>7.0518330000000002</v>
      </c>
      <c r="D1497" s="18"/>
      <c r="E1497" s="126">
        <f t="shared" si="122"/>
        <v>-2.3963143810551424E-3</v>
      </c>
      <c r="F1497" s="126"/>
      <c r="G1497" s="3"/>
    </row>
    <row r="1498" spans="2:7" x14ac:dyDescent="0.25">
      <c r="B1498" s="12">
        <v>34918</v>
      </c>
      <c r="C1498" s="18">
        <v>7.0687720000000001</v>
      </c>
      <c r="D1498" s="18"/>
      <c r="E1498" s="126">
        <f t="shared" si="122"/>
        <v>-3.8961321466046583E-2</v>
      </c>
      <c r="F1498" s="126"/>
      <c r="G1498" s="3"/>
    </row>
    <row r="1499" spans="2:7" x14ac:dyDescent="0.25">
      <c r="B1499" s="12">
        <v>34911</v>
      </c>
      <c r="C1499" s="18">
        <v>7.3553459999999999</v>
      </c>
      <c r="D1499" s="18"/>
      <c r="E1499" s="126">
        <f t="shared" si="122"/>
        <v>8.8339570831148961E-2</v>
      </c>
      <c r="F1499" s="126"/>
      <c r="G1499" s="3"/>
    </row>
    <row r="1500" spans="2:7" x14ac:dyDescent="0.25">
      <c r="B1500" s="12">
        <v>34904</v>
      </c>
      <c r="C1500" s="18">
        <v>6.7583190000000002</v>
      </c>
      <c r="D1500" s="18"/>
      <c r="E1500" s="126">
        <f t="shared" si="122"/>
        <v>0.13654627659082474</v>
      </c>
      <c r="F1500" s="126"/>
      <c r="G1500" s="3"/>
    </row>
    <row r="1501" spans="2:7" x14ac:dyDescent="0.25">
      <c r="B1501" s="12">
        <v>34897</v>
      </c>
      <c r="C1501" s="18">
        <v>5.9463650000000001</v>
      </c>
      <c r="D1501" s="18"/>
      <c r="E1501" s="126">
        <f t="shared" si="122"/>
        <v>-2.7343767890639969E-2</v>
      </c>
      <c r="F1501" s="126"/>
      <c r="G1501" s="3"/>
    </row>
    <row r="1502" spans="2:7" x14ac:dyDescent="0.25">
      <c r="B1502" s="12">
        <v>34890</v>
      </c>
      <c r="C1502" s="18">
        <v>6.1135320000000002</v>
      </c>
      <c r="D1502" s="18"/>
      <c r="E1502" s="126">
        <f t="shared" si="122"/>
        <v>0</v>
      </c>
      <c r="F1502" s="126"/>
      <c r="G1502" s="3"/>
    </row>
    <row r="1503" spans="2:7" x14ac:dyDescent="0.25">
      <c r="B1503" s="12">
        <v>34883</v>
      </c>
      <c r="C1503" s="18">
        <v>6.1135320000000002</v>
      </c>
      <c r="D1503" s="18"/>
      <c r="E1503" s="126">
        <f t="shared" si="122"/>
        <v>3.2257912008219591E-2</v>
      </c>
      <c r="F1503" s="126"/>
      <c r="G1503" s="3"/>
    </row>
    <row r="1504" spans="2:7" x14ac:dyDescent="0.25">
      <c r="B1504" s="12">
        <v>34876</v>
      </c>
      <c r="C1504" s="18">
        <v>5.922485</v>
      </c>
      <c r="D1504" s="18"/>
      <c r="E1504" s="126">
        <f t="shared" si="122"/>
        <v>1.6393451063084097E-2</v>
      </c>
      <c r="F1504" s="126"/>
      <c r="G1504" s="3"/>
    </row>
    <row r="1505" spans="2:7" x14ac:dyDescent="0.25">
      <c r="B1505" s="12">
        <v>34869</v>
      </c>
      <c r="C1505" s="18">
        <v>5.8269609999999998</v>
      </c>
      <c r="D1505" s="18"/>
      <c r="E1505" s="126">
        <f t="shared" si="122"/>
        <v>-6.1538037839580784E-2</v>
      </c>
      <c r="F1505" s="126"/>
      <c r="G1505" s="3"/>
    </row>
    <row r="1506" spans="2:7" x14ac:dyDescent="0.25">
      <c r="B1506" s="12">
        <v>34862</v>
      </c>
      <c r="C1506" s="18">
        <v>6.2090540000000001</v>
      </c>
      <c r="D1506" s="18"/>
      <c r="E1506" s="126">
        <f t="shared" si="122"/>
        <v>0.10169443708588122</v>
      </c>
      <c r="F1506" s="126"/>
      <c r="G1506" s="3"/>
    </row>
    <row r="1507" spans="2:7" x14ac:dyDescent="0.25">
      <c r="B1507" s="12">
        <v>34855</v>
      </c>
      <c r="C1507" s="18">
        <v>5.6359130000000004</v>
      </c>
      <c r="D1507" s="18"/>
      <c r="E1507" s="126">
        <f t="shared" si="122"/>
        <v>-2.8806599254189047E-2</v>
      </c>
      <c r="F1507" s="126"/>
      <c r="G1507" s="3"/>
    </row>
    <row r="1508" spans="2:7" x14ac:dyDescent="0.25">
      <c r="B1508" s="12">
        <v>34848</v>
      </c>
      <c r="C1508" s="18">
        <v>5.8030799999999996</v>
      </c>
      <c r="D1508" s="18"/>
      <c r="E1508" s="126">
        <f t="shared" si="122"/>
        <v>1.2500006542861763E-2</v>
      </c>
      <c r="F1508" s="126"/>
      <c r="G1508" s="3"/>
    </row>
    <row r="1509" spans="2:7" x14ac:dyDescent="0.25">
      <c r="B1509" s="12">
        <v>34841</v>
      </c>
      <c r="C1509" s="18">
        <v>5.7314369999999997</v>
      </c>
      <c r="D1509" s="18"/>
      <c r="E1509" s="126">
        <f t="shared" si="122"/>
        <v>1.6949161564417281E-2</v>
      </c>
      <c r="F1509" s="126"/>
      <c r="G1509" s="3"/>
    </row>
    <row r="1510" spans="2:7" x14ac:dyDescent="0.25">
      <c r="B1510" s="12">
        <v>34834</v>
      </c>
      <c r="C1510" s="18">
        <v>5.6359130000000004</v>
      </c>
      <c r="D1510" s="18"/>
      <c r="E1510" s="126">
        <f t="shared" si="122"/>
        <v>-9.2307298342066191E-2</v>
      </c>
      <c r="F1510" s="126"/>
      <c r="G1510" s="3"/>
    </row>
    <row r="1511" spans="2:7" x14ac:dyDescent="0.25">
      <c r="B1511" s="12">
        <v>34827</v>
      </c>
      <c r="C1511" s="18">
        <v>6.2090540000000001</v>
      </c>
      <c r="D1511" s="18"/>
      <c r="E1511" s="126">
        <f t="shared" si="122"/>
        <v>-5.7971496034153636E-2</v>
      </c>
      <c r="F1511" s="126"/>
      <c r="G1511" s="3"/>
    </row>
    <row r="1512" spans="2:7" x14ac:dyDescent="0.25">
      <c r="B1512" s="12">
        <v>34820</v>
      </c>
      <c r="C1512" s="18">
        <v>6.5911530000000003</v>
      </c>
      <c r="D1512" s="18"/>
      <c r="E1512" s="126">
        <f t="shared" si="122"/>
        <v>-2.8168883253221533E-2</v>
      </c>
      <c r="F1512" s="126"/>
      <c r="G1512" s="3"/>
    </row>
    <row r="1513" spans="2:7" x14ac:dyDescent="0.25">
      <c r="B1513" s="12">
        <v>34813</v>
      </c>
      <c r="C1513" s="18">
        <v>6.7821999999999996</v>
      </c>
      <c r="D1513" s="18"/>
      <c r="E1513" s="126">
        <f t="shared" si="122"/>
        <v>2.8985368720768401E-2</v>
      </c>
      <c r="F1513" s="126"/>
      <c r="G1513" s="3"/>
    </row>
    <row r="1514" spans="2:7" x14ac:dyDescent="0.25">
      <c r="B1514" s="12">
        <v>34806</v>
      </c>
      <c r="C1514" s="18">
        <v>6.5911530000000003</v>
      </c>
      <c r="D1514" s="18"/>
      <c r="E1514" s="126">
        <f t="shared" si="122"/>
        <v>1.4706201572227018E-2</v>
      </c>
      <c r="F1514" s="126"/>
      <c r="G1514" s="3"/>
    </row>
    <row r="1515" spans="2:7" x14ac:dyDescent="0.25">
      <c r="B1515" s="12">
        <v>34799</v>
      </c>
      <c r="C1515" s="18">
        <v>6.4956269999999998</v>
      </c>
      <c r="D1515" s="18"/>
      <c r="E1515" s="126">
        <f t="shared" si="122"/>
        <v>-8.108126842965091E-2</v>
      </c>
      <c r="F1515" s="126"/>
      <c r="G1515" s="3"/>
    </row>
    <row r="1516" spans="2:7" x14ac:dyDescent="0.25">
      <c r="B1516" s="12">
        <v>34792</v>
      </c>
      <c r="C1516" s="18">
        <v>7.0687720000000001</v>
      </c>
      <c r="D1516" s="18"/>
      <c r="E1516" s="126">
        <f t="shared" si="122"/>
        <v>2.7777793932993067E-2</v>
      </c>
      <c r="F1516" s="126"/>
      <c r="G1516" s="3"/>
    </row>
    <row r="1517" spans="2:7" x14ac:dyDescent="0.25">
      <c r="B1517" s="12">
        <v>34785</v>
      </c>
      <c r="C1517" s="18">
        <v>6.8777239999999997</v>
      </c>
      <c r="D1517" s="18"/>
      <c r="E1517" s="126">
        <f t="shared" si="122"/>
        <v>0.16129023543326815</v>
      </c>
      <c r="F1517" s="126"/>
      <c r="G1517" s="3"/>
    </row>
    <row r="1518" spans="2:7" x14ac:dyDescent="0.25">
      <c r="B1518" s="12">
        <v>34778</v>
      </c>
      <c r="C1518" s="18">
        <v>5.922485</v>
      </c>
      <c r="D1518" s="18"/>
      <c r="E1518" s="126">
        <f t="shared" si="122"/>
        <v>-0.10144932153752162</v>
      </c>
      <c r="F1518" s="126"/>
      <c r="G1518" s="3"/>
    </row>
    <row r="1519" spans="2:7" x14ac:dyDescent="0.25">
      <c r="B1519" s="12">
        <v>34771</v>
      </c>
      <c r="C1519" s="18">
        <v>6.5911530000000003</v>
      </c>
      <c r="D1519" s="18"/>
      <c r="E1519" s="126">
        <f t="shared" si="122"/>
        <v>4.5454732908457141E-2</v>
      </c>
      <c r="F1519" s="126"/>
      <c r="G1519" s="3"/>
    </row>
    <row r="1520" spans="2:7" x14ac:dyDescent="0.25">
      <c r="B1520" s="12">
        <v>34764</v>
      </c>
      <c r="C1520" s="18">
        <v>6.3045799999999996</v>
      </c>
      <c r="D1520" s="18"/>
      <c r="E1520" s="126">
        <f t="shared" si="122"/>
        <v>-1.4925536377918824E-2</v>
      </c>
      <c r="F1520" s="126"/>
      <c r="G1520" s="3"/>
    </row>
    <row r="1521" spans="2:7" x14ac:dyDescent="0.25">
      <c r="B1521" s="12">
        <v>34757</v>
      </c>
      <c r="C1521" s="18">
        <v>6.4001049999999999</v>
      </c>
      <c r="D1521" s="18"/>
      <c r="E1521" s="126">
        <f t="shared" si="122"/>
        <v>-2.8985520439291923E-2</v>
      </c>
      <c r="F1521" s="126"/>
      <c r="G1521" s="3"/>
    </row>
    <row r="1522" spans="2:7" x14ac:dyDescent="0.25">
      <c r="B1522" s="12">
        <v>34750</v>
      </c>
      <c r="C1522" s="18">
        <v>6.5911530000000003</v>
      </c>
      <c r="D1522" s="18"/>
      <c r="E1522" s="126">
        <f t="shared" si="122"/>
        <v>-1.428557328035629E-2</v>
      </c>
      <c r="F1522" s="126"/>
      <c r="G1522" s="3"/>
    </row>
    <row r="1523" spans="2:7" x14ac:dyDescent="0.25">
      <c r="B1523" s="12">
        <v>34743</v>
      </c>
      <c r="C1523" s="18">
        <v>6.6866760000000003</v>
      </c>
      <c r="D1523" s="18"/>
      <c r="E1523" s="126">
        <f t="shared" si="122"/>
        <v>-2.7777793932992845E-2</v>
      </c>
      <c r="F1523" s="126"/>
      <c r="G1523" s="3"/>
    </row>
    <row r="1524" spans="2:7" x14ac:dyDescent="0.25">
      <c r="B1524" s="12">
        <v>34736</v>
      </c>
      <c r="C1524" s="18">
        <v>6.8777239999999997</v>
      </c>
      <c r="D1524" s="18"/>
      <c r="E1524" s="126">
        <f t="shared" si="122"/>
        <v>4.3478128940414473E-2</v>
      </c>
      <c r="F1524" s="126"/>
      <c r="G1524" s="3"/>
    </row>
    <row r="1525" spans="2:7" x14ac:dyDescent="0.25">
      <c r="B1525" s="12">
        <v>34729</v>
      </c>
      <c r="C1525" s="18">
        <v>6.5911530000000003</v>
      </c>
      <c r="D1525" s="18"/>
      <c r="E1525" s="126">
        <f t="shared" si="122"/>
        <v>4.5454732908457141E-2</v>
      </c>
      <c r="F1525" s="126"/>
      <c r="G1525" s="3"/>
    </row>
    <row r="1526" spans="2:7" x14ac:dyDescent="0.25">
      <c r="B1526" s="12">
        <v>34722</v>
      </c>
      <c r="C1526" s="18">
        <v>6.3045799999999996</v>
      </c>
      <c r="D1526" s="18"/>
      <c r="E1526" s="126">
        <f t="shared" si="122"/>
        <v>-5.7142891325974277E-2</v>
      </c>
      <c r="F1526" s="126"/>
      <c r="G1526" s="3"/>
    </row>
    <row r="1527" spans="2:7" x14ac:dyDescent="0.25">
      <c r="B1527" s="12">
        <v>34715</v>
      </c>
      <c r="C1527" s="18">
        <v>6.6866760000000003</v>
      </c>
      <c r="D1527" s="18"/>
      <c r="E1527" s="126">
        <f t="shared" si="122"/>
        <v>-1.7544014309554212E-2</v>
      </c>
      <c r="F1527" s="126"/>
      <c r="G1527" s="3"/>
    </row>
    <row r="1528" spans="2:7" x14ac:dyDescent="0.25">
      <c r="B1528" s="12">
        <v>34708</v>
      </c>
      <c r="C1528" s="18">
        <v>6.806082</v>
      </c>
      <c r="D1528" s="18"/>
      <c r="E1528" s="126">
        <f t="shared" si="122"/>
        <v>4.7794462335968513E-2</v>
      </c>
      <c r="F1528" s="126"/>
      <c r="G1528" s="3"/>
    </row>
    <row r="1529" spans="2:7" x14ac:dyDescent="0.25">
      <c r="B1529" s="12">
        <v>34701</v>
      </c>
      <c r="C1529" s="18">
        <v>6.4956269999999998</v>
      </c>
      <c r="D1529" s="18"/>
      <c r="E1529" s="126">
        <f t="shared" si="122"/>
        <v>-9.3333398471168505E-2</v>
      </c>
      <c r="F1529" s="126"/>
      <c r="G1529" s="3"/>
    </row>
    <row r="1530" spans="2:7" x14ac:dyDescent="0.25">
      <c r="B1530" s="12">
        <v>34694</v>
      </c>
      <c r="C1530" s="18">
        <v>7.1642950000000001</v>
      </c>
      <c r="D1530" s="18"/>
      <c r="E1530" s="126">
        <f t="shared" si="122"/>
        <v>4.1666545502552887E-2</v>
      </c>
      <c r="F1530" s="126"/>
      <c r="G1530" s="3"/>
    </row>
    <row r="1531" spans="2:7" x14ac:dyDescent="0.25">
      <c r="B1531" s="12">
        <v>34687</v>
      </c>
      <c r="C1531" s="18">
        <v>6.8777239999999997</v>
      </c>
      <c r="D1531" s="18"/>
      <c r="E1531" s="126">
        <f t="shared" si="122"/>
        <v>5.8823728640822415E-2</v>
      </c>
      <c r="F1531" s="126"/>
      <c r="G1531" s="3"/>
    </row>
    <row r="1532" spans="2:7" x14ac:dyDescent="0.25">
      <c r="B1532" s="12">
        <v>34680</v>
      </c>
      <c r="C1532" s="18">
        <v>6.4956269999999998</v>
      </c>
      <c r="D1532" s="18"/>
      <c r="E1532" s="126">
        <f t="shared" si="122"/>
        <v>6.2499877321325892E-2</v>
      </c>
      <c r="F1532" s="126"/>
      <c r="G1532" s="3"/>
    </row>
    <row r="1533" spans="2:7" x14ac:dyDescent="0.25">
      <c r="B1533" s="12">
        <v>34673</v>
      </c>
      <c r="C1533" s="18">
        <v>6.1135320000000002</v>
      </c>
      <c r="D1533" s="18"/>
      <c r="E1533" s="126">
        <f t="shared" si="122"/>
        <v>0.12280690154852336</v>
      </c>
      <c r="F1533" s="126"/>
      <c r="G1533" s="3"/>
    </row>
    <row r="1534" spans="2:7" x14ac:dyDescent="0.25">
      <c r="B1534" s="12">
        <v>34666</v>
      </c>
      <c r="C1534" s="18">
        <v>5.4448650000000001</v>
      </c>
      <c r="D1534" s="18"/>
      <c r="E1534" s="126">
        <f t="shared" si="122"/>
        <v>-0.18861206305229206</v>
      </c>
      <c r="F1534" s="126"/>
      <c r="G1534" s="3"/>
    </row>
    <row r="1535" spans="2:7" x14ac:dyDescent="0.25">
      <c r="B1535" s="12">
        <v>34659</v>
      </c>
      <c r="C1535" s="18">
        <v>6.7105569999999997</v>
      </c>
      <c r="D1535" s="18"/>
      <c r="E1535" s="126">
        <f t="shared" si="122"/>
        <v>-2.4305569691368878E-2</v>
      </c>
      <c r="F1535" s="126"/>
      <c r="G1535" s="3"/>
    </row>
    <row r="1536" spans="2:7" x14ac:dyDescent="0.25">
      <c r="B1536" s="12">
        <v>34652</v>
      </c>
      <c r="C1536" s="18">
        <v>6.8777239999999997</v>
      </c>
      <c r="D1536" s="18"/>
      <c r="E1536" s="126">
        <f t="shared" si="122"/>
        <v>-2.7027042320787897E-2</v>
      </c>
      <c r="F1536" s="126"/>
      <c r="G1536" s="3"/>
    </row>
    <row r="1537" spans="2:7" x14ac:dyDescent="0.25">
      <c r="B1537" s="12">
        <v>34645</v>
      </c>
      <c r="C1537" s="18">
        <v>7.0687720000000001</v>
      </c>
      <c r="D1537" s="18"/>
      <c r="E1537" s="126">
        <f t="shared" si="122"/>
        <v>-5.1281951482961552E-2</v>
      </c>
      <c r="F1537" s="126"/>
      <c r="G1537" s="3"/>
    </row>
    <row r="1538" spans="2:7" x14ac:dyDescent="0.25">
      <c r="B1538" s="12">
        <v>34638</v>
      </c>
      <c r="C1538" s="18">
        <v>7.4508669999999997</v>
      </c>
      <c r="D1538" s="18"/>
      <c r="E1538" s="126">
        <f t="shared" si="122"/>
        <v>-3.7037060970690705E-2</v>
      </c>
      <c r="F1538" s="126"/>
      <c r="G1538" s="3"/>
    </row>
    <row r="1539" spans="2:7" x14ac:dyDescent="0.25">
      <c r="B1539" s="12">
        <v>34631</v>
      </c>
      <c r="C1539" s="18">
        <v>7.7374390000000002</v>
      </c>
      <c r="D1539" s="18"/>
      <c r="E1539" s="126">
        <f t="shared" ref="E1539:E1561" si="123">C1539/C1540-1</f>
        <v>-6.8965670763931897E-2</v>
      </c>
      <c r="F1539" s="126"/>
      <c r="G1539" s="3"/>
    </row>
    <row r="1540" spans="2:7" x14ac:dyDescent="0.25">
      <c r="B1540" s="12">
        <v>34624</v>
      </c>
      <c r="C1540" s="18">
        <v>8.3105840000000004</v>
      </c>
      <c r="D1540" s="18"/>
      <c r="E1540" s="126">
        <f t="shared" si="123"/>
        <v>8.7500472721948164E-2</v>
      </c>
      <c r="F1540" s="126"/>
      <c r="G1540" s="3"/>
    </row>
    <row r="1541" spans="2:7" x14ac:dyDescent="0.25">
      <c r="B1541" s="12">
        <v>34617</v>
      </c>
      <c r="C1541" s="18">
        <v>7.6419129999999997</v>
      </c>
      <c r="D1541" s="18"/>
      <c r="E1541" s="126">
        <f t="shared" si="123"/>
        <v>2.5640774422627688E-2</v>
      </c>
      <c r="F1541" s="126"/>
      <c r="G1541" s="3"/>
    </row>
    <row r="1542" spans="2:7" x14ac:dyDescent="0.25">
      <c r="B1542" s="12">
        <v>34610</v>
      </c>
      <c r="C1542" s="18">
        <v>7.4508669999999997</v>
      </c>
      <c r="D1542" s="18"/>
      <c r="E1542" s="126">
        <f t="shared" si="123"/>
        <v>-8.2352878872112623E-2</v>
      </c>
      <c r="F1542" s="126"/>
      <c r="G1542" s="3"/>
    </row>
    <row r="1543" spans="2:7" x14ac:dyDescent="0.25">
      <c r="B1543" s="12">
        <v>34603</v>
      </c>
      <c r="C1543" s="18">
        <v>8.1195339999999998</v>
      </c>
      <c r="D1543" s="18"/>
      <c r="E1543" s="126">
        <f t="shared" si="123"/>
        <v>8.6261759424965279E-2</v>
      </c>
      <c r="F1543" s="126"/>
      <c r="G1543" s="3"/>
    </row>
    <row r="1544" spans="2:7" x14ac:dyDescent="0.25">
      <c r="B1544" s="12">
        <v>34596</v>
      </c>
      <c r="C1544" s="18">
        <v>7.4747490000000001</v>
      </c>
      <c r="D1544" s="18"/>
      <c r="E1544" s="126">
        <f t="shared" si="123"/>
        <v>0.18560617836556914</v>
      </c>
      <c r="F1544" s="126"/>
      <c r="G1544" s="3"/>
    </row>
    <row r="1545" spans="2:7" x14ac:dyDescent="0.25">
      <c r="B1545" s="12">
        <v>34589</v>
      </c>
      <c r="C1545" s="18">
        <v>6.3045799999999996</v>
      </c>
      <c r="D1545" s="18"/>
      <c r="E1545" s="126">
        <f t="shared" si="123"/>
        <v>0</v>
      </c>
      <c r="F1545" s="126"/>
      <c r="G1545" s="3"/>
    </row>
    <row r="1546" spans="2:7" x14ac:dyDescent="0.25">
      <c r="B1546" s="12">
        <v>34582</v>
      </c>
      <c r="C1546" s="18">
        <v>6.3045799999999996</v>
      </c>
      <c r="D1546" s="18"/>
      <c r="E1546" s="126">
        <f t="shared" si="123"/>
        <v>0.17857134177836098</v>
      </c>
      <c r="F1546" s="126"/>
      <c r="G1546" s="3"/>
    </row>
    <row r="1547" spans="2:7" x14ac:dyDescent="0.25">
      <c r="B1547" s="12">
        <v>34575</v>
      </c>
      <c r="C1547" s="18">
        <v>5.3493409999999999</v>
      </c>
      <c r="D1547" s="18"/>
      <c r="E1547" s="126">
        <f t="shared" si="123"/>
        <v>0.11442770004410341</v>
      </c>
      <c r="F1547" s="126"/>
      <c r="G1547" s="3"/>
    </row>
    <row r="1548" spans="2:7" x14ac:dyDescent="0.25">
      <c r="B1548" s="12">
        <v>34568</v>
      </c>
      <c r="C1548" s="18">
        <v>4.8000790000000002</v>
      </c>
      <c r="D1548" s="18"/>
      <c r="E1548" s="126">
        <f t="shared" si="123"/>
        <v>9.2391346400242824E-2</v>
      </c>
      <c r="F1548" s="126"/>
      <c r="G1548" s="3"/>
    </row>
    <row r="1549" spans="2:7" x14ac:dyDescent="0.25">
      <c r="B1549" s="12">
        <v>34561</v>
      </c>
      <c r="C1549" s="18">
        <v>4.3941020000000002</v>
      </c>
      <c r="D1549" s="18"/>
      <c r="E1549" s="126">
        <f t="shared" si="123"/>
        <v>-6.1224515956462611E-2</v>
      </c>
      <c r="F1549" s="126"/>
      <c r="G1549" s="3"/>
    </row>
    <row r="1550" spans="2:7" x14ac:dyDescent="0.25">
      <c r="B1550" s="12">
        <v>34554</v>
      </c>
      <c r="C1550" s="18">
        <v>4.6806739999999998</v>
      </c>
      <c r="D1550" s="18"/>
      <c r="E1550" s="126">
        <f t="shared" si="123"/>
        <v>0.11363641770959876</v>
      </c>
      <c r="F1550" s="126"/>
      <c r="G1550" s="3"/>
    </row>
    <row r="1551" spans="2:7" x14ac:dyDescent="0.25">
      <c r="B1551" s="12">
        <v>34547</v>
      </c>
      <c r="C1551" s="18">
        <v>4.2030539999999998</v>
      </c>
      <c r="D1551" s="18"/>
      <c r="E1551" s="126">
        <f t="shared" si="123"/>
        <v>4.7619332478399112E-2</v>
      </c>
      <c r="F1551" s="126"/>
      <c r="G1551" s="3"/>
    </row>
    <row r="1552" spans="2:7" x14ac:dyDescent="0.25">
      <c r="B1552" s="12">
        <v>34540</v>
      </c>
      <c r="C1552" s="18">
        <v>4.0120050000000003</v>
      </c>
      <c r="D1552" s="18"/>
      <c r="E1552" s="126">
        <f t="shared" si="123"/>
        <v>0</v>
      </c>
      <c r="F1552" s="126"/>
      <c r="G1552" s="3"/>
    </row>
    <row r="1553" spans="2:7" x14ac:dyDescent="0.25">
      <c r="B1553" s="12">
        <v>34533</v>
      </c>
      <c r="C1553" s="18">
        <v>4.0120050000000003</v>
      </c>
      <c r="D1553" s="18"/>
      <c r="E1553" s="126">
        <f t="shared" si="123"/>
        <v>0</v>
      </c>
      <c r="F1553" s="126"/>
      <c r="G1553" s="3"/>
    </row>
    <row r="1554" spans="2:7" x14ac:dyDescent="0.25">
      <c r="B1554" s="12">
        <v>34526</v>
      </c>
      <c r="C1554" s="18">
        <v>4.0120050000000003</v>
      </c>
      <c r="D1554" s="18"/>
      <c r="E1554" s="126">
        <f t="shared" si="123"/>
        <v>7.6923138867347696E-2</v>
      </c>
      <c r="F1554" s="126"/>
      <c r="G1554" s="3"/>
    </row>
    <row r="1555" spans="2:7" x14ac:dyDescent="0.25">
      <c r="B1555" s="12">
        <v>34519</v>
      </c>
      <c r="C1555" s="18">
        <v>3.7254330000000002</v>
      </c>
      <c r="D1555" s="18"/>
      <c r="E1555" s="126">
        <f t="shared" si="123"/>
        <v>0</v>
      </c>
      <c r="F1555" s="126"/>
      <c r="G1555" s="3"/>
    </row>
    <row r="1556" spans="2:7" x14ac:dyDescent="0.25">
      <c r="B1556" s="12">
        <v>34512</v>
      </c>
      <c r="C1556" s="18">
        <v>3.7254330000000002</v>
      </c>
      <c r="D1556" s="18"/>
      <c r="E1556" s="126">
        <f t="shared" si="123"/>
        <v>-7.1428624839699806E-2</v>
      </c>
      <c r="F1556" s="126"/>
      <c r="G1556" s="3"/>
    </row>
    <row r="1557" spans="2:7" x14ac:dyDescent="0.25">
      <c r="B1557" s="12">
        <v>34505</v>
      </c>
      <c r="C1557" s="18">
        <v>4.0120050000000003</v>
      </c>
      <c r="D1557" s="18"/>
      <c r="E1557" s="126">
        <f t="shared" si="123"/>
        <v>5.0000039257180884E-2</v>
      </c>
      <c r="F1557" s="126"/>
      <c r="G1557" s="3"/>
    </row>
    <row r="1558" spans="2:7" x14ac:dyDescent="0.25">
      <c r="B1558" s="12">
        <v>34498</v>
      </c>
      <c r="C1558" s="18">
        <v>3.8209569999999999</v>
      </c>
      <c r="D1558" s="18"/>
      <c r="E1558" s="126">
        <f t="shared" si="123"/>
        <v>0</v>
      </c>
      <c r="F1558" s="126"/>
      <c r="G1558" s="3"/>
    </row>
    <row r="1559" spans="2:7" x14ac:dyDescent="0.25">
      <c r="B1559" s="12">
        <v>34491</v>
      </c>
      <c r="C1559" s="18">
        <v>3.8209569999999999</v>
      </c>
      <c r="D1559" s="18"/>
      <c r="E1559" s="126">
        <f t="shared" si="123"/>
        <v>-4.7619083226466685E-2</v>
      </c>
      <c r="F1559" s="126"/>
      <c r="G1559" s="3"/>
    </row>
    <row r="1560" spans="2:7" x14ac:dyDescent="0.25">
      <c r="B1560" s="12">
        <v>34484</v>
      </c>
      <c r="C1560" s="18">
        <v>4.0120050000000003</v>
      </c>
      <c r="D1560" s="18"/>
      <c r="E1560" s="126">
        <f t="shared" si="123"/>
        <v>2.4390001026431518E-2</v>
      </c>
      <c r="F1560" s="126"/>
      <c r="G1560" s="3"/>
    </row>
    <row r="1561" spans="2:7" x14ac:dyDescent="0.25">
      <c r="B1561" s="12">
        <v>34477</v>
      </c>
      <c r="C1561" s="18">
        <v>3.9164819999999998</v>
      </c>
      <c r="D1561" s="18"/>
      <c r="E1561" s="126">
        <f t="shared" si="123"/>
        <v>2.5000281343129371E-2</v>
      </c>
      <c r="F1561" s="126"/>
      <c r="G1561" s="3"/>
    </row>
    <row r="1562" spans="2:7" x14ac:dyDescent="0.25">
      <c r="B1562" s="12">
        <v>34470</v>
      </c>
      <c r="C1562" s="18">
        <v>3.8209569999999999</v>
      </c>
      <c r="D1562" s="18"/>
      <c r="E1562" s="126"/>
      <c r="F1562" s="126"/>
      <c r="G1562" s="3"/>
    </row>
    <row r="1563" spans="2:7" x14ac:dyDescent="0.25">
      <c r="B1563" s="12"/>
      <c r="C1563" s="18"/>
      <c r="D1563" s="18"/>
      <c r="E1563" s="18"/>
      <c r="F1563" s="18"/>
    </row>
    <row r="1564" spans="2:7" x14ac:dyDescent="0.25">
      <c r="B1564" s="12"/>
      <c r="C1564" s="18"/>
      <c r="D1564" s="18"/>
      <c r="E1564" s="18"/>
      <c r="F1564" s="18"/>
    </row>
    <row r="1565" spans="2:7" x14ac:dyDescent="0.25">
      <c r="B1565" s="12"/>
      <c r="C1565" s="18"/>
      <c r="D1565" s="18"/>
      <c r="E1565" s="18"/>
      <c r="F1565" s="18"/>
    </row>
    <row r="1566" spans="2:7" x14ac:dyDescent="0.25">
      <c r="B1566" s="12"/>
      <c r="C1566" s="18"/>
      <c r="D1566" s="18"/>
      <c r="E1566" s="18"/>
      <c r="F1566" s="18"/>
    </row>
    <row r="1567" spans="2:7" x14ac:dyDescent="0.25">
      <c r="B1567" s="12"/>
      <c r="C1567" s="18"/>
      <c r="D1567" s="18"/>
      <c r="E1567" s="18"/>
      <c r="F1567" s="18"/>
    </row>
    <row r="1568" spans="2:7" x14ac:dyDescent="0.25">
      <c r="B1568" s="12"/>
      <c r="C1568" s="18"/>
      <c r="D1568" s="18"/>
      <c r="E1568" s="18"/>
      <c r="F1568" s="18"/>
    </row>
    <row r="1569" spans="2:6" x14ac:dyDescent="0.25">
      <c r="B1569" s="12"/>
      <c r="C1569" s="18"/>
      <c r="D1569" s="18"/>
      <c r="E1569" s="18"/>
      <c r="F1569" s="18"/>
    </row>
    <row r="1570" spans="2:6" x14ac:dyDescent="0.25">
      <c r="B1570" s="12"/>
      <c r="C1570" s="18"/>
      <c r="D1570" s="18"/>
      <c r="E1570" s="18"/>
      <c r="F1570" s="18"/>
    </row>
    <row r="1571" spans="2:6" x14ac:dyDescent="0.25">
      <c r="B1571" s="12"/>
      <c r="C1571" s="18"/>
      <c r="D1571" s="18"/>
      <c r="E1571" s="18"/>
      <c r="F1571" s="18"/>
    </row>
    <row r="1572" spans="2:6" x14ac:dyDescent="0.25">
      <c r="B1572" s="12"/>
      <c r="C1572" s="18"/>
      <c r="D1572" s="18"/>
      <c r="E1572" s="18"/>
      <c r="F1572" s="18"/>
    </row>
    <row r="1573" spans="2:6" x14ac:dyDescent="0.25">
      <c r="B1573" s="12"/>
      <c r="C1573" s="18"/>
      <c r="D1573" s="18"/>
      <c r="E1573" s="18"/>
      <c r="F1573" s="18"/>
    </row>
    <row r="1574" spans="2:6" x14ac:dyDescent="0.25">
      <c r="B1574" s="12"/>
      <c r="C1574" s="18"/>
      <c r="D1574" s="18"/>
      <c r="E1574" s="18"/>
      <c r="F1574" s="18"/>
    </row>
    <row r="1575" spans="2:6" x14ac:dyDescent="0.25">
      <c r="B1575" s="12"/>
      <c r="C1575" s="18"/>
      <c r="D1575" s="18"/>
      <c r="E1575" s="18"/>
      <c r="F1575" s="18"/>
    </row>
    <row r="1576" spans="2:6" x14ac:dyDescent="0.25">
      <c r="B1576" s="12"/>
      <c r="C1576" s="18"/>
      <c r="D1576" s="18"/>
      <c r="E1576" s="18"/>
      <c r="F1576" s="18"/>
    </row>
    <row r="1577" spans="2:6" x14ac:dyDescent="0.25">
      <c r="B1577" s="12"/>
      <c r="C1577" s="18"/>
      <c r="D1577" s="18"/>
      <c r="E1577" s="18"/>
      <c r="F1577" s="18"/>
    </row>
    <row r="1578" spans="2:6" x14ac:dyDescent="0.25">
      <c r="B1578" s="12"/>
      <c r="C1578" s="18"/>
      <c r="D1578" s="18"/>
      <c r="E1578" s="18"/>
      <c r="F1578" s="18"/>
    </row>
    <row r="1579" spans="2:6" x14ac:dyDescent="0.25">
      <c r="B1579" s="12"/>
      <c r="C1579" s="18"/>
      <c r="D1579" s="18"/>
      <c r="E1579" s="18"/>
      <c r="F1579" s="18"/>
    </row>
    <row r="1580" spans="2:6" x14ac:dyDescent="0.25">
      <c r="B1580" s="12"/>
      <c r="C1580" s="18"/>
      <c r="D1580" s="18"/>
      <c r="E1580" s="18"/>
      <c r="F1580" s="18"/>
    </row>
    <row r="1581" spans="2:6" x14ac:dyDescent="0.25">
      <c r="B1581" s="12"/>
      <c r="C1581" s="18"/>
      <c r="D1581" s="18"/>
      <c r="E1581" s="18"/>
      <c r="F1581" s="18"/>
    </row>
    <row r="1582" spans="2:6" x14ac:dyDescent="0.25">
      <c r="B1582" s="12"/>
      <c r="C1582" s="18"/>
      <c r="D1582" s="18"/>
      <c r="E1582" s="18"/>
      <c r="F1582" s="18"/>
    </row>
    <row r="1583" spans="2:6" x14ac:dyDescent="0.25">
      <c r="B1583" s="12"/>
      <c r="C1583" s="18"/>
      <c r="D1583" s="18"/>
      <c r="E1583" s="18"/>
      <c r="F1583" s="18"/>
    </row>
    <row r="1584" spans="2:6" x14ac:dyDescent="0.25">
      <c r="B1584" s="12"/>
      <c r="C1584" s="18"/>
      <c r="D1584" s="18"/>
      <c r="E1584" s="18"/>
      <c r="F1584" s="18"/>
    </row>
    <row r="1585" spans="2:6" x14ac:dyDescent="0.25">
      <c r="B1585" s="12"/>
      <c r="C1585" s="18"/>
      <c r="D1585" s="18"/>
      <c r="E1585" s="18"/>
      <c r="F1585" s="18"/>
    </row>
    <row r="1586" spans="2:6" x14ac:dyDescent="0.25">
      <c r="B1586" s="12"/>
      <c r="C1586" s="18"/>
      <c r="D1586" s="18"/>
      <c r="E1586" s="18"/>
      <c r="F1586" s="18"/>
    </row>
    <row r="1587" spans="2:6" x14ac:dyDescent="0.25">
      <c r="B1587" s="12"/>
      <c r="C1587" s="18"/>
      <c r="D1587" s="18"/>
      <c r="E1587" s="18"/>
      <c r="F1587" s="18"/>
    </row>
    <row r="1588" spans="2:6" x14ac:dyDescent="0.25">
      <c r="B1588" s="12"/>
      <c r="C1588" s="18"/>
      <c r="D1588" s="18"/>
      <c r="E1588" s="18"/>
      <c r="F1588" s="18"/>
    </row>
    <row r="1589" spans="2:6" x14ac:dyDescent="0.25">
      <c r="B1589" s="12"/>
      <c r="C1589" s="18"/>
      <c r="D1589" s="18"/>
      <c r="E1589" s="18"/>
      <c r="F1589" s="18"/>
    </row>
    <row r="1590" spans="2:6" x14ac:dyDescent="0.25">
      <c r="B1590" s="12"/>
      <c r="C1590" s="18"/>
      <c r="D1590" s="18"/>
      <c r="E1590" s="18"/>
      <c r="F1590" s="18"/>
    </row>
    <row r="1591" spans="2:6" x14ac:dyDescent="0.25">
      <c r="B1591" s="12"/>
      <c r="C1591" s="18"/>
      <c r="D1591" s="18"/>
      <c r="E1591" s="18"/>
      <c r="F1591" s="18"/>
    </row>
    <row r="1592" spans="2:6" x14ac:dyDescent="0.25">
      <c r="B1592" s="12"/>
      <c r="C1592" s="18"/>
      <c r="D1592" s="18"/>
      <c r="E1592" s="18"/>
      <c r="F1592" s="18"/>
    </row>
    <row r="1593" spans="2:6" x14ac:dyDescent="0.25">
      <c r="B1593" s="12"/>
      <c r="C1593" s="18"/>
      <c r="D1593" s="18"/>
      <c r="E1593" s="18"/>
      <c r="F1593" s="18"/>
    </row>
    <row r="1594" spans="2:6" x14ac:dyDescent="0.25">
      <c r="B1594" s="12"/>
      <c r="C1594" s="18"/>
      <c r="D1594" s="18"/>
      <c r="E1594" s="18"/>
      <c r="F1594" s="18"/>
    </row>
    <row r="1595" spans="2:6" x14ac:dyDescent="0.25">
      <c r="B1595" s="12"/>
      <c r="C1595" s="18"/>
      <c r="D1595" s="18"/>
      <c r="E1595" s="18"/>
      <c r="F1595" s="18"/>
    </row>
    <row r="1596" spans="2:6" x14ac:dyDescent="0.25">
      <c r="B1596" s="12"/>
      <c r="C1596" s="18"/>
      <c r="D1596" s="18"/>
      <c r="E1596" s="18"/>
      <c r="F1596" s="18"/>
    </row>
    <row r="1597" spans="2:6" x14ac:dyDescent="0.25">
      <c r="B1597" s="12"/>
      <c r="C1597" s="18"/>
      <c r="D1597" s="18"/>
      <c r="E1597" s="18"/>
      <c r="F1597" s="18"/>
    </row>
    <row r="1598" spans="2:6" x14ac:dyDescent="0.25">
      <c r="B1598" s="12"/>
      <c r="C1598" s="18"/>
      <c r="D1598" s="18"/>
      <c r="E1598" s="18"/>
      <c r="F1598" s="18"/>
    </row>
    <row r="1599" spans="2:6" x14ac:dyDescent="0.25">
      <c r="B1599" s="12"/>
      <c r="C1599" s="18"/>
      <c r="D1599" s="18"/>
      <c r="E1599" s="18"/>
      <c r="F1599" s="18"/>
    </row>
    <row r="1600" spans="2:6" x14ac:dyDescent="0.25">
      <c r="B1600" s="12"/>
      <c r="C1600" s="18"/>
      <c r="D1600" s="18"/>
      <c r="E1600" s="18"/>
      <c r="F1600" s="18"/>
    </row>
    <row r="1601" spans="2:6" x14ac:dyDescent="0.25">
      <c r="B1601" s="12"/>
      <c r="C1601" s="18"/>
      <c r="D1601" s="18"/>
      <c r="E1601" s="18"/>
      <c r="F1601" s="18"/>
    </row>
    <row r="1602" spans="2:6" x14ac:dyDescent="0.25">
      <c r="B1602" s="12"/>
      <c r="C1602" s="18"/>
      <c r="D1602" s="18"/>
      <c r="E1602" s="18"/>
      <c r="F1602" s="18"/>
    </row>
    <row r="1603" spans="2:6" x14ac:dyDescent="0.25">
      <c r="B1603" s="12"/>
      <c r="C1603" s="18"/>
      <c r="D1603" s="18"/>
      <c r="E1603" s="18"/>
      <c r="F1603" s="18"/>
    </row>
    <row r="1604" spans="2:6" x14ac:dyDescent="0.25">
      <c r="B1604" s="12"/>
      <c r="C1604" s="18"/>
      <c r="D1604" s="18"/>
      <c r="E1604" s="18"/>
      <c r="F1604" s="18"/>
    </row>
    <row r="1605" spans="2:6" x14ac:dyDescent="0.25">
      <c r="B1605" s="12"/>
      <c r="C1605" s="18"/>
      <c r="D1605" s="18"/>
      <c r="E1605" s="18"/>
      <c r="F1605" s="18"/>
    </row>
    <row r="1606" spans="2:6" x14ac:dyDescent="0.25">
      <c r="B1606" s="12"/>
      <c r="C1606" s="18"/>
      <c r="D1606" s="18"/>
      <c r="E1606" s="18"/>
      <c r="F1606" s="18"/>
    </row>
    <row r="1607" spans="2:6" x14ac:dyDescent="0.25">
      <c r="B1607" s="12"/>
      <c r="C1607" s="18"/>
      <c r="D1607" s="18"/>
      <c r="E1607" s="18"/>
      <c r="F1607" s="18"/>
    </row>
    <row r="1608" spans="2:6" x14ac:dyDescent="0.25">
      <c r="B1608" s="12"/>
      <c r="C1608" s="18"/>
      <c r="D1608" s="18"/>
      <c r="E1608" s="18"/>
      <c r="F1608" s="18"/>
    </row>
    <row r="1609" spans="2:6" x14ac:dyDescent="0.25">
      <c r="B1609" s="12"/>
      <c r="C1609" s="18"/>
      <c r="D1609" s="18"/>
      <c r="E1609" s="18"/>
      <c r="F1609" s="18"/>
    </row>
    <row r="1610" spans="2:6" x14ac:dyDescent="0.25">
      <c r="B1610" s="12"/>
      <c r="C1610" s="18"/>
      <c r="D1610" s="18"/>
      <c r="E1610" s="18"/>
      <c r="F1610" s="18"/>
    </row>
    <row r="1611" spans="2:6" x14ac:dyDescent="0.25">
      <c r="B1611" s="12"/>
      <c r="C1611" s="18"/>
      <c r="D1611" s="18"/>
      <c r="E1611" s="18"/>
      <c r="F1611" s="18"/>
    </row>
    <row r="1612" spans="2:6" x14ac:dyDescent="0.25">
      <c r="B1612" s="12"/>
      <c r="C1612" s="18"/>
      <c r="D1612" s="18"/>
      <c r="E1612" s="18"/>
      <c r="F1612" s="18"/>
    </row>
    <row r="1613" spans="2:6" x14ac:dyDescent="0.25">
      <c r="B1613" s="12"/>
      <c r="C1613" s="18"/>
      <c r="D1613" s="18"/>
      <c r="E1613" s="18"/>
      <c r="F1613" s="18"/>
    </row>
    <row r="1614" spans="2:6" x14ac:dyDescent="0.25">
      <c r="B1614" s="12"/>
      <c r="C1614" s="18"/>
      <c r="D1614" s="18"/>
      <c r="E1614" s="18"/>
      <c r="F1614" s="18"/>
    </row>
    <row r="1615" spans="2:6" x14ac:dyDescent="0.25">
      <c r="B1615" s="12"/>
      <c r="C1615" s="18"/>
      <c r="D1615" s="18"/>
      <c r="E1615" s="18"/>
      <c r="F1615" s="18"/>
    </row>
    <row r="1616" spans="2:6" x14ac:dyDescent="0.25">
      <c r="B1616" s="12"/>
      <c r="C1616" s="18"/>
      <c r="D1616" s="18"/>
      <c r="E1616" s="18"/>
      <c r="F1616" s="18"/>
    </row>
    <row r="1617" spans="2:6" x14ac:dyDescent="0.25">
      <c r="B1617" s="12"/>
      <c r="C1617" s="18"/>
      <c r="D1617" s="18"/>
      <c r="E1617" s="18"/>
      <c r="F1617" s="18"/>
    </row>
    <row r="1618" spans="2:6" x14ac:dyDescent="0.25">
      <c r="B1618" s="12"/>
      <c r="C1618" s="18"/>
      <c r="D1618" s="18"/>
      <c r="E1618" s="18"/>
      <c r="F1618" s="18"/>
    </row>
    <row r="1619" spans="2:6" x14ac:dyDescent="0.25">
      <c r="B1619" s="12"/>
      <c r="C1619" s="18"/>
      <c r="D1619" s="18"/>
      <c r="E1619" s="18"/>
      <c r="F1619" s="18"/>
    </row>
    <row r="1620" spans="2:6" x14ac:dyDescent="0.25">
      <c r="B1620" s="12"/>
      <c r="C1620" s="18"/>
      <c r="D1620" s="18"/>
      <c r="E1620" s="18"/>
      <c r="F1620" s="18"/>
    </row>
    <row r="1621" spans="2:6" x14ac:dyDescent="0.25">
      <c r="B1621" s="12"/>
      <c r="C1621" s="18"/>
      <c r="D1621" s="18"/>
      <c r="E1621" s="18"/>
      <c r="F1621" s="18"/>
    </row>
    <row r="1622" spans="2:6" x14ac:dyDescent="0.25">
      <c r="B1622" s="12"/>
      <c r="C1622" s="18"/>
      <c r="D1622" s="18"/>
      <c r="E1622" s="18"/>
      <c r="F1622" s="18"/>
    </row>
    <row r="1623" spans="2:6" x14ac:dyDescent="0.25">
      <c r="B1623" s="12"/>
      <c r="C1623" s="18"/>
      <c r="D1623" s="18"/>
      <c r="E1623" s="18"/>
      <c r="F1623" s="18"/>
    </row>
    <row r="1624" spans="2:6" x14ac:dyDescent="0.25">
      <c r="B1624" s="12"/>
      <c r="C1624" s="18"/>
      <c r="D1624" s="18"/>
      <c r="E1624" s="18"/>
      <c r="F1624" s="18"/>
    </row>
    <row r="1625" spans="2:6" x14ac:dyDescent="0.25">
      <c r="B1625" s="12"/>
      <c r="C1625" s="18"/>
      <c r="D1625" s="18"/>
      <c r="E1625" s="18"/>
      <c r="F1625" s="18"/>
    </row>
    <row r="1626" spans="2:6" x14ac:dyDescent="0.25">
      <c r="B1626" s="12"/>
      <c r="C1626" s="18"/>
      <c r="D1626" s="18"/>
      <c r="E1626" s="18"/>
      <c r="F1626" s="18"/>
    </row>
    <row r="1627" spans="2:6" x14ac:dyDescent="0.25">
      <c r="B1627" s="12"/>
      <c r="C1627" s="18"/>
      <c r="D1627" s="18"/>
      <c r="E1627" s="18"/>
      <c r="F1627" s="18"/>
    </row>
    <row r="1628" spans="2:6" x14ac:dyDescent="0.25">
      <c r="B1628" s="12"/>
      <c r="C1628" s="18"/>
      <c r="D1628" s="18"/>
      <c r="E1628" s="18"/>
      <c r="F1628" s="18"/>
    </row>
    <row r="1629" spans="2:6" x14ac:dyDescent="0.25">
      <c r="B1629" s="12"/>
      <c r="C1629" s="18"/>
      <c r="D1629" s="18"/>
      <c r="E1629" s="18"/>
      <c r="F1629" s="18"/>
    </row>
    <row r="1630" spans="2:6" x14ac:dyDescent="0.25">
      <c r="B1630" s="12"/>
      <c r="C1630" s="18"/>
      <c r="D1630" s="18"/>
      <c r="E1630" s="18"/>
      <c r="F1630" s="18"/>
    </row>
    <row r="1631" spans="2:6" x14ac:dyDescent="0.25">
      <c r="B1631" s="12"/>
      <c r="C1631" s="18"/>
      <c r="D1631" s="18"/>
      <c r="E1631" s="18"/>
      <c r="F1631" s="18"/>
    </row>
    <row r="1632" spans="2:6" x14ac:dyDescent="0.25">
      <c r="B1632" s="12"/>
      <c r="C1632" s="18"/>
      <c r="D1632" s="18"/>
      <c r="E1632" s="18"/>
      <c r="F1632" s="18"/>
    </row>
    <row r="1633" spans="2:6" x14ac:dyDescent="0.25">
      <c r="B1633" s="12"/>
      <c r="C1633" s="18"/>
      <c r="D1633" s="18"/>
      <c r="E1633" s="18"/>
      <c r="F1633" s="18"/>
    </row>
    <row r="1634" spans="2:6" x14ac:dyDescent="0.25">
      <c r="B1634" s="12"/>
      <c r="C1634" s="18"/>
      <c r="D1634" s="18"/>
      <c r="E1634" s="18"/>
      <c r="F1634" s="18"/>
    </row>
    <row r="1635" spans="2:6" x14ac:dyDescent="0.25">
      <c r="B1635" s="12"/>
      <c r="C1635" s="18"/>
      <c r="D1635" s="18"/>
      <c r="E1635" s="18"/>
      <c r="F1635" s="18"/>
    </row>
    <row r="1636" spans="2:6" x14ac:dyDescent="0.25">
      <c r="B1636" s="12"/>
      <c r="C1636" s="18"/>
      <c r="D1636" s="18"/>
      <c r="E1636" s="18"/>
      <c r="F1636" s="18"/>
    </row>
    <row r="1637" spans="2:6" x14ac:dyDescent="0.25">
      <c r="B1637" s="12"/>
      <c r="C1637" s="18"/>
      <c r="D1637" s="18"/>
      <c r="E1637" s="18"/>
      <c r="F1637" s="18"/>
    </row>
    <row r="1638" spans="2:6" x14ac:dyDescent="0.25">
      <c r="B1638" s="12"/>
      <c r="C1638" s="18"/>
      <c r="D1638" s="18"/>
      <c r="E1638" s="18"/>
      <c r="F1638" s="18"/>
    </row>
    <row r="1639" spans="2:6" x14ac:dyDescent="0.25">
      <c r="B1639" s="12"/>
      <c r="C1639" s="18"/>
      <c r="D1639" s="18"/>
      <c r="E1639" s="18"/>
      <c r="F1639" s="18"/>
    </row>
    <row r="1640" spans="2:6" x14ac:dyDescent="0.25">
      <c r="B1640" s="12"/>
      <c r="C1640" s="18"/>
      <c r="D1640" s="18"/>
      <c r="E1640" s="18"/>
      <c r="F1640" s="18"/>
    </row>
    <row r="1641" spans="2:6" x14ac:dyDescent="0.25">
      <c r="B1641" s="12"/>
      <c r="C1641" s="18"/>
      <c r="D1641" s="18"/>
      <c r="E1641" s="18"/>
      <c r="F1641" s="18"/>
    </row>
    <row r="1642" spans="2:6" x14ac:dyDescent="0.25">
      <c r="B1642" s="12"/>
      <c r="C1642" s="18"/>
      <c r="D1642" s="18"/>
      <c r="E1642" s="18"/>
      <c r="F1642" s="18"/>
    </row>
    <row r="1643" spans="2:6" x14ac:dyDescent="0.25">
      <c r="B1643" s="12"/>
      <c r="C1643" s="18"/>
      <c r="D1643" s="18"/>
      <c r="E1643" s="18"/>
      <c r="F1643" s="18"/>
    </row>
    <row r="1644" spans="2:6" x14ac:dyDescent="0.25">
      <c r="B1644" s="12"/>
      <c r="C1644" s="18"/>
      <c r="D1644" s="18"/>
      <c r="E1644" s="18"/>
      <c r="F1644" s="18"/>
    </row>
    <row r="1645" spans="2:6" x14ac:dyDescent="0.25">
      <c r="B1645" s="12"/>
      <c r="C1645" s="18"/>
      <c r="D1645" s="18"/>
      <c r="E1645" s="18"/>
      <c r="F1645" s="18"/>
    </row>
    <row r="1646" spans="2:6" x14ac:dyDescent="0.25">
      <c r="B1646" s="12"/>
      <c r="C1646" s="18"/>
      <c r="D1646" s="18"/>
      <c r="E1646" s="18"/>
      <c r="F1646" s="18"/>
    </row>
    <row r="1647" spans="2:6" x14ac:dyDescent="0.25">
      <c r="B1647" s="12"/>
      <c r="C1647" s="18"/>
      <c r="D1647" s="18"/>
      <c r="E1647" s="18"/>
      <c r="F1647" s="18"/>
    </row>
    <row r="1648" spans="2:6" x14ac:dyDescent="0.25">
      <c r="B1648" s="12"/>
      <c r="C1648" s="18"/>
      <c r="D1648" s="18"/>
      <c r="E1648" s="18"/>
      <c r="F1648" s="18"/>
    </row>
    <row r="1649" spans="2:6" x14ac:dyDescent="0.25">
      <c r="B1649" s="12"/>
      <c r="C1649" s="18"/>
      <c r="D1649" s="18"/>
      <c r="E1649" s="18"/>
      <c r="F1649" s="18"/>
    </row>
    <row r="1650" spans="2:6" x14ac:dyDescent="0.25">
      <c r="B1650" s="12"/>
      <c r="C1650" s="18"/>
      <c r="D1650" s="18"/>
      <c r="E1650" s="18"/>
      <c r="F1650" s="18"/>
    </row>
    <row r="1651" spans="2:6" x14ac:dyDescent="0.25">
      <c r="B1651" s="12"/>
      <c r="C1651" s="18"/>
      <c r="D1651" s="18"/>
      <c r="E1651" s="18"/>
      <c r="F1651" s="18"/>
    </row>
    <row r="1652" spans="2:6" x14ac:dyDescent="0.25">
      <c r="B1652" s="12"/>
      <c r="C1652" s="18"/>
      <c r="D1652" s="18"/>
      <c r="E1652" s="18"/>
      <c r="F1652" s="18"/>
    </row>
    <row r="1653" spans="2:6" x14ac:dyDescent="0.25">
      <c r="B1653" s="12"/>
      <c r="C1653" s="18"/>
      <c r="D1653" s="18"/>
      <c r="E1653" s="18"/>
      <c r="F1653" s="18"/>
    </row>
    <row r="1654" spans="2:6" x14ac:dyDescent="0.25">
      <c r="B1654" s="12"/>
      <c r="C1654" s="18"/>
      <c r="D1654" s="18"/>
      <c r="E1654" s="18"/>
      <c r="F1654" s="18"/>
    </row>
    <row r="1655" spans="2:6" x14ac:dyDescent="0.25">
      <c r="B1655" s="12"/>
      <c r="C1655" s="18"/>
      <c r="D1655" s="18"/>
      <c r="E1655" s="18"/>
      <c r="F1655" s="18"/>
    </row>
    <row r="1656" spans="2:6" x14ac:dyDescent="0.25">
      <c r="B1656" s="12"/>
      <c r="C1656" s="18"/>
      <c r="D1656" s="18"/>
      <c r="E1656" s="18"/>
      <c r="F1656" s="18"/>
    </row>
    <row r="1657" spans="2:6" x14ac:dyDescent="0.25">
      <c r="B1657" s="12"/>
      <c r="C1657" s="18"/>
      <c r="D1657" s="18"/>
      <c r="E1657" s="18"/>
      <c r="F1657" s="18"/>
    </row>
    <row r="1658" spans="2:6" x14ac:dyDescent="0.25">
      <c r="B1658" s="12"/>
      <c r="C1658" s="18"/>
      <c r="D1658" s="18"/>
      <c r="E1658" s="18"/>
      <c r="F1658" s="18"/>
    </row>
    <row r="1659" spans="2:6" x14ac:dyDescent="0.25">
      <c r="B1659" s="12"/>
      <c r="C1659" s="18"/>
      <c r="D1659" s="18"/>
      <c r="E1659" s="18"/>
      <c r="F1659" s="18"/>
    </row>
    <row r="1660" spans="2:6" x14ac:dyDescent="0.25">
      <c r="B1660" s="12"/>
      <c r="C1660" s="18"/>
      <c r="D1660" s="18"/>
      <c r="E1660" s="18"/>
      <c r="F1660" s="18"/>
    </row>
    <row r="1661" spans="2:6" x14ac:dyDescent="0.25">
      <c r="B1661" s="12"/>
      <c r="C1661" s="18"/>
      <c r="D1661" s="18"/>
      <c r="E1661" s="18"/>
      <c r="F1661" s="18"/>
    </row>
    <row r="1662" spans="2:6" x14ac:dyDescent="0.25">
      <c r="B1662" s="12"/>
      <c r="C1662" s="18"/>
      <c r="D1662" s="18"/>
      <c r="E1662" s="18"/>
      <c r="F1662" s="18"/>
    </row>
    <row r="1663" spans="2:6" x14ac:dyDescent="0.25">
      <c r="B1663" s="12"/>
      <c r="C1663" s="18"/>
      <c r="D1663" s="18"/>
      <c r="E1663" s="18"/>
      <c r="F1663" s="18"/>
    </row>
    <row r="1664" spans="2:6" x14ac:dyDescent="0.25">
      <c r="B1664" s="12"/>
      <c r="C1664" s="18"/>
      <c r="D1664" s="18"/>
      <c r="E1664" s="18"/>
      <c r="F1664" s="18"/>
    </row>
    <row r="1665" spans="2:6" x14ac:dyDescent="0.25">
      <c r="B1665" s="12"/>
      <c r="C1665" s="18"/>
      <c r="D1665" s="18"/>
      <c r="E1665" s="18"/>
      <c r="F1665" s="18"/>
    </row>
    <row r="1666" spans="2:6" x14ac:dyDescent="0.25">
      <c r="B1666" s="12"/>
      <c r="C1666" s="18"/>
      <c r="D1666" s="18"/>
      <c r="E1666" s="18"/>
      <c r="F1666" s="18"/>
    </row>
    <row r="1667" spans="2:6" x14ac:dyDescent="0.25">
      <c r="B1667" s="12"/>
      <c r="C1667" s="18"/>
      <c r="D1667" s="18"/>
      <c r="E1667" s="18"/>
      <c r="F1667" s="18"/>
    </row>
    <row r="1668" spans="2:6" x14ac:dyDescent="0.25">
      <c r="B1668" s="12"/>
      <c r="C1668" s="18"/>
      <c r="D1668" s="18"/>
      <c r="E1668" s="18"/>
      <c r="F1668" s="18"/>
    </row>
    <row r="1669" spans="2:6" x14ac:dyDescent="0.25">
      <c r="B1669" s="12"/>
      <c r="C1669" s="18"/>
      <c r="D1669" s="18"/>
      <c r="E1669" s="18"/>
      <c r="F1669" s="18"/>
    </row>
    <row r="1670" spans="2:6" x14ac:dyDescent="0.25">
      <c r="B1670" s="12"/>
      <c r="C1670" s="18"/>
      <c r="D1670" s="18"/>
      <c r="E1670" s="18"/>
      <c r="F1670" s="18"/>
    </row>
    <row r="1671" spans="2:6" x14ac:dyDescent="0.25">
      <c r="B1671" s="12"/>
      <c r="C1671" s="18"/>
      <c r="D1671" s="18"/>
      <c r="E1671" s="18"/>
      <c r="F1671" s="18"/>
    </row>
    <row r="1672" spans="2:6" x14ac:dyDescent="0.25">
      <c r="B1672" s="12"/>
      <c r="C1672" s="18"/>
      <c r="D1672" s="18"/>
      <c r="E1672" s="18"/>
      <c r="F1672" s="18"/>
    </row>
    <row r="1673" spans="2:6" x14ac:dyDescent="0.25">
      <c r="B1673" s="12"/>
      <c r="C1673" s="18"/>
      <c r="D1673" s="18"/>
      <c r="E1673" s="18"/>
      <c r="F1673" s="18"/>
    </row>
    <row r="1674" spans="2:6" x14ac:dyDescent="0.25">
      <c r="B1674" s="12"/>
      <c r="C1674" s="18"/>
      <c r="D1674" s="18"/>
      <c r="E1674" s="18"/>
      <c r="F1674" s="18"/>
    </row>
    <row r="1675" spans="2:6" x14ac:dyDescent="0.25">
      <c r="B1675" s="12"/>
      <c r="C1675" s="18"/>
      <c r="D1675" s="18"/>
      <c r="E1675" s="18"/>
      <c r="F1675" s="18"/>
    </row>
    <row r="1676" spans="2:6" x14ac:dyDescent="0.25">
      <c r="B1676" s="12"/>
      <c r="C1676" s="18"/>
      <c r="D1676" s="18"/>
      <c r="E1676" s="18"/>
      <c r="F1676" s="18"/>
    </row>
    <row r="1677" spans="2:6" x14ac:dyDescent="0.25">
      <c r="B1677" s="12"/>
      <c r="C1677" s="18"/>
      <c r="D1677" s="18"/>
      <c r="E1677" s="18"/>
      <c r="F1677" s="18"/>
    </row>
    <row r="1678" spans="2:6" x14ac:dyDescent="0.25">
      <c r="B1678" s="12"/>
      <c r="C1678" s="18"/>
      <c r="D1678" s="18"/>
      <c r="E1678" s="18"/>
      <c r="F1678" s="18"/>
    </row>
    <row r="1679" spans="2:6" x14ac:dyDescent="0.25">
      <c r="B1679" s="12"/>
      <c r="C1679" s="18"/>
      <c r="D1679" s="18"/>
      <c r="E1679" s="18"/>
      <c r="F1679" s="18"/>
    </row>
    <row r="1680" spans="2:6" x14ac:dyDescent="0.25">
      <c r="B1680" s="12"/>
      <c r="C1680" s="18"/>
      <c r="D1680" s="18"/>
      <c r="E1680" s="18"/>
      <c r="F1680" s="18"/>
    </row>
    <row r="1681" spans="2:6" x14ac:dyDescent="0.25">
      <c r="B1681" s="12"/>
      <c r="C1681" s="18"/>
      <c r="D1681" s="18"/>
      <c r="E1681" s="18"/>
      <c r="F1681" s="18"/>
    </row>
    <row r="1682" spans="2:6" x14ac:dyDescent="0.25">
      <c r="B1682" s="12"/>
      <c r="C1682" s="18"/>
      <c r="D1682" s="18"/>
      <c r="E1682" s="18"/>
      <c r="F1682" s="18"/>
    </row>
    <row r="1683" spans="2:6" x14ac:dyDescent="0.25">
      <c r="B1683" s="12"/>
      <c r="C1683" s="18"/>
      <c r="D1683" s="18"/>
      <c r="E1683" s="18"/>
      <c r="F1683" s="18"/>
    </row>
    <row r="1684" spans="2:6" x14ac:dyDescent="0.25">
      <c r="B1684" s="12"/>
      <c r="C1684" s="18"/>
      <c r="D1684" s="18"/>
      <c r="E1684" s="18"/>
      <c r="F1684" s="18"/>
    </row>
    <row r="1685" spans="2:6" x14ac:dyDescent="0.25">
      <c r="B1685" s="12"/>
      <c r="C1685" s="18"/>
      <c r="D1685" s="18"/>
      <c r="E1685" s="18"/>
      <c r="F1685" s="18"/>
    </row>
    <row r="1686" spans="2:6" x14ac:dyDescent="0.25">
      <c r="B1686" s="12"/>
      <c r="C1686" s="18"/>
      <c r="D1686" s="18"/>
      <c r="E1686" s="18"/>
      <c r="F1686" s="18"/>
    </row>
    <row r="1687" spans="2:6" x14ac:dyDescent="0.25">
      <c r="B1687" s="12"/>
      <c r="C1687" s="18"/>
      <c r="D1687" s="18"/>
      <c r="E1687" s="18"/>
      <c r="F1687" s="18"/>
    </row>
    <row r="1688" spans="2:6" x14ac:dyDescent="0.25">
      <c r="B1688" s="12"/>
      <c r="C1688" s="18"/>
      <c r="D1688" s="18"/>
      <c r="E1688" s="18"/>
      <c r="F1688" s="18"/>
    </row>
    <row r="1689" spans="2:6" x14ac:dyDescent="0.25">
      <c r="B1689" s="12"/>
      <c r="C1689" s="18"/>
      <c r="D1689" s="18"/>
      <c r="E1689" s="18"/>
      <c r="F1689" s="18"/>
    </row>
    <row r="1690" spans="2:6" x14ac:dyDescent="0.25">
      <c r="B1690" s="12"/>
      <c r="C1690" s="18"/>
      <c r="D1690" s="18"/>
      <c r="E1690" s="18"/>
      <c r="F1690" s="18"/>
    </row>
    <row r="1691" spans="2:6" x14ac:dyDescent="0.25">
      <c r="B1691" s="12"/>
      <c r="C1691" s="18"/>
      <c r="D1691" s="18"/>
      <c r="E1691" s="18"/>
      <c r="F1691" s="18"/>
    </row>
    <row r="1692" spans="2:6" x14ac:dyDescent="0.25">
      <c r="B1692" s="12"/>
      <c r="C1692" s="18"/>
      <c r="D1692" s="18"/>
      <c r="E1692" s="18"/>
      <c r="F1692" s="18"/>
    </row>
    <row r="1693" spans="2:6" x14ac:dyDescent="0.25">
      <c r="B1693" s="12"/>
      <c r="C1693" s="18"/>
      <c r="D1693" s="18"/>
      <c r="E1693" s="18"/>
      <c r="F1693" s="18"/>
    </row>
    <row r="1694" spans="2:6" x14ac:dyDescent="0.25">
      <c r="B1694" s="12"/>
      <c r="C1694" s="18"/>
      <c r="D1694" s="18"/>
      <c r="E1694" s="18"/>
      <c r="F1694" s="18"/>
    </row>
    <row r="1695" spans="2:6" x14ac:dyDescent="0.25">
      <c r="B1695" s="12"/>
      <c r="C1695" s="18"/>
      <c r="D1695" s="18"/>
      <c r="E1695" s="18"/>
      <c r="F1695" s="18"/>
    </row>
    <row r="1696" spans="2:6" x14ac:dyDescent="0.25">
      <c r="B1696" s="12"/>
      <c r="C1696" s="18"/>
      <c r="D1696" s="18"/>
      <c r="E1696" s="18"/>
      <c r="F1696" s="18"/>
    </row>
    <row r="1697" spans="2:6" x14ac:dyDescent="0.25">
      <c r="B1697" s="12"/>
      <c r="C1697" s="18"/>
      <c r="D1697" s="18"/>
      <c r="E1697" s="18"/>
      <c r="F1697" s="18"/>
    </row>
    <row r="1698" spans="2:6" x14ac:dyDescent="0.25">
      <c r="B1698" s="12"/>
      <c r="C1698" s="18"/>
      <c r="D1698" s="18"/>
      <c r="E1698" s="18"/>
      <c r="F1698" s="18"/>
    </row>
    <row r="1699" spans="2:6" x14ac:dyDescent="0.25">
      <c r="B1699" s="12"/>
      <c r="C1699" s="18"/>
      <c r="D1699" s="18"/>
      <c r="E1699" s="18"/>
      <c r="F1699" s="18"/>
    </row>
    <row r="1700" spans="2:6" x14ac:dyDescent="0.25">
      <c r="B1700" s="12"/>
      <c r="C1700" s="18"/>
      <c r="D1700" s="18"/>
      <c r="E1700" s="18"/>
      <c r="F1700" s="18"/>
    </row>
    <row r="1701" spans="2:6" x14ac:dyDescent="0.25">
      <c r="B1701" s="12"/>
      <c r="C1701" s="18"/>
      <c r="D1701" s="18"/>
      <c r="E1701" s="18"/>
      <c r="F1701" s="18"/>
    </row>
    <row r="1702" spans="2:6" x14ac:dyDescent="0.25">
      <c r="B1702" s="12"/>
      <c r="C1702" s="18"/>
      <c r="D1702" s="18"/>
      <c r="E1702" s="18"/>
      <c r="F1702" s="18"/>
    </row>
    <row r="1703" spans="2:6" x14ac:dyDescent="0.25">
      <c r="B1703" s="12"/>
      <c r="C1703" s="18"/>
      <c r="D1703" s="18"/>
      <c r="E1703" s="18"/>
      <c r="F1703" s="18"/>
    </row>
    <row r="1704" spans="2:6" x14ac:dyDescent="0.25">
      <c r="B1704" s="12"/>
      <c r="C1704" s="18"/>
      <c r="D1704" s="18"/>
      <c r="E1704" s="18"/>
      <c r="F1704" s="18"/>
    </row>
    <row r="1705" spans="2:6" x14ac:dyDescent="0.25">
      <c r="B1705" s="12"/>
      <c r="C1705" s="18"/>
      <c r="D1705" s="18"/>
      <c r="E1705" s="18"/>
      <c r="F1705" s="18"/>
    </row>
    <row r="1706" spans="2:6" x14ac:dyDescent="0.25">
      <c r="B1706" s="12"/>
      <c r="C1706" s="18"/>
      <c r="D1706" s="18"/>
      <c r="E1706" s="18"/>
      <c r="F1706" s="18"/>
    </row>
    <row r="1707" spans="2:6" x14ac:dyDescent="0.25">
      <c r="B1707" s="12"/>
      <c r="C1707" s="18"/>
      <c r="D1707" s="18"/>
      <c r="E1707" s="18"/>
      <c r="F1707" s="18"/>
    </row>
    <row r="1708" spans="2:6" x14ac:dyDescent="0.25">
      <c r="B1708" s="12"/>
      <c r="C1708" s="18"/>
      <c r="D1708" s="18"/>
      <c r="E1708" s="18"/>
      <c r="F1708" s="18"/>
    </row>
    <row r="1709" spans="2:6" x14ac:dyDescent="0.25">
      <c r="B1709" s="12"/>
      <c r="C1709" s="18"/>
      <c r="D1709" s="18"/>
      <c r="E1709" s="18"/>
      <c r="F1709" s="18"/>
    </row>
    <row r="1710" spans="2:6" x14ac:dyDescent="0.25">
      <c r="B1710" s="12"/>
      <c r="C1710" s="18"/>
      <c r="D1710" s="18"/>
      <c r="E1710" s="18"/>
      <c r="F1710" s="18"/>
    </row>
    <row r="1711" spans="2:6" x14ac:dyDescent="0.25">
      <c r="B1711" s="12"/>
      <c r="C1711" s="18"/>
      <c r="D1711" s="18"/>
      <c r="E1711" s="18"/>
      <c r="F1711" s="18"/>
    </row>
    <row r="1712" spans="2:6" x14ac:dyDescent="0.25">
      <c r="B1712" s="12"/>
      <c r="C1712" s="18"/>
      <c r="D1712" s="18"/>
      <c r="E1712" s="18"/>
      <c r="F1712" s="18"/>
    </row>
    <row r="1713" spans="2:6" x14ac:dyDescent="0.25">
      <c r="B1713" s="12"/>
      <c r="C1713" s="18"/>
      <c r="D1713" s="18"/>
      <c r="E1713" s="18"/>
      <c r="F1713" s="18"/>
    </row>
    <row r="1714" spans="2:6" x14ac:dyDescent="0.25">
      <c r="B1714" s="12"/>
      <c r="C1714" s="18"/>
      <c r="D1714" s="18"/>
      <c r="E1714" s="18"/>
      <c r="F1714" s="18"/>
    </row>
    <row r="1715" spans="2:6" x14ac:dyDescent="0.25">
      <c r="B1715" s="12"/>
      <c r="C1715" s="18"/>
      <c r="D1715" s="18"/>
      <c r="E1715" s="18"/>
      <c r="F1715" s="18"/>
    </row>
    <row r="1716" spans="2:6" x14ac:dyDescent="0.25">
      <c r="B1716" s="12"/>
      <c r="C1716" s="18"/>
      <c r="D1716" s="18"/>
      <c r="E1716" s="18"/>
      <c r="F1716" s="18"/>
    </row>
    <row r="1717" spans="2:6" x14ac:dyDescent="0.25">
      <c r="B1717" s="12"/>
      <c r="C1717" s="18"/>
      <c r="D1717" s="18"/>
      <c r="E1717" s="18"/>
      <c r="F1717" s="18"/>
    </row>
    <row r="1718" spans="2:6" x14ac:dyDescent="0.25">
      <c r="B1718" s="12"/>
      <c r="C1718" s="18"/>
      <c r="D1718" s="18"/>
      <c r="E1718" s="18"/>
      <c r="F1718" s="18"/>
    </row>
    <row r="1719" spans="2:6" x14ac:dyDescent="0.25">
      <c r="B1719" s="12"/>
      <c r="C1719" s="18"/>
      <c r="D1719" s="18"/>
      <c r="E1719" s="18"/>
      <c r="F1719" s="18"/>
    </row>
    <row r="1720" spans="2:6" x14ac:dyDescent="0.25">
      <c r="B1720" s="12"/>
      <c r="C1720" s="18"/>
      <c r="D1720" s="18"/>
      <c r="E1720" s="18"/>
      <c r="F1720" s="18"/>
    </row>
    <row r="1721" spans="2:6" x14ac:dyDescent="0.25">
      <c r="B1721" s="12"/>
      <c r="C1721" s="18"/>
      <c r="D1721" s="18"/>
      <c r="E1721" s="18"/>
      <c r="F1721" s="18"/>
    </row>
    <row r="1722" spans="2:6" x14ac:dyDescent="0.25">
      <c r="B1722" s="12"/>
      <c r="C1722" s="18"/>
      <c r="D1722" s="18"/>
      <c r="E1722" s="18"/>
      <c r="F1722" s="18"/>
    </row>
    <row r="1723" spans="2:6" x14ac:dyDescent="0.25">
      <c r="B1723" s="12"/>
      <c r="C1723" s="18"/>
      <c r="D1723" s="18"/>
      <c r="E1723" s="18"/>
      <c r="F1723" s="18"/>
    </row>
    <row r="1724" spans="2:6" x14ac:dyDescent="0.25">
      <c r="B1724" s="12"/>
      <c r="C1724" s="18"/>
      <c r="D1724" s="18"/>
      <c r="E1724" s="18"/>
      <c r="F1724" s="18"/>
    </row>
    <row r="1725" spans="2:6" x14ac:dyDescent="0.25">
      <c r="B1725" s="12"/>
      <c r="C1725" s="18"/>
      <c r="D1725" s="18"/>
      <c r="E1725" s="18"/>
      <c r="F1725" s="18"/>
    </row>
    <row r="1726" spans="2:6" x14ac:dyDescent="0.25">
      <c r="B1726" s="12"/>
      <c r="C1726" s="18"/>
      <c r="D1726" s="18"/>
      <c r="E1726" s="18"/>
      <c r="F1726" s="18"/>
    </row>
    <row r="1727" spans="2:6" x14ac:dyDescent="0.25">
      <c r="B1727" s="12"/>
      <c r="C1727" s="18"/>
      <c r="D1727" s="18"/>
      <c r="E1727" s="18"/>
      <c r="F1727" s="18"/>
    </row>
    <row r="1728" spans="2:6" x14ac:dyDescent="0.25">
      <c r="B1728" s="12"/>
      <c r="C1728" s="18"/>
      <c r="D1728" s="18"/>
      <c r="E1728" s="18"/>
      <c r="F1728" s="18"/>
    </row>
    <row r="1729" spans="2:6" x14ac:dyDescent="0.25">
      <c r="B1729" s="12"/>
      <c r="C1729" s="18"/>
      <c r="D1729" s="18"/>
      <c r="E1729" s="18"/>
      <c r="F1729" s="18"/>
    </row>
    <row r="1730" spans="2:6" x14ac:dyDescent="0.25">
      <c r="B1730" s="12"/>
      <c r="C1730" s="18"/>
      <c r="D1730" s="18"/>
      <c r="E1730" s="18"/>
      <c r="F1730" s="18"/>
    </row>
    <row r="1731" spans="2:6" x14ac:dyDescent="0.25">
      <c r="B1731" s="12"/>
      <c r="C1731" s="18"/>
      <c r="D1731" s="18"/>
      <c r="E1731" s="18"/>
      <c r="F1731" s="18"/>
    </row>
    <row r="1732" spans="2:6" x14ac:dyDescent="0.25">
      <c r="B1732" s="12"/>
      <c r="C1732" s="18"/>
      <c r="D1732" s="18"/>
      <c r="E1732" s="18"/>
      <c r="F1732" s="18"/>
    </row>
    <row r="1733" spans="2:6" x14ac:dyDescent="0.25">
      <c r="B1733" s="12"/>
      <c r="C1733" s="18"/>
      <c r="D1733" s="18"/>
      <c r="E1733" s="18"/>
      <c r="F1733" s="18"/>
    </row>
    <row r="1734" spans="2:6" x14ac:dyDescent="0.25">
      <c r="B1734" s="12"/>
      <c r="C1734" s="18"/>
      <c r="D1734" s="18"/>
      <c r="E1734" s="18"/>
      <c r="F1734" s="18"/>
    </row>
    <row r="1735" spans="2:6" x14ac:dyDescent="0.25">
      <c r="B1735" s="12"/>
      <c r="C1735" s="18"/>
      <c r="D1735" s="18"/>
      <c r="E1735" s="18"/>
      <c r="F1735" s="18"/>
    </row>
    <row r="1736" spans="2:6" x14ac:dyDescent="0.25">
      <c r="B1736" s="12"/>
      <c r="C1736" s="18"/>
      <c r="D1736" s="18"/>
      <c r="E1736" s="18"/>
      <c r="F1736" s="18"/>
    </row>
    <row r="1737" spans="2:6" x14ac:dyDescent="0.25">
      <c r="B1737" s="12"/>
      <c r="C1737" s="18"/>
      <c r="D1737" s="18"/>
      <c r="E1737" s="18"/>
      <c r="F1737" s="18"/>
    </row>
    <row r="1738" spans="2:6" x14ac:dyDescent="0.25">
      <c r="B1738" s="12"/>
      <c r="C1738" s="18"/>
      <c r="D1738" s="18"/>
      <c r="E1738" s="18"/>
      <c r="F1738" s="18"/>
    </row>
    <row r="1739" spans="2:6" x14ac:dyDescent="0.25">
      <c r="B1739" s="12"/>
      <c r="C1739" s="18"/>
      <c r="D1739" s="18"/>
      <c r="E1739" s="18"/>
      <c r="F1739" s="18"/>
    </row>
    <row r="1740" spans="2:6" x14ac:dyDescent="0.25">
      <c r="B1740" s="12"/>
      <c r="C1740" s="18"/>
      <c r="D1740" s="18"/>
      <c r="E1740" s="18"/>
      <c r="F1740" s="18"/>
    </row>
    <row r="1741" spans="2:6" x14ac:dyDescent="0.25">
      <c r="B1741" s="12"/>
      <c r="C1741" s="18"/>
      <c r="D1741" s="18"/>
      <c r="E1741" s="18"/>
      <c r="F1741" s="18"/>
    </row>
    <row r="1742" spans="2:6" x14ac:dyDescent="0.25">
      <c r="B1742" s="12"/>
      <c r="C1742" s="18"/>
      <c r="D1742" s="18"/>
      <c r="E1742" s="18"/>
      <c r="F1742" s="18"/>
    </row>
    <row r="1743" spans="2:6" x14ac:dyDescent="0.25">
      <c r="B1743" s="12"/>
      <c r="C1743" s="18"/>
      <c r="D1743" s="18"/>
      <c r="E1743" s="18"/>
      <c r="F1743" s="18"/>
    </row>
    <row r="1744" spans="2:6" x14ac:dyDescent="0.25">
      <c r="B1744" s="12"/>
      <c r="C1744" s="18"/>
      <c r="D1744" s="18"/>
      <c r="E1744" s="18"/>
      <c r="F1744" s="18"/>
    </row>
    <row r="1745" spans="2:6" x14ac:dyDescent="0.25">
      <c r="B1745" s="12"/>
      <c r="C1745" s="18"/>
      <c r="D1745" s="18"/>
      <c r="E1745" s="18"/>
      <c r="F1745" s="18"/>
    </row>
    <row r="1746" spans="2:6" x14ac:dyDescent="0.25">
      <c r="B1746" s="12"/>
      <c r="C1746" s="18"/>
      <c r="D1746" s="18"/>
      <c r="E1746" s="18"/>
      <c r="F1746" s="18"/>
    </row>
    <row r="1747" spans="2:6" x14ac:dyDescent="0.25">
      <c r="B1747" s="12"/>
      <c r="C1747" s="18"/>
      <c r="D1747" s="18"/>
      <c r="E1747" s="18"/>
      <c r="F1747" s="18"/>
    </row>
    <row r="1748" spans="2:6" x14ac:dyDescent="0.25">
      <c r="B1748" s="12"/>
      <c r="C1748" s="18"/>
      <c r="D1748" s="18"/>
      <c r="E1748" s="18"/>
      <c r="F1748" s="18"/>
    </row>
    <row r="1749" spans="2:6" x14ac:dyDescent="0.25">
      <c r="B1749" s="12"/>
      <c r="C1749" s="18"/>
      <c r="D1749" s="18"/>
      <c r="E1749" s="18"/>
      <c r="F1749" s="18"/>
    </row>
    <row r="1750" spans="2:6" x14ac:dyDescent="0.25">
      <c r="B1750" s="12"/>
      <c r="C1750" s="18"/>
      <c r="D1750" s="18"/>
      <c r="E1750" s="18"/>
      <c r="F1750" s="18"/>
    </row>
    <row r="1751" spans="2:6" x14ac:dyDescent="0.25">
      <c r="B1751" s="12"/>
      <c r="C1751" s="18"/>
      <c r="D1751" s="18"/>
      <c r="E1751" s="18"/>
      <c r="F1751" s="18"/>
    </row>
    <row r="1752" spans="2:6" x14ac:dyDescent="0.25">
      <c r="B1752" s="12"/>
      <c r="C1752" s="18"/>
      <c r="D1752" s="18"/>
      <c r="E1752" s="18"/>
      <c r="F1752" s="18"/>
    </row>
    <row r="1753" spans="2:6" x14ac:dyDescent="0.25">
      <c r="B1753" s="12"/>
      <c r="C1753" s="18"/>
      <c r="D1753" s="18"/>
      <c r="E1753" s="18"/>
      <c r="F1753" s="18"/>
    </row>
    <row r="1754" spans="2:6" x14ac:dyDescent="0.25">
      <c r="B1754" s="12"/>
      <c r="C1754" s="18"/>
      <c r="D1754" s="18"/>
      <c r="E1754" s="18"/>
      <c r="F1754" s="18"/>
    </row>
    <row r="1755" spans="2:6" x14ac:dyDescent="0.25">
      <c r="B1755" s="12"/>
      <c r="C1755" s="18"/>
      <c r="D1755" s="18"/>
      <c r="E1755" s="18"/>
      <c r="F1755" s="18"/>
    </row>
    <row r="1756" spans="2:6" x14ac:dyDescent="0.25">
      <c r="B1756" s="12"/>
      <c r="C1756" s="18"/>
      <c r="D1756" s="18"/>
      <c r="E1756" s="18"/>
      <c r="F1756" s="18"/>
    </row>
    <row r="1757" spans="2:6" x14ac:dyDescent="0.25">
      <c r="B1757" s="12"/>
      <c r="C1757" s="18"/>
      <c r="D1757" s="18"/>
      <c r="E1757" s="18"/>
      <c r="F1757" s="18"/>
    </row>
    <row r="1758" spans="2:6" x14ac:dyDescent="0.25">
      <c r="B1758" s="12"/>
      <c r="C1758" s="18"/>
      <c r="D1758" s="18"/>
      <c r="E1758" s="18"/>
      <c r="F1758" s="18"/>
    </row>
    <row r="1759" spans="2:6" x14ac:dyDescent="0.25">
      <c r="B1759" s="12"/>
      <c r="C1759" s="18"/>
      <c r="D1759" s="18"/>
      <c r="E1759" s="18"/>
      <c r="F1759" s="18"/>
    </row>
    <row r="1760" spans="2:6" x14ac:dyDescent="0.25">
      <c r="B1760" s="12"/>
      <c r="C1760" s="18"/>
      <c r="D1760" s="18"/>
      <c r="E1760" s="18"/>
      <c r="F1760" s="18"/>
    </row>
    <row r="1761" spans="2:6" x14ac:dyDescent="0.25">
      <c r="B1761" s="12"/>
      <c r="C1761" s="18"/>
      <c r="D1761" s="18"/>
      <c r="E1761" s="18"/>
      <c r="F1761" s="18"/>
    </row>
    <row r="1762" spans="2:6" x14ac:dyDescent="0.25">
      <c r="B1762" s="12"/>
      <c r="C1762" s="18"/>
      <c r="D1762" s="18"/>
      <c r="E1762" s="18"/>
      <c r="F1762" s="18"/>
    </row>
    <row r="1763" spans="2:6" x14ac:dyDescent="0.25">
      <c r="B1763" s="12"/>
      <c r="C1763" s="18"/>
      <c r="D1763" s="18"/>
      <c r="E1763" s="18"/>
      <c r="F1763" s="18"/>
    </row>
    <row r="1764" spans="2:6" x14ac:dyDescent="0.25">
      <c r="B1764" s="12"/>
      <c r="C1764" s="18"/>
      <c r="D1764" s="18"/>
      <c r="E1764" s="18"/>
      <c r="F1764" s="18"/>
    </row>
    <row r="1765" spans="2:6" x14ac:dyDescent="0.25">
      <c r="B1765" s="12"/>
      <c r="C1765" s="18"/>
      <c r="D1765" s="18"/>
      <c r="E1765" s="18"/>
      <c r="F1765" s="18"/>
    </row>
    <row r="1766" spans="2:6" x14ac:dyDescent="0.25">
      <c r="B1766" s="12"/>
      <c r="C1766" s="18"/>
      <c r="D1766" s="18"/>
      <c r="E1766" s="18"/>
      <c r="F1766" s="18"/>
    </row>
    <row r="1767" spans="2:6" x14ac:dyDescent="0.25">
      <c r="B1767" s="12"/>
      <c r="C1767" s="18"/>
      <c r="D1767" s="18"/>
      <c r="E1767" s="18"/>
      <c r="F1767" s="18"/>
    </row>
    <row r="1768" spans="2:6" x14ac:dyDescent="0.25">
      <c r="B1768" s="12"/>
      <c r="C1768" s="18"/>
      <c r="D1768" s="18"/>
      <c r="E1768" s="18"/>
      <c r="F1768" s="18"/>
    </row>
    <row r="1769" spans="2:6" x14ac:dyDescent="0.25">
      <c r="B1769" s="12"/>
      <c r="C1769" s="18"/>
      <c r="D1769" s="18"/>
      <c r="E1769" s="18"/>
      <c r="F1769" s="18"/>
    </row>
    <row r="1770" spans="2:6" x14ac:dyDescent="0.25">
      <c r="B1770" s="12"/>
      <c r="C1770" s="18"/>
      <c r="D1770" s="18"/>
      <c r="E1770" s="18"/>
      <c r="F1770" s="18"/>
    </row>
    <row r="1771" spans="2:6" x14ac:dyDescent="0.25">
      <c r="B1771" s="12"/>
      <c r="C1771" s="18"/>
      <c r="D1771" s="18"/>
      <c r="E1771" s="18"/>
      <c r="F1771" s="18"/>
    </row>
    <row r="1772" spans="2:6" x14ac:dyDescent="0.25">
      <c r="B1772" s="12"/>
      <c r="C1772" s="18"/>
      <c r="D1772" s="18"/>
      <c r="E1772" s="18"/>
      <c r="F1772" s="18"/>
    </row>
    <row r="1773" spans="2:6" x14ac:dyDescent="0.25">
      <c r="B1773" s="12"/>
      <c r="C1773" s="18"/>
      <c r="D1773" s="18"/>
      <c r="E1773" s="18"/>
      <c r="F1773" s="18"/>
    </row>
    <row r="1774" spans="2:6" x14ac:dyDescent="0.25">
      <c r="B1774" s="12"/>
      <c r="C1774" s="18"/>
      <c r="D1774" s="18"/>
      <c r="E1774" s="18"/>
      <c r="F1774" s="18"/>
    </row>
    <row r="1775" spans="2:6" x14ac:dyDescent="0.25">
      <c r="B1775" s="12"/>
      <c r="C1775" s="18"/>
      <c r="D1775" s="18"/>
      <c r="E1775" s="18"/>
      <c r="F1775" s="18"/>
    </row>
    <row r="1776" spans="2:6" x14ac:dyDescent="0.25">
      <c r="B1776" s="12"/>
      <c r="C1776" s="18"/>
      <c r="D1776" s="18"/>
      <c r="E1776" s="18"/>
      <c r="F1776" s="18"/>
    </row>
    <row r="1777" spans="2:6" x14ac:dyDescent="0.25">
      <c r="B1777" s="12"/>
      <c r="C1777" s="18"/>
      <c r="D1777" s="18"/>
      <c r="E1777" s="18"/>
      <c r="F1777" s="18"/>
    </row>
    <row r="1778" spans="2:6" x14ac:dyDescent="0.25">
      <c r="B1778" s="12"/>
      <c r="C1778" s="18"/>
      <c r="D1778" s="18"/>
      <c r="E1778" s="18"/>
      <c r="F1778" s="18"/>
    </row>
    <row r="1779" spans="2:6" x14ac:dyDescent="0.25">
      <c r="B1779" s="12"/>
      <c r="C1779" s="18"/>
      <c r="D1779" s="18"/>
      <c r="E1779" s="18"/>
      <c r="F1779" s="18"/>
    </row>
    <row r="1780" spans="2:6" x14ac:dyDescent="0.25">
      <c r="B1780" s="12"/>
      <c r="C1780" s="18"/>
      <c r="D1780" s="18"/>
      <c r="E1780" s="18"/>
      <c r="F1780" s="18"/>
    </row>
    <row r="1781" spans="2:6" x14ac:dyDescent="0.25">
      <c r="B1781" s="12"/>
      <c r="C1781" s="18"/>
      <c r="D1781" s="18"/>
      <c r="E1781" s="18"/>
      <c r="F1781" s="18"/>
    </row>
    <row r="1782" spans="2:6" x14ac:dyDescent="0.25">
      <c r="B1782" s="12"/>
      <c r="C1782" s="18"/>
      <c r="D1782" s="18"/>
      <c r="E1782" s="18"/>
      <c r="F1782" s="18"/>
    </row>
    <row r="1783" spans="2:6" x14ac:dyDescent="0.25">
      <c r="B1783" s="12"/>
      <c r="C1783" s="18"/>
      <c r="D1783" s="18"/>
      <c r="E1783" s="18"/>
      <c r="F1783" s="18"/>
    </row>
    <row r="1784" spans="2:6" x14ac:dyDescent="0.25">
      <c r="B1784" s="12"/>
      <c r="C1784" s="18"/>
      <c r="D1784" s="18"/>
      <c r="E1784" s="18"/>
      <c r="F1784" s="18"/>
    </row>
    <row r="1785" spans="2:6" x14ac:dyDescent="0.25">
      <c r="B1785" s="12"/>
      <c r="C1785" s="18"/>
      <c r="D1785" s="18"/>
      <c r="E1785" s="18"/>
      <c r="F1785" s="18"/>
    </row>
    <row r="1786" spans="2:6" x14ac:dyDescent="0.25">
      <c r="B1786" s="12"/>
      <c r="C1786" s="18"/>
      <c r="D1786" s="18"/>
      <c r="E1786" s="18"/>
      <c r="F1786" s="18"/>
    </row>
    <row r="1787" spans="2:6" x14ac:dyDescent="0.25">
      <c r="B1787" s="12"/>
      <c r="C1787" s="18"/>
      <c r="D1787" s="18"/>
      <c r="E1787" s="18"/>
      <c r="F1787" s="18"/>
    </row>
    <row r="1788" spans="2:6" x14ac:dyDescent="0.25">
      <c r="B1788" s="12"/>
      <c r="C1788" s="18"/>
      <c r="D1788" s="18"/>
      <c r="E1788" s="18"/>
      <c r="F1788" s="18"/>
    </row>
    <row r="1789" spans="2:6" x14ac:dyDescent="0.25">
      <c r="B1789" s="12"/>
      <c r="C1789" s="18"/>
      <c r="D1789" s="18"/>
      <c r="E1789" s="18"/>
      <c r="F1789" s="18"/>
    </row>
    <row r="1790" spans="2:6" x14ac:dyDescent="0.25">
      <c r="B1790" s="12"/>
      <c r="C1790" s="18"/>
      <c r="D1790" s="18"/>
      <c r="E1790" s="18"/>
      <c r="F1790" s="18"/>
    </row>
    <row r="1791" spans="2:6" x14ac:dyDescent="0.25">
      <c r="B1791" s="12"/>
      <c r="C1791" s="18"/>
      <c r="D1791" s="18"/>
      <c r="E1791" s="18"/>
      <c r="F1791" s="18"/>
    </row>
    <row r="1792" spans="2:6" x14ac:dyDescent="0.25">
      <c r="B1792" s="12"/>
      <c r="C1792" s="18"/>
      <c r="D1792" s="18"/>
      <c r="E1792" s="18"/>
      <c r="F1792" s="18"/>
    </row>
    <row r="1793" spans="2:6" x14ac:dyDescent="0.25">
      <c r="B1793" s="12"/>
      <c r="C1793" s="18"/>
      <c r="D1793" s="18"/>
      <c r="E1793" s="18"/>
      <c r="F1793" s="18"/>
    </row>
    <row r="1794" spans="2:6" x14ac:dyDescent="0.25">
      <c r="B1794" s="12"/>
      <c r="C1794" s="18"/>
      <c r="D1794" s="18"/>
      <c r="E1794" s="18"/>
      <c r="F1794" s="18"/>
    </row>
    <row r="1795" spans="2:6" x14ac:dyDescent="0.25">
      <c r="B1795" s="12"/>
      <c r="C1795" s="18"/>
      <c r="D1795" s="18"/>
      <c r="E1795" s="18"/>
      <c r="F1795" s="18"/>
    </row>
    <row r="1796" spans="2:6" x14ac:dyDescent="0.25">
      <c r="B1796" s="12"/>
      <c r="C1796" s="18"/>
      <c r="D1796" s="18"/>
      <c r="E1796" s="18"/>
      <c r="F1796" s="18"/>
    </row>
    <row r="1797" spans="2:6" x14ac:dyDescent="0.25">
      <c r="B1797" s="12"/>
      <c r="C1797" s="18"/>
      <c r="D1797" s="18"/>
      <c r="E1797" s="18"/>
      <c r="F1797" s="18"/>
    </row>
    <row r="1798" spans="2:6" x14ac:dyDescent="0.25">
      <c r="B1798" s="12"/>
      <c r="C1798" s="18"/>
      <c r="D1798" s="18"/>
      <c r="E1798" s="18"/>
      <c r="F1798" s="18"/>
    </row>
    <row r="1799" spans="2:6" x14ac:dyDescent="0.25">
      <c r="B1799" s="12"/>
      <c r="C1799" s="18"/>
      <c r="D1799" s="18"/>
      <c r="E1799" s="18"/>
      <c r="F1799" s="18"/>
    </row>
    <row r="1800" spans="2:6" x14ac:dyDescent="0.25">
      <c r="B1800" s="12"/>
      <c r="C1800" s="18"/>
      <c r="D1800" s="18"/>
      <c r="E1800" s="18"/>
      <c r="F1800" s="18"/>
    </row>
    <row r="1801" spans="2:6" x14ac:dyDescent="0.25">
      <c r="B1801" s="12"/>
      <c r="C1801" s="18"/>
      <c r="D1801" s="18"/>
      <c r="E1801" s="18"/>
      <c r="F1801" s="18"/>
    </row>
    <row r="1802" spans="2:6" x14ac:dyDescent="0.25">
      <c r="B1802" s="12"/>
      <c r="C1802" s="18"/>
      <c r="D1802" s="18"/>
      <c r="E1802" s="18"/>
      <c r="F1802" s="18"/>
    </row>
    <row r="1803" spans="2:6" x14ac:dyDescent="0.25">
      <c r="B1803" s="12"/>
      <c r="C1803" s="18"/>
      <c r="D1803" s="18"/>
      <c r="E1803" s="18"/>
      <c r="F1803" s="18"/>
    </row>
    <row r="1804" spans="2:6" x14ac:dyDescent="0.25">
      <c r="B1804" s="12"/>
      <c r="C1804" s="18"/>
      <c r="D1804" s="18"/>
      <c r="E1804" s="18"/>
      <c r="F1804" s="18"/>
    </row>
    <row r="1805" spans="2:6" x14ac:dyDescent="0.25">
      <c r="B1805" s="12"/>
      <c r="C1805" s="18"/>
      <c r="D1805" s="18"/>
      <c r="E1805" s="18"/>
      <c r="F1805" s="18"/>
    </row>
    <row r="1806" spans="2:6" x14ac:dyDescent="0.25">
      <c r="B1806" s="12"/>
      <c r="C1806" s="18"/>
      <c r="D1806" s="18"/>
      <c r="E1806" s="18"/>
      <c r="F1806" s="18"/>
    </row>
    <row r="1807" spans="2:6" x14ac:dyDescent="0.25">
      <c r="B1807" s="12"/>
      <c r="C1807" s="18"/>
      <c r="D1807" s="18"/>
      <c r="E1807" s="18"/>
      <c r="F1807" s="18"/>
    </row>
    <row r="1808" spans="2:6" x14ac:dyDescent="0.25">
      <c r="B1808" s="12"/>
      <c r="C1808" s="18"/>
      <c r="D1808" s="18"/>
      <c r="E1808" s="18"/>
      <c r="F1808" s="18"/>
    </row>
    <row r="1809" spans="2:6" x14ac:dyDescent="0.25">
      <c r="B1809" s="12"/>
      <c r="C1809" s="18"/>
      <c r="D1809" s="18"/>
      <c r="E1809" s="18"/>
      <c r="F1809" s="18"/>
    </row>
    <row r="1810" spans="2:6" x14ac:dyDescent="0.25">
      <c r="B1810" s="12"/>
      <c r="C1810" s="18"/>
      <c r="D1810" s="18"/>
      <c r="E1810" s="18"/>
      <c r="F1810" s="18"/>
    </row>
    <row r="1811" spans="2:6" x14ac:dyDescent="0.25">
      <c r="B1811" s="12"/>
      <c r="C1811" s="18"/>
      <c r="D1811" s="18"/>
      <c r="E1811" s="18"/>
      <c r="F1811" s="18"/>
    </row>
    <row r="1812" spans="2:6" x14ac:dyDescent="0.25">
      <c r="B1812" s="12"/>
      <c r="C1812" s="18"/>
      <c r="D1812" s="18"/>
      <c r="E1812" s="18"/>
      <c r="F1812" s="18"/>
    </row>
    <row r="1813" spans="2:6" x14ac:dyDescent="0.25">
      <c r="B1813" s="12"/>
      <c r="C1813" s="18"/>
      <c r="D1813" s="18"/>
      <c r="E1813" s="18"/>
      <c r="F1813" s="18"/>
    </row>
    <row r="1814" spans="2:6" x14ac:dyDescent="0.25">
      <c r="B1814" s="12"/>
      <c r="C1814" s="18"/>
      <c r="D1814" s="18"/>
      <c r="E1814" s="18"/>
      <c r="F1814" s="18"/>
    </row>
    <row r="1815" spans="2:6" x14ac:dyDescent="0.25">
      <c r="B1815" s="12"/>
      <c r="C1815" s="18"/>
      <c r="D1815" s="18"/>
      <c r="E1815" s="18"/>
      <c r="F1815" s="18"/>
    </row>
    <row r="1816" spans="2:6" x14ac:dyDescent="0.25">
      <c r="B1816" s="12"/>
      <c r="C1816" s="18"/>
      <c r="D1816" s="18"/>
      <c r="E1816" s="18"/>
      <c r="F1816" s="18"/>
    </row>
    <row r="1817" spans="2:6" x14ac:dyDescent="0.25">
      <c r="B1817" s="12"/>
      <c r="C1817" s="18"/>
      <c r="D1817" s="18"/>
      <c r="E1817" s="18"/>
      <c r="F1817" s="18"/>
    </row>
    <row r="1818" spans="2:6" x14ac:dyDescent="0.25">
      <c r="B1818" s="12"/>
      <c r="C1818" s="18"/>
      <c r="D1818" s="18"/>
      <c r="E1818" s="18"/>
      <c r="F1818" s="18"/>
    </row>
    <row r="1819" spans="2:6" x14ac:dyDescent="0.25">
      <c r="B1819" s="12"/>
      <c r="C1819" s="18"/>
      <c r="D1819" s="18"/>
      <c r="E1819" s="18"/>
      <c r="F1819" s="18"/>
    </row>
    <row r="1820" spans="2:6" x14ac:dyDescent="0.25">
      <c r="B1820" s="12"/>
      <c r="C1820" s="18"/>
      <c r="D1820" s="18"/>
      <c r="E1820" s="18"/>
      <c r="F1820" s="18"/>
    </row>
    <row r="1821" spans="2:6" x14ac:dyDescent="0.25">
      <c r="B1821" s="12"/>
      <c r="C1821" s="18"/>
      <c r="D1821" s="18"/>
      <c r="E1821" s="18"/>
      <c r="F1821" s="18"/>
    </row>
    <row r="1822" spans="2:6" x14ac:dyDescent="0.25">
      <c r="B1822" s="12"/>
      <c r="C1822" s="18"/>
      <c r="D1822" s="18"/>
      <c r="E1822" s="18"/>
      <c r="F1822" s="18"/>
    </row>
    <row r="1823" spans="2:6" x14ac:dyDescent="0.25">
      <c r="B1823" s="12"/>
      <c r="C1823" s="18"/>
      <c r="D1823" s="18"/>
      <c r="E1823" s="18"/>
      <c r="F1823" s="18"/>
    </row>
    <row r="1824" spans="2:6" x14ac:dyDescent="0.25">
      <c r="B1824" s="12"/>
      <c r="C1824" s="18"/>
      <c r="D1824" s="18"/>
      <c r="E1824" s="18"/>
      <c r="F1824" s="18"/>
    </row>
    <row r="1825" spans="2:6" x14ac:dyDescent="0.25">
      <c r="B1825" s="12"/>
      <c r="C1825" s="18"/>
      <c r="D1825" s="18"/>
      <c r="E1825" s="18"/>
      <c r="F1825" s="18"/>
    </row>
    <row r="1826" spans="2:6" x14ac:dyDescent="0.25">
      <c r="B1826" s="12"/>
      <c r="C1826" s="18"/>
      <c r="D1826" s="18"/>
      <c r="E1826" s="18"/>
      <c r="F1826" s="18"/>
    </row>
    <row r="1827" spans="2:6" x14ac:dyDescent="0.25">
      <c r="B1827" s="12"/>
      <c r="C1827" s="18"/>
      <c r="D1827" s="18"/>
      <c r="E1827" s="18"/>
      <c r="F1827" s="18"/>
    </row>
    <row r="1828" spans="2:6" x14ac:dyDescent="0.25">
      <c r="B1828" s="12"/>
      <c r="C1828" s="18"/>
      <c r="D1828" s="18"/>
      <c r="E1828" s="18"/>
      <c r="F1828" s="18"/>
    </row>
    <row r="1829" spans="2:6" x14ac:dyDescent="0.25">
      <c r="B1829" s="12"/>
      <c r="C1829" s="18"/>
      <c r="D1829" s="18"/>
      <c r="E1829" s="18"/>
      <c r="F1829" s="18"/>
    </row>
    <row r="1830" spans="2:6" x14ac:dyDescent="0.25">
      <c r="B1830" s="12"/>
      <c r="C1830" s="18"/>
      <c r="D1830" s="18"/>
      <c r="E1830" s="18"/>
      <c r="F1830" s="18"/>
    </row>
    <row r="1831" spans="2:6" x14ac:dyDescent="0.25">
      <c r="B1831" s="12"/>
      <c r="C1831" s="18"/>
      <c r="D1831" s="18"/>
      <c r="E1831" s="18"/>
      <c r="F1831" s="18"/>
    </row>
    <row r="1832" spans="2:6" x14ac:dyDescent="0.25">
      <c r="B1832" s="12"/>
      <c r="C1832" s="18"/>
      <c r="D1832" s="18"/>
      <c r="E1832" s="18"/>
      <c r="F1832" s="18"/>
    </row>
    <row r="1833" spans="2:6" x14ac:dyDescent="0.25">
      <c r="B1833" s="12"/>
      <c r="C1833" s="18"/>
      <c r="D1833" s="18"/>
      <c r="E1833" s="18"/>
      <c r="F1833" s="18"/>
    </row>
    <row r="1834" spans="2:6" x14ac:dyDescent="0.25">
      <c r="B1834" s="12"/>
      <c r="C1834" s="18"/>
      <c r="D1834" s="18"/>
      <c r="E1834" s="18"/>
      <c r="F1834" s="18"/>
    </row>
    <row r="1835" spans="2:6" x14ac:dyDescent="0.25">
      <c r="B1835" s="12"/>
      <c r="C1835" s="18"/>
      <c r="D1835" s="18"/>
      <c r="E1835" s="18"/>
      <c r="F1835" s="18"/>
    </row>
    <row r="1836" spans="2:6" x14ac:dyDescent="0.25">
      <c r="B1836" s="12"/>
      <c r="C1836" s="18"/>
      <c r="D1836" s="18"/>
      <c r="E1836" s="18"/>
      <c r="F1836" s="18"/>
    </row>
    <row r="1837" spans="2:6" x14ac:dyDescent="0.25">
      <c r="B1837" s="12"/>
      <c r="C1837" s="18"/>
      <c r="D1837" s="18"/>
      <c r="E1837" s="18"/>
      <c r="F1837" s="18"/>
    </row>
    <row r="1838" spans="2:6" x14ac:dyDescent="0.25">
      <c r="B1838" s="12"/>
      <c r="C1838" s="18"/>
      <c r="D1838" s="18"/>
      <c r="E1838" s="18"/>
      <c r="F1838" s="18"/>
    </row>
    <row r="1839" spans="2:6" x14ac:dyDescent="0.25">
      <c r="B1839" s="12"/>
      <c r="C1839" s="18"/>
      <c r="D1839" s="18"/>
      <c r="E1839" s="18"/>
      <c r="F1839" s="18"/>
    </row>
    <row r="1840" spans="2:6" x14ac:dyDescent="0.25">
      <c r="B1840" s="12"/>
      <c r="C1840" s="18"/>
      <c r="D1840" s="18"/>
      <c r="E1840" s="18"/>
      <c r="F1840" s="18"/>
    </row>
    <row r="1841" spans="2:6" x14ac:dyDescent="0.25">
      <c r="B1841" s="12"/>
      <c r="C1841" s="18"/>
      <c r="D1841" s="18"/>
      <c r="E1841" s="18"/>
      <c r="F1841" s="18"/>
    </row>
    <row r="1842" spans="2:6" x14ac:dyDescent="0.25">
      <c r="B1842" s="12"/>
      <c r="C1842" s="18"/>
      <c r="D1842" s="18"/>
      <c r="E1842" s="18"/>
      <c r="F1842" s="18"/>
    </row>
    <row r="1843" spans="2:6" x14ac:dyDescent="0.25">
      <c r="B1843" s="12"/>
      <c r="C1843" s="18"/>
      <c r="D1843" s="18"/>
      <c r="E1843" s="18"/>
      <c r="F1843" s="18"/>
    </row>
    <row r="1844" spans="2:6" x14ac:dyDescent="0.25">
      <c r="B1844" s="12"/>
      <c r="C1844" s="18"/>
      <c r="D1844" s="18"/>
      <c r="E1844" s="18"/>
      <c r="F1844" s="18"/>
    </row>
    <row r="1845" spans="2:6" x14ac:dyDescent="0.25">
      <c r="B1845" s="12"/>
      <c r="C1845" s="18"/>
      <c r="D1845" s="18"/>
      <c r="E1845" s="18"/>
      <c r="F1845" s="18"/>
    </row>
    <row r="1846" spans="2:6" x14ac:dyDescent="0.25">
      <c r="B1846" s="12"/>
      <c r="C1846" s="18"/>
      <c r="D1846" s="18"/>
      <c r="E1846" s="18"/>
      <c r="F1846" s="18"/>
    </row>
    <row r="1847" spans="2:6" x14ac:dyDescent="0.25">
      <c r="B1847" s="12"/>
      <c r="C1847" s="18"/>
      <c r="D1847" s="18"/>
      <c r="E1847" s="18"/>
      <c r="F1847" s="18"/>
    </row>
    <row r="1848" spans="2:6" x14ac:dyDescent="0.25">
      <c r="B1848" s="12"/>
      <c r="C1848" s="18"/>
      <c r="D1848" s="18"/>
      <c r="E1848" s="18"/>
      <c r="F1848" s="18"/>
    </row>
    <row r="1849" spans="2:6" x14ac:dyDescent="0.25">
      <c r="B1849" s="12"/>
      <c r="C1849" s="18"/>
      <c r="D1849" s="18"/>
      <c r="E1849" s="18"/>
      <c r="F1849" s="18"/>
    </row>
    <row r="1850" spans="2:6" x14ac:dyDescent="0.25">
      <c r="B1850" s="12"/>
      <c r="C1850" s="18"/>
      <c r="D1850" s="18"/>
      <c r="E1850" s="18"/>
      <c r="F1850" s="18"/>
    </row>
    <row r="1851" spans="2:6" x14ac:dyDescent="0.25">
      <c r="B1851" s="12"/>
      <c r="C1851" s="18"/>
      <c r="D1851" s="18"/>
      <c r="E1851" s="18"/>
      <c r="F1851" s="18"/>
    </row>
    <row r="1852" spans="2:6" x14ac:dyDescent="0.25">
      <c r="B1852" s="12"/>
      <c r="C1852" s="18"/>
      <c r="D1852" s="18"/>
      <c r="E1852" s="18"/>
      <c r="F1852" s="18"/>
    </row>
    <row r="1853" spans="2:6" x14ac:dyDescent="0.25">
      <c r="B1853" s="12"/>
      <c r="C1853" s="18"/>
      <c r="D1853" s="18"/>
      <c r="E1853" s="18"/>
      <c r="F1853" s="18"/>
    </row>
    <row r="1854" spans="2:6" x14ac:dyDescent="0.25">
      <c r="B1854" s="12"/>
      <c r="C1854" s="18"/>
      <c r="D1854" s="18"/>
      <c r="E1854" s="18"/>
      <c r="F1854" s="18"/>
    </row>
    <row r="1855" spans="2:6" x14ac:dyDescent="0.25">
      <c r="B1855" s="12"/>
      <c r="C1855" s="18"/>
      <c r="D1855" s="18"/>
      <c r="E1855" s="18"/>
      <c r="F1855" s="18"/>
    </row>
    <row r="1856" spans="2:6" x14ac:dyDescent="0.25">
      <c r="B1856" s="12"/>
      <c r="C1856" s="18"/>
      <c r="D1856" s="18"/>
      <c r="E1856" s="18"/>
      <c r="F1856" s="18"/>
    </row>
    <row r="1857" spans="2:6" x14ac:dyDescent="0.25">
      <c r="B1857" s="12"/>
      <c r="C1857" s="18"/>
      <c r="D1857" s="18"/>
      <c r="E1857" s="18"/>
      <c r="F1857" s="18"/>
    </row>
    <row r="1858" spans="2:6" x14ac:dyDescent="0.25">
      <c r="B1858" s="12"/>
      <c r="C1858" s="18"/>
      <c r="D1858" s="18"/>
      <c r="E1858" s="18"/>
      <c r="F1858" s="18"/>
    </row>
    <row r="1859" spans="2:6" x14ac:dyDescent="0.25">
      <c r="B1859" s="12"/>
      <c r="C1859" s="18"/>
      <c r="D1859" s="18"/>
      <c r="E1859" s="18"/>
      <c r="F1859" s="18"/>
    </row>
    <row r="1860" spans="2:6" x14ac:dyDescent="0.25">
      <c r="B1860" s="12"/>
      <c r="C1860" s="18"/>
      <c r="D1860" s="18"/>
      <c r="E1860" s="18"/>
      <c r="F1860" s="18"/>
    </row>
    <row r="1861" spans="2:6" x14ac:dyDescent="0.25">
      <c r="B1861" s="12"/>
      <c r="C1861" s="18"/>
      <c r="D1861" s="18"/>
      <c r="E1861" s="18"/>
      <c r="F1861" s="18"/>
    </row>
    <row r="1862" spans="2:6" x14ac:dyDescent="0.25">
      <c r="B1862" s="12"/>
      <c r="C1862" s="18"/>
      <c r="D1862" s="18"/>
      <c r="E1862" s="18"/>
      <c r="F1862" s="18"/>
    </row>
    <row r="1863" spans="2:6" x14ac:dyDescent="0.25">
      <c r="B1863" s="12"/>
      <c r="C1863" s="18"/>
      <c r="D1863" s="18"/>
      <c r="E1863" s="18"/>
      <c r="F1863" s="18"/>
    </row>
    <row r="1864" spans="2:6" x14ac:dyDescent="0.25">
      <c r="B1864" s="12"/>
      <c r="C1864" s="18"/>
      <c r="D1864" s="18"/>
      <c r="E1864" s="18"/>
      <c r="F1864" s="18"/>
    </row>
    <row r="1865" spans="2:6" x14ac:dyDescent="0.25">
      <c r="B1865" s="12"/>
      <c r="C1865" s="18"/>
      <c r="D1865" s="18"/>
      <c r="E1865" s="18"/>
      <c r="F1865" s="18"/>
    </row>
    <row r="1866" spans="2:6" x14ac:dyDescent="0.25">
      <c r="B1866" s="12"/>
      <c r="C1866" s="18"/>
      <c r="D1866" s="18"/>
      <c r="E1866" s="18"/>
      <c r="F1866" s="18"/>
    </row>
    <row r="1867" spans="2:6" x14ac:dyDescent="0.25">
      <c r="B1867" s="12"/>
      <c r="C1867" s="18"/>
      <c r="D1867" s="18"/>
      <c r="E1867" s="18"/>
      <c r="F1867" s="18"/>
    </row>
    <row r="1868" spans="2:6" x14ac:dyDescent="0.25">
      <c r="B1868" s="12"/>
      <c r="C1868" s="18"/>
      <c r="D1868" s="18"/>
      <c r="E1868" s="18"/>
      <c r="F1868" s="18"/>
    </row>
    <row r="1869" spans="2:6" x14ac:dyDescent="0.25">
      <c r="B1869" s="12"/>
      <c r="C1869" s="18"/>
      <c r="D1869" s="18"/>
      <c r="E1869" s="18"/>
      <c r="F1869" s="18"/>
    </row>
    <row r="1870" spans="2:6" x14ac:dyDescent="0.25">
      <c r="B1870" s="12"/>
      <c r="C1870" s="18"/>
      <c r="D1870" s="18"/>
      <c r="E1870" s="18"/>
      <c r="F1870" s="18"/>
    </row>
    <row r="1871" spans="2:6" x14ac:dyDescent="0.25">
      <c r="B1871" s="12"/>
      <c r="C1871" s="18"/>
      <c r="D1871" s="18"/>
      <c r="E1871" s="18"/>
      <c r="F1871" s="18"/>
    </row>
    <row r="1872" spans="2:6" x14ac:dyDescent="0.25">
      <c r="B1872" s="12"/>
      <c r="C1872" s="18"/>
      <c r="D1872" s="18"/>
      <c r="E1872" s="18"/>
      <c r="F1872" s="18"/>
    </row>
    <row r="1873" spans="2:6" x14ac:dyDescent="0.25">
      <c r="B1873" s="12"/>
      <c r="C1873" s="18"/>
      <c r="D1873" s="18"/>
      <c r="E1873" s="18"/>
      <c r="F1873" s="18"/>
    </row>
    <row r="1874" spans="2:6" x14ac:dyDescent="0.25">
      <c r="B1874" s="12"/>
      <c r="C1874" s="18"/>
      <c r="D1874" s="18"/>
      <c r="E1874" s="18"/>
      <c r="F1874" s="18"/>
    </row>
    <row r="1875" spans="2:6" x14ac:dyDescent="0.25">
      <c r="B1875" s="12"/>
      <c r="C1875" s="18"/>
      <c r="D1875" s="18"/>
      <c r="E1875" s="18"/>
      <c r="F1875" s="18"/>
    </row>
    <row r="1876" spans="2:6" x14ac:dyDescent="0.25">
      <c r="B1876" s="12"/>
      <c r="C1876" s="18"/>
      <c r="D1876" s="18"/>
      <c r="E1876" s="18"/>
      <c r="F1876" s="18"/>
    </row>
    <row r="1877" spans="2:6" x14ac:dyDescent="0.25">
      <c r="B1877" s="12"/>
      <c r="C1877" s="18"/>
      <c r="D1877" s="18"/>
      <c r="E1877" s="18"/>
      <c r="F1877" s="18"/>
    </row>
    <row r="1878" spans="2:6" x14ac:dyDescent="0.25">
      <c r="B1878" s="12"/>
      <c r="C1878" s="18"/>
      <c r="D1878" s="18"/>
      <c r="E1878" s="18"/>
      <c r="F1878" s="18"/>
    </row>
    <row r="1879" spans="2:6" x14ac:dyDescent="0.25">
      <c r="B1879" s="12"/>
      <c r="C1879" s="18"/>
      <c r="D1879" s="18"/>
      <c r="E1879" s="18"/>
      <c r="F1879" s="18"/>
    </row>
    <row r="1880" spans="2:6" x14ac:dyDescent="0.25">
      <c r="B1880" s="12"/>
      <c r="C1880" s="18"/>
      <c r="D1880" s="18"/>
      <c r="E1880" s="18"/>
      <c r="F1880" s="18"/>
    </row>
    <row r="1881" spans="2:6" x14ac:dyDescent="0.25">
      <c r="B1881" s="12"/>
      <c r="C1881" s="18"/>
      <c r="D1881" s="18"/>
      <c r="E1881" s="18"/>
      <c r="F1881" s="18"/>
    </row>
    <row r="1882" spans="2:6" x14ac:dyDescent="0.25">
      <c r="B1882" s="12"/>
      <c r="C1882" s="18"/>
      <c r="D1882" s="18"/>
      <c r="E1882" s="18"/>
      <c r="F1882" s="18"/>
    </row>
    <row r="1883" spans="2:6" x14ac:dyDescent="0.25">
      <c r="B1883" s="12"/>
      <c r="C1883" s="18"/>
      <c r="D1883" s="18"/>
      <c r="E1883" s="18"/>
      <c r="F1883" s="18"/>
    </row>
    <row r="1884" spans="2:6" x14ac:dyDescent="0.25">
      <c r="B1884" s="12"/>
      <c r="C1884" s="18"/>
      <c r="D1884" s="18"/>
      <c r="E1884" s="18"/>
      <c r="F1884" s="18"/>
    </row>
    <row r="1885" spans="2:6" x14ac:dyDescent="0.25">
      <c r="B1885" s="12"/>
      <c r="C1885" s="18"/>
      <c r="D1885" s="18"/>
      <c r="E1885" s="18"/>
      <c r="F1885" s="18"/>
    </row>
    <row r="1886" spans="2:6" x14ac:dyDescent="0.25">
      <c r="B1886" s="12"/>
      <c r="C1886" s="18"/>
      <c r="D1886" s="18"/>
      <c r="E1886" s="18"/>
      <c r="F1886" s="18"/>
    </row>
    <row r="1887" spans="2:6" x14ac:dyDescent="0.25">
      <c r="B1887" s="12"/>
      <c r="C1887" s="18"/>
      <c r="D1887" s="18"/>
      <c r="E1887" s="18"/>
      <c r="F1887" s="18"/>
    </row>
    <row r="1888" spans="2:6" x14ac:dyDescent="0.25">
      <c r="B1888" s="12"/>
      <c r="C1888" s="18"/>
      <c r="D1888" s="18"/>
      <c r="E1888" s="18"/>
      <c r="F1888" s="18"/>
    </row>
    <row r="1889" spans="2:6" x14ac:dyDescent="0.25">
      <c r="B1889" s="12"/>
      <c r="C1889" s="18"/>
      <c r="D1889" s="18"/>
      <c r="E1889" s="18"/>
      <c r="F1889" s="18"/>
    </row>
    <row r="1890" spans="2:6" x14ac:dyDescent="0.25">
      <c r="B1890" s="12"/>
      <c r="C1890" s="18"/>
      <c r="D1890" s="18"/>
      <c r="E1890" s="18"/>
      <c r="F1890" s="18"/>
    </row>
    <row r="1891" spans="2:6" x14ac:dyDescent="0.25">
      <c r="B1891" s="12"/>
      <c r="C1891" s="18"/>
      <c r="D1891" s="18"/>
      <c r="E1891" s="18"/>
      <c r="F1891" s="18"/>
    </row>
    <row r="1892" spans="2:6" x14ac:dyDescent="0.25">
      <c r="B1892" s="12"/>
      <c r="C1892" s="18"/>
      <c r="D1892" s="18"/>
      <c r="E1892" s="18"/>
      <c r="F1892" s="18"/>
    </row>
    <row r="1893" spans="2:6" x14ac:dyDescent="0.25">
      <c r="B1893" s="12"/>
      <c r="C1893" s="18"/>
      <c r="D1893" s="18"/>
      <c r="E1893" s="18"/>
      <c r="F1893" s="18"/>
    </row>
    <row r="1894" spans="2:6" x14ac:dyDescent="0.25">
      <c r="B1894" s="12"/>
      <c r="C1894" s="18"/>
      <c r="D1894" s="18"/>
      <c r="E1894" s="18"/>
      <c r="F1894" s="18"/>
    </row>
    <row r="1895" spans="2:6" x14ac:dyDescent="0.25">
      <c r="B1895" s="12"/>
      <c r="C1895" s="18"/>
      <c r="D1895" s="18"/>
      <c r="E1895" s="18"/>
      <c r="F1895" s="18"/>
    </row>
    <row r="1896" spans="2:6" x14ac:dyDescent="0.25">
      <c r="B1896" s="12"/>
      <c r="C1896" s="18"/>
      <c r="D1896" s="18"/>
      <c r="E1896" s="18"/>
      <c r="F1896" s="18"/>
    </row>
    <row r="1897" spans="2:6" x14ac:dyDescent="0.25">
      <c r="B1897" s="12"/>
      <c r="C1897" s="18"/>
      <c r="D1897" s="18"/>
      <c r="E1897" s="18"/>
      <c r="F1897" s="18"/>
    </row>
    <row r="1898" spans="2:6" x14ac:dyDescent="0.25">
      <c r="B1898" s="12"/>
      <c r="C1898" s="18"/>
      <c r="D1898" s="18"/>
      <c r="E1898" s="18"/>
      <c r="F1898" s="18"/>
    </row>
    <row r="1899" spans="2:6" x14ac:dyDescent="0.25">
      <c r="B1899" s="12"/>
      <c r="C1899" s="18"/>
      <c r="D1899" s="18"/>
      <c r="E1899" s="18"/>
      <c r="F1899" s="18"/>
    </row>
    <row r="1900" spans="2:6" x14ac:dyDescent="0.25">
      <c r="B1900" s="12"/>
      <c r="C1900" s="18"/>
      <c r="D1900" s="18"/>
      <c r="E1900" s="18"/>
      <c r="F1900" s="18"/>
    </row>
    <row r="1901" spans="2:6" x14ac:dyDescent="0.25">
      <c r="B1901" s="12"/>
      <c r="C1901" s="18"/>
      <c r="D1901" s="18"/>
      <c r="E1901" s="18"/>
      <c r="F1901" s="18"/>
    </row>
    <row r="1902" spans="2:6" x14ac:dyDescent="0.25">
      <c r="B1902" s="12"/>
      <c r="C1902" s="18"/>
      <c r="D1902" s="18"/>
      <c r="E1902" s="18"/>
      <c r="F1902" s="18"/>
    </row>
    <row r="1903" spans="2:6" x14ac:dyDescent="0.25">
      <c r="B1903" s="12"/>
      <c r="C1903" s="18"/>
      <c r="D1903" s="18"/>
      <c r="E1903" s="18"/>
      <c r="F1903" s="18"/>
    </row>
    <row r="1904" spans="2:6" x14ac:dyDescent="0.25">
      <c r="B1904" s="12"/>
      <c r="C1904" s="18"/>
      <c r="D1904" s="18"/>
      <c r="E1904" s="18"/>
      <c r="F1904" s="18"/>
    </row>
    <row r="1905" spans="2:6" x14ac:dyDescent="0.25">
      <c r="B1905" s="12"/>
      <c r="C1905" s="18"/>
      <c r="D1905" s="18"/>
      <c r="E1905" s="18"/>
      <c r="F1905" s="18"/>
    </row>
    <row r="1906" spans="2:6" x14ac:dyDescent="0.25">
      <c r="B1906" s="12"/>
      <c r="C1906" s="18"/>
      <c r="D1906" s="18"/>
      <c r="E1906" s="18"/>
      <c r="F1906" s="18"/>
    </row>
    <row r="1907" spans="2:6" x14ac:dyDescent="0.25">
      <c r="B1907" s="12"/>
      <c r="C1907" s="18"/>
      <c r="D1907" s="18"/>
      <c r="E1907" s="18"/>
      <c r="F1907" s="18"/>
    </row>
    <row r="1908" spans="2:6" x14ac:dyDescent="0.25">
      <c r="B1908" s="12"/>
      <c r="C1908" s="18"/>
      <c r="D1908" s="18"/>
      <c r="E1908" s="18"/>
      <c r="F1908" s="18"/>
    </row>
    <row r="1909" spans="2:6" x14ac:dyDescent="0.25">
      <c r="B1909" s="12"/>
      <c r="C1909" s="18"/>
      <c r="D1909" s="18"/>
      <c r="E1909" s="18"/>
      <c r="F1909" s="18"/>
    </row>
    <row r="1910" spans="2:6" x14ac:dyDescent="0.25">
      <c r="B1910" s="12"/>
      <c r="C1910" s="18"/>
      <c r="D1910" s="18"/>
      <c r="E1910" s="18"/>
      <c r="F1910" s="18"/>
    </row>
    <row r="1911" spans="2:6" x14ac:dyDescent="0.25">
      <c r="B1911" s="12"/>
      <c r="C1911" s="18"/>
      <c r="D1911" s="18"/>
      <c r="E1911" s="18"/>
      <c r="F1911" s="18"/>
    </row>
    <row r="1912" spans="2:6" x14ac:dyDescent="0.25">
      <c r="B1912" s="12"/>
      <c r="C1912" s="18"/>
      <c r="D1912" s="18"/>
      <c r="E1912" s="18"/>
      <c r="F1912" s="18"/>
    </row>
    <row r="1913" spans="2:6" x14ac:dyDescent="0.25">
      <c r="B1913" s="12"/>
      <c r="C1913" s="18"/>
      <c r="D1913" s="18"/>
      <c r="E1913" s="18"/>
      <c r="F1913" s="18"/>
    </row>
    <row r="1914" spans="2:6" x14ac:dyDescent="0.25">
      <c r="B1914" s="12"/>
      <c r="C1914" s="18"/>
      <c r="D1914" s="18"/>
      <c r="E1914" s="18"/>
      <c r="F1914" s="18"/>
    </row>
    <row r="1915" spans="2:6" x14ac:dyDescent="0.25">
      <c r="B1915" s="12"/>
      <c r="C1915" s="18"/>
      <c r="D1915" s="18"/>
      <c r="E1915" s="18"/>
      <c r="F1915" s="18"/>
    </row>
    <row r="1916" spans="2:6" x14ac:dyDescent="0.25">
      <c r="B1916" s="12"/>
      <c r="C1916" s="18"/>
      <c r="D1916" s="18"/>
      <c r="E1916" s="18"/>
      <c r="F1916" s="18"/>
    </row>
    <row r="1917" spans="2:6" x14ac:dyDescent="0.25">
      <c r="B1917" s="12"/>
      <c r="C1917" s="18"/>
      <c r="D1917" s="18"/>
      <c r="E1917" s="18"/>
      <c r="F1917" s="18"/>
    </row>
    <row r="1918" spans="2:6" x14ac:dyDescent="0.25">
      <c r="B1918" s="12"/>
      <c r="C1918" s="18"/>
      <c r="D1918" s="18"/>
      <c r="E1918" s="18"/>
      <c r="F1918" s="18"/>
    </row>
    <row r="1919" spans="2:6" x14ac:dyDescent="0.25">
      <c r="B1919" s="12"/>
      <c r="C1919" s="18"/>
      <c r="D1919" s="18"/>
      <c r="E1919" s="18"/>
      <c r="F1919" s="18"/>
    </row>
    <row r="1920" spans="2:6" x14ac:dyDescent="0.25">
      <c r="B1920" s="12"/>
      <c r="C1920" s="18"/>
      <c r="D1920" s="18"/>
      <c r="E1920" s="18"/>
      <c r="F1920" s="18"/>
    </row>
    <row r="1921" spans="2:6" x14ac:dyDescent="0.25">
      <c r="B1921" s="12"/>
      <c r="C1921" s="18"/>
      <c r="D1921" s="18"/>
      <c r="E1921" s="18"/>
      <c r="F1921" s="18"/>
    </row>
    <row r="1922" spans="2:6" x14ac:dyDescent="0.25">
      <c r="B1922" s="12"/>
      <c r="C1922" s="18"/>
      <c r="D1922" s="18"/>
      <c r="E1922" s="18"/>
      <c r="F1922" s="18"/>
    </row>
    <row r="1923" spans="2:6" x14ac:dyDescent="0.25">
      <c r="B1923" s="12"/>
      <c r="C1923" s="18"/>
      <c r="D1923" s="18"/>
      <c r="E1923" s="18"/>
      <c r="F1923" s="18"/>
    </row>
    <row r="1924" spans="2:6" x14ac:dyDescent="0.25">
      <c r="B1924" s="12"/>
      <c r="C1924" s="18"/>
      <c r="D1924" s="18"/>
      <c r="E1924" s="18"/>
      <c r="F1924" s="18"/>
    </row>
    <row r="1925" spans="2:6" x14ac:dyDescent="0.25">
      <c r="B1925" s="12"/>
      <c r="C1925" s="18"/>
      <c r="D1925" s="18"/>
      <c r="E1925" s="18"/>
      <c r="F1925" s="18"/>
    </row>
    <row r="1926" spans="2:6" x14ac:dyDescent="0.25">
      <c r="B1926" s="12"/>
      <c r="C1926" s="18"/>
      <c r="D1926" s="18"/>
      <c r="E1926" s="18"/>
      <c r="F1926" s="18"/>
    </row>
    <row r="1927" spans="2:6" x14ac:dyDescent="0.25">
      <c r="B1927" s="12"/>
      <c r="C1927" s="18"/>
      <c r="D1927" s="18"/>
      <c r="E1927" s="18"/>
      <c r="F1927" s="18"/>
    </row>
    <row r="1928" spans="2:6" x14ac:dyDescent="0.25">
      <c r="B1928" s="12"/>
      <c r="C1928" s="18"/>
      <c r="D1928" s="18"/>
      <c r="E1928" s="18"/>
      <c r="F1928" s="18"/>
    </row>
    <row r="1929" spans="2:6" x14ac:dyDescent="0.25">
      <c r="B1929" s="12"/>
      <c r="C1929" s="18"/>
      <c r="D1929" s="18"/>
      <c r="E1929" s="18"/>
      <c r="F1929" s="18"/>
    </row>
    <row r="1930" spans="2:6" x14ac:dyDescent="0.25">
      <c r="B1930" s="12"/>
      <c r="C1930" s="18"/>
      <c r="D1930" s="18"/>
      <c r="E1930" s="18"/>
      <c r="F1930" s="18"/>
    </row>
    <row r="1931" spans="2:6" x14ac:dyDescent="0.25">
      <c r="B1931" s="12"/>
      <c r="C1931" s="18"/>
      <c r="D1931" s="18"/>
      <c r="E1931" s="18"/>
      <c r="F1931" s="18"/>
    </row>
    <row r="1932" spans="2:6" x14ac:dyDescent="0.25">
      <c r="B1932" s="12"/>
      <c r="C1932" s="18"/>
      <c r="D1932" s="18"/>
      <c r="E1932" s="18"/>
      <c r="F1932" s="18"/>
    </row>
    <row r="1933" spans="2:6" x14ac:dyDescent="0.25">
      <c r="B1933" s="12"/>
      <c r="C1933" s="18"/>
      <c r="D1933" s="18"/>
      <c r="E1933" s="18"/>
      <c r="F1933" s="18"/>
    </row>
    <row r="1934" spans="2:6" x14ac:dyDescent="0.25">
      <c r="B1934" s="12"/>
      <c r="C1934" s="18"/>
      <c r="D1934" s="18"/>
      <c r="E1934" s="18"/>
      <c r="F1934" s="18"/>
    </row>
    <row r="1935" spans="2:6" x14ac:dyDescent="0.25">
      <c r="B1935" s="12"/>
      <c r="C1935" s="18"/>
      <c r="D1935" s="18"/>
      <c r="E1935" s="18"/>
      <c r="F1935" s="18"/>
    </row>
    <row r="1936" spans="2:6" x14ac:dyDescent="0.25">
      <c r="B1936" s="12"/>
      <c r="C1936" s="18"/>
      <c r="D1936" s="18"/>
      <c r="E1936" s="18"/>
      <c r="F1936" s="18"/>
    </row>
    <row r="1937" spans="2:6" x14ac:dyDescent="0.25">
      <c r="B1937" s="12"/>
      <c r="C1937" s="18"/>
      <c r="D1937" s="18"/>
      <c r="E1937" s="18"/>
      <c r="F1937" s="18"/>
    </row>
    <row r="1938" spans="2:6" x14ac:dyDescent="0.25">
      <c r="B1938" s="12"/>
      <c r="C1938" s="18"/>
      <c r="D1938" s="18"/>
      <c r="E1938" s="18"/>
      <c r="F1938" s="18"/>
    </row>
    <row r="1939" spans="2:6" x14ac:dyDescent="0.25">
      <c r="B1939" s="12"/>
      <c r="C1939" s="18"/>
      <c r="D1939" s="18"/>
      <c r="E1939" s="18"/>
      <c r="F1939" s="18"/>
    </row>
    <row r="1940" spans="2:6" x14ac:dyDescent="0.25">
      <c r="B1940" s="12"/>
      <c r="C1940" s="18"/>
      <c r="D1940" s="18"/>
      <c r="E1940" s="18"/>
      <c r="F1940" s="18"/>
    </row>
    <row r="1941" spans="2:6" x14ac:dyDescent="0.25">
      <c r="B1941" s="12"/>
      <c r="C1941" s="18"/>
      <c r="D1941" s="18"/>
      <c r="E1941" s="18"/>
      <c r="F1941" s="18"/>
    </row>
    <row r="1942" spans="2:6" x14ac:dyDescent="0.25">
      <c r="B1942" s="12"/>
      <c r="C1942" s="18"/>
      <c r="D1942" s="18"/>
      <c r="E1942" s="18"/>
      <c r="F1942" s="18"/>
    </row>
    <row r="1943" spans="2:6" x14ac:dyDescent="0.25">
      <c r="B1943" s="12"/>
      <c r="C1943" s="18"/>
      <c r="D1943" s="18"/>
      <c r="E1943" s="18"/>
      <c r="F1943" s="18"/>
    </row>
    <row r="1944" spans="2:6" x14ac:dyDescent="0.25">
      <c r="B1944" s="12"/>
      <c r="C1944" s="18"/>
      <c r="D1944" s="18"/>
      <c r="E1944" s="18"/>
      <c r="F1944" s="18"/>
    </row>
    <row r="1945" spans="2:6" x14ac:dyDescent="0.25">
      <c r="B1945" s="12"/>
      <c r="C1945" s="18"/>
      <c r="D1945" s="18"/>
      <c r="E1945" s="18"/>
      <c r="F1945" s="18"/>
    </row>
    <row r="1946" spans="2:6" x14ac:dyDescent="0.25">
      <c r="B1946" s="12"/>
      <c r="C1946" s="18"/>
      <c r="D1946" s="18"/>
      <c r="E1946" s="18"/>
      <c r="F1946" s="18"/>
    </row>
    <row r="1947" spans="2:6" x14ac:dyDescent="0.25">
      <c r="B1947" s="12"/>
      <c r="C1947" s="18"/>
      <c r="D1947" s="18"/>
      <c r="E1947" s="18"/>
      <c r="F1947" s="18"/>
    </row>
    <row r="1948" spans="2:6" x14ac:dyDescent="0.25">
      <c r="B1948" s="12"/>
      <c r="C1948" s="18"/>
      <c r="D1948" s="18"/>
      <c r="E1948" s="18"/>
      <c r="F1948" s="18"/>
    </row>
    <row r="1949" spans="2:6" x14ac:dyDescent="0.25">
      <c r="B1949" s="12"/>
      <c r="C1949" s="18"/>
      <c r="D1949" s="18"/>
      <c r="E1949" s="18"/>
      <c r="F1949" s="18"/>
    </row>
    <row r="1950" spans="2:6" x14ac:dyDescent="0.25">
      <c r="B1950" s="12"/>
      <c r="C1950" s="18"/>
      <c r="D1950" s="18"/>
      <c r="E1950" s="18"/>
      <c r="F1950" s="18"/>
    </row>
    <row r="1951" spans="2:6" x14ac:dyDescent="0.25">
      <c r="B1951" s="12"/>
      <c r="C1951" s="18"/>
      <c r="D1951" s="18"/>
      <c r="E1951" s="18"/>
      <c r="F1951" s="18"/>
    </row>
    <row r="1952" spans="2:6" x14ac:dyDescent="0.25">
      <c r="B1952" s="12"/>
      <c r="C1952" s="18"/>
      <c r="D1952" s="18"/>
      <c r="E1952" s="18"/>
      <c r="F1952" s="18"/>
    </row>
    <row r="1953" spans="2:6" x14ac:dyDescent="0.25">
      <c r="B1953" s="12"/>
      <c r="C1953" s="18"/>
      <c r="D1953" s="18"/>
      <c r="E1953" s="18"/>
      <c r="F1953" s="18"/>
    </row>
    <row r="1954" spans="2:6" x14ac:dyDescent="0.25">
      <c r="B1954" s="12"/>
      <c r="C1954" s="18"/>
      <c r="D1954" s="18"/>
      <c r="E1954" s="18"/>
      <c r="F1954" s="18"/>
    </row>
    <row r="1955" spans="2:6" x14ac:dyDescent="0.25">
      <c r="B1955" s="12"/>
      <c r="C1955" s="18"/>
      <c r="D1955" s="18"/>
      <c r="E1955" s="18"/>
      <c r="F1955" s="18"/>
    </row>
    <row r="1956" spans="2:6" x14ac:dyDescent="0.25">
      <c r="B1956" s="12"/>
      <c r="C1956" s="18"/>
      <c r="D1956" s="18"/>
      <c r="E1956" s="18"/>
      <c r="F1956" s="18"/>
    </row>
    <row r="1957" spans="2:6" x14ac:dyDescent="0.25">
      <c r="B1957" s="12"/>
      <c r="C1957" s="18"/>
      <c r="D1957" s="18"/>
      <c r="E1957" s="18"/>
      <c r="F1957" s="18"/>
    </row>
    <row r="1958" spans="2:6" x14ac:dyDescent="0.25">
      <c r="B1958" s="12"/>
      <c r="C1958" s="18"/>
      <c r="D1958" s="18"/>
      <c r="E1958" s="18"/>
      <c r="F1958" s="18"/>
    </row>
    <row r="1959" spans="2:6" x14ac:dyDescent="0.25">
      <c r="B1959" s="12"/>
      <c r="C1959" s="18"/>
      <c r="D1959" s="18"/>
      <c r="E1959" s="18"/>
      <c r="F1959" s="18"/>
    </row>
    <row r="1960" spans="2:6" x14ac:dyDescent="0.25">
      <c r="B1960" s="12"/>
      <c r="C1960" s="18"/>
      <c r="D1960" s="18"/>
      <c r="E1960" s="18"/>
      <c r="F1960" s="18"/>
    </row>
    <row r="1961" spans="2:6" x14ac:dyDescent="0.25">
      <c r="B1961" s="12"/>
      <c r="C1961" s="18"/>
      <c r="D1961" s="18"/>
      <c r="E1961" s="18"/>
      <c r="F1961" s="18"/>
    </row>
    <row r="1962" spans="2:6" x14ac:dyDescent="0.25">
      <c r="B1962" s="12"/>
      <c r="C1962" s="18"/>
      <c r="D1962" s="18"/>
      <c r="E1962" s="18"/>
      <c r="F1962" s="18"/>
    </row>
    <row r="1963" spans="2:6" x14ac:dyDescent="0.25">
      <c r="B1963" s="12"/>
      <c r="C1963" s="18"/>
      <c r="D1963" s="18"/>
      <c r="E1963" s="18"/>
      <c r="F1963" s="18"/>
    </row>
    <row r="1964" spans="2:6" x14ac:dyDescent="0.25">
      <c r="B1964" s="12"/>
      <c r="C1964" s="18"/>
      <c r="D1964" s="18"/>
      <c r="E1964" s="18"/>
      <c r="F1964" s="18"/>
    </row>
    <row r="1965" spans="2:6" x14ac:dyDescent="0.25">
      <c r="B1965" s="12"/>
      <c r="C1965" s="18"/>
      <c r="D1965" s="18"/>
      <c r="E1965" s="18"/>
      <c r="F1965" s="18"/>
    </row>
    <row r="1966" spans="2:6" x14ac:dyDescent="0.25">
      <c r="B1966" s="12"/>
      <c r="C1966" s="18"/>
      <c r="D1966" s="18"/>
      <c r="E1966" s="18"/>
      <c r="F1966" s="18"/>
    </row>
    <row r="1967" spans="2:6" x14ac:dyDescent="0.25">
      <c r="B1967" s="12"/>
      <c r="C1967" s="18"/>
      <c r="D1967" s="18"/>
      <c r="E1967" s="18"/>
      <c r="F1967" s="18"/>
    </row>
    <row r="1968" spans="2:6" x14ac:dyDescent="0.25">
      <c r="B1968" s="12"/>
      <c r="C1968" s="18"/>
      <c r="D1968" s="18"/>
      <c r="E1968" s="18"/>
      <c r="F1968" s="18"/>
    </row>
    <row r="1969" spans="2:6" x14ac:dyDescent="0.25">
      <c r="B1969" s="12"/>
      <c r="C1969" s="18"/>
      <c r="D1969" s="18"/>
      <c r="E1969" s="18"/>
      <c r="F1969" s="18"/>
    </row>
    <row r="1970" spans="2:6" x14ac:dyDescent="0.25">
      <c r="B1970" s="12"/>
      <c r="C1970" s="18"/>
      <c r="D1970" s="18"/>
      <c r="E1970" s="18"/>
      <c r="F1970" s="18"/>
    </row>
    <row r="1971" spans="2:6" x14ac:dyDescent="0.25">
      <c r="B1971" s="12"/>
      <c r="C1971" s="18"/>
      <c r="D1971" s="18"/>
      <c r="E1971" s="18"/>
      <c r="F1971" s="18"/>
    </row>
    <row r="1972" spans="2:6" x14ac:dyDescent="0.25">
      <c r="B1972" s="12"/>
      <c r="C1972" s="18"/>
      <c r="D1972" s="18"/>
      <c r="E1972" s="18"/>
      <c r="F1972" s="18"/>
    </row>
    <row r="1973" spans="2:6" x14ac:dyDescent="0.25">
      <c r="B1973" s="12"/>
      <c r="C1973" s="18"/>
      <c r="D1973" s="18"/>
      <c r="E1973" s="18"/>
      <c r="F1973" s="18"/>
    </row>
    <row r="1974" spans="2:6" x14ac:dyDescent="0.25">
      <c r="B1974" s="12"/>
      <c r="C1974" s="18"/>
      <c r="D1974" s="18"/>
      <c r="E1974" s="18"/>
      <c r="F1974" s="18"/>
    </row>
    <row r="1975" spans="2:6" x14ac:dyDescent="0.25">
      <c r="B1975" s="12"/>
      <c r="C1975" s="18"/>
      <c r="D1975" s="18"/>
      <c r="E1975" s="18"/>
      <c r="F1975" s="18"/>
    </row>
    <row r="1976" spans="2:6" x14ac:dyDescent="0.25">
      <c r="B1976" s="12"/>
      <c r="C1976" s="18"/>
      <c r="D1976" s="18"/>
      <c r="E1976" s="18"/>
      <c r="F1976" s="18"/>
    </row>
    <row r="1977" spans="2:6" x14ac:dyDescent="0.25">
      <c r="B1977" s="12"/>
      <c r="C1977" s="18"/>
      <c r="D1977" s="18"/>
      <c r="E1977" s="18"/>
      <c r="F1977" s="18"/>
    </row>
    <row r="1978" spans="2:6" x14ac:dyDescent="0.25">
      <c r="B1978" s="12"/>
      <c r="C1978" s="18"/>
      <c r="D1978" s="18"/>
      <c r="E1978" s="18"/>
      <c r="F1978" s="18"/>
    </row>
    <row r="1979" spans="2:6" x14ac:dyDescent="0.25">
      <c r="B1979" s="12"/>
      <c r="C1979" s="18"/>
      <c r="D1979" s="18"/>
      <c r="E1979" s="18"/>
      <c r="F1979" s="18"/>
    </row>
    <row r="1980" spans="2:6" x14ac:dyDescent="0.25">
      <c r="B1980" s="12"/>
      <c r="C1980" s="18"/>
      <c r="D1980" s="18"/>
      <c r="E1980" s="18"/>
      <c r="F1980" s="18"/>
    </row>
    <row r="1981" spans="2:6" x14ac:dyDescent="0.25">
      <c r="B1981" s="12"/>
      <c r="C1981" s="18"/>
      <c r="D1981" s="18"/>
      <c r="E1981" s="18"/>
      <c r="F1981" s="18"/>
    </row>
    <row r="1982" spans="2:6" x14ac:dyDescent="0.25">
      <c r="B1982" s="12"/>
      <c r="C1982" s="18"/>
      <c r="D1982" s="18"/>
      <c r="E1982" s="18"/>
      <c r="F1982" s="18"/>
    </row>
    <row r="1983" spans="2:6" x14ac:dyDescent="0.25">
      <c r="B1983" s="12"/>
      <c r="C1983" s="18"/>
      <c r="D1983" s="18"/>
      <c r="E1983" s="18"/>
      <c r="F1983" s="18"/>
    </row>
    <row r="1984" spans="2:6" x14ac:dyDescent="0.25">
      <c r="B1984" s="12"/>
      <c r="C1984" s="18"/>
      <c r="D1984" s="18"/>
      <c r="E1984" s="18"/>
      <c r="F1984" s="18"/>
    </row>
    <row r="1985" spans="2:6" x14ac:dyDescent="0.25">
      <c r="B1985" s="12"/>
      <c r="C1985" s="18"/>
      <c r="D1985" s="18"/>
      <c r="E1985" s="18"/>
      <c r="F1985" s="18"/>
    </row>
    <row r="1986" spans="2:6" x14ac:dyDescent="0.25">
      <c r="B1986" s="12"/>
      <c r="C1986" s="18"/>
      <c r="D1986" s="18"/>
      <c r="E1986" s="18"/>
      <c r="F1986" s="18"/>
    </row>
    <row r="1987" spans="2:6" x14ac:dyDescent="0.25">
      <c r="B1987" s="12"/>
      <c r="C1987" s="18"/>
      <c r="D1987" s="18"/>
      <c r="E1987" s="18"/>
      <c r="F1987" s="18"/>
    </row>
    <row r="1988" spans="2:6" x14ac:dyDescent="0.25">
      <c r="B1988" s="12"/>
      <c r="C1988" s="18"/>
      <c r="D1988" s="18"/>
      <c r="E1988" s="18"/>
      <c r="F1988" s="18"/>
    </row>
    <row r="1989" spans="2:6" x14ac:dyDescent="0.25">
      <c r="B1989" s="12"/>
      <c r="C1989" s="18"/>
      <c r="D1989" s="18"/>
      <c r="E1989" s="18"/>
      <c r="F1989" s="18"/>
    </row>
    <row r="1990" spans="2:6" x14ac:dyDescent="0.25">
      <c r="B1990" s="12"/>
      <c r="C1990" s="18"/>
      <c r="D1990" s="18"/>
      <c r="E1990" s="18"/>
      <c r="F1990" s="18"/>
    </row>
    <row r="1991" spans="2:6" x14ac:dyDescent="0.25">
      <c r="B1991" s="12"/>
      <c r="C1991" s="18"/>
      <c r="D1991" s="18"/>
      <c r="E1991" s="18"/>
      <c r="F1991" s="18"/>
    </row>
    <row r="1992" spans="2:6" x14ac:dyDescent="0.25">
      <c r="B1992" s="12"/>
      <c r="C1992" s="18"/>
      <c r="D1992" s="18"/>
      <c r="E1992" s="18"/>
      <c r="F1992" s="18"/>
    </row>
    <row r="1993" spans="2:6" x14ac:dyDescent="0.25">
      <c r="B1993" s="12"/>
      <c r="C1993" s="18"/>
      <c r="D1993" s="18"/>
      <c r="E1993" s="18"/>
      <c r="F1993" s="18"/>
    </row>
    <row r="1994" spans="2:6" x14ac:dyDescent="0.25">
      <c r="B1994" s="12"/>
      <c r="C1994" s="18"/>
      <c r="D1994" s="18"/>
      <c r="E1994" s="18"/>
      <c r="F1994" s="18"/>
    </row>
    <row r="1995" spans="2:6" x14ac:dyDescent="0.25">
      <c r="B1995" s="12"/>
      <c r="C1995" s="18"/>
      <c r="D1995" s="18"/>
      <c r="E1995" s="18"/>
      <c r="F1995" s="18"/>
    </row>
    <row r="1996" spans="2:6" x14ac:dyDescent="0.25">
      <c r="B1996" s="12"/>
      <c r="C1996" s="18"/>
      <c r="D1996" s="18"/>
      <c r="E1996" s="18"/>
      <c r="F1996" s="18"/>
    </row>
    <row r="1997" spans="2:6" x14ac:dyDescent="0.25">
      <c r="B1997" s="12"/>
      <c r="C1997" s="18"/>
      <c r="D1997" s="18"/>
      <c r="E1997" s="18"/>
      <c r="F1997" s="18"/>
    </row>
    <row r="1998" spans="2:6" x14ac:dyDescent="0.25">
      <c r="B1998" s="12"/>
      <c r="C1998" s="18"/>
      <c r="D1998" s="18"/>
      <c r="E1998" s="18"/>
      <c r="F1998" s="18"/>
    </row>
    <row r="1999" spans="2:6" x14ac:dyDescent="0.25">
      <c r="B1999" s="12"/>
      <c r="C1999" s="18"/>
      <c r="D1999" s="18"/>
      <c r="E1999" s="18"/>
      <c r="F1999" s="18"/>
    </row>
    <row r="2000" spans="2:6" x14ac:dyDescent="0.25">
      <c r="B2000" s="12"/>
      <c r="C2000" s="18"/>
      <c r="D2000" s="18"/>
      <c r="E2000" s="18"/>
      <c r="F2000" s="18"/>
    </row>
    <row r="2001" spans="2:6" x14ac:dyDescent="0.25">
      <c r="B2001" s="12"/>
      <c r="C2001" s="18"/>
      <c r="D2001" s="18"/>
      <c r="E2001" s="18"/>
      <c r="F2001" s="18"/>
    </row>
    <row r="2002" spans="2:6" x14ac:dyDescent="0.25">
      <c r="B2002" s="12"/>
      <c r="C2002" s="18"/>
      <c r="D2002" s="18"/>
      <c r="E2002" s="18"/>
      <c r="F2002" s="18"/>
    </row>
    <row r="2003" spans="2:6" x14ac:dyDescent="0.25">
      <c r="B2003" s="12"/>
      <c r="C2003" s="18"/>
      <c r="D2003" s="18"/>
      <c r="E2003" s="18"/>
      <c r="F2003" s="18"/>
    </row>
    <row r="2004" spans="2:6" x14ac:dyDescent="0.25">
      <c r="B2004" s="12"/>
      <c r="C2004" s="18"/>
      <c r="D2004" s="18"/>
      <c r="E2004" s="18"/>
      <c r="F2004" s="18"/>
    </row>
    <row r="2005" spans="2:6" x14ac:dyDescent="0.25">
      <c r="B2005" s="12"/>
      <c r="C2005" s="18"/>
      <c r="D2005" s="18"/>
      <c r="E2005" s="18"/>
      <c r="F2005" s="18"/>
    </row>
    <row r="2006" spans="2:6" x14ac:dyDescent="0.25">
      <c r="B2006" s="12"/>
      <c r="C2006" s="18"/>
      <c r="D2006" s="18"/>
      <c r="E2006" s="18"/>
      <c r="F2006" s="18"/>
    </row>
    <row r="2007" spans="2:6" x14ac:dyDescent="0.25">
      <c r="B2007" s="12"/>
      <c r="C2007" s="18"/>
      <c r="D2007" s="18"/>
      <c r="E2007" s="18"/>
      <c r="F2007" s="18"/>
    </row>
    <row r="2008" spans="2:6" x14ac:dyDescent="0.25">
      <c r="B2008" s="12"/>
      <c r="C2008" s="18"/>
      <c r="D2008" s="18"/>
      <c r="E2008" s="18"/>
      <c r="F2008" s="18"/>
    </row>
    <row r="2009" spans="2:6" x14ac:dyDescent="0.25">
      <c r="B2009" s="12"/>
      <c r="C2009" s="18"/>
      <c r="D2009" s="18"/>
      <c r="E2009" s="18"/>
      <c r="F2009" s="18"/>
    </row>
    <row r="2010" spans="2:6" x14ac:dyDescent="0.25">
      <c r="B2010" s="12"/>
      <c r="C2010" s="18"/>
      <c r="D2010" s="18"/>
      <c r="E2010" s="18"/>
      <c r="F2010" s="18"/>
    </row>
    <row r="2011" spans="2:6" x14ac:dyDescent="0.25">
      <c r="B2011" s="12"/>
      <c r="C2011" s="18"/>
      <c r="D2011" s="18"/>
      <c r="E2011" s="18"/>
      <c r="F2011" s="18"/>
    </row>
    <row r="2012" spans="2:6" x14ac:dyDescent="0.25">
      <c r="B2012" s="12"/>
      <c r="C2012" s="18"/>
      <c r="D2012" s="18"/>
      <c r="E2012" s="18"/>
      <c r="F2012" s="18"/>
    </row>
    <row r="2013" spans="2:6" x14ac:dyDescent="0.25">
      <c r="B2013" s="12"/>
      <c r="C2013" s="18"/>
      <c r="D2013" s="18"/>
      <c r="E2013" s="18"/>
      <c r="F2013" s="18"/>
    </row>
    <row r="2014" spans="2:6" x14ac:dyDescent="0.25">
      <c r="B2014" s="12"/>
      <c r="C2014" s="18"/>
      <c r="D2014" s="18"/>
      <c r="E2014" s="18"/>
      <c r="F2014" s="18"/>
    </row>
    <row r="2015" spans="2:6" x14ac:dyDescent="0.25">
      <c r="B2015" s="12"/>
      <c r="C2015" s="18"/>
      <c r="D2015" s="18"/>
      <c r="E2015" s="18"/>
      <c r="F2015" s="18"/>
    </row>
    <row r="2016" spans="2:6" x14ac:dyDescent="0.25">
      <c r="B2016" s="12"/>
      <c r="C2016" s="18"/>
      <c r="D2016" s="18"/>
      <c r="E2016" s="18"/>
      <c r="F2016" s="18"/>
    </row>
    <row r="2017" spans="2:6" x14ac:dyDescent="0.25">
      <c r="B2017" s="12"/>
      <c r="C2017" s="18"/>
      <c r="D2017" s="18"/>
      <c r="E2017" s="18"/>
      <c r="F2017" s="18"/>
    </row>
    <row r="2018" spans="2:6" x14ac:dyDescent="0.25">
      <c r="B2018" s="12"/>
      <c r="C2018" s="18"/>
      <c r="D2018" s="18"/>
      <c r="E2018" s="18"/>
      <c r="F2018" s="18"/>
    </row>
    <row r="2019" spans="2:6" x14ac:dyDescent="0.25">
      <c r="B2019" s="12"/>
      <c r="C2019" s="18"/>
      <c r="D2019" s="18"/>
      <c r="E2019" s="18"/>
      <c r="F2019" s="18"/>
    </row>
    <row r="2020" spans="2:6" x14ac:dyDescent="0.25">
      <c r="B2020" s="12"/>
      <c r="C2020" s="18"/>
      <c r="D2020" s="18"/>
      <c r="E2020" s="18"/>
      <c r="F2020" s="18"/>
    </row>
    <row r="2021" spans="2:6" x14ac:dyDescent="0.25">
      <c r="B2021" s="12"/>
      <c r="C2021" s="18"/>
      <c r="D2021" s="18"/>
      <c r="E2021" s="18"/>
      <c r="F2021" s="18"/>
    </row>
    <row r="2022" spans="2:6" x14ac:dyDescent="0.25">
      <c r="B2022" s="12"/>
      <c r="C2022" s="18"/>
      <c r="D2022" s="18"/>
      <c r="E2022" s="18"/>
      <c r="F2022" s="18"/>
    </row>
    <row r="2023" spans="2:6" x14ac:dyDescent="0.25">
      <c r="B2023" s="12"/>
      <c r="C2023" s="18"/>
      <c r="D2023" s="18"/>
      <c r="E2023" s="18"/>
      <c r="F2023" s="18"/>
    </row>
    <row r="2024" spans="2:6" x14ac:dyDescent="0.25">
      <c r="B2024" s="12"/>
      <c r="C2024" s="18"/>
      <c r="D2024" s="18"/>
      <c r="E2024" s="18"/>
      <c r="F2024" s="18"/>
    </row>
    <row r="2025" spans="2:6" x14ac:dyDescent="0.25">
      <c r="B2025" s="12"/>
      <c r="C2025" s="18"/>
      <c r="D2025" s="18"/>
      <c r="E2025" s="18"/>
      <c r="F2025" s="18"/>
    </row>
    <row r="2026" spans="2:6" x14ac:dyDescent="0.25">
      <c r="B2026" s="12"/>
      <c r="C2026" s="18"/>
      <c r="D2026" s="18"/>
      <c r="E2026" s="18"/>
      <c r="F2026" s="18"/>
    </row>
    <row r="2027" spans="2:6" x14ac:dyDescent="0.25">
      <c r="B2027" s="12"/>
      <c r="C2027" s="18"/>
      <c r="D2027" s="18"/>
      <c r="E2027" s="18"/>
      <c r="F2027" s="18"/>
    </row>
    <row r="2028" spans="2:6" x14ac:dyDescent="0.25">
      <c r="B2028" s="12"/>
      <c r="C2028" s="18"/>
      <c r="D2028" s="18"/>
      <c r="E2028" s="18"/>
      <c r="F2028" s="18"/>
    </row>
    <row r="2029" spans="2:6" x14ac:dyDescent="0.25">
      <c r="B2029" s="12"/>
      <c r="C2029" s="18"/>
      <c r="D2029" s="18"/>
      <c r="E2029" s="18"/>
      <c r="F2029" s="18"/>
    </row>
    <row r="2030" spans="2:6" x14ac:dyDescent="0.25">
      <c r="B2030" s="12"/>
      <c r="C2030" s="18"/>
      <c r="D2030" s="18"/>
      <c r="E2030" s="18"/>
      <c r="F2030" s="18"/>
    </row>
    <row r="2031" spans="2:6" x14ac:dyDescent="0.25">
      <c r="B2031" s="12"/>
      <c r="C2031" s="18"/>
      <c r="D2031" s="18"/>
      <c r="E2031" s="18"/>
      <c r="F2031" s="18"/>
    </row>
    <row r="2032" spans="2:6" x14ac:dyDescent="0.25">
      <c r="B2032" s="12"/>
      <c r="C2032" s="18"/>
      <c r="D2032" s="18"/>
      <c r="E2032" s="18"/>
      <c r="F2032" s="18"/>
    </row>
    <row r="2033" spans="2:6" x14ac:dyDescent="0.25">
      <c r="B2033" s="12"/>
      <c r="C2033" s="18"/>
      <c r="D2033" s="18"/>
      <c r="E2033" s="18"/>
      <c r="F2033" s="18"/>
    </row>
    <row r="2034" spans="2:6" x14ac:dyDescent="0.25">
      <c r="B2034" s="12"/>
      <c r="C2034" s="18"/>
      <c r="D2034" s="18"/>
      <c r="E2034" s="18"/>
      <c r="F2034" s="18"/>
    </row>
    <row r="2035" spans="2:6" x14ac:dyDescent="0.25">
      <c r="B2035" s="12"/>
      <c r="C2035" s="18"/>
      <c r="D2035" s="18"/>
      <c r="E2035" s="18"/>
      <c r="F2035" s="18"/>
    </row>
    <row r="2036" spans="2:6" x14ac:dyDescent="0.25">
      <c r="B2036" s="12"/>
      <c r="C2036" s="18"/>
      <c r="D2036" s="18"/>
      <c r="E2036" s="18"/>
      <c r="F2036" s="18"/>
    </row>
    <row r="2037" spans="2:6" x14ac:dyDescent="0.25">
      <c r="B2037" s="12"/>
      <c r="C2037" s="18"/>
      <c r="D2037" s="18"/>
      <c r="E2037" s="18"/>
      <c r="F2037" s="18"/>
    </row>
    <row r="2038" spans="2:6" x14ac:dyDescent="0.25">
      <c r="B2038" s="12"/>
      <c r="C2038" s="18"/>
      <c r="D2038" s="18"/>
      <c r="E2038" s="18"/>
      <c r="F2038" s="18"/>
    </row>
    <row r="2039" spans="2:6" x14ac:dyDescent="0.25">
      <c r="B2039" s="12"/>
      <c r="C2039" s="18"/>
      <c r="D2039" s="18"/>
      <c r="E2039" s="18"/>
      <c r="F2039" s="18"/>
    </row>
    <row r="2040" spans="2:6" x14ac:dyDescent="0.25">
      <c r="B2040" s="12"/>
      <c r="C2040" s="18"/>
      <c r="D2040" s="18"/>
      <c r="E2040" s="18"/>
      <c r="F2040" s="18"/>
    </row>
    <row r="2041" spans="2:6" x14ac:dyDescent="0.25">
      <c r="B2041" s="12"/>
      <c r="C2041" s="18"/>
      <c r="D2041" s="18"/>
      <c r="E2041" s="18"/>
      <c r="F2041" s="18"/>
    </row>
    <row r="2042" spans="2:6" x14ac:dyDescent="0.25">
      <c r="B2042" s="12"/>
      <c r="C2042" s="18"/>
      <c r="D2042" s="18"/>
      <c r="E2042" s="18"/>
      <c r="F2042" s="18"/>
    </row>
    <row r="2043" spans="2:6" x14ac:dyDescent="0.25">
      <c r="B2043" s="12"/>
      <c r="C2043" s="18"/>
      <c r="D2043" s="18"/>
      <c r="E2043" s="18"/>
      <c r="F2043" s="18"/>
    </row>
    <row r="2044" spans="2:6" x14ac:dyDescent="0.25">
      <c r="B2044" s="12"/>
      <c r="C2044" s="18"/>
      <c r="D2044" s="18"/>
      <c r="E2044" s="18"/>
      <c r="F2044" s="18"/>
    </row>
    <row r="2045" spans="2:6" x14ac:dyDescent="0.25">
      <c r="B2045" s="12"/>
      <c r="C2045" s="18"/>
      <c r="D2045" s="18"/>
      <c r="E2045" s="18"/>
      <c r="F2045" s="18"/>
    </row>
    <row r="2046" spans="2:6" x14ac:dyDescent="0.25">
      <c r="B2046" s="12"/>
      <c r="C2046" s="18"/>
      <c r="D2046" s="18"/>
      <c r="E2046" s="18"/>
      <c r="F2046" s="18"/>
    </row>
    <row r="2047" spans="2:6" x14ac:dyDescent="0.25">
      <c r="B2047" s="12"/>
      <c r="C2047" s="18"/>
      <c r="D2047" s="18"/>
      <c r="E2047" s="18"/>
      <c r="F2047" s="18"/>
    </row>
    <row r="2048" spans="2:6" x14ac:dyDescent="0.25">
      <c r="B2048" s="12"/>
      <c r="C2048" s="18"/>
      <c r="D2048" s="18"/>
      <c r="E2048" s="18"/>
      <c r="F2048" s="18"/>
    </row>
    <row r="2049" spans="2:6" x14ac:dyDescent="0.25">
      <c r="B2049" s="12"/>
      <c r="C2049" s="18"/>
      <c r="D2049" s="18"/>
      <c r="E2049" s="18"/>
      <c r="F2049" s="18"/>
    </row>
    <row r="2050" spans="2:6" x14ac:dyDescent="0.25">
      <c r="B2050" s="12"/>
      <c r="C2050" s="18"/>
      <c r="D2050" s="18"/>
      <c r="E2050" s="18"/>
      <c r="F2050" s="18"/>
    </row>
    <row r="2051" spans="2:6" x14ac:dyDescent="0.25">
      <c r="B2051" s="12"/>
      <c r="C2051" s="18"/>
      <c r="D2051" s="18"/>
      <c r="E2051" s="18"/>
      <c r="F2051" s="18"/>
    </row>
    <row r="2052" spans="2:6" x14ac:dyDescent="0.25">
      <c r="B2052" s="12"/>
      <c r="C2052" s="18"/>
      <c r="D2052" s="18"/>
      <c r="E2052" s="18"/>
      <c r="F2052" s="18"/>
    </row>
    <row r="2053" spans="2:6" x14ac:dyDescent="0.25">
      <c r="B2053" s="12"/>
      <c r="C2053" s="18"/>
      <c r="D2053" s="18"/>
      <c r="E2053" s="18"/>
      <c r="F2053" s="18"/>
    </row>
    <row r="2054" spans="2:6" x14ac:dyDescent="0.25">
      <c r="B2054" s="12"/>
      <c r="C2054" s="18"/>
      <c r="D2054" s="18"/>
      <c r="E2054" s="18"/>
      <c r="F2054" s="18"/>
    </row>
    <row r="2055" spans="2:6" x14ac:dyDescent="0.25">
      <c r="B2055" s="12"/>
      <c r="C2055" s="18"/>
      <c r="D2055" s="18"/>
      <c r="E2055" s="18"/>
      <c r="F2055" s="18"/>
    </row>
    <row r="2056" spans="2:6" x14ac:dyDescent="0.25">
      <c r="B2056" s="12"/>
      <c r="C2056" s="18"/>
      <c r="D2056" s="18"/>
      <c r="E2056" s="18"/>
      <c r="F2056" s="18"/>
    </row>
    <row r="2057" spans="2:6" x14ac:dyDescent="0.25">
      <c r="B2057" s="12"/>
      <c r="C2057" s="18"/>
      <c r="D2057" s="18"/>
      <c r="E2057" s="18"/>
      <c r="F2057" s="18"/>
    </row>
    <row r="2058" spans="2:6" x14ac:dyDescent="0.25">
      <c r="B2058" s="12"/>
      <c r="C2058" s="18"/>
      <c r="D2058" s="18"/>
      <c r="E2058" s="18"/>
      <c r="F2058" s="18"/>
    </row>
    <row r="2059" spans="2:6" x14ac:dyDescent="0.25">
      <c r="B2059" s="12"/>
      <c r="C2059" s="18"/>
      <c r="D2059" s="18"/>
      <c r="E2059" s="18"/>
      <c r="F2059" s="18"/>
    </row>
    <row r="2060" spans="2:6" x14ac:dyDescent="0.25">
      <c r="B2060" s="12"/>
      <c r="C2060" s="18"/>
      <c r="D2060" s="18"/>
      <c r="E2060" s="18"/>
      <c r="F2060" s="18"/>
    </row>
    <row r="2061" spans="2:6" x14ac:dyDescent="0.25">
      <c r="B2061" s="12"/>
      <c r="C2061" s="18"/>
      <c r="D2061" s="18"/>
      <c r="E2061" s="18"/>
      <c r="F2061" s="18"/>
    </row>
    <row r="2062" spans="2:6" x14ac:dyDescent="0.25">
      <c r="B2062" s="12"/>
      <c r="C2062" s="18"/>
      <c r="D2062" s="18"/>
      <c r="E2062" s="18"/>
      <c r="F2062" s="18"/>
    </row>
    <row r="2063" spans="2:6" x14ac:dyDescent="0.25">
      <c r="B2063" s="12"/>
      <c r="C2063" s="18"/>
      <c r="D2063" s="18"/>
      <c r="E2063" s="18"/>
      <c r="F2063" s="18"/>
    </row>
    <row r="2064" spans="2:6" x14ac:dyDescent="0.25">
      <c r="B2064" s="12"/>
      <c r="C2064" s="18"/>
      <c r="D2064" s="18"/>
      <c r="E2064" s="18"/>
      <c r="F2064" s="18"/>
    </row>
    <row r="2065" spans="2:6" x14ac:dyDescent="0.25">
      <c r="B2065" s="12"/>
      <c r="C2065" s="18"/>
      <c r="D2065" s="18"/>
      <c r="E2065" s="18"/>
      <c r="F2065" s="18"/>
    </row>
    <row r="2066" spans="2:6" x14ac:dyDescent="0.25">
      <c r="B2066" s="12"/>
      <c r="C2066" s="18"/>
      <c r="D2066" s="18"/>
      <c r="E2066" s="18"/>
      <c r="F2066" s="18"/>
    </row>
    <row r="2067" spans="2:6" x14ac:dyDescent="0.25">
      <c r="B2067" s="12"/>
      <c r="C2067" s="18"/>
      <c r="D2067" s="18"/>
      <c r="E2067" s="18"/>
      <c r="F2067" s="18"/>
    </row>
  </sheetData>
  <hyperlinks>
    <hyperlink ref="A1" location="Main!A1" display="Main" xr:uid="{BD9AD232-D39A-499D-910D-BBBE4BDE225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N2067"/>
  <sheetViews>
    <sheetView workbookViewId="0">
      <selection activeCell="F8" sqref="F8"/>
    </sheetView>
  </sheetViews>
  <sheetFormatPr defaultRowHeight="15" x14ac:dyDescent="0.25"/>
  <cols>
    <col min="1" max="1" width="5.28515625" customWidth="1"/>
    <col min="2" max="2" width="11.7109375" customWidth="1"/>
    <col min="3" max="4" width="9.42578125" customWidth="1"/>
    <col min="6" max="6" width="12.140625" customWidth="1"/>
    <col min="7" max="7" width="17.28515625" customWidth="1"/>
    <col min="12" max="12" width="10.140625" bestFit="1" customWidth="1"/>
    <col min="14" max="14" width="12.42578125" customWidth="1"/>
    <col min="21" max="21" width="10.140625" customWidth="1"/>
  </cols>
  <sheetData>
    <row r="1" spans="1:14" x14ac:dyDescent="0.25">
      <c r="A1" s="8" t="s">
        <v>36</v>
      </c>
      <c r="B1" t="s">
        <v>49</v>
      </c>
      <c r="C1" s="17" t="s">
        <v>50</v>
      </c>
      <c r="D1" s="17" t="s">
        <v>217</v>
      </c>
    </row>
    <row r="2" spans="1:14" x14ac:dyDescent="0.25">
      <c r="B2" s="12">
        <v>45390</v>
      </c>
      <c r="C2" s="18">
        <v>8.86</v>
      </c>
      <c r="D2">
        <v>2354.8000000000002</v>
      </c>
      <c r="F2" t="s">
        <v>49</v>
      </c>
      <c r="G2" t="s">
        <v>51</v>
      </c>
      <c r="N2" t="s">
        <v>52</v>
      </c>
    </row>
    <row r="3" spans="1:14" x14ac:dyDescent="0.25">
      <c r="B3" s="12">
        <v>45383</v>
      </c>
      <c r="C3" s="18">
        <v>8.84</v>
      </c>
      <c r="D3">
        <v>2325.6999999999998</v>
      </c>
      <c r="F3" s="12">
        <v>45328</v>
      </c>
      <c r="G3" t="s">
        <v>54</v>
      </c>
      <c r="N3" s="12"/>
    </row>
    <row r="4" spans="1:14" x14ac:dyDescent="0.25">
      <c r="B4" s="12">
        <v>45376</v>
      </c>
      <c r="C4" s="18">
        <v>8.17</v>
      </c>
      <c r="D4">
        <v>2217.4</v>
      </c>
      <c r="F4" s="12">
        <v>45302</v>
      </c>
      <c r="G4" t="s">
        <v>54</v>
      </c>
      <c r="N4" s="12"/>
    </row>
    <row r="5" spans="1:14" x14ac:dyDescent="0.25">
      <c r="B5" s="12">
        <v>45369</v>
      </c>
      <c r="C5" s="18">
        <v>7.72</v>
      </c>
      <c r="D5">
        <v>2158.1</v>
      </c>
      <c r="N5" s="12"/>
    </row>
    <row r="6" spans="1:14" x14ac:dyDescent="0.25">
      <c r="B6" s="12">
        <v>45362</v>
      </c>
      <c r="C6" s="18">
        <v>7.7</v>
      </c>
      <c r="D6">
        <v>2157.3000000000002</v>
      </c>
      <c r="N6" s="12"/>
    </row>
    <row r="7" spans="1:14" x14ac:dyDescent="0.25">
      <c r="B7" s="12">
        <v>45355</v>
      </c>
      <c r="C7" s="18">
        <v>7.14</v>
      </c>
      <c r="D7">
        <v>2178.6</v>
      </c>
      <c r="N7" s="12"/>
    </row>
    <row r="8" spans="1:14" x14ac:dyDescent="0.25">
      <c r="B8" s="12">
        <v>45348</v>
      </c>
      <c r="C8" s="18">
        <v>5.94</v>
      </c>
      <c r="D8">
        <v>2086.9</v>
      </c>
      <c r="N8" s="12"/>
    </row>
    <row r="9" spans="1:14" x14ac:dyDescent="0.25">
      <c r="B9" s="12">
        <v>45341</v>
      </c>
      <c r="C9" s="18">
        <v>5.66</v>
      </c>
      <c r="D9">
        <v>2038.6</v>
      </c>
      <c r="N9" s="12"/>
    </row>
    <row r="10" spans="1:14" x14ac:dyDescent="0.25">
      <c r="B10" s="12">
        <v>45334</v>
      </c>
      <c r="C10" s="18">
        <v>5.57</v>
      </c>
      <c r="D10">
        <v>2011.5</v>
      </c>
      <c r="N10" s="12"/>
    </row>
    <row r="11" spans="1:14" x14ac:dyDescent="0.25">
      <c r="B11" s="12">
        <v>45327</v>
      </c>
      <c r="C11" s="18">
        <v>5.86</v>
      </c>
      <c r="D11">
        <v>2023.3</v>
      </c>
      <c r="N11" s="12"/>
    </row>
    <row r="12" spans="1:14" x14ac:dyDescent="0.25">
      <c r="B12" s="12">
        <v>45320</v>
      </c>
      <c r="C12" s="18">
        <v>6.39</v>
      </c>
      <c r="D12">
        <v>2036.1</v>
      </c>
      <c r="N12" s="12"/>
    </row>
    <row r="13" spans="1:14" x14ac:dyDescent="0.25">
      <c r="B13" s="12">
        <v>45313</v>
      </c>
      <c r="C13" s="18">
        <v>6.29</v>
      </c>
      <c r="D13">
        <v>2016.8</v>
      </c>
    </row>
    <row r="14" spans="1:14" x14ac:dyDescent="0.25">
      <c r="B14" s="12">
        <v>45306</v>
      </c>
      <c r="C14" s="18">
        <v>5.64</v>
      </c>
      <c r="D14">
        <v>2026.5</v>
      </c>
    </row>
    <row r="15" spans="1:14" x14ac:dyDescent="0.25">
      <c r="B15" s="12">
        <v>45299</v>
      </c>
      <c r="C15" s="18">
        <v>5.87</v>
      </c>
      <c r="D15">
        <v>2046.7</v>
      </c>
    </row>
    <row r="16" spans="1:14" x14ac:dyDescent="0.25">
      <c r="B16" s="12">
        <v>45292</v>
      </c>
      <c r="C16" s="18">
        <v>5.9</v>
      </c>
      <c r="D16">
        <v>2042.4</v>
      </c>
    </row>
    <row r="17" spans="2:4" x14ac:dyDescent="0.25">
      <c r="B17" s="12">
        <v>45285</v>
      </c>
      <c r="C17" s="18">
        <v>6.15</v>
      </c>
      <c r="D17">
        <v>2062.4</v>
      </c>
    </row>
    <row r="18" spans="2:4" x14ac:dyDescent="0.25">
      <c r="B18" s="12">
        <v>45278</v>
      </c>
      <c r="C18" s="18">
        <v>6.31</v>
      </c>
      <c r="D18">
        <v>2057.1</v>
      </c>
    </row>
    <row r="19" spans="2:4" x14ac:dyDescent="0.25">
      <c r="B19" s="12">
        <v>45271</v>
      </c>
      <c r="C19" s="18">
        <v>6.04</v>
      </c>
      <c r="D19">
        <v>2021.1</v>
      </c>
    </row>
    <row r="20" spans="2:4" x14ac:dyDescent="0.25">
      <c r="B20" s="12">
        <v>45264</v>
      </c>
      <c r="C20" s="18">
        <v>5.92</v>
      </c>
      <c r="D20">
        <v>1998.3</v>
      </c>
    </row>
    <row r="21" spans="2:4" x14ac:dyDescent="0.25">
      <c r="B21" s="12">
        <v>45257</v>
      </c>
      <c r="C21" s="18">
        <v>6.29</v>
      </c>
      <c r="D21">
        <v>2071</v>
      </c>
    </row>
    <row r="22" spans="2:4" x14ac:dyDescent="0.25">
      <c r="B22" s="12">
        <v>45250</v>
      </c>
      <c r="C22" s="18">
        <v>5.76</v>
      </c>
      <c r="D22">
        <v>2002.2</v>
      </c>
    </row>
    <row r="23" spans="2:4" x14ac:dyDescent="0.25">
      <c r="B23" s="12">
        <v>45243</v>
      </c>
      <c r="C23" s="18">
        <v>5.44</v>
      </c>
      <c r="D23">
        <v>1981.6</v>
      </c>
    </row>
    <row r="24" spans="2:4" x14ac:dyDescent="0.25">
      <c r="B24" s="12">
        <v>45236</v>
      </c>
      <c r="C24" s="18">
        <v>4.47</v>
      </c>
      <c r="D24">
        <v>1932.6</v>
      </c>
    </row>
    <row r="25" spans="2:4" x14ac:dyDescent="0.25">
      <c r="B25" s="12">
        <v>45229</v>
      </c>
      <c r="C25" s="18">
        <v>4.9400000000000004</v>
      </c>
      <c r="D25">
        <v>1991.5</v>
      </c>
    </row>
    <row r="26" spans="2:4" x14ac:dyDescent="0.25">
      <c r="B26" s="12">
        <v>45222</v>
      </c>
      <c r="C26" s="18">
        <v>4.7</v>
      </c>
      <c r="D26">
        <v>1988.6</v>
      </c>
    </row>
    <row r="27" spans="2:4" x14ac:dyDescent="0.25">
      <c r="B27" s="12">
        <v>45215</v>
      </c>
      <c r="C27" s="18">
        <v>4.92</v>
      </c>
      <c r="D27">
        <v>1982.5</v>
      </c>
    </row>
    <row r="28" spans="2:4" x14ac:dyDescent="0.25">
      <c r="B28" s="12">
        <v>45208</v>
      </c>
      <c r="C28" s="18">
        <v>4.8171809999999997</v>
      </c>
      <c r="D28">
        <v>1927.4</v>
      </c>
    </row>
    <row r="29" spans="2:4" x14ac:dyDescent="0.25">
      <c r="B29" s="12">
        <v>45201</v>
      </c>
      <c r="C29" s="18">
        <v>3.8160790000000002</v>
      </c>
      <c r="D29">
        <v>1830.2</v>
      </c>
    </row>
    <row r="30" spans="2:4" x14ac:dyDescent="0.25">
      <c r="B30" s="12">
        <v>45194</v>
      </c>
      <c r="C30" s="18">
        <v>3.7268720000000002</v>
      </c>
      <c r="D30">
        <v>1848.1</v>
      </c>
    </row>
    <row r="31" spans="2:4" x14ac:dyDescent="0.25">
      <c r="B31" s="12">
        <v>45187</v>
      </c>
      <c r="C31" s="18">
        <v>4.2522029999999997</v>
      </c>
      <c r="D31">
        <v>1925.4</v>
      </c>
    </row>
    <row r="32" spans="2:4" x14ac:dyDescent="0.25">
      <c r="B32" s="12">
        <v>45180</v>
      </c>
      <c r="C32" s="18">
        <v>4.2720269999999996</v>
      </c>
      <c r="D32">
        <v>1923.7</v>
      </c>
    </row>
    <row r="33" spans="2:4" x14ac:dyDescent="0.25">
      <c r="B33" s="12">
        <v>45173</v>
      </c>
      <c r="C33" s="18">
        <v>4.1035240000000002</v>
      </c>
      <c r="D33">
        <v>1918.4</v>
      </c>
    </row>
    <row r="34" spans="2:4" x14ac:dyDescent="0.25">
      <c r="B34" s="12">
        <v>45166</v>
      </c>
      <c r="C34" s="18">
        <v>4.123348</v>
      </c>
      <c r="D34">
        <v>1939.8</v>
      </c>
    </row>
    <row r="35" spans="2:4" x14ac:dyDescent="0.25">
      <c r="B35" s="12">
        <v>45159</v>
      </c>
      <c r="C35" s="18">
        <v>4.0143180000000003</v>
      </c>
      <c r="D35">
        <v>1911.1</v>
      </c>
    </row>
    <row r="36" spans="2:4" x14ac:dyDescent="0.25">
      <c r="B36" s="12">
        <v>45152</v>
      </c>
      <c r="C36" s="18">
        <v>3.4790749999999999</v>
      </c>
      <c r="D36">
        <v>1886.1</v>
      </c>
    </row>
    <row r="37" spans="2:4" x14ac:dyDescent="0.25">
      <c r="B37" s="12">
        <v>45145</v>
      </c>
      <c r="C37" s="18">
        <v>3.8656389999999998</v>
      </c>
      <c r="D37">
        <v>1912.9</v>
      </c>
    </row>
    <row r="38" spans="2:4" x14ac:dyDescent="0.25">
      <c r="B38" s="12">
        <v>45138</v>
      </c>
      <c r="C38" s="18">
        <v>3.8854630000000001</v>
      </c>
      <c r="D38">
        <v>1939.6</v>
      </c>
    </row>
    <row r="39" spans="2:4" x14ac:dyDescent="0.25">
      <c r="B39" s="12">
        <v>45131</v>
      </c>
      <c r="C39" s="18">
        <v>4.2621149999999997</v>
      </c>
      <c r="D39">
        <v>1960.4</v>
      </c>
    </row>
    <row r="40" spans="2:4" x14ac:dyDescent="0.25">
      <c r="B40" s="12">
        <v>45124</v>
      </c>
      <c r="C40" s="18">
        <v>4.4603520000000003</v>
      </c>
      <c r="D40">
        <v>1964.3</v>
      </c>
    </row>
    <row r="41" spans="2:4" x14ac:dyDescent="0.25">
      <c r="B41" s="12">
        <v>45117</v>
      </c>
      <c r="C41" s="18">
        <v>4.5594710000000003</v>
      </c>
      <c r="D41">
        <v>1960.1</v>
      </c>
    </row>
    <row r="42" spans="2:4" x14ac:dyDescent="0.25">
      <c r="B42" s="12">
        <v>45110</v>
      </c>
      <c r="C42" s="18">
        <v>3.8854630000000001</v>
      </c>
      <c r="D42">
        <v>1926.2</v>
      </c>
    </row>
    <row r="43" spans="2:4" x14ac:dyDescent="0.25">
      <c r="B43" s="12">
        <v>45103</v>
      </c>
      <c r="C43" s="18">
        <v>4.1629949999999996</v>
      </c>
      <c r="D43">
        <v>1921.1</v>
      </c>
    </row>
    <row r="44" spans="2:4" x14ac:dyDescent="0.25">
      <c r="B44" s="12">
        <v>45096</v>
      </c>
      <c r="C44" s="18">
        <v>4.1927310000000002</v>
      </c>
      <c r="D44">
        <v>1919.1</v>
      </c>
    </row>
    <row r="45" spans="2:4" x14ac:dyDescent="0.25">
      <c r="B45" s="12">
        <v>45089</v>
      </c>
      <c r="C45" s="18">
        <v>4.4702640000000002</v>
      </c>
      <c r="D45">
        <v>1958.4</v>
      </c>
    </row>
    <row r="46" spans="2:4" x14ac:dyDescent="0.25">
      <c r="B46" s="12">
        <v>45082</v>
      </c>
      <c r="C46" s="18">
        <v>4.4801760000000002</v>
      </c>
      <c r="D46">
        <v>1962.2</v>
      </c>
    </row>
    <row r="47" spans="2:4" x14ac:dyDescent="0.25">
      <c r="B47" s="12">
        <v>45075</v>
      </c>
      <c r="C47" s="18">
        <v>4.5792950000000001</v>
      </c>
      <c r="D47">
        <v>1952.4</v>
      </c>
    </row>
    <row r="48" spans="2:4" x14ac:dyDescent="0.25">
      <c r="B48" s="12">
        <v>45068</v>
      </c>
      <c r="C48" s="18">
        <v>4.6189429999999998</v>
      </c>
      <c r="D48">
        <v>1944.1</v>
      </c>
    </row>
    <row r="49" spans="2:4" x14ac:dyDescent="0.25">
      <c r="B49" s="12">
        <v>45061</v>
      </c>
      <c r="C49" s="18">
        <v>4.777533</v>
      </c>
      <c r="D49">
        <v>1978.7</v>
      </c>
    </row>
    <row r="50" spans="2:4" x14ac:dyDescent="0.25">
      <c r="B50" s="12">
        <v>45054</v>
      </c>
      <c r="C50" s="18">
        <v>5.0550660000000001</v>
      </c>
      <c r="D50">
        <v>2014.5</v>
      </c>
    </row>
    <row r="51" spans="2:4" x14ac:dyDescent="0.25">
      <c r="B51" s="12">
        <v>45047</v>
      </c>
      <c r="C51" s="18">
        <v>5.1640969999999999</v>
      </c>
      <c r="D51">
        <v>2017.4</v>
      </c>
    </row>
    <row r="52" spans="2:4" x14ac:dyDescent="0.25">
      <c r="B52" s="12">
        <v>45040</v>
      </c>
      <c r="C52" s="18">
        <v>4.5693830000000002</v>
      </c>
      <c r="D52">
        <v>1990.1</v>
      </c>
    </row>
    <row r="53" spans="2:4" x14ac:dyDescent="0.25">
      <c r="B53" s="12">
        <v>45033</v>
      </c>
      <c r="C53" s="18">
        <v>4.3513210000000004</v>
      </c>
      <c r="D53">
        <v>1979.5</v>
      </c>
    </row>
    <row r="54" spans="2:4" x14ac:dyDescent="0.25">
      <c r="B54" s="12">
        <v>45026</v>
      </c>
      <c r="C54" s="18">
        <v>4.5495599999999996</v>
      </c>
      <c r="D54">
        <v>2002.2</v>
      </c>
    </row>
    <row r="55" spans="2:4" x14ac:dyDescent="0.25">
      <c r="B55" s="12">
        <v>45019</v>
      </c>
      <c r="C55" s="18">
        <v>4.5</v>
      </c>
      <c r="D55">
        <v>2011.9</v>
      </c>
    </row>
    <row r="56" spans="2:4" x14ac:dyDescent="0.25">
      <c r="B56" s="12">
        <v>45012</v>
      </c>
      <c r="C56" s="18">
        <v>4.0638769999999997</v>
      </c>
      <c r="D56">
        <v>1969</v>
      </c>
    </row>
    <row r="57" spans="2:4" x14ac:dyDescent="0.25">
      <c r="B57" s="12">
        <v>45005</v>
      </c>
      <c r="C57" s="18">
        <v>4.0143180000000003</v>
      </c>
      <c r="D57">
        <v>1982.1</v>
      </c>
    </row>
    <row r="58" spans="2:4" x14ac:dyDescent="0.25">
      <c r="B58" s="12">
        <v>44998</v>
      </c>
      <c r="C58" s="18">
        <v>3.7367840000000001</v>
      </c>
      <c r="D58">
        <v>1969.8</v>
      </c>
    </row>
    <row r="59" spans="2:4" x14ac:dyDescent="0.25">
      <c r="B59" s="12">
        <v>44991</v>
      </c>
      <c r="C59" s="18">
        <v>3.1321590000000001</v>
      </c>
      <c r="D59">
        <v>1862</v>
      </c>
    </row>
    <row r="60" spans="2:4" x14ac:dyDescent="0.25">
      <c r="B60" s="12">
        <v>44984</v>
      </c>
      <c r="C60" s="18">
        <v>3.2114539999999998</v>
      </c>
      <c r="D60">
        <v>1847.7</v>
      </c>
    </row>
    <row r="61" spans="2:4" x14ac:dyDescent="0.25">
      <c r="B61" s="12">
        <v>44977</v>
      </c>
      <c r="C61" s="18">
        <v>2.9636559999999998</v>
      </c>
      <c r="D61">
        <v>1808.8</v>
      </c>
    </row>
    <row r="62" spans="2:4" x14ac:dyDescent="0.25">
      <c r="B62" s="12">
        <v>44970</v>
      </c>
      <c r="C62" s="18">
        <v>3.2114539999999998</v>
      </c>
      <c r="D62">
        <v>1840.4</v>
      </c>
    </row>
    <row r="63" spans="2:4" x14ac:dyDescent="0.25">
      <c r="B63" s="12">
        <v>44963</v>
      </c>
      <c r="C63" s="18">
        <v>3.280837</v>
      </c>
      <c r="D63">
        <v>1862.8</v>
      </c>
    </row>
    <row r="64" spans="2:4" x14ac:dyDescent="0.25">
      <c r="B64" s="12">
        <v>44956</v>
      </c>
      <c r="C64" s="18">
        <v>3.4096920000000002</v>
      </c>
      <c r="D64">
        <v>1862.9</v>
      </c>
    </row>
    <row r="65" spans="2:4" x14ac:dyDescent="0.25">
      <c r="B65" s="12">
        <v>44949</v>
      </c>
      <c r="C65" s="18">
        <v>3.55837</v>
      </c>
      <c r="D65">
        <v>1928.6</v>
      </c>
    </row>
    <row r="66" spans="2:4" x14ac:dyDescent="0.25">
      <c r="B66" s="12">
        <v>44942</v>
      </c>
      <c r="C66" s="18">
        <v>3.8061669999999999</v>
      </c>
      <c r="D66">
        <v>1926.4</v>
      </c>
    </row>
    <row r="67" spans="2:4" x14ac:dyDescent="0.25">
      <c r="B67" s="12">
        <v>44935</v>
      </c>
      <c r="C67" s="18">
        <v>4.034141</v>
      </c>
      <c r="D67">
        <v>1918.4</v>
      </c>
    </row>
    <row r="68" spans="2:4" x14ac:dyDescent="0.25">
      <c r="B68" s="12">
        <v>44928</v>
      </c>
      <c r="C68" s="18">
        <v>3.7962549999999999</v>
      </c>
      <c r="D68">
        <v>1864.2</v>
      </c>
    </row>
    <row r="69" spans="2:4" x14ac:dyDescent="0.25">
      <c r="B69" s="12">
        <v>44921</v>
      </c>
      <c r="C69" s="18">
        <v>3.370044</v>
      </c>
      <c r="D69">
        <v>1819.7</v>
      </c>
    </row>
    <row r="70" spans="2:4" x14ac:dyDescent="0.25">
      <c r="B70" s="12">
        <v>44914</v>
      </c>
      <c r="C70" s="18">
        <v>3.370044</v>
      </c>
      <c r="D70">
        <v>1795.9</v>
      </c>
    </row>
    <row r="71" spans="2:4" x14ac:dyDescent="0.25">
      <c r="B71" s="12">
        <v>44907</v>
      </c>
      <c r="C71" s="18">
        <v>3.181718</v>
      </c>
      <c r="D71">
        <v>1790</v>
      </c>
    </row>
    <row r="72" spans="2:4" x14ac:dyDescent="0.25">
      <c r="B72" s="12">
        <v>44900</v>
      </c>
      <c r="C72" s="18">
        <v>3.4196040000000001</v>
      </c>
      <c r="D72">
        <v>1798.1</v>
      </c>
    </row>
    <row r="73" spans="2:4" x14ac:dyDescent="0.25">
      <c r="B73" s="12">
        <v>44893</v>
      </c>
      <c r="C73" s="18">
        <v>3.4889869999999998</v>
      </c>
      <c r="D73">
        <v>1795.9</v>
      </c>
    </row>
    <row r="74" spans="2:4" x14ac:dyDescent="0.25">
      <c r="B74" s="12">
        <v>44886</v>
      </c>
      <c r="C74" s="18">
        <v>3.5385460000000002</v>
      </c>
      <c r="D74">
        <v>1753.3</v>
      </c>
    </row>
    <row r="75" spans="2:4" x14ac:dyDescent="0.25">
      <c r="B75" s="12">
        <v>44879</v>
      </c>
      <c r="C75" s="18">
        <v>3.3105730000000002</v>
      </c>
      <c r="D75">
        <v>1751.9</v>
      </c>
    </row>
    <row r="76" spans="2:4" x14ac:dyDescent="0.25">
      <c r="B76" s="12">
        <v>44872</v>
      </c>
      <c r="C76" s="18">
        <v>3.4096920000000002</v>
      </c>
      <c r="D76">
        <v>1766</v>
      </c>
    </row>
    <row r="77" spans="2:4" x14ac:dyDescent="0.25">
      <c r="B77" s="12">
        <v>44865</v>
      </c>
      <c r="C77" s="18">
        <v>2.9834800000000001</v>
      </c>
      <c r="D77">
        <v>1672.5</v>
      </c>
    </row>
    <row r="78" spans="2:4" x14ac:dyDescent="0.25">
      <c r="B78" s="12">
        <v>44858</v>
      </c>
      <c r="C78" s="18">
        <v>2.8348019999999998</v>
      </c>
      <c r="D78">
        <v>1639.6</v>
      </c>
    </row>
    <row r="79" spans="2:4" x14ac:dyDescent="0.25">
      <c r="B79" s="12">
        <v>44851</v>
      </c>
      <c r="C79" s="18">
        <v>2.7555070000000002</v>
      </c>
      <c r="D79">
        <v>1651</v>
      </c>
    </row>
    <row r="80" spans="2:4" x14ac:dyDescent="0.25">
      <c r="B80" s="12">
        <v>44844</v>
      </c>
      <c r="C80" s="18">
        <v>2.4758619999999998</v>
      </c>
      <c r="D80">
        <v>1641.7</v>
      </c>
    </row>
    <row r="81" spans="2:4" x14ac:dyDescent="0.25">
      <c r="B81" s="12">
        <v>44837</v>
      </c>
      <c r="C81" s="18">
        <v>2.801374</v>
      </c>
      <c r="D81">
        <v>1700.5</v>
      </c>
    </row>
    <row r="82" spans="2:4" x14ac:dyDescent="0.25">
      <c r="B82" s="12">
        <v>44830</v>
      </c>
      <c r="C82" s="18">
        <v>2.3969499999999999</v>
      </c>
      <c r="D82">
        <v>1662.4</v>
      </c>
    </row>
    <row r="83" spans="2:4" x14ac:dyDescent="0.25">
      <c r="B83" s="12">
        <v>44823</v>
      </c>
      <c r="C83" s="18">
        <v>1.972799</v>
      </c>
      <c r="D83">
        <v>1645.3</v>
      </c>
    </row>
    <row r="84" spans="2:4" x14ac:dyDescent="0.25">
      <c r="B84" s="12">
        <v>44816</v>
      </c>
      <c r="C84" s="18">
        <v>2.1404860000000001</v>
      </c>
      <c r="D84">
        <v>1671.7</v>
      </c>
    </row>
    <row r="85" spans="2:4" x14ac:dyDescent="0.25">
      <c r="B85" s="12">
        <v>44809</v>
      </c>
      <c r="C85" s="18">
        <v>2.357494</v>
      </c>
      <c r="D85">
        <v>1716.2</v>
      </c>
    </row>
    <row r="86" spans="2:4" x14ac:dyDescent="0.25">
      <c r="B86" s="12">
        <v>44802</v>
      </c>
      <c r="C86" s="18">
        <v>2.4659979999999999</v>
      </c>
      <c r="D86">
        <v>1709.8</v>
      </c>
    </row>
    <row r="87" spans="2:4" x14ac:dyDescent="0.25">
      <c r="B87" s="12">
        <v>44795</v>
      </c>
      <c r="C87" s="18">
        <v>3.117022</v>
      </c>
      <c r="D87">
        <v>1736.1</v>
      </c>
    </row>
    <row r="88" spans="2:4" x14ac:dyDescent="0.25">
      <c r="B88" s="12">
        <v>44788</v>
      </c>
      <c r="C88" s="18">
        <v>3.1564779999999999</v>
      </c>
      <c r="D88">
        <v>1747.6</v>
      </c>
    </row>
    <row r="89" spans="2:4" x14ac:dyDescent="0.25">
      <c r="B89" s="12">
        <v>44781</v>
      </c>
      <c r="C89" s="18">
        <v>3.4523980000000001</v>
      </c>
      <c r="D89">
        <v>1798.6</v>
      </c>
    </row>
    <row r="90" spans="2:4" x14ac:dyDescent="0.25">
      <c r="B90" s="12">
        <v>44774</v>
      </c>
      <c r="C90" s="18">
        <v>3.3833500000000001</v>
      </c>
      <c r="D90">
        <v>1772.9</v>
      </c>
    </row>
    <row r="91" spans="2:4" x14ac:dyDescent="0.25">
      <c r="B91" s="12">
        <v>44767</v>
      </c>
      <c r="C91" s="18">
        <v>3.2255259999999999</v>
      </c>
      <c r="D91">
        <v>1762.9</v>
      </c>
    </row>
    <row r="92" spans="2:4" x14ac:dyDescent="0.25">
      <c r="B92" s="12">
        <v>44760</v>
      </c>
      <c r="C92" s="18">
        <v>3.0677020000000002</v>
      </c>
      <c r="D92">
        <v>1727.1</v>
      </c>
    </row>
    <row r="93" spans="2:4" x14ac:dyDescent="0.25">
      <c r="B93" s="12">
        <v>44753</v>
      </c>
      <c r="C93" s="18">
        <v>2.9887899999999998</v>
      </c>
      <c r="D93">
        <v>1702.4</v>
      </c>
    </row>
    <row r="94" spans="2:4" x14ac:dyDescent="0.25">
      <c r="B94" s="12">
        <v>44746</v>
      </c>
      <c r="C94" s="18">
        <v>3.2452540000000001</v>
      </c>
      <c r="D94">
        <v>1740.6</v>
      </c>
    </row>
    <row r="95" spans="2:4" x14ac:dyDescent="0.25">
      <c r="B95" s="12">
        <v>44739</v>
      </c>
      <c r="C95" s="18">
        <v>3.2057980000000001</v>
      </c>
      <c r="D95">
        <v>1798.9</v>
      </c>
    </row>
    <row r="96" spans="2:4" x14ac:dyDescent="0.25">
      <c r="B96" s="12">
        <v>44732</v>
      </c>
      <c r="C96" s="18">
        <v>3.2353900000000002</v>
      </c>
      <c r="D96">
        <v>1826.5</v>
      </c>
    </row>
    <row r="97" spans="2:4" x14ac:dyDescent="0.25">
      <c r="B97" s="12">
        <v>44725</v>
      </c>
      <c r="C97" s="18">
        <v>3.3143020000000001</v>
      </c>
      <c r="D97">
        <v>1835.6</v>
      </c>
    </row>
    <row r="98" spans="2:4" x14ac:dyDescent="0.25">
      <c r="B98" s="12">
        <v>44718</v>
      </c>
      <c r="C98" s="18">
        <v>3.4721259999999998</v>
      </c>
      <c r="D98">
        <v>1871.5</v>
      </c>
    </row>
    <row r="99" spans="2:4" x14ac:dyDescent="0.25">
      <c r="B99" s="12">
        <v>44711</v>
      </c>
      <c r="C99" s="18">
        <v>3.5214460000000001</v>
      </c>
      <c r="D99">
        <v>1845.4</v>
      </c>
    </row>
    <row r="100" spans="2:4" x14ac:dyDescent="0.25">
      <c r="B100" s="12">
        <v>44704</v>
      </c>
      <c r="C100" s="18">
        <v>3.620085</v>
      </c>
      <c r="D100">
        <v>1851.3</v>
      </c>
    </row>
    <row r="101" spans="2:4" x14ac:dyDescent="0.25">
      <c r="B101" s="12">
        <v>44697</v>
      </c>
      <c r="C101" s="18">
        <v>3.5411730000000001</v>
      </c>
      <c r="D101">
        <v>1841.8</v>
      </c>
    </row>
    <row r="102" spans="2:4" x14ac:dyDescent="0.25">
      <c r="B102" s="12">
        <v>44690</v>
      </c>
      <c r="C102" s="18">
        <v>3.462262</v>
      </c>
      <c r="D102">
        <v>1807.4</v>
      </c>
    </row>
    <row r="103" spans="2:4" x14ac:dyDescent="0.25">
      <c r="B103" s="12">
        <v>44683</v>
      </c>
      <c r="C103" s="18">
        <v>3.8765489999999998</v>
      </c>
      <c r="D103">
        <v>1881.2</v>
      </c>
    </row>
    <row r="104" spans="2:4" x14ac:dyDescent="0.25">
      <c r="B104" s="12">
        <v>44676</v>
      </c>
      <c r="C104" s="18">
        <v>4.0343739999999997</v>
      </c>
      <c r="D104">
        <v>1909.3</v>
      </c>
    </row>
    <row r="105" spans="2:4" x14ac:dyDescent="0.25">
      <c r="B105" s="12">
        <v>44669</v>
      </c>
      <c r="C105" s="18">
        <v>4.1921970000000002</v>
      </c>
      <c r="D105">
        <v>1931</v>
      </c>
    </row>
    <row r="106" spans="2:4" x14ac:dyDescent="0.25">
      <c r="B106" s="12">
        <v>44662</v>
      </c>
      <c r="C106" s="18">
        <v>4.7544449999999996</v>
      </c>
      <c r="D106">
        <v>1970.9</v>
      </c>
    </row>
    <row r="107" spans="2:4" x14ac:dyDescent="0.25">
      <c r="B107" s="12">
        <v>44655</v>
      </c>
      <c r="C107" s="18">
        <v>4.767493</v>
      </c>
      <c r="D107">
        <v>1941.6</v>
      </c>
    </row>
    <row r="108" spans="2:4" x14ac:dyDescent="0.25">
      <c r="B108" s="12">
        <v>44648</v>
      </c>
      <c r="C108" s="18">
        <v>5.1402599999999996</v>
      </c>
      <c r="D108">
        <v>1919.1</v>
      </c>
    </row>
    <row r="109" spans="2:4" x14ac:dyDescent="0.25">
      <c r="B109" s="12">
        <v>44641</v>
      </c>
      <c r="C109" s="18">
        <v>5.1010220000000004</v>
      </c>
      <c r="D109">
        <v>1953.8</v>
      </c>
    </row>
    <row r="110" spans="2:4" x14ac:dyDescent="0.25">
      <c r="B110" s="12">
        <v>44634</v>
      </c>
      <c r="C110" s="18">
        <v>4.8655900000000001</v>
      </c>
      <c r="D110">
        <v>1928.2</v>
      </c>
    </row>
    <row r="111" spans="2:4" x14ac:dyDescent="0.25">
      <c r="B111" s="12">
        <v>44627</v>
      </c>
      <c r="C111" s="18">
        <v>5.1402599999999996</v>
      </c>
      <c r="D111">
        <v>1982.7</v>
      </c>
    </row>
    <row r="112" spans="2:4" x14ac:dyDescent="0.25">
      <c r="B112" s="12">
        <v>44620</v>
      </c>
      <c r="C112" s="18">
        <v>4.9931159999999997</v>
      </c>
      <c r="D112">
        <v>1965.1</v>
      </c>
    </row>
    <row r="113" spans="2:4" x14ac:dyDescent="0.25">
      <c r="B113" s="12">
        <v>44613</v>
      </c>
      <c r="C113" s="18">
        <v>3.894434</v>
      </c>
      <c r="D113">
        <v>1886.5</v>
      </c>
    </row>
    <row r="114" spans="2:4" x14ac:dyDescent="0.25">
      <c r="B114" s="12">
        <v>44606</v>
      </c>
      <c r="C114" s="18">
        <v>4.0513880000000002</v>
      </c>
      <c r="D114">
        <v>1898.6</v>
      </c>
    </row>
    <row r="115" spans="2:4" x14ac:dyDescent="0.25">
      <c r="B115" s="12">
        <v>44599</v>
      </c>
      <c r="C115" s="18">
        <v>3.7570990000000002</v>
      </c>
      <c r="D115">
        <v>1840.8</v>
      </c>
    </row>
    <row r="116" spans="2:4" x14ac:dyDescent="0.25">
      <c r="B116" s="12">
        <v>44592</v>
      </c>
      <c r="C116" s="18">
        <v>3.5412859999999999</v>
      </c>
      <c r="D116">
        <v>1806.6</v>
      </c>
    </row>
    <row r="117" spans="2:4" x14ac:dyDescent="0.25">
      <c r="B117" s="12">
        <v>44585</v>
      </c>
      <c r="C117" s="18">
        <v>3.3352840000000001</v>
      </c>
      <c r="D117">
        <v>1784.9</v>
      </c>
    </row>
    <row r="118" spans="2:4" x14ac:dyDescent="0.25">
      <c r="B118" s="12">
        <v>44578</v>
      </c>
      <c r="C118" s="18">
        <v>4.0023400000000002</v>
      </c>
      <c r="D118">
        <v>1831.8</v>
      </c>
    </row>
    <row r="119" spans="2:4" x14ac:dyDescent="0.25">
      <c r="B119" s="12">
        <v>44571</v>
      </c>
      <c r="C119" s="18">
        <v>3.6491929999999999</v>
      </c>
      <c r="D119">
        <v>1816.5</v>
      </c>
    </row>
    <row r="120" spans="2:4" x14ac:dyDescent="0.25">
      <c r="B120" s="12">
        <v>44564</v>
      </c>
      <c r="C120" s="18">
        <v>3.44319</v>
      </c>
      <c r="D120">
        <v>1797</v>
      </c>
    </row>
    <row r="121" spans="2:4" x14ac:dyDescent="0.25">
      <c r="B121" s="12">
        <v>44557</v>
      </c>
      <c r="C121" s="18">
        <v>4.0317689999999997</v>
      </c>
      <c r="D121">
        <v>1827.5</v>
      </c>
    </row>
    <row r="122" spans="2:4" x14ac:dyDescent="0.25">
      <c r="B122" s="12">
        <v>44550</v>
      </c>
      <c r="C122" s="18">
        <v>3.8748149999999999</v>
      </c>
      <c r="D122">
        <v>1811.2</v>
      </c>
    </row>
    <row r="123" spans="2:4" x14ac:dyDescent="0.25">
      <c r="B123" s="12">
        <v>44543</v>
      </c>
      <c r="C123" s="18">
        <v>3.688431</v>
      </c>
      <c r="D123">
        <v>1803.8</v>
      </c>
    </row>
    <row r="124" spans="2:4" x14ac:dyDescent="0.25">
      <c r="B124" s="12">
        <v>44536</v>
      </c>
      <c r="C124" s="18">
        <v>3.5805250000000002</v>
      </c>
      <c r="D124">
        <v>1782.9</v>
      </c>
    </row>
    <row r="125" spans="2:4" x14ac:dyDescent="0.25">
      <c r="B125" s="12">
        <v>44529</v>
      </c>
      <c r="C125" s="18">
        <v>4.1396759999999997</v>
      </c>
      <c r="D125">
        <v>1782</v>
      </c>
    </row>
    <row r="126" spans="2:4" x14ac:dyDescent="0.25">
      <c r="B126" s="12">
        <v>44522</v>
      </c>
      <c r="C126" s="18">
        <v>3.7865280000000001</v>
      </c>
      <c r="D126">
        <v>1785.3</v>
      </c>
    </row>
    <row r="127" spans="2:4" x14ac:dyDescent="0.25">
      <c r="B127" s="12">
        <v>44515</v>
      </c>
      <c r="C127" s="18">
        <v>3.9532919999999998</v>
      </c>
      <c r="D127">
        <v>1851.2</v>
      </c>
    </row>
    <row r="128" spans="2:4" x14ac:dyDescent="0.25">
      <c r="B128" s="12">
        <v>44508</v>
      </c>
      <c r="C128" s="18">
        <v>3.9925310000000001</v>
      </c>
      <c r="D128">
        <v>1867.9</v>
      </c>
    </row>
    <row r="129" spans="2:4" x14ac:dyDescent="0.25">
      <c r="B129" s="12">
        <v>44501</v>
      </c>
      <c r="C129" s="18">
        <v>3.5609060000000001</v>
      </c>
      <c r="D129">
        <v>1816.4</v>
      </c>
    </row>
    <row r="130" spans="2:4" x14ac:dyDescent="0.25">
      <c r="B130" s="12">
        <v>44494</v>
      </c>
      <c r="C130" s="18">
        <v>3.5510959999999998</v>
      </c>
      <c r="D130">
        <v>1783</v>
      </c>
    </row>
    <row r="131" spans="2:4" x14ac:dyDescent="0.25">
      <c r="B131" s="12">
        <v>44487</v>
      </c>
      <c r="C131" s="18">
        <v>3.8551959999999998</v>
      </c>
      <c r="D131">
        <v>1795.5</v>
      </c>
    </row>
    <row r="132" spans="2:4" x14ac:dyDescent="0.25">
      <c r="B132" s="12">
        <v>44480</v>
      </c>
      <c r="C132" s="18">
        <v>3.7678889999999998</v>
      </c>
      <c r="D132">
        <v>1767.2</v>
      </c>
    </row>
    <row r="133" spans="2:4" x14ac:dyDescent="0.25">
      <c r="B133" s="12">
        <v>44473</v>
      </c>
      <c r="C133" s="18">
        <v>3.41648</v>
      </c>
      <c r="D133">
        <v>1756.3</v>
      </c>
    </row>
    <row r="134" spans="2:4" x14ac:dyDescent="0.25">
      <c r="B134" s="12">
        <v>44466</v>
      </c>
      <c r="C134" s="18">
        <v>3.1041159999999999</v>
      </c>
      <c r="D134">
        <v>1757</v>
      </c>
    </row>
    <row r="135" spans="2:4" x14ac:dyDescent="0.25">
      <c r="B135" s="12">
        <v>44459</v>
      </c>
      <c r="C135" s="18">
        <v>3.1041159999999999</v>
      </c>
      <c r="D135">
        <v>1749.7</v>
      </c>
    </row>
    <row r="136" spans="2:4" x14ac:dyDescent="0.25">
      <c r="B136" s="12">
        <v>44452</v>
      </c>
      <c r="C136" s="18">
        <v>3.1529229999999999</v>
      </c>
      <c r="D136">
        <v>1749.4</v>
      </c>
    </row>
    <row r="137" spans="2:4" x14ac:dyDescent="0.25">
      <c r="B137" s="12">
        <v>44445</v>
      </c>
      <c r="C137" s="18">
        <v>3.05531</v>
      </c>
      <c r="D137">
        <v>1789.6</v>
      </c>
    </row>
    <row r="138" spans="2:4" x14ac:dyDescent="0.25">
      <c r="B138" s="12">
        <v>44438</v>
      </c>
      <c r="C138" s="18">
        <v>3.4262419999999998</v>
      </c>
      <c r="D138">
        <v>1830.9</v>
      </c>
    </row>
    <row r="139" spans="2:4" x14ac:dyDescent="0.25">
      <c r="B139" s="12">
        <v>44431</v>
      </c>
      <c r="C139" s="18">
        <v>3.748367</v>
      </c>
      <c r="D139">
        <v>1816.6</v>
      </c>
    </row>
    <row r="140" spans="2:4" x14ac:dyDescent="0.25">
      <c r="B140" s="12">
        <v>44424</v>
      </c>
      <c r="C140" s="18">
        <v>3.4945710000000001</v>
      </c>
      <c r="D140">
        <v>1781</v>
      </c>
    </row>
    <row r="141" spans="2:4" x14ac:dyDescent="0.25">
      <c r="B141" s="12">
        <v>44417</v>
      </c>
      <c r="C141" s="18">
        <v>3.48481</v>
      </c>
      <c r="D141">
        <v>1775.2</v>
      </c>
    </row>
    <row r="142" spans="2:4" x14ac:dyDescent="0.25">
      <c r="B142" s="12">
        <v>44410</v>
      </c>
      <c r="C142" s="18">
        <v>3.660514</v>
      </c>
      <c r="D142">
        <v>1760</v>
      </c>
    </row>
    <row r="143" spans="2:4" x14ac:dyDescent="0.25">
      <c r="B143" s="12">
        <v>44403</v>
      </c>
      <c r="C143" s="18">
        <v>4.0021620000000002</v>
      </c>
      <c r="D143">
        <v>1812.6</v>
      </c>
    </row>
    <row r="144" spans="2:4" x14ac:dyDescent="0.25">
      <c r="B144" s="12">
        <v>44396</v>
      </c>
      <c r="C144" s="18">
        <v>3.8166959999999999</v>
      </c>
      <c r="D144">
        <v>1801.4</v>
      </c>
    </row>
    <row r="145" spans="2:4" x14ac:dyDescent="0.25">
      <c r="B145" s="12">
        <v>44389</v>
      </c>
      <c r="C145" s="18">
        <v>3.943594</v>
      </c>
      <c r="D145">
        <v>1814.5</v>
      </c>
    </row>
    <row r="146" spans="2:4" x14ac:dyDescent="0.25">
      <c r="B146" s="12">
        <v>44382</v>
      </c>
      <c r="C146" s="18">
        <v>3.728844</v>
      </c>
      <c r="D146">
        <v>1810</v>
      </c>
    </row>
    <row r="147" spans="2:4" x14ac:dyDescent="0.25">
      <c r="B147" s="12">
        <v>44375</v>
      </c>
      <c r="C147" s="18">
        <v>3.7678889999999998</v>
      </c>
      <c r="D147">
        <v>1782.6</v>
      </c>
    </row>
    <row r="148" spans="2:4" x14ac:dyDescent="0.25">
      <c r="B148" s="12">
        <v>44368</v>
      </c>
      <c r="C148" s="18">
        <v>3.7386050000000002</v>
      </c>
      <c r="D148">
        <v>1776.6</v>
      </c>
    </row>
    <row r="149" spans="2:4" x14ac:dyDescent="0.25">
      <c r="B149" s="12">
        <v>44361</v>
      </c>
      <c r="C149" s="18">
        <v>3.98264</v>
      </c>
      <c r="D149">
        <v>1767.9</v>
      </c>
    </row>
    <row r="150" spans="2:4" x14ac:dyDescent="0.25">
      <c r="B150" s="12">
        <v>44354</v>
      </c>
      <c r="C150" s="18">
        <v>4.5292760000000003</v>
      </c>
      <c r="D150">
        <v>1877.4</v>
      </c>
    </row>
    <row r="151" spans="2:4" x14ac:dyDescent="0.25">
      <c r="B151" s="12">
        <v>44347</v>
      </c>
      <c r="C151" s="18">
        <v>4.9782999999999999</v>
      </c>
      <c r="D151">
        <v>1889.8</v>
      </c>
    </row>
    <row r="152" spans="2:4" x14ac:dyDescent="0.25">
      <c r="B152" s="12">
        <v>44340</v>
      </c>
      <c r="C152" s="18">
        <v>5.036867</v>
      </c>
      <c r="D152">
        <v>1902.5</v>
      </c>
    </row>
    <row r="153" spans="2:4" x14ac:dyDescent="0.25">
      <c r="B153" s="12">
        <v>44333</v>
      </c>
      <c r="C153" s="18">
        <v>5.3492309999999996</v>
      </c>
      <c r="D153">
        <v>1876.7</v>
      </c>
    </row>
    <row r="154" spans="2:4" x14ac:dyDescent="0.25">
      <c r="B154" s="12">
        <v>44326</v>
      </c>
      <c r="C154" s="18">
        <v>4.8709239999999996</v>
      </c>
      <c r="D154">
        <v>1837.9</v>
      </c>
    </row>
    <row r="155" spans="2:4" x14ac:dyDescent="0.25">
      <c r="B155" s="12">
        <v>44319</v>
      </c>
      <c r="C155" s="18">
        <v>5.0563900000000004</v>
      </c>
      <c r="D155">
        <v>1831.1</v>
      </c>
    </row>
    <row r="156" spans="2:4" x14ac:dyDescent="0.25">
      <c r="B156" s="12">
        <v>44312</v>
      </c>
      <c r="C156" s="18">
        <v>4.4316630000000004</v>
      </c>
      <c r="D156">
        <v>1767.3</v>
      </c>
    </row>
    <row r="157" spans="2:4" x14ac:dyDescent="0.25">
      <c r="B157" s="12">
        <v>44305</v>
      </c>
      <c r="C157" s="18">
        <v>4.6756970000000004</v>
      </c>
      <c r="D157">
        <v>1777</v>
      </c>
    </row>
    <row r="158" spans="2:4" x14ac:dyDescent="0.25">
      <c r="B158" s="12">
        <v>44298</v>
      </c>
      <c r="C158" s="18">
        <v>4.5300479999999999</v>
      </c>
      <c r="D158">
        <v>1779</v>
      </c>
    </row>
    <row r="159" spans="2:4" x14ac:dyDescent="0.25">
      <c r="B159" s="12">
        <v>44291</v>
      </c>
      <c r="C159" s="18">
        <v>4.6836089999999997</v>
      </c>
      <c r="D159">
        <v>1743.3</v>
      </c>
    </row>
    <row r="160" spans="2:4" x14ac:dyDescent="0.25">
      <c r="B160" s="12">
        <v>44284</v>
      </c>
      <c r="C160" s="18">
        <v>4.6740120000000003</v>
      </c>
      <c r="D160">
        <v>1726.5</v>
      </c>
    </row>
    <row r="161" spans="2:4" x14ac:dyDescent="0.25">
      <c r="B161" s="12">
        <v>44277</v>
      </c>
      <c r="C161" s="18">
        <v>4.2229270000000003</v>
      </c>
      <c r="D161">
        <v>1732.2</v>
      </c>
    </row>
    <row r="162" spans="2:4" x14ac:dyDescent="0.25">
      <c r="B162" s="12">
        <v>44270</v>
      </c>
      <c r="C162" s="18">
        <v>4.3572920000000002</v>
      </c>
      <c r="D162">
        <v>1741.4</v>
      </c>
    </row>
    <row r="163" spans="2:4" x14ac:dyDescent="0.25">
      <c r="B163" s="12">
        <v>44263</v>
      </c>
      <c r="C163" s="18">
        <v>4.1749390000000002</v>
      </c>
      <c r="D163">
        <v>1719.5</v>
      </c>
    </row>
    <row r="164" spans="2:4" x14ac:dyDescent="0.25">
      <c r="B164" s="12">
        <v>44256</v>
      </c>
      <c r="C164" s="18">
        <v>4.1557430000000002</v>
      </c>
      <c r="D164">
        <v>1698</v>
      </c>
    </row>
    <row r="165" spans="2:4" x14ac:dyDescent="0.25">
      <c r="B165" s="12">
        <v>44249</v>
      </c>
      <c r="C165" s="18">
        <v>3.6374749999999998</v>
      </c>
      <c r="D165">
        <v>1728.1</v>
      </c>
    </row>
    <row r="166" spans="2:4" x14ac:dyDescent="0.25">
      <c r="B166" s="12">
        <v>44242</v>
      </c>
      <c r="C166" s="18">
        <v>3.7046579999999998</v>
      </c>
      <c r="D166">
        <v>1775.8</v>
      </c>
    </row>
    <row r="167" spans="2:4" x14ac:dyDescent="0.25">
      <c r="B167" s="12">
        <v>44235</v>
      </c>
      <c r="C167" s="18">
        <v>3.9637920000000002</v>
      </c>
      <c r="D167">
        <v>1821.6</v>
      </c>
    </row>
    <row r="168" spans="2:4" x14ac:dyDescent="0.25">
      <c r="B168" s="12">
        <v>44228</v>
      </c>
      <c r="C168" s="18">
        <v>4.1461459999999999</v>
      </c>
      <c r="D168">
        <v>1810.9</v>
      </c>
    </row>
    <row r="169" spans="2:4" x14ac:dyDescent="0.25">
      <c r="B169" s="12">
        <v>44221</v>
      </c>
      <c r="C169" s="18">
        <v>4.2709140000000003</v>
      </c>
      <c r="D169">
        <v>1847.3</v>
      </c>
    </row>
    <row r="170" spans="2:4" x14ac:dyDescent="0.25">
      <c r="B170" s="12">
        <v>44214</v>
      </c>
      <c r="C170" s="18">
        <v>4.2325239999999997</v>
      </c>
      <c r="D170">
        <v>1855.7</v>
      </c>
    </row>
    <row r="171" spans="2:4" x14ac:dyDescent="0.25">
      <c r="B171" s="12">
        <v>44207</v>
      </c>
      <c r="C171" s="18">
        <v>4.0885610000000003</v>
      </c>
      <c r="D171">
        <v>1829.3</v>
      </c>
    </row>
    <row r="172" spans="2:4" x14ac:dyDescent="0.25">
      <c r="B172" s="12">
        <v>44200</v>
      </c>
      <c r="C172" s="18">
        <v>4.3380970000000003</v>
      </c>
      <c r="D172">
        <v>1834.1</v>
      </c>
    </row>
    <row r="173" spans="2:4" x14ac:dyDescent="0.25">
      <c r="B173" s="12">
        <v>44193</v>
      </c>
      <c r="C173" s="18">
        <v>4.491657</v>
      </c>
      <c r="D173">
        <v>1893.1</v>
      </c>
    </row>
    <row r="174" spans="2:4" x14ac:dyDescent="0.25">
      <c r="B174" s="12">
        <v>44186</v>
      </c>
      <c r="C174" s="18">
        <v>4.578036</v>
      </c>
      <c r="D174">
        <v>1879.9</v>
      </c>
    </row>
    <row r="175" spans="2:4" x14ac:dyDescent="0.25">
      <c r="B175" s="12">
        <v>44179</v>
      </c>
      <c r="C175" s="18">
        <v>4.5876340000000004</v>
      </c>
      <c r="D175">
        <v>1885.7</v>
      </c>
    </row>
    <row r="176" spans="2:4" x14ac:dyDescent="0.25">
      <c r="B176" s="12">
        <v>44172</v>
      </c>
      <c r="C176" s="18">
        <v>3.9733900000000002</v>
      </c>
      <c r="D176">
        <v>1839.8</v>
      </c>
    </row>
    <row r="177" spans="2:4" x14ac:dyDescent="0.25">
      <c r="B177" s="12">
        <v>44165</v>
      </c>
      <c r="C177" s="18">
        <v>4.1557430000000002</v>
      </c>
      <c r="D177">
        <v>1835.9</v>
      </c>
    </row>
    <row r="178" spans="2:4" x14ac:dyDescent="0.25">
      <c r="B178" s="12">
        <v>44158</v>
      </c>
      <c r="C178" s="18">
        <v>4.0693650000000003</v>
      </c>
      <c r="D178">
        <v>1781.9</v>
      </c>
    </row>
    <row r="179" spans="2:4" x14ac:dyDescent="0.25">
      <c r="B179" s="12">
        <v>44151</v>
      </c>
      <c r="C179" s="18">
        <v>4.4724630000000003</v>
      </c>
      <c r="D179">
        <v>1872.6</v>
      </c>
    </row>
    <row r="180" spans="2:4" x14ac:dyDescent="0.25">
      <c r="B180" s="12">
        <v>44144</v>
      </c>
      <c r="C180" s="18">
        <v>4.6164259999999997</v>
      </c>
      <c r="D180">
        <v>1885.7</v>
      </c>
    </row>
    <row r="181" spans="2:4" x14ac:dyDescent="0.25">
      <c r="B181" s="12">
        <v>44137</v>
      </c>
      <c r="C181" s="18">
        <v>5.595377</v>
      </c>
      <c r="D181">
        <v>1950.3</v>
      </c>
    </row>
    <row r="182" spans="2:4" x14ac:dyDescent="0.25">
      <c r="B182" s="12">
        <v>44130</v>
      </c>
      <c r="C182" s="18">
        <v>4.7124009999999998</v>
      </c>
      <c r="D182">
        <v>1877.4</v>
      </c>
    </row>
    <row r="183" spans="2:4" x14ac:dyDescent="0.25">
      <c r="B183" s="12">
        <v>44123</v>
      </c>
      <c r="C183" s="18">
        <v>5.0867069999999996</v>
      </c>
      <c r="D183">
        <v>1902</v>
      </c>
    </row>
    <row r="184" spans="2:4" x14ac:dyDescent="0.25">
      <c r="B184" s="12">
        <v>44116</v>
      </c>
      <c r="C184" s="18">
        <v>5.4322189999999999</v>
      </c>
      <c r="D184">
        <v>1900.8</v>
      </c>
    </row>
    <row r="185" spans="2:4" x14ac:dyDescent="0.25">
      <c r="B185" s="12">
        <v>44109</v>
      </c>
      <c r="C185" s="18">
        <v>5.7201449999999996</v>
      </c>
      <c r="D185">
        <v>1919.5</v>
      </c>
    </row>
    <row r="186" spans="2:4" x14ac:dyDescent="0.25">
      <c r="B186" s="12">
        <v>44102</v>
      </c>
      <c r="C186" s="18">
        <v>5.0483159999999998</v>
      </c>
      <c r="D186">
        <v>1900.2</v>
      </c>
    </row>
    <row r="187" spans="2:4" x14ac:dyDescent="0.25">
      <c r="B187" s="12">
        <v>44095</v>
      </c>
      <c r="C187" s="18">
        <v>4.9139499999999998</v>
      </c>
      <c r="D187">
        <v>1857.7</v>
      </c>
    </row>
    <row r="188" spans="2:4" x14ac:dyDescent="0.25">
      <c r="B188" s="12">
        <v>44088</v>
      </c>
      <c r="C188" s="18">
        <v>5.3074510000000004</v>
      </c>
      <c r="D188">
        <v>1952.1</v>
      </c>
    </row>
    <row r="189" spans="2:4" x14ac:dyDescent="0.25">
      <c r="B189" s="12">
        <v>44081</v>
      </c>
      <c r="C189" s="18">
        <v>5.7585360000000003</v>
      </c>
      <c r="D189">
        <v>1937.8</v>
      </c>
    </row>
    <row r="190" spans="2:4" x14ac:dyDescent="0.25">
      <c r="B190" s="12">
        <v>44074</v>
      </c>
      <c r="C190" s="18">
        <v>5.7105480000000002</v>
      </c>
      <c r="D190">
        <v>1923.9</v>
      </c>
    </row>
    <row r="191" spans="2:4" x14ac:dyDescent="0.25">
      <c r="B191" s="12">
        <v>44067</v>
      </c>
      <c r="C191" s="18">
        <v>6.2192189999999998</v>
      </c>
      <c r="D191">
        <v>1964.6</v>
      </c>
    </row>
    <row r="192" spans="2:4" x14ac:dyDescent="0.25">
      <c r="B192" s="12">
        <v>44060</v>
      </c>
      <c r="C192" s="18">
        <v>5.5281950000000002</v>
      </c>
      <c r="D192">
        <v>1934.6</v>
      </c>
    </row>
    <row r="193" spans="2:4" x14ac:dyDescent="0.25">
      <c r="B193" s="12">
        <v>44053</v>
      </c>
      <c r="C193" s="18">
        <v>5.7105480000000002</v>
      </c>
      <c r="D193">
        <v>1937</v>
      </c>
    </row>
    <row r="194" spans="2:4" x14ac:dyDescent="0.25">
      <c r="B194" s="12">
        <v>44046</v>
      </c>
      <c r="C194" s="18">
        <v>6.132841</v>
      </c>
      <c r="D194">
        <v>2010.1</v>
      </c>
    </row>
    <row r="195" spans="2:4" x14ac:dyDescent="0.25">
      <c r="B195" s="12">
        <v>44039</v>
      </c>
      <c r="C195" s="18">
        <v>6.1904260000000004</v>
      </c>
      <c r="D195">
        <v>1962.8</v>
      </c>
    </row>
    <row r="196" spans="2:4" x14ac:dyDescent="0.25">
      <c r="B196" s="12">
        <v>44032</v>
      </c>
      <c r="C196" s="18">
        <v>6.7470850000000002</v>
      </c>
      <c r="D196">
        <v>1897.3</v>
      </c>
    </row>
    <row r="197" spans="2:4" x14ac:dyDescent="0.25">
      <c r="B197" s="12">
        <v>44025</v>
      </c>
      <c r="C197" s="18">
        <v>6.1616330000000001</v>
      </c>
      <c r="D197">
        <v>1808.3</v>
      </c>
    </row>
    <row r="198" spans="2:4" x14ac:dyDescent="0.25">
      <c r="B198" s="12">
        <v>44018</v>
      </c>
      <c r="C198" s="18">
        <v>5.5857799999999997</v>
      </c>
      <c r="D198">
        <v>1798.2</v>
      </c>
    </row>
    <row r="199" spans="2:4" x14ac:dyDescent="0.25">
      <c r="B199" s="12">
        <v>44011</v>
      </c>
      <c r="C199" s="18">
        <v>4.3285</v>
      </c>
      <c r="D199">
        <v>1784</v>
      </c>
    </row>
    <row r="200" spans="2:4" x14ac:dyDescent="0.25">
      <c r="B200" s="12">
        <v>44004</v>
      </c>
      <c r="C200" s="18">
        <v>3.4551219999999998</v>
      </c>
      <c r="D200">
        <v>1772.5</v>
      </c>
    </row>
    <row r="201" spans="2:4" x14ac:dyDescent="0.25">
      <c r="B201" s="12">
        <v>43997</v>
      </c>
      <c r="C201" s="18">
        <v>3.1480000000000001</v>
      </c>
      <c r="D201">
        <v>1745.9</v>
      </c>
    </row>
    <row r="202" spans="2:4" x14ac:dyDescent="0.25">
      <c r="B202" s="12">
        <v>43990</v>
      </c>
      <c r="C202" s="18">
        <v>3.0136340000000001</v>
      </c>
      <c r="D202">
        <v>1729.3</v>
      </c>
    </row>
    <row r="203" spans="2:4" x14ac:dyDescent="0.25">
      <c r="B203" s="12">
        <v>43983</v>
      </c>
      <c r="C203" s="18">
        <v>3.0040360000000002</v>
      </c>
      <c r="D203">
        <v>1676.2</v>
      </c>
    </row>
    <row r="204" spans="2:4" x14ac:dyDescent="0.25">
      <c r="B204" s="12">
        <v>43976</v>
      </c>
      <c r="C204" s="18">
        <v>3.1959870000000001</v>
      </c>
      <c r="D204">
        <v>1736.9</v>
      </c>
    </row>
    <row r="205" spans="2:4" x14ac:dyDescent="0.25">
      <c r="B205" s="12">
        <v>43969</v>
      </c>
      <c r="C205" s="18">
        <v>3.3879380000000001</v>
      </c>
      <c r="D205">
        <v>1734.6</v>
      </c>
    </row>
    <row r="206" spans="2:4" x14ac:dyDescent="0.25">
      <c r="B206" s="12">
        <v>43962</v>
      </c>
      <c r="C206" s="18">
        <v>3.6950599999999998</v>
      </c>
      <c r="D206">
        <v>1753.4</v>
      </c>
    </row>
    <row r="207" spans="2:4" x14ac:dyDescent="0.25">
      <c r="B207" s="12">
        <v>43955</v>
      </c>
      <c r="C207" s="18">
        <v>3.426329</v>
      </c>
      <c r="D207">
        <v>1709.9</v>
      </c>
    </row>
    <row r="208" spans="2:4" x14ac:dyDescent="0.25">
      <c r="B208" s="12">
        <v>43948</v>
      </c>
      <c r="C208" s="18">
        <v>3.6950599999999998</v>
      </c>
      <c r="D208">
        <v>1694.5</v>
      </c>
    </row>
    <row r="209" spans="2:4" x14ac:dyDescent="0.25">
      <c r="B209" s="12">
        <v>43941</v>
      </c>
      <c r="C209" s="18">
        <v>3.6182799999999999</v>
      </c>
      <c r="D209">
        <v>1723.5</v>
      </c>
    </row>
    <row r="210" spans="2:4" x14ac:dyDescent="0.25">
      <c r="B210" s="12">
        <v>43934</v>
      </c>
      <c r="C210" s="18">
        <v>2.6681219999999999</v>
      </c>
      <c r="D210">
        <v>1689.2</v>
      </c>
    </row>
    <row r="211" spans="2:4" x14ac:dyDescent="0.25">
      <c r="B211" s="12">
        <v>43927</v>
      </c>
      <c r="C211" s="18">
        <v>2.562548</v>
      </c>
      <c r="D211">
        <v>1736.2</v>
      </c>
    </row>
    <row r="212" spans="2:4" x14ac:dyDescent="0.25">
      <c r="B212" s="12">
        <v>43920</v>
      </c>
      <c r="C212" s="18">
        <v>2.0250849999999998</v>
      </c>
      <c r="D212">
        <v>1633.7</v>
      </c>
    </row>
    <row r="213" spans="2:4" x14ac:dyDescent="0.25">
      <c r="B213" s="12">
        <v>43913</v>
      </c>
      <c r="C213" s="18">
        <v>2.2842190000000002</v>
      </c>
      <c r="D213">
        <v>1623.9</v>
      </c>
    </row>
    <row r="214" spans="2:4" x14ac:dyDescent="0.25">
      <c r="B214" s="12">
        <v>43906</v>
      </c>
      <c r="C214" s="18">
        <v>1.8523289999999999</v>
      </c>
      <c r="D214">
        <v>1484</v>
      </c>
    </row>
    <row r="215" spans="2:4" x14ac:dyDescent="0.25">
      <c r="B215" s="12">
        <v>43899</v>
      </c>
      <c r="C215" s="18">
        <v>2.3610000000000002</v>
      </c>
      <c r="D215">
        <v>1515.7</v>
      </c>
    </row>
    <row r="216" spans="2:4" x14ac:dyDescent="0.25">
      <c r="B216" s="12">
        <v>43892</v>
      </c>
      <c r="C216" s="18">
        <v>3.8006340000000001</v>
      </c>
      <c r="D216">
        <v>1670.8</v>
      </c>
    </row>
    <row r="217" spans="2:4" x14ac:dyDescent="0.25">
      <c r="B217" s="12">
        <v>43885</v>
      </c>
      <c r="C217" s="18">
        <v>3.2631709999999998</v>
      </c>
      <c r="D217">
        <v>1564.1</v>
      </c>
    </row>
    <row r="218" spans="2:4" x14ac:dyDescent="0.25">
      <c r="B218" s="12">
        <v>43878</v>
      </c>
      <c r="C218" s="18">
        <v>3.9637920000000002</v>
      </c>
      <c r="D218">
        <v>1644.6</v>
      </c>
    </row>
    <row r="219" spans="2:4" x14ac:dyDescent="0.25">
      <c r="B219" s="12">
        <v>43871</v>
      </c>
      <c r="C219" s="18">
        <v>3.0040360000000002</v>
      </c>
      <c r="D219">
        <v>1582.7</v>
      </c>
    </row>
    <row r="220" spans="2:4" x14ac:dyDescent="0.25">
      <c r="B220" s="12">
        <v>43864</v>
      </c>
      <c r="C220" s="18">
        <v>2.8600729999999999</v>
      </c>
      <c r="D220">
        <v>1568.6</v>
      </c>
    </row>
    <row r="221" spans="2:4" x14ac:dyDescent="0.25">
      <c r="B221" s="12">
        <v>43857</v>
      </c>
      <c r="C221" s="18">
        <v>3.22478</v>
      </c>
      <c r="D221">
        <v>1582.9</v>
      </c>
    </row>
    <row r="222" spans="2:4" x14ac:dyDescent="0.25">
      <c r="B222" s="12">
        <v>43850</v>
      </c>
      <c r="C222" s="18">
        <v>3.5223049999999998</v>
      </c>
      <c r="D222">
        <v>1571.1</v>
      </c>
    </row>
    <row r="223" spans="2:4" x14ac:dyDescent="0.25">
      <c r="B223" s="12">
        <v>43843</v>
      </c>
      <c r="C223" s="18">
        <v>3.4071340000000001</v>
      </c>
      <c r="D223">
        <v>1558.8</v>
      </c>
    </row>
    <row r="224" spans="2:4" x14ac:dyDescent="0.25">
      <c r="B224" s="12">
        <v>43836</v>
      </c>
      <c r="C224" s="18">
        <v>3.5510969999999999</v>
      </c>
      <c r="D224">
        <v>1557.5</v>
      </c>
    </row>
    <row r="225" spans="2:4" x14ac:dyDescent="0.25">
      <c r="B225" s="12">
        <v>43829</v>
      </c>
      <c r="C225" s="18">
        <v>3.5702919999999998</v>
      </c>
      <c r="D225">
        <v>1549.2</v>
      </c>
    </row>
    <row r="226" spans="2:4" x14ac:dyDescent="0.25">
      <c r="B226" s="12">
        <v>43822</v>
      </c>
      <c r="C226" s="18">
        <v>3.426329</v>
      </c>
      <c r="D226">
        <v>1513.8</v>
      </c>
    </row>
    <row r="227" spans="2:4" x14ac:dyDescent="0.25">
      <c r="B227" s="12">
        <v>43815</v>
      </c>
      <c r="C227" s="18">
        <v>3.0136340000000001</v>
      </c>
      <c r="D227">
        <v>1474.7</v>
      </c>
    </row>
    <row r="228" spans="2:4" x14ac:dyDescent="0.25">
      <c r="B228" s="12">
        <v>43808</v>
      </c>
      <c r="C228" s="18">
        <v>3.0616219999999998</v>
      </c>
      <c r="D228">
        <v>1475.6</v>
      </c>
    </row>
    <row r="229" spans="2:4" x14ac:dyDescent="0.25">
      <c r="B229" s="12">
        <v>43801</v>
      </c>
      <c r="C229" s="18">
        <v>2.9944389999999999</v>
      </c>
      <c r="D229">
        <v>1459.1</v>
      </c>
    </row>
    <row r="230" spans="2:4" x14ac:dyDescent="0.25">
      <c r="B230" s="12">
        <v>43794</v>
      </c>
      <c r="C230" s="18">
        <v>2.9944389999999999</v>
      </c>
      <c r="D230">
        <v>1465.6</v>
      </c>
    </row>
    <row r="231" spans="2:4" x14ac:dyDescent="0.25">
      <c r="B231" s="12">
        <v>43787</v>
      </c>
      <c r="C231" s="18">
        <v>3.042427</v>
      </c>
      <c r="D231">
        <v>1463.1</v>
      </c>
    </row>
    <row r="232" spans="2:4" x14ac:dyDescent="0.25">
      <c r="B232" s="12">
        <v>43780</v>
      </c>
      <c r="C232" s="18">
        <v>3.1384020000000001</v>
      </c>
      <c r="D232">
        <v>1467.3</v>
      </c>
    </row>
    <row r="233" spans="2:4" x14ac:dyDescent="0.25">
      <c r="B233" s="12">
        <v>43773</v>
      </c>
      <c r="C233" s="18">
        <v>2.9944389999999999</v>
      </c>
      <c r="D233">
        <v>1461.3</v>
      </c>
    </row>
    <row r="234" spans="2:4" x14ac:dyDescent="0.25">
      <c r="B234" s="12">
        <v>43766</v>
      </c>
      <c r="C234" s="18">
        <v>3.359146</v>
      </c>
      <c r="D234">
        <v>1508</v>
      </c>
    </row>
    <row r="235" spans="2:4" x14ac:dyDescent="0.25">
      <c r="B235" s="12">
        <v>43759</v>
      </c>
      <c r="C235" s="18">
        <v>3.2535729999999998</v>
      </c>
      <c r="D235">
        <v>1499.5</v>
      </c>
    </row>
    <row r="236" spans="2:4" x14ac:dyDescent="0.25">
      <c r="B236" s="12">
        <v>43752</v>
      </c>
      <c r="C236" s="18">
        <v>3.042427</v>
      </c>
      <c r="D236">
        <v>1488.2</v>
      </c>
    </row>
    <row r="237" spans="2:4" x14ac:dyDescent="0.25">
      <c r="B237" s="12">
        <v>43745</v>
      </c>
      <c r="C237" s="18">
        <v>2.8024879999999999</v>
      </c>
      <c r="D237">
        <v>1482.7</v>
      </c>
    </row>
    <row r="238" spans="2:4" x14ac:dyDescent="0.25">
      <c r="B238" s="12">
        <v>43738</v>
      </c>
      <c r="C238" s="18">
        <v>2.9848409999999999</v>
      </c>
      <c r="D238">
        <v>1506.2</v>
      </c>
    </row>
    <row r="239" spans="2:4" x14ac:dyDescent="0.25">
      <c r="B239" s="12">
        <v>43731</v>
      </c>
      <c r="C239" s="18">
        <v>2.8024879999999999</v>
      </c>
      <c r="D239">
        <v>1499.1</v>
      </c>
    </row>
    <row r="240" spans="2:4" x14ac:dyDescent="0.25">
      <c r="B240" s="12">
        <v>43724</v>
      </c>
      <c r="C240" s="18">
        <v>3.090414</v>
      </c>
      <c r="D240">
        <v>1507.3</v>
      </c>
    </row>
    <row r="241" spans="2:4" x14ac:dyDescent="0.25">
      <c r="B241" s="12">
        <v>43717</v>
      </c>
      <c r="C241" s="18">
        <v>2.8696700000000002</v>
      </c>
      <c r="D241">
        <v>1490.9</v>
      </c>
    </row>
    <row r="242" spans="2:4" x14ac:dyDescent="0.25">
      <c r="B242" s="12">
        <v>43710</v>
      </c>
      <c r="C242" s="18">
        <v>3.2631709999999998</v>
      </c>
      <c r="D242">
        <v>1506.2</v>
      </c>
    </row>
    <row r="243" spans="2:4" x14ac:dyDescent="0.25">
      <c r="B243" s="12">
        <v>43703</v>
      </c>
      <c r="C243" s="18">
        <v>3.5606949999999999</v>
      </c>
      <c r="D243">
        <v>1519.1</v>
      </c>
    </row>
    <row r="244" spans="2:4" x14ac:dyDescent="0.25">
      <c r="B244" s="12">
        <v>43696</v>
      </c>
      <c r="C244" s="18">
        <v>3.435927</v>
      </c>
      <c r="D244">
        <v>1526.6</v>
      </c>
    </row>
    <row r="245" spans="2:4" x14ac:dyDescent="0.25">
      <c r="B245" s="12">
        <v>43689</v>
      </c>
      <c r="C245" s="18">
        <v>2.8504749999999999</v>
      </c>
      <c r="D245">
        <v>1512.5</v>
      </c>
    </row>
    <row r="246" spans="2:4" x14ac:dyDescent="0.25">
      <c r="B246" s="12">
        <v>43682</v>
      </c>
      <c r="C246" s="18">
        <v>2.9176579999999999</v>
      </c>
      <c r="D246">
        <v>1496.6</v>
      </c>
    </row>
    <row r="247" spans="2:4" x14ac:dyDescent="0.25">
      <c r="B247" s="12">
        <v>43675</v>
      </c>
      <c r="C247" s="18">
        <v>2.5529510000000002</v>
      </c>
      <c r="D247">
        <v>1445.6</v>
      </c>
    </row>
    <row r="248" spans="2:4" x14ac:dyDescent="0.25">
      <c r="B248" s="12">
        <v>43668</v>
      </c>
      <c r="C248" s="18">
        <v>2.3705970000000001</v>
      </c>
      <c r="D248">
        <v>1418.5</v>
      </c>
    </row>
    <row r="249" spans="2:4" x14ac:dyDescent="0.25">
      <c r="B249" s="12">
        <v>43661</v>
      </c>
      <c r="C249" s="18">
        <v>2.4569749999999999</v>
      </c>
      <c r="D249">
        <v>1425.1</v>
      </c>
    </row>
    <row r="250" spans="2:4" x14ac:dyDescent="0.25">
      <c r="B250" s="12">
        <v>43654</v>
      </c>
      <c r="C250" s="18">
        <v>2.2842190000000002</v>
      </c>
      <c r="D250">
        <v>1409.9</v>
      </c>
    </row>
    <row r="251" spans="2:4" x14ac:dyDescent="0.25">
      <c r="B251" s="12">
        <v>43647</v>
      </c>
      <c r="C251" s="18">
        <v>2.1402559999999999</v>
      </c>
      <c r="D251">
        <v>1396.7</v>
      </c>
    </row>
    <row r="252" spans="2:4" x14ac:dyDescent="0.25">
      <c r="B252" s="12">
        <v>43640</v>
      </c>
      <c r="C252" s="18">
        <v>2.1786460000000001</v>
      </c>
      <c r="D252">
        <v>1409.7</v>
      </c>
    </row>
    <row r="253" spans="2:4" x14ac:dyDescent="0.25">
      <c r="B253" s="12">
        <v>43633</v>
      </c>
      <c r="C253" s="18">
        <v>2.0826709999999999</v>
      </c>
      <c r="D253">
        <v>1396.2</v>
      </c>
    </row>
    <row r="254" spans="2:4" x14ac:dyDescent="0.25">
      <c r="B254" s="12">
        <v>43626</v>
      </c>
      <c r="C254" s="18">
        <v>1.881122</v>
      </c>
      <c r="D254">
        <v>1340.1</v>
      </c>
    </row>
    <row r="255" spans="2:4" x14ac:dyDescent="0.25">
      <c r="B255" s="12">
        <v>43619</v>
      </c>
      <c r="C255" s="18">
        <v>1.813939</v>
      </c>
      <c r="D255">
        <v>1341.2</v>
      </c>
    </row>
    <row r="256" spans="2:4" x14ac:dyDescent="0.25">
      <c r="B256" s="12">
        <v>43612</v>
      </c>
      <c r="C256" s="18">
        <v>1.7083660000000001</v>
      </c>
      <c r="D256">
        <v>1305.8</v>
      </c>
    </row>
    <row r="257" spans="2:4" x14ac:dyDescent="0.25">
      <c r="B257" s="12">
        <v>43605</v>
      </c>
      <c r="C257" s="18">
        <v>1.5931949999999999</v>
      </c>
      <c r="D257">
        <v>1283</v>
      </c>
    </row>
    <row r="258" spans="2:4" x14ac:dyDescent="0.25">
      <c r="B258" s="12">
        <v>43598</v>
      </c>
      <c r="C258" s="18">
        <v>1.5644020000000001</v>
      </c>
      <c r="D258">
        <v>1274.5</v>
      </c>
    </row>
    <row r="259" spans="2:4" x14ac:dyDescent="0.25">
      <c r="B259" s="12">
        <v>43591</v>
      </c>
      <c r="C259" s="18">
        <v>1.5835969999999999</v>
      </c>
      <c r="D259">
        <v>1285.7</v>
      </c>
    </row>
    <row r="260" spans="2:4" x14ac:dyDescent="0.25">
      <c r="B260" s="12">
        <v>43584</v>
      </c>
      <c r="C260" s="18">
        <v>1.535609</v>
      </c>
      <c r="D260">
        <v>1279.2</v>
      </c>
    </row>
    <row r="261" spans="2:4" x14ac:dyDescent="0.25">
      <c r="B261" s="12">
        <v>43577</v>
      </c>
      <c r="C261" s="18">
        <v>1.7851459999999999</v>
      </c>
      <c r="D261">
        <v>1284.9000000000001</v>
      </c>
    </row>
    <row r="262" spans="2:4" x14ac:dyDescent="0.25">
      <c r="B262" s="12">
        <v>43570</v>
      </c>
      <c r="C262" s="18">
        <v>1.746756</v>
      </c>
      <c r="D262">
        <v>1271.9000000000001</v>
      </c>
    </row>
    <row r="263" spans="2:4" x14ac:dyDescent="0.25">
      <c r="B263" s="12">
        <v>43563</v>
      </c>
      <c r="C263" s="18">
        <v>1.8427309999999999</v>
      </c>
      <c r="D263">
        <v>1290.5999999999999</v>
      </c>
    </row>
    <row r="264" spans="2:4" x14ac:dyDescent="0.25">
      <c r="B264" s="12">
        <v>43556</v>
      </c>
      <c r="C264" s="18">
        <v>1.8619270000000001</v>
      </c>
      <c r="D264">
        <v>1290.4000000000001</v>
      </c>
    </row>
    <row r="265" spans="2:4" x14ac:dyDescent="0.25">
      <c r="B265" s="12">
        <v>43549</v>
      </c>
      <c r="C265" s="18">
        <v>1.823536</v>
      </c>
      <c r="D265">
        <v>1293</v>
      </c>
    </row>
    <row r="266" spans="2:4" x14ac:dyDescent="0.25">
      <c r="B266" s="12">
        <v>43542</v>
      </c>
      <c r="C266" s="18">
        <v>1.9099139999999999</v>
      </c>
      <c r="D266">
        <v>1311.6</v>
      </c>
    </row>
    <row r="267" spans="2:4" x14ac:dyDescent="0.25">
      <c r="B267" s="12">
        <v>43535</v>
      </c>
      <c r="C267" s="18">
        <v>1.900317</v>
      </c>
      <c r="D267">
        <v>1301.8</v>
      </c>
    </row>
    <row r="268" spans="2:4" x14ac:dyDescent="0.25">
      <c r="B268" s="12">
        <v>43528</v>
      </c>
      <c r="C268" s="18">
        <v>1.957902</v>
      </c>
      <c r="D268">
        <v>1297</v>
      </c>
    </row>
    <row r="269" spans="2:4" x14ac:dyDescent="0.25">
      <c r="B269" s="12">
        <v>43521</v>
      </c>
      <c r="C269" s="18">
        <v>1.9195120000000001</v>
      </c>
      <c r="D269">
        <v>1296.4000000000001</v>
      </c>
    </row>
    <row r="270" spans="2:4" x14ac:dyDescent="0.25">
      <c r="B270" s="12">
        <v>43514</v>
      </c>
      <c r="C270" s="18">
        <v>2.00589</v>
      </c>
      <c r="D270">
        <v>1329.2</v>
      </c>
    </row>
    <row r="271" spans="2:4" x14ac:dyDescent="0.25">
      <c r="B271" s="12">
        <v>43507</v>
      </c>
      <c r="C271" s="18">
        <v>1.9099139999999999</v>
      </c>
      <c r="D271">
        <v>1318.1</v>
      </c>
    </row>
    <row r="272" spans="2:4" x14ac:dyDescent="0.25">
      <c r="B272" s="12">
        <v>43500</v>
      </c>
      <c r="C272" s="18">
        <v>2.0538780000000001</v>
      </c>
      <c r="D272">
        <v>1313.7</v>
      </c>
    </row>
    <row r="273" spans="2:4" x14ac:dyDescent="0.25">
      <c r="B273" s="12">
        <v>43493</v>
      </c>
      <c r="C273" s="18">
        <v>1.957902</v>
      </c>
      <c r="D273">
        <v>1316.9</v>
      </c>
    </row>
    <row r="274" spans="2:4" x14ac:dyDescent="0.25">
      <c r="B274" s="12">
        <v>43486</v>
      </c>
      <c r="C274" s="18">
        <v>1.7083660000000001</v>
      </c>
      <c r="D274">
        <v>1297.4000000000001</v>
      </c>
    </row>
    <row r="275" spans="2:4" x14ac:dyDescent="0.25">
      <c r="B275" s="12">
        <v>43479</v>
      </c>
      <c r="C275" s="18">
        <v>1.621988</v>
      </c>
      <c r="D275">
        <v>1281.3</v>
      </c>
    </row>
    <row r="276" spans="2:4" x14ac:dyDescent="0.25">
      <c r="B276" s="12">
        <v>43472</v>
      </c>
      <c r="C276" s="18">
        <v>1.7851459999999999</v>
      </c>
      <c r="D276">
        <v>1287.0999999999999</v>
      </c>
    </row>
    <row r="277" spans="2:4" x14ac:dyDescent="0.25">
      <c r="B277" s="12">
        <v>43465</v>
      </c>
      <c r="C277" s="18">
        <v>1.7947439999999999</v>
      </c>
      <c r="D277">
        <v>1282.7</v>
      </c>
    </row>
    <row r="278" spans="2:4" x14ac:dyDescent="0.25">
      <c r="B278" s="12">
        <v>43458</v>
      </c>
      <c r="C278" s="18">
        <v>1.6027929999999999</v>
      </c>
      <c r="D278">
        <v>1279.9000000000001</v>
      </c>
    </row>
    <row r="279" spans="2:4" x14ac:dyDescent="0.25">
      <c r="B279" s="12">
        <v>43451</v>
      </c>
      <c r="C279" s="18">
        <v>1.6411830000000001</v>
      </c>
      <c r="D279">
        <v>1253.8</v>
      </c>
    </row>
    <row r="280" spans="2:4" x14ac:dyDescent="0.25">
      <c r="B280" s="12">
        <v>43444</v>
      </c>
      <c r="C280" s="18">
        <v>1.535609</v>
      </c>
      <c r="D280">
        <v>1237</v>
      </c>
    </row>
    <row r="281" spans="2:4" x14ac:dyDescent="0.25">
      <c r="B281" s="12">
        <v>43437</v>
      </c>
      <c r="C281" s="18">
        <v>1.5740000000000001</v>
      </c>
      <c r="D281">
        <v>1246.8</v>
      </c>
    </row>
    <row r="282" spans="2:4" x14ac:dyDescent="0.25">
      <c r="B282" s="12">
        <v>43430</v>
      </c>
      <c r="C282" s="18">
        <v>1.4396340000000001</v>
      </c>
      <c r="D282">
        <v>1220.2</v>
      </c>
    </row>
    <row r="283" spans="2:4" x14ac:dyDescent="0.25">
      <c r="B283" s="12">
        <v>43423</v>
      </c>
      <c r="C283" s="18">
        <v>1.5644020000000001</v>
      </c>
      <c r="D283">
        <v>1221</v>
      </c>
    </row>
    <row r="284" spans="2:4" x14ac:dyDescent="0.25">
      <c r="B284" s="12">
        <v>43416</v>
      </c>
      <c r="C284" s="18">
        <v>1.621988</v>
      </c>
      <c r="D284">
        <v>1220.8</v>
      </c>
    </row>
    <row r="285" spans="2:4" x14ac:dyDescent="0.25">
      <c r="B285" s="12">
        <v>43409</v>
      </c>
      <c r="C285" s="18">
        <v>1.6027929999999999</v>
      </c>
      <c r="D285">
        <v>1206.4000000000001</v>
      </c>
    </row>
    <row r="286" spans="2:4" x14ac:dyDescent="0.25">
      <c r="B286" s="12">
        <v>43402</v>
      </c>
      <c r="C286" s="18">
        <v>1.7947439999999999</v>
      </c>
      <c r="D286">
        <v>1230.9000000000001</v>
      </c>
    </row>
    <row r="287" spans="2:4" x14ac:dyDescent="0.25">
      <c r="B287" s="12">
        <v>43395</v>
      </c>
      <c r="C287" s="18">
        <v>1.881122</v>
      </c>
      <c r="D287">
        <v>1232.5</v>
      </c>
    </row>
    <row r="288" spans="2:4" x14ac:dyDescent="0.25">
      <c r="B288" s="12">
        <v>43388</v>
      </c>
      <c r="C288" s="18">
        <v>1.9866950000000001</v>
      </c>
      <c r="D288">
        <v>1225.3</v>
      </c>
    </row>
    <row r="289" spans="2:4" x14ac:dyDescent="0.25">
      <c r="B289" s="12">
        <v>43381</v>
      </c>
      <c r="C289" s="18">
        <v>1.938707</v>
      </c>
      <c r="D289">
        <v>1218.0999999999999</v>
      </c>
    </row>
    <row r="290" spans="2:4" x14ac:dyDescent="0.25">
      <c r="B290" s="12">
        <v>43374</v>
      </c>
      <c r="C290" s="18">
        <v>1.6027929999999999</v>
      </c>
      <c r="D290">
        <v>1201.2</v>
      </c>
    </row>
    <row r="291" spans="2:4" x14ac:dyDescent="0.25">
      <c r="B291" s="12">
        <v>43367</v>
      </c>
      <c r="C291" s="18">
        <v>1.5931949999999999</v>
      </c>
      <c r="D291">
        <v>1191.5</v>
      </c>
    </row>
    <row r="292" spans="2:4" x14ac:dyDescent="0.25">
      <c r="B292" s="12">
        <v>43360</v>
      </c>
      <c r="C292" s="18">
        <v>1.7947439999999999</v>
      </c>
      <c r="D292">
        <v>1196.2</v>
      </c>
    </row>
    <row r="293" spans="2:4" x14ac:dyDescent="0.25">
      <c r="B293" s="12">
        <v>43353</v>
      </c>
      <c r="C293" s="18">
        <v>1.6987680000000001</v>
      </c>
      <c r="D293">
        <v>1195</v>
      </c>
    </row>
    <row r="294" spans="2:4" x14ac:dyDescent="0.25">
      <c r="B294" s="12">
        <v>43346</v>
      </c>
      <c r="C294" s="18">
        <v>1.7179629999999999</v>
      </c>
      <c r="D294">
        <v>1193.5999999999999</v>
      </c>
    </row>
    <row r="295" spans="2:4" x14ac:dyDescent="0.25">
      <c r="B295" s="12">
        <v>43339</v>
      </c>
      <c r="C295" s="18">
        <v>1.5931949999999999</v>
      </c>
      <c r="D295">
        <v>1200.3</v>
      </c>
    </row>
    <row r="296" spans="2:4" x14ac:dyDescent="0.25">
      <c r="B296" s="12">
        <v>43332</v>
      </c>
      <c r="C296" s="18">
        <v>1.535609</v>
      </c>
      <c r="D296">
        <v>1206.3</v>
      </c>
    </row>
    <row r="297" spans="2:4" x14ac:dyDescent="0.25">
      <c r="B297" s="12">
        <v>43325</v>
      </c>
      <c r="C297" s="18">
        <v>1.4300360000000001</v>
      </c>
      <c r="D297">
        <v>1176.5</v>
      </c>
    </row>
    <row r="298" spans="2:4" x14ac:dyDescent="0.25">
      <c r="B298" s="12">
        <v>43318</v>
      </c>
      <c r="C298" s="18">
        <v>1.5644020000000001</v>
      </c>
      <c r="D298">
        <v>1211.0999999999999</v>
      </c>
    </row>
    <row r="299" spans="2:4" x14ac:dyDescent="0.25">
      <c r="B299" s="12">
        <v>43311</v>
      </c>
      <c r="C299" s="18">
        <v>1.5740000000000001</v>
      </c>
      <c r="D299">
        <v>1214.2</v>
      </c>
    </row>
    <row r="300" spans="2:4" x14ac:dyDescent="0.25">
      <c r="B300" s="12">
        <v>43304</v>
      </c>
      <c r="C300" s="18">
        <v>1.61239</v>
      </c>
      <c r="D300">
        <v>1222.5999999999999</v>
      </c>
    </row>
    <row r="301" spans="2:4" x14ac:dyDescent="0.25">
      <c r="B301" s="12">
        <v>43297</v>
      </c>
      <c r="C301" s="18">
        <v>1.554805</v>
      </c>
      <c r="D301">
        <v>1229.5</v>
      </c>
    </row>
    <row r="302" spans="2:4" x14ac:dyDescent="0.25">
      <c r="B302" s="12">
        <v>43290</v>
      </c>
      <c r="C302" s="18">
        <v>1.545207</v>
      </c>
      <c r="D302">
        <v>1239.5999999999999</v>
      </c>
    </row>
    <row r="303" spans="2:4" x14ac:dyDescent="0.25">
      <c r="B303" s="12">
        <v>43283</v>
      </c>
      <c r="C303" s="18">
        <v>1.6411830000000001</v>
      </c>
      <c r="D303">
        <v>1254.3</v>
      </c>
    </row>
    <row r="304" spans="2:4" x14ac:dyDescent="0.25">
      <c r="B304" s="12">
        <v>43276</v>
      </c>
      <c r="C304" s="18">
        <v>1.4972190000000001</v>
      </c>
      <c r="D304">
        <v>1251.3</v>
      </c>
    </row>
    <row r="305" spans="2:4" x14ac:dyDescent="0.25">
      <c r="B305" s="12">
        <v>43269</v>
      </c>
      <c r="C305" s="18">
        <v>1.535609</v>
      </c>
      <c r="D305">
        <v>1267.4000000000001</v>
      </c>
    </row>
    <row r="306" spans="2:4" x14ac:dyDescent="0.25">
      <c r="B306" s="12">
        <v>43262</v>
      </c>
      <c r="C306" s="18">
        <v>1.5164150000000001</v>
      </c>
      <c r="D306">
        <v>1274.5999999999999</v>
      </c>
    </row>
    <row r="307" spans="2:4" x14ac:dyDescent="0.25">
      <c r="B307" s="12">
        <v>43255</v>
      </c>
      <c r="C307" s="18">
        <v>1.535609</v>
      </c>
      <c r="D307">
        <v>1298.0999999999999</v>
      </c>
    </row>
    <row r="308" spans="2:4" x14ac:dyDescent="0.25">
      <c r="B308" s="12">
        <v>43248</v>
      </c>
      <c r="C308" s="18">
        <v>1.6411830000000001</v>
      </c>
      <c r="D308">
        <v>1294.8</v>
      </c>
    </row>
    <row r="309" spans="2:4" x14ac:dyDescent="0.25">
      <c r="B309" s="12">
        <v>43241</v>
      </c>
      <c r="C309" s="18">
        <v>1.7179629999999999</v>
      </c>
      <c r="D309">
        <v>1303.3</v>
      </c>
    </row>
    <row r="310" spans="2:4" x14ac:dyDescent="0.25">
      <c r="B310" s="12">
        <v>43234</v>
      </c>
      <c r="C310" s="18">
        <v>1.7083660000000001</v>
      </c>
      <c r="D310">
        <v>1290.2</v>
      </c>
    </row>
    <row r="311" spans="2:4" x14ac:dyDescent="0.25">
      <c r="B311" s="12">
        <v>43227</v>
      </c>
      <c r="C311" s="18">
        <v>1.8427309999999999</v>
      </c>
      <c r="D311">
        <v>1319</v>
      </c>
    </row>
    <row r="312" spans="2:4" x14ac:dyDescent="0.25">
      <c r="B312" s="12">
        <v>43220</v>
      </c>
      <c r="C312" s="18">
        <v>1.948305</v>
      </c>
      <c r="D312">
        <v>1312.7</v>
      </c>
    </row>
    <row r="313" spans="2:4" x14ac:dyDescent="0.25">
      <c r="B313" s="12">
        <v>43213</v>
      </c>
      <c r="C313" s="18">
        <v>1.9866950000000001</v>
      </c>
      <c r="D313">
        <v>1320.3</v>
      </c>
    </row>
    <row r="314" spans="2:4" x14ac:dyDescent="0.25">
      <c r="B314" s="12">
        <v>43206</v>
      </c>
      <c r="C314" s="18">
        <v>1.890719</v>
      </c>
      <c r="D314">
        <v>1336.7</v>
      </c>
    </row>
    <row r="315" spans="2:4" x14ac:dyDescent="0.25">
      <c r="B315" s="12">
        <v>43199</v>
      </c>
      <c r="C315" s="18">
        <v>2.00589</v>
      </c>
      <c r="D315">
        <v>1344.8</v>
      </c>
    </row>
    <row r="316" spans="2:4" x14ac:dyDescent="0.25">
      <c r="B316" s="12">
        <v>43192</v>
      </c>
      <c r="C316" s="18">
        <v>2.3322069999999999</v>
      </c>
      <c r="D316">
        <v>1331.9</v>
      </c>
    </row>
    <row r="317" spans="2:4" x14ac:dyDescent="0.25">
      <c r="B317" s="12">
        <v>43185</v>
      </c>
      <c r="C317" s="18">
        <v>2.2938170000000002</v>
      </c>
      <c r="D317">
        <v>1322.8</v>
      </c>
    </row>
    <row r="318" spans="2:4" x14ac:dyDescent="0.25">
      <c r="B318" s="12">
        <v>43178</v>
      </c>
      <c r="C318" s="18">
        <v>2.2362320000000002</v>
      </c>
      <c r="D318">
        <v>1349.3</v>
      </c>
    </row>
    <row r="319" spans="2:4" x14ac:dyDescent="0.25">
      <c r="B319" s="12">
        <v>43171</v>
      </c>
      <c r="C319" s="18">
        <v>2.0442809999999998</v>
      </c>
      <c r="D319">
        <v>1311.3</v>
      </c>
    </row>
    <row r="320" spans="2:4" x14ac:dyDescent="0.25">
      <c r="B320" s="12">
        <v>43164</v>
      </c>
      <c r="C320" s="18">
        <v>2.1114630000000001</v>
      </c>
      <c r="D320">
        <v>1322.4</v>
      </c>
    </row>
    <row r="321" spans="2:4" x14ac:dyDescent="0.25">
      <c r="B321" s="12">
        <v>43157</v>
      </c>
      <c r="C321" s="18">
        <v>2.0634760000000001</v>
      </c>
      <c r="D321">
        <v>1321.1</v>
      </c>
    </row>
    <row r="322" spans="2:4" x14ac:dyDescent="0.25">
      <c r="B322" s="12">
        <v>43150</v>
      </c>
      <c r="C322" s="18">
        <v>2.0250849999999998</v>
      </c>
      <c r="D322">
        <v>1328.2</v>
      </c>
    </row>
    <row r="323" spans="2:4" x14ac:dyDescent="0.25">
      <c r="B323" s="12">
        <v>43143</v>
      </c>
      <c r="C323" s="18">
        <v>2.0346829999999998</v>
      </c>
      <c r="D323">
        <v>1353.2</v>
      </c>
    </row>
    <row r="324" spans="2:4" x14ac:dyDescent="0.25">
      <c r="B324" s="12">
        <v>43136</v>
      </c>
      <c r="C324" s="18">
        <v>1.6411830000000001</v>
      </c>
      <c r="D324">
        <v>1313.1</v>
      </c>
    </row>
    <row r="325" spans="2:4" x14ac:dyDescent="0.25">
      <c r="B325" s="12">
        <v>43129</v>
      </c>
      <c r="C325" s="18">
        <v>1.6027929999999999</v>
      </c>
      <c r="D325">
        <v>1333.7</v>
      </c>
    </row>
    <row r="326" spans="2:4" x14ac:dyDescent="0.25">
      <c r="B326" s="12">
        <v>43122</v>
      </c>
      <c r="C326" s="18">
        <v>1.6603779999999999</v>
      </c>
      <c r="D326">
        <v>1351.6</v>
      </c>
    </row>
    <row r="327" spans="2:4" x14ac:dyDescent="0.25">
      <c r="B327" s="12">
        <v>43115</v>
      </c>
      <c r="C327" s="18">
        <v>1.6603779999999999</v>
      </c>
      <c r="D327">
        <v>1331.9</v>
      </c>
    </row>
    <row r="328" spans="2:4" x14ac:dyDescent="0.25">
      <c r="B328" s="12">
        <v>43108</v>
      </c>
      <c r="C328" s="18">
        <v>1.7563530000000001</v>
      </c>
      <c r="D328">
        <v>1333.4</v>
      </c>
    </row>
    <row r="329" spans="2:4" x14ac:dyDescent="0.25">
      <c r="B329" s="12">
        <v>43101</v>
      </c>
      <c r="C329" s="18">
        <v>1.775549</v>
      </c>
      <c r="D329">
        <v>1320.3</v>
      </c>
    </row>
    <row r="330" spans="2:4" x14ac:dyDescent="0.25">
      <c r="B330" s="12">
        <v>43094</v>
      </c>
      <c r="C330" s="18">
        <v>1.7947439999999999</v>
      </c>
      <c r="D330">
        <v>1306.3</v>
      </c>
    </row>
    <row r="331" spans="2:4" x14ac:dyDescent="0.25">
      <c r="B331" s="12">
        <v>43087</v>
      </c>
      <c r="C331" s="18">
        <v>1.765951</v>
      </c>
      <c r="D331">
        <v>1275.4000000000001</v>
      </c>
    </row>
    <row r="332" spans="2:4" x14ac:dyDescent="0.25">
      <c r="B332" s="12">
        <v>43080</v>
      </c>
      <c r="C332" s="18">
        <v>1.7275609999999999</v>
      </c>
      <c r="D332">
        <v>1254.3</v>
      </c>
    </row>
    <row r="333" spans="2:4" x14ac:dyDescent="0.25">
      <c r="B333" s="12">
        <v>43073</v>
      </c>
      <c r="C333" s="18">
        <v>1.6603779999999999</v>
      </c>
      <c r="D333">
        <v>1245.2</v>
      </c>
    </row>
    <row r="334" spans="2:4" x14ac:dyDescent="0.25">
      <c r="B334" s="12">
        <v>43066</v>
      </c>
      <c r="C334" s="18">
        <v>1.7563530000000001</v>
      </c>
      <c r="D334">
        <v>1278.8</v>
      </c>
    </row>
    <row r="335" spans="2:4" x14ac:dyDescent="0.25">
      <c r="B335" s="12">
        <v>43059</v>
      </c>
      <c r="C335" s="18">
        <v>1.7179629999999999</v>
      </c>
      <c r="D335">
        <v>1286.7</v>
      </c>
    </row>
    <row r="336" spans="2:4" x14ac:dyDescent="0.25">
      <c r="B336" s="12">
        <v>43052</v>
      </c>
      <c r="C336" s="18">
        <v>1.7563530000000001</v>
      </c>
      <c r="D336">
        <v>1295.8</v>
      </c>
    </row>
    <row r="337" spans="2:4" x14ac:dyDescent="0.25">
      <c r="B337" s="12">
        <v>43045</v>
      </c>
      <c r="C337" s="18">
        <v>1.7563530000000001</v>
      </c>
      <c r="D337">
        <v>1272.4000000000001</v>
      </c>
    </row>
    <row r="338" spans="2:4" x14ac:dyDescent="0.25">
      <c r="B338" s="12">
        <v>43038</v>
      </c>
      <c r="C338" s="18">
        <v>1.6987680000000001</v>
      </c>
      <c r="D338">
        <v>1266.5</v>
      </c>
    </row>
    <row r="339" spans="2:4" x14ac:dyDescent="0.25">
      <c r="B339" s="12">
        <v>43031</v>
      </c>
      <c r="C339" s="18">
        <v>1.679573</v>
      </c>
      <c r="D339">
        <v>1268.5</v>
      </c>
    </row>
    <row r="340" spans="2:4" x14ac:dyDescent="0.25">
      <c r="B340" s="12">
        <v>43024</v>
      </c>
      <c r="C340" s="18">
        <v>1.5931949999999999</v>
      </c>
      <c r="D340">
        <v>1277.4000000000001</v>
      </c>
    </row>
    <row r="341" spans="2:4" x14ac:dyDescent="0.25">
      <c r="B341" s="12">
        <v>43017</v>
      </c>
      <c r="C341" s="18">
        <v>1.7787010000000001</v>
      </c>
      <c r="D341">
        <v>1301.5</v>
      </c>
    </row>
    <row r="342" spans="2:4" x14ac:dyDescent="0.25">
      <c r="B342" s="12">
        <v>43010</v>
      </c>
      <c r="C342" s="18">
        <v>1.788162</v>
      </c>
      <c r="D342">
        <v>1271.5999999999999</v>
      </c>
    </row>
    <row r="343" spans="2:4" x14ac:dyDescent="0.25">
      <c r="B343" s="12">
        <v>43003</v>
      </c>
      <c r="C343" s="18">
        <v>1.731395</v>
      </c>
      <c r="D343">
        <v>1281.5</v>
      </c>
    </row>
    <row r="344" spans="2:4" x14ac:dyDescent="0.25">
      <c r="B344" s="12">
        <v>42996</v>
      </c>
      <c r="C344" s="18">
        <v>1.7597780000000001</v>
      </c>
      <c r="D344">
        <v>1293.3</v>
      </c>
    </row>
    <row r="345" spans="2:4" x14ac:dyDescent="0.25">
      <c r="B345" s="12">
        <v>42989</v>
      </c>
      <c r="C345" s="18">
        <v>2.0246909999999998</v>
      </c>
      <c r="D345">
        <v>1320.4</v>
      </c>
    </row>
    <row r="346" spans="2:4" x14ac:dyDescent="0.25">
      <c r="B346" s="12">
        <v>42982</v>
      </c>
      <c r="C346" s="18">
        <v>1.9584630000000001</v>
      </c>
      <c r="D346">
        <v>1346</v>
      </c>
    </row>
    <row r="347" spans="2:4" x14ac:dyDescent="0.25">
      <c r="B347" s="12">
        <v>42975</v>
      </c>
      <c r="C347" s="18">
        <v>1.9206179999999999</v>
      </c>
      <c r="D347">
        <v>1324.5</v>
      </c>
    </row>
    <row r="348" spans="2:4" x14ac:dyDescent="0.25">
      <c r="B348" s="12">
        <v>42968</v>
      </c>
      <c r="C348" s="18">
        <v>1.7030110000000001</v>
      </c>
      <c r="D348">
        <v>1292.5</v>
      </c>
    </row>
    <row r="349" spans="2:4" x14ac:dyDescent="0.25">
      <c r="B349" s="12">
        <v>42961</v>
      </c>
      <c r="C349" s="18">
        <v>1.7692399999999999</v>
      </c>
      <c r="D349">
        <v>1285.7</v>
      </c>
    </row>
    <row r="350" spans="2:4" x14ac:dyDescent="0.25">
      <c r="B350" s="12">
        <v>42954</v>
      </c>
      <c r="C350" s="18">
        <v>1.7597780000000001</v>
      </c>
      <c r="D350">
        <v>1287.7</v>
      </c>
    </row>
    <row r="351" spans="2:4" x14ac:dyDescent="0.25">
      <c r="B351" s="12">
        <v>42947</v>
      </c>
      <c r="C351" s="18">
        <v>1.6367830000000001</v>
      </c>
      <c r="D351">
        <v>1258.3</v>
      </c>
    </row>
    <row r="352" spans="2:4" x14ac:dyDescent="0.25">
      <c r="B352" s="12">
        <v>42940</v>
      </c>
      <c r="C352" s="18">
        <v>1.674628</v>
      </c>
      <c r="D352">
        <v>1268.4000000000001</v>
      </c>
    </row>
    <row r="353" spans="2:4" x14ac:dyDescent="0.25">
      <c r="B353" s="12">
        <v>42933</v>
      </c>
      <c r="C353" s="18">
        <v>1.646244</v>
      </c>
      <c r="D353">
        <v>1254.3</v>
      </c>
    </row>
    <row r="354" spans="2:4" x14ac:dyDescent="0.25">
      <c r="B354" s="12">
        <v>42926</v>
      </c>
      <c r="C354" s="18">
        <v>1.6273219999999999</v>
      </c>
      <c r="D354">
        <v>1226.5999999999999</v>
      </c>
    </row>
    <row r="355" spans="2:4" x14ac:dyDescent="0.25">
      <c r="B355" s="12">
        <v>42919</v>
      </c>
      <c r="C355" s="18">
        <v>1.504327</v>
      </c>
      <c r="D355">
        <v>1208.5999999999999</v>
      </c>
    </row>
    <row r="356" spans="2:4" x14ac:dyDescent="0.25">
      <c r="B356" s="12">
        <v>42912</v>
      </c>
      <c r="C356" s="18">
        <v>1.561094</v>
      </c>
      <c r="D356">
        <v>1240.7</v>
      </c>
    </row>
    <row r="357" spans="2:4" x14ac:dyDescent="0.25">
      <c r="B357" s="12">
        <v>42905</v>
      </c>
      <c r="C357" s="18">
        <v>1.6084000000000001</v>
      </c>
      <c r="D357">
        <v>1256.2</v>
      </c>
    </row>
    <row r="358" spans="2:4" x14ac:dyDescent="0.25">
      <c r="B358" s="12">
        <v>42898</v>
      </c>
      <c r="C358" s="18">
        <v>1.589477</v>
      </c>
      <c r="D358">
        <v>1254</v>
      </c>
    </row>
    <row r="359" spans="2:4" x14ac:dyDescent="0.25">
      <c r="B359" s="12">
        <v>42891</v>
      </c>
      <c r="C359" s="18">
        <v>1.7597780000000001</v>
      </c>
      <c r="D359">
        <v>1268.5</v>
      </c>
    </row>
    <row r="360" spans="2:4" x14ac:dyDescent="0.25">
      <c r="B360" s="12">
        <v>42884</v>
      </c>
      <c r="C360" s="18">
        <v>1.826006</v>
      </c>
      <c r="D360">
        <v>1276.8</v>
      </c>
    </row>
    <row r="361" spans="2:4" x14ac:dyDescent="0.25">
      <c r="B361" s="12">
        <v>42877</v>
      </c>
      <c r="C361" s="18">
        <v>2.0152299999999999</v>
      </c>
      <c r="D361">
        <v>1267.5999999999999</v>
      </c>
    </row>
    <row r="362" spans="2:4" x14ac:dyDescent="0.25">
      <c r="B362" s="12">
        <v>42870</v>
      </c>
      <c r="C362" s="18">
        <v>2.1571470000000001</v>
      </c>
      <c r="D362">
        <v>1252.7</v>
      </c>
    </row>
    <row r="363" spans="2:4" x14ac:dyDescent="0.25">
      <c r="B363" s="12">
        <v>42863</v>
      </c>
      <c r="C363" s="18">
        <v>2.1855310000000001</v>
      </c>
      <c r="D363">
        <v>1226.2</v>
      </c>
    </row>
    <row r="364" spans="2:4" x14ac:dyDescent="0.25">
      <c r="B364" s="12">
        <v>42856</v>
      </c>
      <c r="C364" s="18">
        <v>2.0436130000000001</v>
      </c>
      <c r="D364">
        <v>1224.8</v>
      </c>
    </row>
    <row r="365" spans="2:4" x14ac:dyDescent="0.25">
      <c r="B365" s="12">
        <v>42849</v>
      </c>
      <c r="C365" s="18">
        <v>2.0625360000000001</v>
      </c>
      <c r="D365">
        <v>1266.0999999999999</v>
      </c>
    </row>
    <row r="366" spans="2:4" x14ac:dyDescent="0.25">
      <c r="B366" s="12">
        <v>42842</v>
      </c>
      <c r="C366" s="18">
        <v>2.25176</v>
      </c>
      <c r="D366">
        <v>1287.4000000000001</v>
      </c>
    </row>
    <row r="367" spans="2:4" x14ac:dyDescent="0.25">
      <c r="B367" s="12">
        <v>42835</v>
      </c>
      <c r="C367" s="18">
        <v>2.5450560000000002</v>
      </c>
      <c r="D367">
        <v>1285.9000000000001</v>
      </c>
    </row>
    <row r="368" spans="2:4" x14ac:dyDescent="0.25">
      <c r="B368" s="12">
        <v>42828</v>
      </c>
      <c r="C368" s="18">
        <v>2.5072109999999999</v>
      </c>
      <c r="D368">
        <v>1254.3</v>
      </c>
    </row>
    <row r="369" spans="2:4" x14ac:dyDescent="0.25">
      <c r="B369" s="12">
        <v>42821</v>
      </c>
      <c r="C369" s="18">
        <v>2.3179880000000002</v>
      </c>
      <c r="D369">
        <v>1247.3</v>
      </c>
    </row>
    <row r="370" spans="2:4" x14ac:dyDescent="0.25">
      <c r="B370" s="12">
        <v>42814</v>
      </c>
      <c r="C370" s="18">
        <v>2.2706819999999999</v>
      </c>
      <c r="D370">
        <v>1248.2</v>
      </c>
    </row>
    <row r="371" spans="2:4" x14ac:dyDescent="0.25">
      <c r="B371" s="12">
        <v>42807</v>
      </c>
      <c r="C371" s="18">
        <v>2.1110890000000002</v>
      </c>
      <c r="D371">
        <v>1229.8</v>
      </c>
    </row>
    <row r="372" spans="2:4" x14ac:dyDescent="0.25">
      <c r="B372" s="12">
        <v>42800</v>
      </c>
      <c r="C372" s="18">
        <v>2.0552899999999998</v>
      </c>
      <c r="D372">
        <v>1200.7</v>
      </c>
    </row>
    <row r="373" spans="2:4" x14ac:dyDescent="0.25">
      <c r="B373" s="12">
        <v>42793</v>
      </c>
      <c r="C373" s="18">
        <v>2.2133880000000001</v>
      </c>
      <c r="D373">
        <v>1225.5</v>
      </c>
    </row>
    <row r="374" spans="2:4" x14ac:dyDescent="0.25">
      <c r="B374" s="12">
        <v>42786</v>
      </c>
      <c r="C374" s="18">
        <v>2.4830869999999998</v>
      </c>
      <c r="D374">
        <v>1256.9000000000001</v>
      </c>
    </row>
    <row r="375" spans="2:4" x14ac:dyDescent="0.25">
      <c r="B375" s="12">
        <v>42779</v>
      </c>
      <c r="C375" s="18">
        <v>2.5853869999999999</v>
      </c>
      <c r="D375">
        <v>1237.5999999999999</v>
      </c>
    </row>
    <row r="376" spans="2:4" x14ac:dyDescent="0.25">
      <c r="B376" s="12">
        <v>42772</v>
      </c>
      <c r="C376" s="18">
        <v>2.5574870000000001</v>
      </c>
      <c r="D376">
        <v>1234.4000000000001</v>
      </c>
    </row>
    <row r="377" spans="2:4" x14ac:dyDescent="0.25">
      <c r="B377" s="12">
        <v>42765</v>
      </c>
      <c r="C377" s="18">
        <v>2.4737870000000002</v>
      </c>
      <c r="D377">
        <v>1218.5</v>
      </c>
    </row>
    <row r="378" spans="2:4" x14ac:dyDescent="0.25">
      <c r="B378" s="12">
        <v>42758</v>
      </c>
      <c r="C378" s="18">
        <v>2.2691880000000002</v>
      </c>
      <c r="D378">
        <v>1188.0999999999999</v>
      </c>
    </row>
    <row r="379" spans="2:4" x14ac:dyDescent="0.25">
      <c r="B379" s="12">
        <v>42751</v>
      </c>
      <c r="C379" s="18">
        <v>2.3063880000000001</v>
      </c>
      <c r="D379">
        <v>1204.3</v>
      </c>
    </row>
    <row r="380" spans="2:4" x14ac:dyDescent="0.25">
      <c r="B380" s="12">
        <v>42744</v>
      </c>
      <c r="C380" s="18">
        <v>2.297088</v>
      </c>
      <c r="D380">
        <v>1195.3</v>
      </c>
    </row>
    <row r="381" spans="2:4" x14ac:dyDescent="0.25">
      <c r="B381" s="12">
        <v>42737</v>
      </c>
      <c r="C381" s="18">
        <v>2.2133880000000001</v>
      </c>
      <c r="D381">
        <v>1171.9000000000001</v>
      </c>
    </row>
    <row r="382" spans="2:4" x14ac:dyDescent="0.25">
      <c r="B382" s="12">
        <v>42730</v>
      </c>
      <c r="C382" s="18">
        <v>2.0552899999999998</v>
      </c>
      <c r="D382">
        <v>1150</v>
      </c>
    </row>
    <row r="383" spans="2:4" x14ac:dyDescent="0.25">
      <c r="B383" s="12">
        <v>42723</v>
      </c>
      <c r="C383" s="18">
        <v>1.8971899999999999</v>
      </c>
      <c r="D383">
        <v>1131.9000000000001</v>
      </c>
    </row>
    <row r="384" spans="2:4" x14ac:dyDescent="0.25">
      <c r="B384" s="12">
        <v>42716</v>
      </c>
      <c r="C384" s="18">
        <v>1.7576909999999999</v>
      </c>
      <c r="D384">
        <v>1135.3</v>
      </c>
    </row>
    <row r="385" spans="2:4" x14ac:dyDescent="0.25">
      <c r="B385" s="12">
        <v>42709</v>
      </c>
      <c r="C385" s="18">
        <v>1.9343900000000001</v>
      </c>
      <c r="D385">
        <v>1159.4000000000001</v>
      </c>
    </row>
    <row r="386" spans="2:4" x14ac:dyDescent="0.25">
      <c r="B386" s="12">
        <v>42702</v>
      </c>
      <c r="C386" s="18">
        <v>2.1296889999999999</v>
      </c>
      <c r="D386">
        <v>1175.0999999999999</v>
      </c>
    </row>
    <row r="387" spans="2:4" x14ac:dyDescent="0.25">
      <c r="B387" s="12">
        <v>42695</v>
      </c>
      <c r="C387" s="18">
        <v>2.1110890000000002</v>
      </c>
      <c r="D387">
        <v>1178.2</v>
      </c>
    </row>
    <row r="388" spans="2:4" x14ac:dyDescent="0.25">
      <c r="B388" s="12">
        <v>42688</v>
      </c>
      <c r="C388" s="18">
        <v>2.297088</v>
      </c>
      <c r="D388">
        <v>1208.5</v>
      </c>
    </row>
    <row r="389" spans="2:4" x14ac:dyDescent="0.25">
      <c r="B389" s="12">
        <v>42681</v>
      </c>
      <c r="C389" s="18">
        <v>2.3621880000000002</v>
      </c>
      <c r="D389">
        <v>1223.5</v>
      </c>
    </row>
    <row r="390" spans="2:4" x14ac:dyDescent="0.25">
      <c r="B390" s="12">
        <v>42674</v>
      </c>
      <c r="C390" s="18">
        <v>3.1805829999999999</v>
      </c>
      <c r="D390">
        <v>1303.3</v>
      </c>
    </row>
    <row r="391" spans="2:4" x14ac:dyDescent="0.25">
      <c r="B391" s="12">
        <v>42667</v>
      </c>
      <c r="C391" s="18">
        <v>2.8550849999999999</v>
      </c>
      <c r="D391">
        <v>1275.5</v>
      </c>
    </row>
    <row r="392" spans="2:4" x14ac:dyDescent="0.25">
      <c r="B392" s="12">
        <v>42660</v>
      </c>
      <c r="C392" s="18">
        <v>2.9573839999999998</v>
      </c>
      <c r="D392">
        <v>1265.9000000000001</v>
      </c>
    </row>
    <row r="393" spans="2:4" x14ac:dyDescent="0.25">
      <c r="B393" s="12">
        <v>42653</v>
      </c>
      <c r="C393" s="18">
        <v>2.7341859999999998</v>
      </c>
      <c r="D393">
        <v>1253.0999999999999</v>
      </c>
    </row>
    <row r="394" spans="2:4" x14ac:dyDescent="0.25">
      <c r="B394" s="12">
        <v>42646</v>
      </c>
      <c r="C394" s="18">
        <v>2.7899850000000002</v>
      </c>
      <c r="D394">
        <v>1248.9000000000001</v>
      </c>
    </row>
    <row r="395" spans="2:4" x14ac:dyDescent="0.25">
      <c r="B395" s="12">
        <v>42639</v>
      </c>
      <c r="C395" s="18">
        <v>3.2456830000000001</v>
      </c>
      <c r="D395">
        <v>1313.3</v>
      </c>
    </row>
    <row r="396" spans="2:4" x14ac:dyDescent="0.25">
      <c r="B396" s="12">
        <v>42632</v>
      </c>
      <c r="C396" s="18">
        <v>3.2549830000000002</v>
      </c>
      <c r="D396">
        <v>1337.2</v>
      </c>
    </row>
    <row r="397" spans="2:4" x14ac:dyDescent="0.25">
      <c r="B397" s="12">
        <v>42625</v>
      </c>
      <c r="C397" s="18">
        <v>3.0828289999999998</v>
      </c>
      <c r="D397">
        <v>1305.8</v>
      </c>
    </row>
    <row r="398" spans="2:4" x14ac:dyDescent="0.25">
      <c r="B398" s="12">
        <v>42618</v>
      </c>
      <c r="C398" s="18">
        <v>3.3128899999999999</v>
      </c>
      <c r="D398">
        <v>1330.1</v>
      </c>
    </row>
    <row r="399" spans="2:4" x14ac:dyDescent="0.25">
      <c r="B399" s="12">
        <v>42611</v>
      </c>
      <c r="C399" s="18">
        <v>3.6993939999999998</v>
      </c>
      <c r="D399">
        <v>1322.1</v>
      </c>
    </row>
    <row r="400" spans="2:4" x14ac:dyDescent="0.25">
      <c r="B400" s="12">
        <v>42604</v>
      </c>
      <c r="C400" s="18">
        <v>3.5613570000000001</v>
      </c>
      <c r="D400">
        <v>1321.5</v>
      </c>
    </row>
    <row r="401" spans="2:4" x14ac:dyDescent="0.25">
      <c r="B401" s="12">
        <v>42597</v>
      </c>
      <c r="C401" s="18">
        <v>3.7730139999999999</v>
      </c>
      <c r="D401">
        <v>1340.4</v>
      </c>
    </row>
    <row r="402" spans="2:4" x14ac:dyDescent="0.25">
      <c r="B402" s="12">
        <v>42590</v>
      </c>
      <c r="C402" s="18">
        <v>4.113505</v>
      </c>
      <c r="D402">
        <v>1335.8</v>
      </c>
    </row>
    <row r="403" spans="2:4" x14ac:dyDescent="0.25">
      <c r="B403" s="12">
        <v>42583</v>
      </c>
      <c r="C403" s="18">
        <v>4.1411129999999998</v>
      </c>
      <c r="D403">
        <v>1336.4</v>
      </c>
    </row>
    <row r="404" spans="2:4" x14ac:dyDescent="0.25">
      <c r="B404" s="12">
        <v>42576</v>
      </c>
      <c r="C404" s="18">
        <v>4.2055309999999997</v>
      </c>
      <c r="D404">
        <v>1349</v>
      </c>
    </row>
    <row r="405" spans="2:4" x14ac:dyDescent="0.25">
      <c r="B405" s="12">
        <v>42569</v>
      </c>
      <c r="C405" s="18">
        <v>3.9754679999999998</v>
      </c>
      <c r="D405">
        <v>1323.1</v>
      </c>
    </row>
    <row r="406" spans="2:4" x14ac:dyDescent="0.25">
      <c r="B406" s="12">
        <v>42562</v>
      </c>
      <c r="C406" s="18">
        <v>4.150315</v>
      </c>
      <c r="D406">
        <v>1326.5</v>
      </c>
    </row>
    <row r="407" spans="2:4" x14ac:dyDescent="0.25">
      <c r="B407" s="12">
        <v>42555</v>
      </c>
      <c r="C407" s="18">
        <v>4.104304</v>
      </c>
      <c r="D407">
        <v>1356.6</v>
      </c>
    </row>
    <row r="408" spans="2:4" x14ac:dyDescent="0.25">
      <c r="B408" s="12">
        <v>42548</v>
      </c>
      <c r="C408" s="18">
        <v>3.5797620000000001</v>
      </c>
      <c r="D408">
        <v>1336.7</v>
      </c>
    </row>
    <row r="409" spans="2:4" x14ac:dyDescent="0.25">
      <c r="B409" s="12">
        <v>42541</v>
      </c>
      <c r="C409" s="18">
        <v>3.3312949999999999</v>
      </c>
      <c r="D409">
        <v>1320</v>
      </c>
    </row>
    <row r="410" spans="2:4" x14ac:dyDescent="0.25">
      <c r="B410" s="12">
        <v>42534</v>
      </c>
      <c r="C410" s="18">
        <v>3.202461</v>
      </c>
      <c r="D410">
        <v>1292.5</v>
      </c>
    </row>
    <row r="411" spans="2:4" x14ac:dyDescent="0.25">
      <c r="B411" s="12">
        <v>42527</v>
      </c>
      <c r="C411" s="18">
        <v>3.3589030000000002</v>
      </c>
      <c r="D411">
        <v>1273.4000000000001</v>
      </c>
    </row>
    <row r="412" spans="2:4" x14ac:dyDescent="0.25">
      <c r="B412" s="12">
        <v>42520</v>
      </c>
      <c r="C412" s="18">
        <v>3.220866</v>
      </c>
      <c r="D412">
        <v>1240.0999999999999</v>
      </c>
    </row>
    <row r="413" spans="2:4" x14ac:dyDescent="0.25">
      <c r="B413" s="12">
        <v>42513</v>
      </c>
      <c r="C413" s="18">
        <v>2.687122</v>
      </c>
      <c r="D413">
        <v>1213.8</v>
      </c>
    </row>
    <row r="414" spans="2:4" x14ac:dyDescent="0.25">
      <c r="B414" s="12">
        <v>42506</v>
      </c>
      <c r="C414" s="18">
        <v>3.055221</v>
      </c>
      <c r="D414">
        <v>1252.4000000000001</v>
      </c>
    </row>
    <row r="415" spans="2:4" x14ac:dyDescent="0.25">
      <c r="B415" s="12">
        <v>42499</v>
      </c>
      <c r="C415" s="18">
        <v>3.055221</v>
      </c>
      <c r="D415">
        <v>1271.9000000000001</v>
      </c>
    </row>
    <row r="416" spans="2:4" x14ac:dyDescent="0.25">
      <c r="B416" s="12">
        <v>42492</v>
      </c>
      <c r="C416" s="18">
        <v>3.3865099999999999</v>
      </c>
      <c r="D416">
        <v>1292.9000000000001</v>
      </c>
    </row>
    <row r="417" spans="2:4" x14ac:dyDescent="0.25">
      <c r="B417" s="12">
        <v>42485</v>
      </c>
      <c r="C417" s="18">
        <v>3.3681049999999999</v>
      </c>
      <c r="D417">
        <v>1289.2</v>
      </c>
    </row>
    <row r="418" spans="2:4" x14ac:dyDescent="0.25">
      <c r="B418" s="12">
        <v>42478</v>
      </c>
      <c r="C418" s="18">
        <v>2.8527670000000001</v>
      </c>
      <c r="D418">
        <v>1228.7</v>
      </c>
    </row>
    <row r="419" spans="2:4" x14ac:dyDescent="0.25">
      <c r="B419" s="12">
        <v>42471</v>
      </c>
      <c r="C419" s="18">
        <v>3.3036880000000002</v>
      </c>
      <c r="D419">
        <v>1233.0999999999999</v>
      </c>
    </row>
    <row r="420" spans="2:4" x14ac:dyDescent="0.25">
      <c r="B420" s="12">
        <v>42464</v>
      </c>
      <c r="C420" s="18">
        <v>3.6165720000000001</v>
      </c>
      <c r="D420">
        <v>1242.5</v>
      </c>
    </row>
    <row r="421" spans="2:4" x14ac:dyDescent="0.25">
      <c r="B421" s="12">
        <v>42457</v>
      </c>
      <c r="C421" s="18">
        <v>3.4233199999999999</v>
      </c>
      <c r="D421">
        <v>1222.2</v>
      </c>
    </row>
    <row r="422" spans="2:4" x14ac:dyDescent="0.25">
      <c r="B422" s="12">
        <v>42450</v>
      </c>
      <c r="C422" s="18">
        <v>3.4417249999999999</v>
      </c>
      <c r="D422">
        <v>1221.4000000000001</v>
      </c>
    </row>
    <row r="423" spans="2:4" x14ac:dyDescent="0.25">
      <c r="B423" s="12">
        <v>42443</v>
      </c>
      <c r="C423" s="18">
        <v>3.4785349999999999</v>
      </c>
      <c r="D423">
        <v>1253.8</v>
      </c>
    </row>
    <row r="424" spans="2:4" x14ac:dyDescent="0.25">
      <c r="B424" s="12">
        <v>42436</v>
      </c>
      <c r="C424" s="18">
        <v>3.1196380000000001</v>
      </c>
      <c r="D424">
        <v>1258.7</v>
      </c>
    </row>
    <row r="425" spans="2:4" x14ac:dyDescent="0.25">
      <c r="B425" s="12">
        <v>42429</v>
      </c>
      <c r="C425" s="18">
        <v>2.8987790000000002</v>
      </c>
      <c r="D425">
        <v>1269.9000000000001</v>
      </c>
    </row>
    <row r="426" spans="2:4" x14ac:dyDescent="0.25">
      <c r="B426" s="12">
        <v>42422</v>
      </c>
      <c r="C426" s="18">
        <v>2.760742</v>
      </c>
      <c r="D426">
        <v>1219.8</v>
      </c>
    </row>
    <row r="427" spans="2:4" x14ac:dyDescent="0.25">
      <c r="B427" s="12">
        <v>42415</v>
      </c>
      <c r="C427" s="18">
        <v>2.4202509999999999</v>
      </c>
      <c r="D427">
        <v>1230.4000000000001</v>
      </c>
    </row>
    <row r="428" spans="2:4" x14ac:dyDescent="0.25">
      <c r="B428" s="12">
        <v>42408</v>
      </c>
      <c r="C428" s="18">
        <v>2.521477</v>
      </c>
      <c r="D428">
        <v>1239.0999999999999</v>
      </c>
    </row>
    <row r="429" spans="2:4" x14ac:dyDescent="0.25">
      <c r="B429" s="12">
        <v>42401</v>
      </c>
      <c r="C429" s="18">
        <v>2.1533790000000002</v>
      </c>
      <c r="D429">
        <v>1157.8</v>
      </c>
    </row>
    <row r="430" spans="2:4" x14ac:dyDescent="0.25">
      <c r="B430" s="12">
        <v>42394</v>
      </c>
      <c r="C430" s="18">
        <v>1.647243</v>
      </c>
      <c r="D430">
        <v>1116.4000000000001</v>
      </c>
    </row>
    <row r="431" spans="2:4" x14ac:dyDescent="0.25">
      <c r="B431" s="12">
        <v>42387</v>
      </c>
      <c r="C431" s="18">
        <v>1.518408</v>
      </c>
      <c r="D431">
        <v>1097.2</v>
      </c>
    </row>
    <row r="432" spans="2:4" x14ac:dyDescent="0.25">
      <c r="B432" s="12">
        <v>42380</v>
      </c>
      <c r="C432" s="18">
        <v>1.481598</v>
      </c>
      <c r="D432">
        <v>1091.5</v>
      </c>
    </row>
    <row r="433" spans="2:4" x14ac:dyDescent="0.25">
      <c r="B433" s="12">
        <v>42373</v>
      </c>
      <c r="C433" s="18">
        <v>1.187119</v>
      </c>
      <c r="D433">
        <v>1097.8</v>
      </c>
    </row>
    <row r="434" spans="2:4" x14ac:dyDescent="0.25">
      <c r="B434" s="12">
        <v>42366</v>
      </c>
      <c r="C434" s="18">
        <v>0.85582999999999998</v>
      </c>
      <c r="D434">
        <v>1060.3</v>
      </c>
    </row>
    <row r="435" spans="2:4" x14ac:dyDescent="0.25">
      <c r="B435" s="12">
        <v>42359</v>
      </c>
      <c r="C435" s="18">
        <v>0.947855</v>
      </c>
      <c r="D435">
        <v>1077.2</v>
      </c>
    </row>
    <row r="436" spans="2:4" x14ac:dyDescent="0.25">
      <c r="B436" s="12">
        <v>42352</v>
      </c>
      <c r="C436" s="18">
        <v>0.76380499999999996</v>
      </c>
      <c r="D436">
        <v>1066.2</v>
      </c>
    </row>
    <row r="437" spans="2:4" x14ac:dyDescent="0.25">
      <c r="B437" s="12">
        <v>42345</v>
      </c>
      <c r="C437" s="18">
        <v>0.85582999999999998</v>
      </c>
      <c r="D437">
        <v>1076.9000000000001</v>
      </c>
    </row>
    <row r="438" spans="2:4" x14ac:dyDescent="0.25">
      <c r="B438" s="12">
        <v>42338</v>
      </c>
      <c r="C438" s="18">
        <v>0.67178099999999996</v>
      </c>
      <c r="D438">
        <v>1084.5</v>
      </c>
    </row>
    <row r="439" spans="2:4" x14ac:dyDescent="0.25">
      <c r="B439" s="12">
        <v>42331</v>
      </c>
      <c r="C439" s="18">
        <v>0.51533799999999996</v>
      </c>
      <c r="D439">
        <v>1056.2</v>
      </c>
    </row>
    <row r="440" spans="2:4" x14ac:dyDescent="0.25">
      <c r="B440" s="12">
        <v>42324</v>
      </c>
      <c r="C440" s="18">
        <v>0.48773100000000003</v>
      </c>
      <c r="D440">
        <v>1076.4000000000001</v>
      </c>
    </row>
    <row r="441" spans="2:4" x14ac:dyDescent="0.25">
      <c r="B441" s="12">
        <v>42317</v>
      </c>
      <c r="C441" s="18">
        <v>0.56135100000000004</v>
      </c>
      <c r="D441">
        <v>1080.8</v>
      </c>
    </row>
    <row r="442" spans="2:4" x14ac:dyDescent="0.25">
      <c r="B442" s="12">
        <v>42310</v>
      </c>
      <c r="C442" s="18">
        <v>0.61656599999999995</v>
      </c>
      <c r="D442">
        <v>1087.5999999999999</v>
      </c>
    </row>
    <row r="443" spans="2:4" x14ac:dyDescent="0.25">
      <c r="B443" s="12">
        <v>42303</v>
      </c>
      <c r="C443" s="18">
        <v>0.62576799999999999</v>
      </c>
      <c r="D443">
        <v>1141.5</v>
      </c>
    </row>
    <row r="444" spans="2:4" x14ac:dyDescent="0.25">
      <c r="B444" s="12">
        <v>42296</v>
      </c>
      <c r="C444" s="18">
        <v>0.680983</v>
      </c>
      <c r="D444">
        <v>1163.3</v>
      </c>
    </row>
    <row r="445" spans="2:4" x14ac:dyDescent="0.25">
      <c r="B445" s="12">
        <v>42289</v>
      </c>
      <c r="C445" s="18">
        <v>0.73619800000000002</v>
      </c>
      <c r="D445">
        <v>1183.5999999999999</v>
      </c>
    </row>
    <row r="446" spans="2:4" x14ac:dyDescent="0.25">
      <c r="B446" s="12">
        <v>42282</v>
      </c>
      <c r="C446" s="18">
        <v>0.70859000000000005</v>
      </c>
      <c r="D446">
        <v>1156.3</v>
      </c>
    </row>
    <row r="447" spans="2:4" x14ac:dyDescent="0.25">
      <c r="B447" s="12">
        <v>42275</v>
      </c>
      <c r="C447" s="18">
        <v>0.56135100000000004</v>
      </c>
      <c r="D447">
        <v>1137.0999999999999</v>
      </c>
    </row>
    <row r="448" spans="2:4" x14ac:dyDescent="0.25">
      <c r="B448" s="12">
        <v>42268</v>
      </c>
      <c r="C448" s="18">
        <v>0.60736299999999999</v>
      </c>
      <c r="D448">
        <v>1146</v>
      </c>
    </row>
    <row r="449" spans="2:4" x14ac:dyDescent="0.25">
      <c r="B449" s="12">
        <v>42261</v>
      </c>
      <c r="C449" s="18">
        <v>0.73619800000000002</v>
      </c>
      <c r="D449">
        <v>1138.0999999999999</v>
      </c>
    </row>
    <row r="450" spans="2:4" x14ac:dyDescent="0.25">
      <c r="B450" s="12">
        <v>42254</v>
      </c>
      <c r="C450" s="18">
        <v>0.63497099999999995</v>
      </c>
      <c r="D450">
        <v>1103.5</v>
      </c>
    </row>
    <row r="451" spans="2:4" x14ac:dyDescent="0.25">
      <c r="B451" s="12">
        <v>42247</v>
      </c>
      <c r="C451" s="18">
        <v>0.70859000000000005</v>
      </c>
      <c r="D451">
        <v>1120.5999999999999</v>
      </c>
    </row>
    <row r="452" spans="2:4" x14ac:dyDescent="0.25">
      <c r="B452" s="12">
        <v>42240</v>
      </c>
      <c r="C452" s="18">
        <v>0.83742499999999997</v>
      </c>
      <c r="D452">
        <v>1133.0999999999999</v>
      </c>
    </row>
    <row r="453" spans="2:4" x14ac:dyDescent="0.25">
      <c r="B453" s="12">
        <v>42233</v>
      </c>
      <c r="C453" s="18">
        <v>0.99386699999999994</v>
      </c>
      <c r="D453">
        <v>1159.5999999999999</v>
      </c>
    </row>
    <row r="454" spans="2:4" x14ac:dyDescent="0.25">
      <c r="B454" s="12">
        <v>42226</v>
      </c>
      <c r="C454" s="18">
        <v>0.90184200000000003</v>
      </c>
      <c r="D454">
        <v>1112.9000000000001</v>
      </c>
    </row>
    <row r="455" spans="2:4" x14ac:dyDescent="0.25">
      <c r="B455" s="12">
        <v>42219</v>
      </c>
      <c r="C455" s="18">
        <v>0.86503300000000005</v>
      </c>
      <c r="D455">
        <v>1094.0999999999999</v>
      </c>
    </row>
    <row r="456" spans="2:4" x14ac:dyDescent="0.25">
      <c r="B456" s="12">
        <v>42212</v>
      </c>
      <c r="C456" s="18">
        <v>0.92024700000000004</v>
      </c>
      <c r="D456">
        <v>1094.9000000000001</v>
      </c>
    </row>
    <row r="457" spans="2:4" x14ac:dyDescent="0.25">
      <c r="B457" s="12">
        <v>42205</v>
      </c>
      <c r="C457" s="18">
        <v>0.99386699999999994</v>
      </c>
      <c r="D457">
        <v>1085.5999999999999</v>
      </c>
    </row>
    <row r="458" spans="2:4" x14ac:dyDescent="0.25">
      <c r="B458" s="12">
        <v>42198</v>
      </c>
      <c r="C458" s="18">
        <v>1.0398799999999999</v>
      </c>
      <c r="D458">
        <v>1131.8</v>
      </c>
    </row>
    <row r="459" spans="2:4" x14ac:dyDescent="0.25">
      <c r="B459" s="12">
        <v>42191</v>
      </c>
      <c r="C459" s="18">
        <v>1.0858920000000001</v>
      </c>
      <c r="D459">
        <v>1157.7</v>
      </c>
    </row>
    <row r="460" spans="2:4" x14ac:dyDescent="0.25">
      <c r="B460" s="12">
        <v>42184</v>
      </c>
      <c r="C460" s="18">
        <v>1.187119</v>
      </c>
      <c r="D460">
        <v>1163</v>
      </c>
    </row>
    <row r="461" spans="2:4" x14ac:dyDescent="0.25">
      <c r="B461" s="12">
        <v>42177</v>
      </c>
      <c r="C461" s="18">
        <v>1.269941</v>
      </c>
      <c r="D461">
        <v>1172.9000000000001</v>
      </c>
    </row>
    <row r="462" spans="2:4" x14ac:dyDescent="0.25">
      <c r="B462" s="12">
        <v>42170</v>
      </c>
      <c r="C462" s="18">
        <v>1.343561</v>
      </c>
      <c r="D462">
        <v>1201.5</v>
      </c>
    </row>
    <row r="463" spans="2:4" x14ac:dyDescent="0.25">
      <c r="B463" s="12">
        <v>42163</v>
      </c>
      <c r="C463" s="18">
        <v>1.242334</v>
      </c>
      <c r="D463">
        <v>1178.8</v>
      </c>
    </row>
    <row r="464" spans="2:4" x14ac:dyDescent="0.25">
      <c r="B464" s="12">
        <v>42156</v>
      </c>
      <c r="C464" s="18">
        <v>1.2331319999999999</v>
      </c>
      <c r="D464">
        <v>1167.8</v>
      </c>
    </row>
    <row r="465" spans="2:4" x14ac:dyDescent="0.25">
      <c r="B465" s="12">
        <v>42149</v>
      </c>
      <c r="C465" s="18">
        <v>1.361966</v>
      </c>
      <c r="D465">
        <v>1189.4000000000001</v>
      </c>
    </row>
    <row r="466" spans="2:4" x14ac:dyDescent="0.25">
      <c r="B466" s="12">
        <v>42142</v>
      </c>
      <c r="C466" s="18">
        <v>1.417181</v>
      </c>
      <c r="D466">
        <v>1204.3</v>
      </c>
    </row>
    <row r="467" spans="2:4" x14ac:dyDescent="0.25">
      <c r="B467" s="12">
        <v>42135</v>
      </c>
      <c r="C467" s="18">
        <v>1.536813</v>
      </c>
      <c r="D467">
        <v>1225.5</v>
      </c>
    </row>
    <row r="468" spans="2:4" x14ac:dyDescent="0.25">
      <c r="B468" s="12">
        <v>42128</v>
      </c>
      <c r="C468" s="18">
        <v>1.665648</v>
      </c>
      <c r="D468">
        <v>1189.0999999999999</v>
      </c>
    </row>
    <row r="469" spans="2:4" x14ac:dyDescent="0.25">
      <c r="B469" s="12">
        <v>42121</v>
      </c>
      <c r="C469" s="18">
        <v>1.78528</v>
      </c>
      <c r="D469">
        <v>1174.5</v>
      </c>
    </row>
    <row r="470" spans="2:4" x14ac:dyDescent="0.25">
      <c r="B470" s="12">
        <v>42114</v>
      </c>
      <c r="C470" s="18">
        <v>1.74847</v>
      </c>
      <c r="D470">
        <v>1175.2</v>
      </c>
    </row>
    <row r="471" spans="2:4" x14ac:dyDescent="0.25">
      <c r="B471" s="12">
        <v>42107</v>
      </c>
      <c r="C471" s="18">
        <v>1.7760769999999999</v>
      </c>
      <c r="D471">
        <v>1202.9000000000001</v>
      </c>
    </row>
    <row r="472" spans="2:4" x14ac:dyDescent="0.25">
      <c r="B472" s="12">
        <v>42100</v>
      </c>
      <c r="C472" s="18">
        <v>1.766875</v>
      </c>
      <c r="D472">
        <v>1204.5999999999999</v>
      </c>
    </row>
    <row r="473" spans="2:4" x14ac:dyDescent="0.25">
      <c r="B473" s="12">
        <v>42093</v>
      </c>
      <c r="C473" s="18">
        <v>1.7760769999999999</v>
      </c>
      <c r="D473">
        <v>1200.9000000000001</v>
      </c>
    </row>
    <row r="474" spans="2:4" x14ac:dyDescent="0.25">
      <c r="B474" s="12">
        <v>42086</v>
      </c>
      <c r="C474" s="18">
        <v>1.6564449999999999</v>
      </c>
      <c r="D474">
        <v>1199.8</v>
      </c>
    </row>
    <row r="475" spans="2:4" x14ac:dyDescent="0.25">
      <c r="B475" s="12">
        <v>42079</v>
      </c>
      <c r="C475" s="18">
        <v>1.7760769999999999</v>
      </c>
      <c r="D475">
        <v>1184.8</v>
      </c>
    </row>
    <row r="476" spans="2:4" x14ac:dyDescent="0.25">
      <c r="B476" s="12">
        <v>42072</v>
      </c>
      <c r="C476" s="18">
        <v>1.555218</v>
      </c>
      <c r="D476">
        <v>1152.5999999999999</v>
      </c>
    </row>
    <row r="477" spans="2:4" x14ac:dyDescent="0.25">
      <c r="B477" s="12">
        <v>42065</v>
      </c>
      <c r="C477" s="18">
        <v>1.7944819999999999</v>
      </c>
      <c r="D477">
        <v>1164.0999999999999</v>
      </c>
    </row>
    <row r="478" spans="2:4" x14ac:dyDescent="0.25">
      <c r="B478" s="12">
        <v>42058</v>
      </c>
      <c r="C478" s="18">
        <v>2.263808</v>
      </c>
      <c r="D478">
        <v>1212.5999999999999</v>
      </c>
    </row>
    <row r="479" spans="2:4" x14ac:dyDescent="0.25">
      <c r="B479" s="12">
        <v>42051</v>
      </c>
      <c r="C479" s="18">
        <v>2.2269990000000002</v>
      </c>
      <c r="D479">
        <v>1204.4000000000001</v>
      </c>
    </row>
    <row r="480" spans="2:4" x14ac:dyDescent="0.25">
      <c r="B480" s="12">
        <v>42044</v>
      </c>
      <c r="C480" s="18">
        <v>2.4294530000000001</v>
      </c>
      <c r="D480">
        <v>1226.5</v>
      </c>
    </row>
    <row r="481" spans="2:4" x14ac:dyDescent="0.25">
      <c r="B481" s="12">
        <v>42037</v>
      </c>
      <c r="C481" s="18">
        <v>2.650312</v>
      </c>
      <c r="D481">
        <v>1233.9000000000001</v>
      </c>
    </row>
    <row r="482" spans="2:4" x14ac:dyDescent="0.25">
      <c r="B482" s="12">
        <v>42030</v>
      </c>
      <c r="C482" s="18">
        <v>2.8527670000000001</v>
      </c>
      <c r="D482">
        <v>1278.5</v>
      </c>
    </row>
    <row r="483" spans="2:4" x14ac:dyDescent="0.25">
      <c r="B483" s="12">
        <v>42023</v>
      </c>
      <c r="C483" s="18">
        <v>2.650312</v>
      </c>
      <c r="D483">
        <v>1292.5999999999999</v>
      </c>
    </row>
    <row r="484" spans="2:4" x14ac:dyDescent="0.25">
      <c r="B484" s="12">
        <v>42016</v>
      </c>
      <c r="C484" s="18">
        <v>2.7699440000000002</v>
      </c>
      <c r="D484">
        <v>1276.9000000000001</v>
      </c>
    </row>
    <row r="485" spans="2:4" x14ac:dyDescent="0.25">
      <c r="B485" s="12">
        <v>42009</v>
      </c>
      <c r="C485" s="18">
        <v>2.3742380000000001</v>
      </c>
      <c r="D485">
        <v>1216</v>
      </c>
    </row>
    <row r="486" spans="2:4" x14ac:dyDescent="0.25">
      <c r="B486" s="12">
        <v>42002</v>
      </c>
      <c r="C486" s="18">
        <v>1.78528</v>
      </c>
      <c r="D486">
        <v>1186</v>
      </c>
    </row>
    <row r="487" spans="2:4" x14ac:dyDescent="0.25">
      <c r="B487" s="12">
        <v>41995</v>
      </c>
      <c r="C487" s="18">
        <v>1.7760769999999999</v>
      </c>
      <c r="D487">
        <v>1195.3</v>
      </c>
    </row>
    <row r="488" spans="2:4" x14ac:dyDescent="0.25">
      <c r="B488" s="12">
        <v>41988</v>
      </c>
      <c r="C488" s="18">
        <v>1.6564449999999999</v>
      </c>
      <c r="D488">
        <v>1195.9000000000001</v>
      </c>
    </row>
    <row r="489" spans="2:4" x14ac:dyDescent="0.25">
      <c r="B489" s="12">
        <v>41981</v>
      </c>
      <c r="C489" s="18">
        <v>1.5644199999999999</v>
      </c>
      <c r="D489">
        <v>1222</v>
      </c>
    </row>
    <row r="490" spans="2:4" x14ac:dyDescent="0.25">
      <c r="B490" s="12">
        <v>41974</v>
      </c>
      <c r="C490" s="18">
        <v>1.5828249999999999</v>
      </c>
      <c r="D490">
        <v>1190.0999999999999</v>
      </c>
    </row>
    <row r="491" spans="2:4" x14ac:dyDescent="0.25">
      <c r="B491" s="12">
        <v>41967</v>
      </c>
      <c r="C491" s="18">
        <v>1.573623</v>
      </c>
      <c r="D491">
        <v>1175.2</v>
      </c>
    </row>
    <row r="492" spans="2:4" x14ac:dyDescent="0.25">
      <c r="B492" s="12">
        <v>41960</v>
      </c>
      <c r="C492" s="18">
        <v>1.592028</v>
      </c>
      <c r="D492">
        <v>1197.5</v>
      </c>
    </row>
    <row r="493" spans="2:4" x14ac:dyDescent="0.25">
      <c r="B493" s="12">
        <v>41953</v>
      </c>
      <c r="C493" s="18">
        <v>1.6012299999999999</v>
      </c>
      <c r="D493">
        <v>1185</v>
      </c>
    </row>
    <row r="494" spans="2:4" x14ac:dyDescent="0.25">
      <c r="B494" s="12">
        <v>41946</v>
      </c>
      <c r="C494" s="18">
        <v>1.5460149999999999</v>
      </c>
      <c r="D494">
        <v>1169.5999999999999</v>
      </c>
    </row>
    <row r="495" spans="2:4" x14ac:dyDescent="0.25">
      <c r="B495" s="12">
        <v>41939</v>
      </c>
      <c r="C495" s="18">
        <v>1.490801</v>
      </c>
      <c r="D495">
        <v>1171.0999999999999</v>
      </c>
    </row>
    <row r="496" spans="2:4" x14ac:dyDescent="0.25">
      <c r="B496" s="12">
        <v>41932</v>
      </c>
      <c r="C496" s="18">
        <v>1.7208619999999999</v>
      </c>
      <c r="D496">
        <v>1231.2</v>
      </c>
    </row>
    <row r="497" spans="2:4" x14ac:dyDescent="0.25">
      <c r="B497" s="12">
        <v>41925</v>
      </c>
      <c r="C497" s="18">
        <v>1.8496969999999999</v>
      </c>
      <c r="D497">
        <v>1238.3</v>
      </c>
    </row>
    <row r="498" spans="2:4" x14ac:dyDescent="0.25">
      <c r="B498" s="12">
        <v>41918</v>
      </c>
      <c r="C498" s="18">
        <v>1.840495</v>
      </c>
      <c r="D498">
        <v>1221</v>
      </c>
    </row>
    <row r="499" spans="2:4" x14ac:dyDescent="0.25">
      <c r="B499" s="12">
        <v>41911</v>
      </c>
      <c r="C499" s="18">
        <v>1.8496969999999999</v>
      </c>
      <c r="D499">
        <v>1192.2</v>
      </c>
    </row>
    <row r="500" spans="2:4" x14ac:dyDescent="0.25">
      <c r="B500" s="12">
        <v>41904</v>
      </c>
      <c r="C500" s="18">
        <v>2.088962</v>
      </c>
      <c r="D500">
        <v>1214.0999999999999</v>
      </c>
    </row>
    <row r="501" spans="2:4" x14ac:dyDescent="0.25">
      <c r="B501" s="12">
        <v>41897</v>
      </c>
      <c r="C501" s="18">
        <v>2.1901890000000002</v>
      </c>
      <c r="D501">
        <v>1215.3</v>
      </c>
    </row>
    <row r="502" spans="2:4" x14ac:dyDescent="0.25">
      <c r="B502" s="12">
        <v>41890</v>
      </c>
      <c r="C502" s="18">
        <v>2.4294530000000001</v>
      </c>
      <c r="D502">
        <v>1229.9000000000001</v>
      </c>
    </row>
    <row r="503" spans="2:4" x14ac:dyDescent="0.25">
      <c r="B503" s="12">
        <v>41883</v>
      </c>
      <c r="C503" s="18">
        <v>2.5766930000000001</v>
      </c>
      <c r="D503">
        <v>1265.8</v>
      </c>
    </row>
    <row r="504" spans="2:4" x14ac:dyDescent="0.25">
      <c r="B504" s="12">
        <v>41876</v>
      </c>
      <c r="C504" s="18">
        <v>2.797552</v>
      </c>
      <c r="D504">
        <v>1285.8</v>
      </c>
    </row>
    <row r="505" spans="2:4" x14ac:dyDescent="0.25">
      <c r="B505" s="12">
        <v>41869</v>
      </c>
      <c r="C505" s="18">
        <v>2.7331349999999999</v>
      </c>
      <c r="D505">
        <v>1278.5999999999999</v>
      </c>
    </row>
    <row r="506" spans="2:4" x14ac:dyDescent="0.25">
      <c r="B506" s="12">
        <v>41862</v>
      </c>
      <c r="C506" s="18">
        <v>2.797552</v>
      </c>
      <c r="D506">
        <v>1304.5</v>
      </c>
    </row>
    <row r="507" spans="2:4" x14ac:dyDescent="0.25">
      <c r="B507" s="12">
        <v>41855</v>
      </c>
      <c r="C507" s="18">
        <v>2.8895759999999999</v>
      </c>
      <c r="D507">
        <v>1308.9000000000001</v>
      </c>
    </row>
    <row r="508" spans="2:4" x14ac:dyDescent="0.25">
      <c r="B508" s="12">
        <v>41848</v>
      </c>
      <c r="C508" s="18">
        <v>2.8251590000000002</v>
      </c>
      <c r="D508">
        <v>1293.5999999999999</v>
      </c>
    </row>
    <row r="509" spans="2:4" x14ac:dyDescent="0.25">
      <c r="B509" s="12">
        <v>41841</v>
      </c>
      <c r="C509" s="18">
        <v>2.9539939999999998</v>
      </c>
      <c r="D509">
        <v>1303.0999999999999</v>
      </c>
    </row>
    <row r="510" spans="2:4" x14ac:dyDescent="0.25">
      <c r="B510" s="12">
        <v>41834</v>
      </c>
      <c r="C510" s="18">
        <v>3.018411</v>
      </c>
      <c r="D510">
        <v>1309.2</v>
      </c>
    </row>
    <row r="511" spans="2:4" x14ac:dyDescent="0.25">
      <c r="B511" s="12">
        <v>41827</v>
      </c>
      <c r="C511" s="18">
        <v>3.000006</v>
      </c>
      <c r="D511">
        <v>1337</v>
      </c>
    </row>
    <row r="512" spans="2:4" x14ac:dyDescent="0.25">
      <c r="B512" s="12">
        <v>41820</v>
      </c>
      <c r="C512" s="18">
        <v>2.815957</v>
      </c>
      <c r="D512">
        <v>1320.4</v>
      </c>
    </row>
    <row r="513" spans="2:4" x14ac:dyDescent="0.25">
      <c r="B513" s="12">
        <v>41813</v>
      </c>
      <c r="C513" s="18">
        <v>2.687122</v>
      </c>
      <c r="D513">
        <v>1319</v>
      </c>
    </row>
    <row r="514" spans="2:4" x14ac:dyDescent="0.25">
      <c r="B514" s="12">
        <v>41806</v>
      </c>
      <c r="C514" s="18">
        <v>2.6779199999999999</v>
      </c>
      <c r="D514">
        <v>1316.2</v>
      </c>
    </row>
    <row r="515" spans="2:4" x14ac:dyDescent="0.25">
      <c r="B515" s="12">
        <v>41799</v>
      </c>
      <c r="C515" s="18">
        <v>2.650312</v>
      </c>
      <c r="D515">
        <v>1273.7</v>
      </c>
    </row>
    <row r="516" spans="2:4" x14ac:dyDescent="0.25">
      <c r="B516" s="12">
        <v>41792</v>
      </c>
      <c r="C516" s="18">
        <v>2.4386549999999998</v>
      </c>
      <c r="D516">
        <v>1252.0999999999999</v>
      </c>
    </row>
    <row r="517" spans="2:4" x14ac:dyDescent="0.25">
      <c r="B517" s="12">
        <v>41785</v>
      </c>
      <c r="C517" s="18">
        <v>2.4386549999999998</v>
      </c>
      <c r="D517">
        <v>1245.5999999999999</v>
      </c>
    </row>
    <row r="518" spans="2:4" x14ac:dyDescent="0.25">
      <c r="B518" s="12">
        <v>41778</v>
      </c>
      <c r="C518" s="18">
        <v>2.760742</v>
      </c>
      <c r="D518">
        <v>1291.5999999999999</v>
      </c>
    </row>
    <row r="519" spans="2:4" x14ac:dyDescent="0.25">
      <c r="B519" s="12">
        <v>41771</v>
      </c>
      <c r="C519" s="18">
        <v>2.8895759999999999</v>
      </c>
      <c r="D519">
        <v>1293.3</v>
      </c>
    </row>
    <row r="520" spans="2:4" x14ac:dyDescent="0.25">
      <c r="B520" s="12">
        <v>41764</v>
      </c>
      <c r="C520" s="18">
        <v>2.7699440000000002</v>
      </c>
      <c r="D520">
        <v>1287.3</v>
      </c>
    </row>
    <row r="521" spans="2:4" x14ac:dyDescent="0.25">
      <c r="B521" s="12">
        <v>41757</v>
      </c>
      <c r="C521" s="18">
        <v>3.0460189999999998</v>
      </c>
      <c r="D521">
        <v>1302.5999999999999</v>
      </c>
    </row>
    <row r="522" spans="2:4" x14ac:dyDescent="0.25">
      <c r="B522" s="12">
        <v>41750</v>
      </c>
      <c r="C522" s="18">
        <v>3.073626</v>
      </c>
      <c r="D522">
        <v>1300.7</v>
      </c>
    </row>
    <row r="523" spans="2:4" x14ac:dyDescent="0.25">
      <c r="B523" s="12">
        <v>41743</v>
      </c>
      <c r="C523" s="18">
        <v>2.8251590000000002</v>
      </c>
      <c r="D523">
        <v>1293.4000000000001</v>
      </c>
    </row>
    <row r="524" spans="2:4" x14ac:dyDescent="0.25">
      <c r="B524" s="12">
        <v>41736</v>
      </c>
      <c r="C524" s="18">
        <v>2.9447920000000001</v>
      </c>
      <c r="D524">
        <v>1318.7</v>
      </c>
    </row>
    <row r="525" spans="2:4" x14ac:dyDescent="0.25">
      <c r="B525" s="12">
        <v>41729</v>
      </c>
      <c r="C525" s="18">
        <v>2.8527670000000001</v>
      </c>
      <c r="D525">
        <v>1303.2</v>
      </c>
    </row>
    <row r="526" spans="2:4" x14ac:dyDescent="0.25">
      <c r="B526" s="12">
        <v>41722</v>
      </c>
      <c r="C526" s="18">
        <v>2.9447920000000001</v>
      </c>
      <c r="D526">
        <v>1293.8</v>
      </c>
    </row>
    <row r="527" spans="2:4" x14ac:dyDescent="0.25">
      <c r="B527" s="12">
        <v>41715</v>
      </c>
      <c r="C527" s="18">
        <v>3.110436</v>
      </c>
      <c r="D527">
        <v>1336</v>
      </c>
    </row>
    <row r="528" spans="2:4" x14ac:dyDescent="0.25">
      <c r="B528" s="12">
        <v>41708</v>
      </c>
      <c r="C528" s="18">
        <v>3.4693320000000001</v>
      </c>
      <c r="D528">
        <v>1379</v>
      </c>
    </row>
    <row r="529" spans="2:4" x14ac:dyDescent="0.25">
      <c r="B529" s="12">
        <v>41701</v>
      </c>
      <c r="C529" s="18">
        <v>3.0644239999999998</v>
      </c>
      <c r="D529">
        <v>1338.1</v>
      </c>
    </row>
    <row r="530" spans="2:4" x14ac:dyDescent="0.25">
      <c r="B530" s="12">
        <v>41694</v>
      </c>
      <c r="C530" s="18">
        <v>2.9816020000000001</v>
      </c>
      <c r="D530">
        <v>1321.4</v>
      </c>
    </row>
    <row r="531" spans="2:4" x14ac:dyDescent="0.25">
      <c r="B531" s="12">
        <v>41687</v>
      </c>
      <c r="C531" s="18">
        <v>3.1012330000000001</v>
      </c>
      <c r="D531">
        <v>1323.9</v>
      </c>
    </row>
    <row r="532" spans="2:4" x14ac:dyDescent="0.25">
      <c r="B532" s="12">
        <v>41680</v>
      </c>
      <c r="C532" s="18">
        <v>2.9355889999999998</v>
      </c>
      <c r="D532">
        <v>1319</v>
      </c>
    </row>
    <row r="533" spans="2:4" x14ac:dyDescent="0.25">
      <c r="B533" s="12">
        <v>41673</v>
      </c>
      <c r="C533" s="18">
        <v>2.4846680000000001</v>
      </c>
      <c r="D533">
        <v>1263.3</v>
      </c>
    </row>
    <row r="534" spans="2:4" x14ac:dyDescent="0.25">
      <c r="B534" s="12">
        <v>41666</v>
      </c>
      <c r="C534" s="18">
        <v>2.650312</v>
      </c>
      <c r="D534">
        <v>1240.0999999999999</v>
      </c>
    </row>
    <row r="535" spans="2:4" x14ac:dyDescent="0.25">
      <c r="B535" s="12">
        <v>41659</v>
      </c>
      <c r="C535" s="18">
        <v>2.7055280000000002</v>
      </c>
      <c r="D535">
        <v>1264.5</v>
      </c>
    </row>
    <row r="536" spans="2:4" x14ac:dyDescent="0.25">
      <c r="B536" s="12">
        <v>41652</v>
      </c>
      <c r="C536" s="18">
        <v>2.6042999999999998</v>
      </c>
      <c r="D536">
        <v>1251.7</v>
      </c>
    </row>
    <row r="537" spans="2:4" x14ac:dyDescent="0.25">
      <c r="B537" s="12">
        <v>41645</v>
      </c>
      <c r="C537" s="18">
        <v>2.4110469999999999</v>
      </c>
      <c r="D537">
        <v>1246.7</v>
      </c>
    </row>
    <row r="538" spans="2:4" x14ac:dyDescent="0.25">
      <c r="B538" s="12">
        <v>41638</v>
      </c>
      <c r="C538" s="18">
        <v>2.4018459999999999</v>
      </c>
      <c r="D538">
        <v>1238.4000000000001</v>
      </c>
    </row>
    <row r="539" spans="2:4" x14ac:dyDescent="0.25">
      <c r="B539" s="12">
        <v>41631</v>
      </c>
      <c r="C539" s="18">
        <v>2.3098209999999999</v>
      </c>
      <c r="D539">
        <v>1216.0999999999999</v>
      </c>
    </row>
    <row r="540" spans="2:4" x14ac:dyDescent="0.25">
      <c r="B540" s="12">
        <v>41624</v>
      </c>
      <c r="C540" s="18">
        <v>2.2085940000000002</v>
      </c>
      <c r="D540">
        <v>1205.0999999999999</v>
      </c>
    </row>
    <row r="541" spans="2:4" x14ac:dyDescent="0.25">
      <c r="B541" s="12">
        <v>41617</v>
      </c>
      <c r="C541" s="18">
        <v>2.263808</v>
      </c>
      <c r="D541">
        <v>1235.7</v>
      </c>
    </row>
    <row r="542" spans="2:4" x14ac:dyDescent="0.25">
      <c r="B542" s="12">
        <v>41610</v>
      </c>
      <c r="C542" s="18">
        <v>2.3466309999999999</v>
      </c>
      <c r="D542">
        <v>1230.3</v>
      </c>
    </row>
    <row r="543" spans="2:4" x14ac:dyDescent="0.25">
      <c r="B543" s="12">
        <v>41603</v>
      </c>
      <c r="C543" s="18">
        <v>2.6227049999999998</v>
      </c>
      <c r="D543">
        <v>1250.5999999999999</v>
      </c>
    </row>
    <row r="544" spans="2:4" x14ac:dyDescent="0.25">
      <c r="B544" s="12">
        <v>41596</v>
      </c>
      <c r="C544" s="18">
        <v>2.7331349999999999</v>
      </c>
      <c r="D544">
        <v>1244</v>
      </c>
    </row>
    <row r="545" spans="2:4" x14ac:dyDescent="0.25">
      <c r="B545" s="12">
        <v>41589</v>
      </c>
      <c r="C545" s="18">
        <v>2.8803740000000002</v>
      </c>
      <c r="D545">
        <v>1287.3</v>
      </c>
    </row>
    <row r="546" spans="2:4" x14ac:dyDescent="0.25">
      <c r="B546" s="12">
        <v>41582</v>
      </c>
      <c r="C546" s="18">
        <v>3.018411</v>
      </c>
      <c r="D546">
        <v>1284.5</v>
      </c>
    </row>
    <row r="547" spans="2:4" x14ac:dyDescent="0.25">
      <c r="B547" s="12">
        <v>41575</v>
      </c>
      <c r="C547" s="18">
        <v>2.9908039999999998</v>
      </c>
      <c r="D547">
        <v>1313.1</v>
      </c>
    </row>
    <row r="548" spans="2:4" x14ac:dyDescent="0.25">
      <c r="B548" s="12">
        <v>41568</v>
      </c>
      <c r="C548" s="18">
        <v>3.3404980000000002</v>
      </c>
      <c r="D548">
        <v>1352.4</v>
      </c>
    </row>
    <row r="549" spans="2:4" x14ac:dyDescent="0.25">
      <c r="B549" s="12">
        <v>41561</v>
      </c>
      <c r="C549" s="18">
        <v>3.055221</v>
      </c>
      <c r="D549">
        <v>1314.4</v>
      </c>
    </row>
    <row r="550" spans="2:4" x14ac:dyDescent="0.25">
      <c r="B550" s="12">
        <v>41554</v>
      </c>
      <c r="C550" s="18">
        <v>2.815957</v>
      </c>
      <c r="D550">
        <v>1268</v>
      </c>
    </row>
    <row r="551" spans="2:4" x14ac:dyDescent="0.25">
      <c r="B551" s="12">
        <v>41547</v>
      </c>
      <c r="C551" s="18">
        <v>3.000006</v>
      </c>
      <c r="D551">
        <v>1309.7</v>
      </c>
    </row>
    <row r="552" spans="2:4" x14ac:dyDescent="0.25">
      <c r="B552" s="12">
        <v>41540</v>
      </c>
      <c r="C552" s="18">
        <v>3.165651</v>
      </c>
      <c r="D552">
        <v>1338.4</v>
      </c>
    </row>
    <row r="553" spans="2:4" x14ac:dyDescent="0.25">
      <c r="B553" s="12">
        <v>41533</v>
      </c>
      <c r="C553" s="18">
        <v>3.2852830000000002</v>
      </c>
      <c r="D553">
        <v>1332.5</v>
      </c>
    </row>
    <row r="554" spans="2:4" x14ac:dyDescent="0.25">
      <c r="B554" s="12">
        <v>41526</v>
      </c>
      <c r="C554" s="18">
        <v>3.3589030000000002</v>
      </c>
      <c r="D554">
        <v>1308.4000000000001</v>
      </c>
    </row>
    <row r="555" spans="2:4" x14ac:dyDescent="0.25">
      <c r="B555" s="12">
        <v>41519</v>
      </c>
      <c r="C555" s="18">
        <v>3.5797620000000001</v>
      </c>
      <c r="D555">
        <v>1386.7</v>
      </c>
    </row>
    <row r="556" spans="2:4" x14ac:dyDescent="0.25">
      <c r="B556" s="12">
        <v>41512</v>
      </c>
      <c r="C556" s="18">
        <v>3.3312949999999999</v>
      </c>
      <c r="D556">
        <v>1396.1</v>
      </c>
    </row>
    <row r="557" spans="2:4" x14ac:dyDescent="0.25">
      <c r="B557" s="12">
        <v>41505</v>
      </c>
      <c r="C557" s="18">
        <v>3.6901920000000001</v>
      </c>
      <c r="D557">
        <v>1395.7</v>
      </c>
    </row>
    <row r="558" spans="2:4" x14ac:dyDescent="0.25">
      <c r="B558" s="12">
        <v>41498</v>
      </c>
      <c r="C558" s="18">
        <v>3.7454070000000002</v>
      </c>
      <c r="D558">
        <v>1371.7</v>
      </c>
    </row>
    <row r="559" spans="2:4" x14ac:dyDescent="0.25">
      <c r="B559" s="12">
        <v>41491</v>
      </c>
      <c r="C559" s="18">
        <v>3.4325230000000002</v>
      </c>
      <c r="D559">
        <v>1312.9</v>
      </c>
    </row>
    <row r="560" spans="2:4" x14ac:dyDescent="0.25">
      <c r="B560" s="12">
        <v>41484</v>
      </c>
      <c r="C560" s="18">
        <v>3.220866</v>
      </c>
      <c r="D560">
        <v>1310.5999999999999</v>
      </c>
    </row>
    <row r="561" spans="2:4" x14ac:dyDescent="0.25">
      <c r="B561" s="12">
        <v>41477</v>
      </c>
      <c r="C561" s="18">
        <v>3.6165720000000001</v>
      </c>
      <c r="D561">
        <v>1321.7</v>
      </c>
    </row>
    <row r="562" spans="2:4" x14ac:dyDescent="0.25">
      <c r="B562" s="12">
        <v>41470</v>
      </c>
      <c r="C562" s="18">
        <v>3.3681049999999999</v>
      </c>
      <c r="D562">
        <v>1293.3</v>
      </c>
    </row>
    <row r="563" spans="2:4" x14ac:dyDescent="0.25">
      <c r="B563" s="12">
        <v>41463</v>
      </c>
      <c r="C563" s="18">
        <v>3.2116630000000002</v>
      </c>
      <c r="D563">
        <v>1277.8</v>
      </c>
    </row>
    <row r="564" spans="2:4" x14ac:dyDescent="0.25">
      <c r="B564" s="12">
        <v>41456</v>
      </c>
      <c r="C564" s="18">
        <v>3.2852830000000002</v>
      </c>
      <c r="D564">
        <v>1212.9000000000001</v>
      </c>
    </row>
    <row r="565" spans="2:4" x14ac:dyDescent="0.25">
      <c r="B565" s="12">
        <v>41449</v>
      </c>
      <c r="C565" s="18">
        <v>3.5061420000000001</v>
      </c>
      <c r="D565">
        <v>1223.8</v>
      </c>
    </row>
    <row r="566" spans="2:4" x14ac:dyDescent="0.25">
      <c r="B566" s="12">
        <v>41442</v>
      </c>
      <c r="C566" s="18">
        <v>3.2484730000000002</v>
      </c>
      <c r="D566">
        <v>1291.5999999999999</v>
      </c>
    </row>
    <row r="567" spans="2:4" x14ac:dyDescent="0.25">
      <c r="B567" s="12">
        <v>41435</v>
      </c>
      <c r="C567" s="18">
        <v>3.5245470000000001</v>
      </c>
      <c r="D567">
        <v>1387.3</v>
      </c>
    </row>
    <row r="568" spans="2:4" x14ac:dyDescent="0.25">
      <c r="B568" s="12">
        <v>41428</v>
      </c>
      <c r="C568" s="18">
        <v>3.7546089999999999</v>
      </c>
      <c r="D568">
        <v>1383</v>
      </c>
    </row>
    <row r="569" spans="2:4" x14ac:dyDescent="0.25">
      <c r="B569" s="12">
        <v>41421</v>
      </c>
      <c r="C569" s="18">
        <v>3.8466330000000002</v>
      </c>
      <c r="D569">
        <v>1392.6</v>
      </c>
    </row>
    <row r="570" spans="2:4" x14ac:dyDescent="0.25">
      <c r="B570" s="12">
        <v>41414</v>
      </c>
      <c r="C570" s="18">
        <v>3.4233199999999999</v>
      </c>
      <c r="D570">
        <v>1386.8</v>
      </c>
    </row>
    <row r="571" spans="2:4" x14ac:dyDescent="0.25">
      <c r="B571" s="12">
        <v>41407</v>
      </c>
      <c r="C571" s="18">
        <v>3.4601299999999999</v>
      </c>
      <c r="D571">
        <v>1364.9</v>
      </c>
    </row>
    <row r="572" spans="2:4" x14ac:dyDescent="0.25">
      <c r="B572" s="12">
        <v>41400</v>
      </c>
      <c r="C572" s="18">
        <v>4.2515429999999999</v>
      </c>
      <c r="D572">
        <v>1436.8</v>
      </c>
    </row>
    <row r="573" spans="2:4" x14ac:dyDescent="0.25">
      <c r="B573" s="12">
        <v>41393</v>
      </c>
      <c r="C573" s="18">
        <v>3.9754679999999998</v>
      </c>
      <c r="D573">
        <v>1464.3</v>
      </c>
    </row>
    <row r="574" spans="2:4" x14ac:dyDescent="0.25">
      <c r="B574" s="12">
        <v>41386</v>
      </c>
      <c r="C574" s="18">
        <v>4.334365</v>
      </c>
      <c r="D574">
        <v>1453.6</v>
      </c>
    </row>
    <row r="575" spans="2:4" x14ac:dyDescent="0.25">
      <c r="B575" s="12">
        <v>41379</v>
      </c>
      <c r="C575" s="18">
        <v>4.5092119999999998</v>
      </c>
      <c r="D575">
        <v>1395.3</v>
      </c>
    </row>
    <row r="576" spans="2:4" x14ac:dyDescent="0.25">
      <c r="B576" s="12">
        <v>41372</v>
      </c>
      <c r="C576" s="18">
        <v>5.0613609999999998</v>
      </c>
      <c r="D576">
        <v>1501</v>
      </c>
    </row>
    <row r="577" spans="2:4" x14ac:dyDescent="0.25">
      <c r="B577" s="12">
        <v>41365</v>
      </c>
      <c r="C577" s="18">
        <v>5.5766980000000004</v>
      </c>
      <c r="D577">
        <v>1575.4</v>
      </c>
    </row>
    <row r="578" spans="2:4" x14ac:dyDescent="0.25">
      <c r="B578" s="12">
        <v>41358</v>
      </c>
      <c r="C578" s="18">
        <v>5.8987850000000002</v>
      </c>
      <c r="D578">
        <v>1594.8</v>
      </c>
    </row>
    <row r="579" spans="2:4" x14ac:dyDescent="0.25">
      <c r="B579" s="12">
        <v>41351</v>
      </c>
      <c r="C579" s="18">
        <v>5.8803799999999997</v>
      </c>
      <c r="D579">
        <v>1606.2</v>
      </c>
    </row>
    <row r="580" spans="2:4" x14ac:dyDescent="0.25">
      <c r="B580" s="12">
        <v>41344</v>
      </c>
      <c r="C580" s="18">
        <v>6.0368219999999999</v>
      </c>
      <c r="D580">
        <v>1592.5</v>
      </c>
    </row>
    <row r="581" spans="2:4" x14ac:dyDescent="0.25">
      <c r="B581" s="12">
        <v>41337</v>
      </c>
      <c r="C581" s="18">
        <v>5.715827</v>
      </c>
      <c r="D581">
        <v>1576.6</v>
      </c>
    </row>
    <row r="582" spans="2:4" x14ac:dyDescent="0.25">
      <c r="B582" s="12">
        <v>41330</v>
      </c>
      <c r="C582" s="18">
        <v>5.5973170000000003</v>
      </c>
      <c r="D582">
        <v>1571.9</v>
      </c>
    </row>
    <row r="583" spans="2:4" x14ac:dyDescent="0.25">
      <c r="B583" s="12">
        <v>41323</v>
      </c>
      <c r="C583" s="18">
        <v>5.8525700000000001</v>
      </c>
      <c r="D583">
        <v>1572.4</v>
      </c>
    </row>
    <row r="584" spans="2:4" x14ac:dyDescent="0.25">
      <c r="B584" s="12">
        <v>41316</v>
      </c>
      <c r="C584" s="18">
        <v>6.1898669999999996</v>
      </c>
      <c r="D584">
        <v>1608.8</v>
      </c>
    </row>
    <row r="585" spans="2:4" x14ac:dyDescent="0.25">
      <c r="B585" s="12">
        <v>41309</v>
      </c>
      <c r="C585" s="18">
        <v>6.4633510000000003</v>
      </c>
      <c r="D585">
        <v>1666</v>
      </c>
    </row>
    <row r="586" spans="2:4" x14ac:dyDescent="0.25">
      <c r="B586" s="12">
        <v>41302</v>
      </c>
      <c r="C586" s="18">
        <v>5.9801960000000003</v>
      </c>
      <c r="D586">
        <v>1669.4</v>
      </c>
    </row>
    <row r="587" spans="2:4" x14ac:dyDescent="0.25">
      <c r="B587" s="12">
        <v>41295</v>
      </c>
      <c r="C587" s="18">
        <v>6.3630740000000001</v>
      </c>
      <c r="D587">
        <v>1656.4</v>
      </c>
    </row>
    <row r="588" spans="2:4" x14ac:dyDescent="0.25">
      <c r="B588" s="12">
        <v>41288</v>
      </c>
      <c r="C588" s="18">
        <v>6.9647399999999999</v>
      </c>
      <c r="D588">
        <v>1686.6</v>
      </c>
    </row>
    <row r="589" spans="2:4" x14ac:dyDescent="0.25">
      <c r="B589" s="12">
        <v>41281</v>
      </c>
      <c r="C589" s="18">
        <v>7.046786</v>
      </c>
      <c r="D589">
        <v>1660</v>
      </c>
    </row>
    <row r="590" spans="2:4" x14ac:dyDescent="0.25">
      <c r="B590" s="12">
        <v>41274</v>
      </c>
      <c r="C590" s="18">
        <v>7.721381</v>
      </c>
      <c r="D590">
        <v>1648.1</v>
      </c>
    </row>
    <row r="591" spans="2:4" x14ac:dyDescent="0.25">
      <c r="B591" s="12">
        <v>41267</v>
      </c>
      <c r="C591" s="18">
        <v>7.8672399999999998</v>
      </c>
      <c r="D591">
        <v>1654.9</v>
      </c>
    </row>
    <row r="592" spans="2:4" x14ac:dyDescent="0.25">
      <c r="B592" s="12">
        <v>41260</v>
      </c>
      <c r="C592" s="18">
        <v>7.5572910000000002</v>
      </c>
      <c r="D592">
        <v>1659.1</v>
      </c>
    </row>
    <row r="593" spans="2:4" x14ac:dyDescent="0.25">
      <c r="B593" s="12">
        <v>41253</v>
      </c>
      <c r="C593" s="18">
        <v>7.5025930000000001</v>
      </c>
      <c r="D593">
        <v>1695.8</v>
      </c>
    </row>
    <row r="594" spans="2:4" x14ac:dyDescent="0.25">
      <c r="B594" s="12">
        <v>41246</v>
      </c>
      <c r="C594" s="18">
        <v>7.0741339999999999</v>
      </c>
      <c r="D594">
        <v>1704</v>
      </c>
    </row>
    <row r="595" spans="2:4" x14ac:dyDescent="0.25">
      <c r="B595" s="12">
        <v>41239</v>
      </c>
      <c r="C595" s="18">
        <v>7.1197140000000001</v>
      </c>
      <c r="D595">
        <v>1710.9</v>
      </c>
    </row>
    <row r="596" spans="2:4" x14ac:dyDescent="0.25">
      <c r="B596" s="12">
        <v>41232</v>
      </c>
      <c r="C596" s="18">
        <v>7.4296629999999997</v>
      </c>
      <c r="D596">
        <v>1751.3</v>
      </c>
    </row>
    <row r="597" spans="2:4" x14ac:dyDescent="0.25">
      <c r="B597" s="12">
        <v>41225</v>
      </c>
      <c r="C597" s="18">
        <v>7.046786</v>
      </c>
      <c r="D597">
        <v>1714.3</v>
      </c>
    </row>
    <row r="598" spans="2:4" x14ac:dyDescent="0.25">
      <c r="B598" s="12">
        <v>41218</v>
      </c>
      <c r="C598" s="18">
        <v>7.6757999999999997</v>
      </c>
      <c r="D598">
        <v>1730.3</v>
      </c>
    </row>
    <row r="599" spans="2:4" x14ac:dyDescent="0.25">
      <c r="B599" s="12">
        <v>41211</v>
      </c>
      <c r="C599" s="18">
        <v>7.2199929999999997</v>
      </c>
      <c r="D599">
        <v>1674.1</v>
      </c>
    </row>
    <row r="600" spans="2:4" x14ac:dyDescent="0.25">
      <c r="B600" s="12">
        <v>41204</v>
      </c>
      <c r="C600" s="18">
        <v>7.484362</v>
      </c>
      <c r="D600">
        <v>1710.9</v>
      </c>
    </row>
    <row r="601" spans="2:4" x14ac:dyDescent="0.25">
      <c r="B601" s="12">
        <v>41197</v>
      </c>
      <c r="C601" s="18">
        <v>7.4205480000000001</v>
      </c>
      <c r="D601">
        <v>1722.8</v>
      </c>
    </row>
    <row r="602" spans="2:4" x14ac:dyDescent="0.25">
      <c r="B602" s="12">
        <v>41190</v>
      </c>
      <c r="C602" s="18">
        <v>7.3385020000000001</v>
      </c>
      <c r="D602">
        <v>1758</v>
      </c>
    </row>
    <row r="603" spans="2:4" x14ac:dyDescent="0.25">
      <c r="B603" s="12">
        <v>41183</v>
      </c>
      <c r="C603" s="18">
        <v>7.1561789999999998</v>
      </c>
      <c r="D603">
        <v>1778.6</v>
      </c>
    </row>
    <row r="604" spans="2:4" x14ac:dyDescent="0.25">
      <c r="B604" s="12">
        <v>41176</v>
      </c>
      <c r="C604" s="18">
        <v>7.6666850000000002</v>
      </c>
      <c r="D604">
        <v>1771.1</v>
      </c>
    </row>
    <row r="605" spans="2:4" x14ac:dyDescent="0.25">
      <c r="B605" s="12">
        <v>41169</v>
      </c>
      <c r="C605" s="18">
        <v>8.4689060000000005</v>
      </c>
      <c r="D605">
        <v>1775.5</v>
      </c>
    </row>
    <row r="606" spans="2:4" x14ac:dyDescent="0.25">
      <c r="B606" s="12">
        <v>41162</v>
      </c>
      <c r="C606" s="18">
        <v>8.2192290000000003</v>
      </c>
      <c r="D606">
        <v>1769.8</v>
      </c>
    </row>
    <row r="607" spans="2:4" x14ac:dyDescent="0.25">
      <c r="B607" s="12">
        <v>41155</v>
      </c>
      <c r="C607" s="18">
        <v>8.1649150000000006</v>
      </c>
      <c r="D607">
        <v>1737.5</v>
      </c>
    </row>
    <row r="608" spans="2:4" x14ac:dyDescent="0.25">
      <c r="B608" s="12">
        <v>41148</v>
      </c>
      <c r="C608" s="18">
        <v>7.7304199999999996</v>
      </c>
      <c r="D608">
        <v>1684.6</v>
      </c>
    </row>
    <row r="609" spans="2:4" x14ac:dyDescent="0.25">
      <c r="B609" s="12">
        <v>41141</v>
      </c>
      <c r="C609" s="18">
        <v>8.7804540000000006</v>
      </c>
      <c r="D609">
        <v>1669.8</v>
      </c>
    </row>
    <row r="610" spans="2:4" x14ac:dyDescent="0.25">
      <c r="B610" s="12">
        <v>41134</v>
      </c>
      <c r="C610" s="18">
        <v>8.472683</v>
      </c>
      <c r="D610">
        <v>1616.3</v>
      </c>
    </row>
    <row r="611" spans="2:4" x14ac:dyDescent="0.25">
      <c r="B611" s="12">
        <v>41127</v>
      </c>
      <c r="C611" s="18">
        <v>9.2692619999999994</v>
      </c>
      <c r="D611">
        <v>1619.7</v>
      </c>
    </row>
    <row r="612" spans="2:4" x14ac:dyDescent="0.25">
      <c r="B612" s="12">
        <v>41120</v>
      </c>
      <c r="C612" s="18">
        <v>8.9433889999999998</v>
      </c>
      <c r="D612">
        <v>1606</v>
      </c>
    </row>
    <row r="613" spans="2:4" x14ac:dyDescent="0.25">
      <c r="B613" s="12">
        <v>41113</v>
      </c>
      <c r="C613" s="18">
        <v>9.1696910000000003</v>
      </c>
      <c r="D613">
        <v>1617.9</v>
      </c>
    </row>
    <row r="614" spans="2:4" x14ac:dyDescent="0.25">
      <c r="B614" s="12">
        <v>41106</v>
      </c>
      <c r="C614" s="18">
        <v>8.2101760000000006</v>
      </c>
      <c r="D614">
        <v>1582.5</v>
      </c>
    </row>
    <row r="615" spans="2:4" x14ac:dyDescent="0.25">
      <c r="B615" s="12">
        <v>41099</v>
      </c>
      <c r="C615" s="18">
        <v>8.3006960000000003</v>
      </c>
      <c r="D615">
        <v>1591.6</v>
      </c>
    </row>
    <row r="616" spans="2:4" x14ac:dyDescent="0.25">
      <c r="B616" s="12">
        <v>41092</v>
      </c>
      <c r="C616" s="18">
        <v>8.2282810000000008</v>
      </c>
      <c r="D616">
        <v>1578.4</v>
      </c>
    </row>
    <row r="617" spans="2:4" x14ac:dyDescent="0.25">
      <c r="B617" s="12">
        <v>41085</v>
      </c>
      <c r="C617" s="18">
        <v>8.5088919999999995</v>
      </c>
      <c r="D617">
        <v>1603.5</v>
      </c>
    </row>
    <row r="618" spans="2:4" x14ac:dyDescent="0.25">
      <c r="B618" s="12">
        <v>41078</v>
      </c>
      <c r="C618" s="18">
        <v>8.7261399999999991</v>
      </c>
      <c r="D618">
        <v>1566</v>
      </c>
    </row>
    <row r="619" spans="2:4" x14ac:dyDescent="0.25">
      <c r="B619" s="12">
        <v>41071</v>
      </c>
      <c r="C619" s="18">
        <v>9.3054699999999997</v>
      </c>
      <c r="D619">
        <v>1627</v>
      </c>
    </row>
    <row r="620" spans="2:4" x14ac:dyDescent="0.25">
      <c r="B620" s="12">
        <v>41064</v>
      </c>
      <c r="C620" s="18">
        <v>9.2692619999999994</v>
      </c>
      <c r="D620">
        <v>1590.1</v>
      </c>
    </row>
    <row r="621" spans="2:4" x14ac:dyDescent="0.25">
      <c r="B621" s="12">
        <v>41057</v>
      </c>
      <c r="C621" s="18">
        <v>9.3507309999999997</v>
      </c>
      <c r="D621">
        <v>1620.5</v>
      </c>
    </row>
    <row r="622" spans="2:4" x14ac:dyDescent="0.25">
      <c r="B622" s="12">
        <v>41050</v>
      </c>
      <c r="C622" s="18">
        <v>8.8709740000000004</v>
      </c>
      <c r="D622">
        <v>1568.8</v>
      </c>
    </row>
    <row r="623" spans="2:4" x14ac:dyDescent="0.25">
      <c r="B623" s="12">
        <v>41043</v>
      </c>
      <c r="C623" s="18">
        <v>8.2735400000000006</v>
      </c>
      <c r="D623">
        <v>1591.6</v>
      </c>
    </row>
    <row r="624" spans="2:4" x14ac:dyDescent="0.25">
      <c r="B624" s="12">
        <v>41036</v>
      </c>
      <c r="C624" s="18">
        <v>8.5450990000000004</v>
      </c>
      <c r="D624">
        <v>1583.6</v>
      </c>
    </row>
    <row r="625" spans="2:4" x14ac:dyDescent="0.25">
      <c r="B625" s="12">
        <v>41029</v>
      </c>
      <c r="C625" s="18">
        <v>8.6175160000000002</v>
      </c>
      <c r="D625">
        <v>1644.7</v>
      </c>
    </row>
    <row r="626" spans="2:4" x14ac:dyDescent="0.25">
      <c r="B626" s="12">
        <v>41022</v>
      </c>
      <c r="C626" s="18">
        <v>8.9252839999999996</v>
      </c>
      <c r="D626">
        <v>1664</v>
      </c>
    </row>
    <row r="627" spans="2:4" x14ac:dyDescent="0.25">
      <c r="B627" s="12">
        <v>41015</v>
      </c>
      <c r="C627" s="18">
        <v>8.5813079999999999</v>
      </c>
      <c r="D627">
        <v>1642.1</v>
      </c>
    </row>
    <row r="628" spans="2:4" x14ac:dyDescent="0.25">
      <c r="B628" s="12">
        <v>41008</v>
      </c>
      <c r="C628" s="18">
        <v>8.8619199999999996</v>
      </c>
      <c r="D628">
        <v>1659.1</v>
      </c>
    </row>
    <row r="629" spans="2:4" x14ac:dyDescent="0.25">
      <c r="B629" s="12">
        <v>41001</v>
      </c>
      <c r="C629" s="18">
        <v>9.2511589999999995</v>
      </c>
      <c r="D629">
        <v>1628.5</v>
      </c>
    </row>
    <row r="630" spans="2:4" x14ac:dyDescent="0.25">
      <c r="B630" s="12">
        <v>40994</v>
      </c>
      <c r="C630" s="18">
        <v>9.8938509999999997</v>
      </c>
      <c r="D630">
        <v>1669.3</v>
      </c>
    </row>
    <row r="631" spans="2:4" x14ac:dyDescent="0.25">
      <c r="B631" s="12">
        <v>40987</v>
      </c>
      <c r="C631" s="18">
        <v>9.9300580000000007</v>
      </c>
      <c r="D631">
        <v>1662.3</v>
      </c>
    </row>
    <row r="632" spans="2:4" x14ac:dyDescent="0.25">
      <c r="B632" s="12">
        <v>40980</v>
      </c>
      <c r="C632" s="18">
        <v>9.8576420000000002</v>
      </c>
      <c r="D632">
        <v>1655.5</v>
      </c>
    </row>
    <row r="633" spans="2:4" x14ac:dyDescent="0.25">
      <c r="B633" s="12">
        <v>40973</v>
      </c>
      <c r="C633" s="18">
        <v>10.723183000000001</v>
      </c>
      <c r="D633">
        <v>1710.9</v>
      </c>
    </row>
    <row r="634" spans="2:4" x14ac:dyDescent="0.25">
      <c r="B634" s="12">
        <v>40966</v>
      </c>
      <c r="C634" s="18">
        <v>11.155714</v>
      </c>
      <c r="D634">
        <v>1708.8</v>
      </c>
    </row>
    <row r="635" spans="2:4" x14ac:dyDescent="0.25">
      <c r="B635" s="12">
        <v>40959</v>
      </c>
      <c r="C635" s="18">
        <v>11.993747000000001</v>
      </c>
      <c r="D635">
        <v>1775.1</v>
      </c>
    </row>
    <row r="636" spans="2:4" x14ac:dyDescent="0.25">
      <c r="B636" s="12">
        <v>40952</v>
      </c>
      <c r="C636" s="18">
        <v>11.417036</v>
      </c>
      <c r="D636">
        <v>1724.5</v>
      </c>
    </row>
    <row r="637" spans="2:4" x14ac:dyDescent="0.25">
      <c r="B637" s="12">
        <v>40945</v>
      </c>
      <c r="C637" s="18">
        <v>11.62429</v>
      </c>
      <c r="D637">
        <v>1723.3</v>
      </c>
    </row>
    <row r="638" spans="2:4" x14ac:dyDescent="0.25">
      <c r="B638" s="12">
        <v>40938</v>
      </c>
      <c r="C638" s="18">
        <v>11.182747000000001</v>
      </c>
      <c r="D638">
        <v>1737.9</v>
      </c>
    </row>
    <row r="639" spans="2:4" x14ac:dyDescent="0.25">
      <c r="B639" s="12">
        <v>40931</v>
      </c>
      <c r="C639" s="18">
        <v>10.966481999999999</v>
      </c>
      <c r="D639">
        <v>1731.8</v>
      </c>
    </row>
    <row r="640" spans="2:4" x14ac:dyDescent="0.25">
      <c r="B640" s="12">
        <v>40924</v>
      </c>
      <c r="C640" s="18">
        <v>10.308672</v>
      </c>
      <c r="D640">
        <v>1663.7</v>
      </c>
    </row>
    <row r="641" spans="2:4" x14ac:dyDescent="0.25">
      <c r="B641" s="12">
        <v>40917</v>
      </c>
      <c r="C641" s="18">
        <v>10.588017000000001</v>
      </c>
      <c r="D641">
        <v>1630.4</v>
      </c>
    </row>
    <row r="642" spans="2:4" x14ac:dyDescent="0.25">
      <c r="B642" s="12">
        <v>40910</v>
      </c>
      <c r="C642" s="18">
        <v>10.840325</v>
      </c>
      <c r="D642">
        <v>1616.1</v>
      </c>
    </row>
    <row r="643" spans="2:4" x14ac:dyDescent="0.25">
      <c r="B643" s="12">
        <v>40903</v>
      </c>
      <c r="C643" s="18">
        <v>10.488894999999999</v>
      </c>
      <c r="D643">
        <v>1565.8</v>
      </c>
    </row>
    <row r="644" spans="2:4" x14ac:dyDescent="0.25">
      <c r="B644" s="12">
        <v>40896</v>
      </c>
      <c r="C644" s="18">
        <v>10.768236999999999</v>
      </c>
      <c r="D644">
        <v>1604.7</v>
      </c>
    </row>
    <row r="645" spans="2:4" x14ac:dyDescent="0.25">
      <c r="B645" s="12">
        <v>40889</v>
      </c>
      <c r="C645" s="18">
        <v>10.651095</v>
      </c>
      <c r="D645">
        <v>1595.6</v>
      </c>
    </row>
    <row r="646" spans="2:4" x14ac:dyDescent="0.25">
      <c r="B646" s="12">
        <v>40882</v>
      </c>
      <c r="C646" s="18">
        <v>12.092866000000001</v>
      </c>
      <c r="D646">
        <v>1712.8</v>
      </c>
    </row>
    <row r="647" spans="2:4" x14ac:dyDescent="0.25">
      <c r="B647" s="12">
        <v>40875</v>
      </c>
      <c r="C647" s="18">
        <v>12.552432</v>
      </c>
      <c r="D647">
        <v>1747</v>
      </c>
    </row>
    <row r="648" spans="2:4" x14ac:dyDescent="0.25">
      <c r="B648" s="12">
        <v>40868</v>
      </c>
      <c r="C648" s="18">
        <v>11.272859</v>
      </c>
      <c r="D648">
        <v>1685.5</v>
      </c>
    </row>
    <row r="649" spans="2:4" x14ac:dyDescent="0.25">
      <c r="B649" s="12">
        <v>40861</v>
      </c>
      <c r="C649" s="18">
        <v>11.62429</v>
      </c>
      <c r="D649">
        <v>1724.7</v>
      </c>
    </row>
    <row r="650" spans="2:4" x14ac:dyDescent="0.25">
      <c r="B650" s="12">
        <v>40854</v>
      </c>
      <c r="C650" s="18">
        <v>12.777708000000001</v>
      </c>
      <c r="D650">
        <v>1787.5</v>
      </c>
    </row>
    <row r="651" spans="2:4" x14ac:dyDescent="0.25">
      <c r="B651" s="12">
        <v>40847</v>
      </c>
      <c r="C651" s="18">
        <v>12.471330999999999</v>
      </c>
      <c r="D651">
        <v>1755.3</v>
      </c>
    </row>
    <row r="652" spans="2:4" x14ac:dyDescent="0.25">
      <c r="B652" s="12">
        <v>40840</v>
      </c>
      <c r="C652" s="18">
        <v>11.975721999999999</v>
      </c>
      <c r="D652">
        <v>1746.2</v>
      </c>
    </row>
    <row r="653" spans="2:4" x14ac:dyDescent="0.25">
      <c r="B653" s="12">
        <v>40833</v>
      </c>
      <c r="C653" s="18">
        <v>10.696149</v>
      </c>
      <c r="D653">
        <v>1635.1</v>
      </c>
    </row>
    <row r="654" spans="2:4" x14ac:dyDescent="0.25">
      <c r="B654" s="12">
        <v>40826</v>
      </c>
      <c r="C654" s="18">
        <v>11.227804000000001</v>
      </c>
      <c r="D654">
        <v>1681.8</v>
      </c>
    </row>
    <row r="655" spans="2:4" x14ac:dyDescent="0.25">
      <c r="B655" s="12">
        <v>40819</v>
      </c>
      <c r="C655" s="18">
        <v>10.588017000000001</v>
      </c>
      <c r="D655">
        <v>1634.5</v>
      </c>
    </row>
    <row r="656" spans="2:4" x14ac:dyDescent="0.25">
      <c r="B656" s="12">
        <v>40812</v>
      </c>
      <c r="C656" s="18">
        <v>10.569993999999999</v>
      </c>
      <c r="D656">
        <v>1620.4</v>
      </c>
    </row>
    <row r="657" spans="2:4" x14ac:dyDescent="0.25">
      <c r="B657" s="12">
        <v>40805</v>
      </c>
      <c r="C657" s="18">
        <v>10.669117</v>
      </c>
      <c r="D657">
        <v>1637.5</v>
      </c>
    </row>
    <row r="658" spans="2:4" x14ac:dyDescent="0.25">
      <c r="B658" s="12">
        <v>40798</v>
      </c>
      <c r="C658" s="18">
        <v>11.766056000000001</v>
      </c>
      <c r="D658">
        <v>1812.1</v>
      </c>
    </row>
    <row r="659" spans="2:4" x14ac:dyDescent="0.25">
      <c r="B659" s="12">
        <v>40791</v>
      </c>
      <c r="C659" s="18">
        <v>12.231681</v>
      </c>
      <c r="D659">
        <v>1856.4</v>
      </c>
    </row>
    <row r="660" spans="2:4" x14ac:dyDescent="0.25">
      <c r="B660" s="12">
        <v>40784</v>
      </c>
      <c r="C660" s="18">
        <v>12.348089999999999</v>
      </c>
      <c r="D660">
        <v>1873.7</v>
      </c>
    </row>
    <row r="661" spans="2:4" x14ac:dyDescent="0.25">
      <c r="B661" s="12">
        <v>40777</v>
      </c>
      <c r="C661" s="18">
        <v>11.873507</v>
      </c>
      <c r="D661">
        <v>1794.1</v>
      </c>
    </row>
    <row r="662" spans="2:4" x14ac:dyDescent="0.25">
      <c r="B662" s="12">
        <v>40770</v>
      </c>
      <c r="C662" s="18">
        <v>10.709436999999999</v>
      </c>
      <c r="D662">
        <v>1848.9</v>
      </c>
    </row>
    <row r="663" spans="2:4" x14ac:dyDescent="0.25">
      <c r="B663" s="12">
        <v>40763</v>
      </c>
      <c r="C663" s="18">
        <v>12.491358999999999</v>
      </c>
      <c r="D663">
        <v>1740.2</v>
      </c>
    </row>
    <row r="664" spans="2:4" x14ac:dyDescent="0.25">
      <c r="B664" s="12">
        <v>40756</v>
      </c>
      <c r="C664" s="18">
        <v>11.766056000000001</v>
      </c>
      <c r="D664">
        <v>1648.8</v>
      </c>
    </row>
    <row r="665" spans="2:4" x14ac:dyDescent="0.25">
      <c r="B665" s="12">
        <v>40749</v>
      </c>
      <c r="C665" s="18">
        <v>12.160048</v>
      </c>
      <c r="D665">
        <v>1628.3</v>
      </c>
    </row>
    <row r="666" spans="2:4" x14ac:dyDescent="0.25">
      <c r="B666" s="12">
        <v>40742</v>
      </c>
      <c r="C666" s="18">
        <v>12.724174</v>
      </c>
      <c r="D666">
        <v>1601.3</v>
      </c>
    </row>
    <row r="667" spans="2:4" x14ac:dyDescent="0.25">
      <c r="B667" s="12">
        <v>40735</v>
      </c>
      <c r="C667" s="18">
        <v>12.804762999999999</v>
      </c>
      <c r="D667">
        <v>1589.8</v>
      </c>
    </row>
    <row r="668" spans="2:4" x14ac:dyDescent="0.25">
      <c r="B668" s="12">
        <v>40728</v>
      </c>
      <c r="C668" s="18">
        <v>11.855598000000001</v>
      </c>
      <c r="D668">
        <v>1541.2</v>
      </c>
    </row>
    <row r="669" spans="2:4" x14ac:dyDescent="0.25">
      <c r="B669" s="12">
        <v>40721</v>
      </c>
      <c r="C669" s="18">
        <v>11.470560000000001</v>
      </c>
      <c r="D669">
        <v>1482.3</v>
      </c>
    </row>
    <row r="670" spans="2:4" x14ac:dyDescent="0.25">
      <c r="B670" s="12">
        <v>40714</v>
      </c>
      <c r="C670" s="18">
        <v>11.049702999999999</v>
      </c>
      <c r="D670">
        <v>1500.5</v>
      </c>
    </row>
    <row r="671" spans="2:4" x14ac:dyDescent="0.25">
      <c r="B671" s="12">
        <v>40707</v>
      </c>
      <c r="C671" s="18">
        <v>11.139246999999999</v>
      </c>
      <c r="D671">
        <v>1538.6</v>
      </c>
    </row>
    <row r="672" spans="2:4" x14ac:dyDescent="0.25">
      <c r="B672" s="12">
        <v>40700</v>
      </c>
      <c r="C672" s="18">
        <v>11.748146</v>
      </c>
      <c r="D672">
        <v>1528.6</v>
      </c>
    </row>
    <row r="673" spans="2:4" x14ac:dyDescent="0.25">
      <c r="B673" s="12">
        <v>40693</v>
      </c>
      <c r="C673" s="18">
        <v>12.670446</v>
      </c>
      <c r="D673">
        <v>1541.7</v>
      </c>
    </row>
    <row r="674" spans="2:4" x14ac:dyDescent="0.25">
      <c r="B674" s="12">
        <v>40686</v>
      </c>
      <c r="C674" s="18">
        <v>12.348089999999999</v>
      </c>
      <c r="D674">
        <v>1536.3</v>
      </c>
    </row>
    <row r="675" spans="2:4" x14ac:dyDescent="0.25">
      <c r="B675" s="12">
        <v>40679</v>
      </c>
      <c r="C675" s="18">
        <v>12.070501999999999</v>
      </c>
      <c r="D675">
        <v>1508.8</v>
      </c>
    </row>
    <row r="676" spans="2:4" x14ac:dyDescent="0.25">
      <c r="B676" s="12">
        <v>40672</v>
      </c>
      <c r="C676" s="18">
        <v>11.757101</v>
      </c>
      <c r="D676">
        <v>1493.4</v>
      </c>
    </row>
    <row r="677" spans="2:4" x14ac:dyDescent="0.25">
      <c r="B677" s="12">
        <v>40665</v>
      </c>
      <c r="C677" s="18">
        <v>12.455543</v>
      </c>
      <c r="D677">
        <v>1491.2</v>
      </c>
    </row>
    <row r="678" spans="2:4" x14ac:dyDescent="0.25">
      <c r="B678" s="12">
        <v>40658</v>
      </c>
      <c r="C678" s="18">
        <v>13.941967999999999</v>
      </c>
      <c r="D678">
        <v>1556</v>
      </c>
    </row>
    <row r="679" spans="2:4" x14ac:dyDescent="0.25">
      <c r="B679" s="12">
        <v>40651</v>
      </c>
      <c r="C679" s="18">
        <v>13.807651999999999</v>
      </c>
      <c r="D679">
        <v>1503.2</v>
      </c>
    </row>
    <row r="680" spans="2:4" x14ac:dyDescent="0.25">
      <c r="B680" s="12">
        <v>40644</v>
      </c>
      <c r="C680" s="18">
        <v>13.261436</v>
      </c>
      <c r="D680">
        <v>1485.3</v>
      </c>
    </row>
    <row r="681" spans="2:4" x14ac:dyDescent="0.25">
      <c r="B681" s="12">
        <v>40637</v>
      </c>
      <c r="C681" s="18">
        <v>13.933014999999999</v>
      </c>
      <c r="D681">
        <v>1473.4</v>
      </c>
    </row>
    <row r="682" spans="2:4" x14ac:dyDescent="0.25">
      <c r="B682" s="12">
        <v>40630</v>
      </c>
      <c r="C682" s="18">
        <v>13.628567</v>
      </c>
      <c r="D682">
        <v>1428.1</v>
      </c>
    </row>
    <row r="683" spans="2:4" x14ac:dyDescent="0.25">
      <c r="B683" s="12">
        <v>40623</v>
      </c>
      <c r="C683" s="18">
        <v>12.625676</v>
      </c>
      <c r="D683">
        <v>1426.1</v>
      </c>
    </row>
    <row r="684" spans="2:4" x14ac:dyDescent="0.25">
      <c r="B684" s="12">
        <v>40616</v>
      </c>
      <c r="C684" s="18">
        <v>10.62885</v>
      </c>
      <c r="D684">
        <v>1415.9</v>
      </c>
    </row>
    <row r="685" spans="2:4" x14ac:dyDescent="0.25">
      <c r="B685" s="12">
        <v>40609</v>
      </c>
      <c r="C685" s="18">
        <v>11.166111000000001</v>
      </c>
      <c r="D685">
        <v>1421.5</v>
      </c>
    </row>
    <row r="686" spans="2:4" x14ac:dyDescent="0.25">
      <c r="B686" s="12">
        <v>40602</v>
      </c>
      <c r="C686" s="18">
        <v>10.834799</v>
      </c>
      <c r="D686">
        <v>1428.2</v>
      </c>
    </row>
    <row r="687" spans="2:4" x14ac:dyDescent="0.25">
      <c r="B687" s="12">
        <v>40595</v>
      </c>
      <c r="C687" s="18">
        <v>10.449761000000001</v>
      </c>
      <c r="D687">
        <v>1408.7</v>
      </c>
    </row>
    <row r="688" spans="2:4" x14ac:dyDescent="0.25">
      <c r="B688" s="12">
        <v>40588</v>
      </c>
      <c r="C688" s="18">
        <v>10.064723000000001</v>
      </c>
      <c r="D688">
        <v>1388.2</v>
      </c>
    </row>
    <row r="689" spans="2:4" x14ac:dyDescent="0.25">
      <c r="B689" s="12">
        <v>40581</v>
      </c>
      <c r="C689" s="18">
        <v>9.5364129999999996</v>
      </c>
      <c r="D689">
        <v>1359.9</v>
      </c>
    </row>
    <row r="690" spans="2:4" x14ac:dyDescent="0.25">
      <c r="B690" s="12">
        <v>40574</v>
      </c>
      <c r="C690" s="18">
        <v>9.7423649999999995</v>
      </c>
      <c r="D690">
        <v>1348.3</v>
      </c>
    </row>
    <row r="691" spans="2:4" x14ac:dyDescent="0.25">
      <c r="B691" s="12">
        <v>40567</v>
      </c>
      <c r="C691" s="18">
        <v>9.7513190000000005</v>
      </c>
      <c r="D691">
        <v>1340.7</v>
      </c>
    </row>
    <row r="692" spans="2:4" x14ac:dyDescent="0.25">
      <c r="B692" s="12">
        <v>40560</v>
      </c>
      <c r="C692" s="18">
        <v>9.8229559999999996</v>
      </c>
      <c r="D692">
        <v>1341</v>
      </c>
    </row>
    <row r="693" spans="2:4" x14ac:dyDescent="0.25">
      <c r="B693" s="12">
        <v>40553</v>
      </c>
      <c r="C693" s="18">
        <v>9.9483160000000002</v>
      </c>
      <c r="D693">
        <v>1360.4</v>
      </c>
    </row>
    <row r="694" spans="2:4" x14ac:dyDescent="0.25">
      <c r="B694" s="12">
        <v>40546</v>
      </c>
      <c r="C694" s="18">
        <v>10.297537</v>
      </c>
      <c r="D694">
        <v>1368.5</v>
      </c>
    </row>
    <row r="695" spans="2:4" x14ac:dyDescent="0.25">
      <c r="B695" s="12">
        <v>40539</v>
      </c>
      <c r="C695" s="18">
        <v>11.228793</v>
      </c>
      <c r="D695">
        <v>1421.1</v>
      </c>
    </row>
    <row r="696" spans="2:4" x14ac:dyDescent="0.25">
      <c r="B696" s="12">
        <v>40532</v>
      </c>
      <c r="C696" s="18">
        <v>11.040751</v>
      </c>
      <c r="D696">
        <v>1380</v>
      </c>
    </row>
    <row r="697" spans="2:4" x14ac:dyDescent="0.25">
      <c r="B697" s="12">
        <v>40525</v>
      </c>
      <c r="C697" s="18">
        <v>11.049702999999999</v>
      </c>
      <c r="D697">
        <v>1378.6</v>
      </c>
    </row>
    <row r="698" spans="2:4" x14ac:dyDescent="0.25">
      <c r="B698" s="12">
        <v>40518</v>
      </c>
      <c r="C698" s="18">
        <v>11.067614000000001</v>
      </c>
      <c r="D698">
        <v>1384.3</v>
      </c>
    </row>
    <row r="699" spans="2:4" x14ac:dyDescent="0.25">
      <c r="B699" s="12">
        <v>40511</v>
      </c>
      <c r="C699" s="18">
        <v>11.112385</v>
      </c>
      <c r="D699">
        <v>1405.4</v>
      </c>
    </row>
    <row r="700" spans="2:4" x14ac:dyDescent="0.25">
      <c r="B700" s="12">
        <v>40504</v>
      </c>
      <c r="C700" s="18">
        <v>10.181129</v>
      </c>
      <c r="D700">
        <v>1362.3</v>
      </c>
    </row>
    <row r="701" spans="2:4" x14ac:dyDescent="0.25">
      <c r="B701" s="12">
        <v>40497</v>
      </c>
      <c r="C701" s="18">
        <v>10.62885</v>
      </c>
      <c r="D701">
        <v>1352.2</v>
      </c>
    </row>
    <row r="702" spans="2:4" x14ac:dyDescent="0.25">
      <c r="B702" s="12">
        <v>40490</v>
      </c>
      <c r="C702" s="18">
        <v>10.906435</v>
      </c>
      <c r="D702">
        <v>1365.4</v>
      </c>
    </row>
    <row r="703" spans="2:4" x14ac:dyDescent="0.25">
      <c r="B703" s="12">
        <v>40483</v>
      </c>
      <c r="C703" s="18">
        <v>11.05866</v>
      </c>
      <c r="D703">
        <v>1397.3</v>
      </c>
    </row>
    <row r="704" spans="2:4" x14ac:dyDescent="0.25">
      <c r="B704" s="12">
        <v>40476</v>
      </c>
      <c r="C704" s="18">
        <v>10.324400000000001</v>
      </c>
      <c r="D704">
        <v>1357.1</v>
      </c>
    </row>
    <row r="705" spans="2:4" x14ac:dyDescent="0.25">
      <c r="B705" s="12">
        <v>40469</v>
      </c>
      <c r="C705" s="18">
        <v>10.073677999999999</v>
      </c>
      <c r="D705">
        <v>1324.4</v>
      </c>
    </row>
    <row r="706" spans="2:4" x14ac:dyDescent="0.25">
      <c r="B706" s="12">
        <v>40462</v>
      </c>
      <c r="C706" s="18">
        <v>10.073677999999999</v>
      </c>
      <c r="D706">
        <v>1371.1</v>
      </c>
    </row>
    <row r="707" spans="2:4" x14ac:dyDescent="0.25">
      <c r="B707" s="12">
        <v>40455</v>
      </c>
      <c r="C707" s="18">
        <v>10.279628000000001</v>
      </c>
      <c r="D707">
        <v>1344.2</v>
      </c>
    </row>
    <row r="708" spans="2:4" x14ac:dyDescent="0.25">
      <c r="B708" s="12">
        <v>40448</v>
      </c>
      <c r="C708" s="18">
        <v>10.136358</v>
      </c>
      <c r="D708">
        <v>1316.1</v>
      </c>
    </row>
    <row r="709" spans="2:4" x14ac:dyDescent="0.25">
      <c r="B709" s="12">
        <v>40441</v>
      </c>
      <c r="C709" s="18">
        <v>10.225902</v>
      </c>
      <c r="D709">
        <v>1296</v>
      </c>
    </row>
    <row r="710" spans="2:4" x14ac:dyDescent="0.25">
      <c r="B710" s="12">
        <v>40434</v>
      </c>
      <c r="C710" s="18">
        <v>9.8438110000000005</v>
      </c>
      <c r="D710">
        <v>1275.5999999999999</v>
      </c>
    </row>
    <row r="711" spans="2:4" x14ac:dyDescent="0.25">
      <c r="B711" s="12">
        <v>40427</v>
      </c>
      <c r="C711" s="18">
        <v>9.8527120000000004</v>
      </c>
      <c r="D711">
        <v>1244.5</v>
      </c>
    </row>
    <row r="712" spans="2:4" x14ac:dyDescent="0.25">
      <c r="B712" s="12">
        <v>40420</v>
      </c>
      <c r="C712" s="18">
        <v>9.4521929999999994</v>
      </c>
      <c r="D712">
        <v>1249.2</v>
      </c>
    </row>
    <row r="713" spans="2:4" x14ac:dyDescent="0.25">
      <c r="B713" s="12">
        <v>40413</v>
      </c>
      <c r="C713" s="18">
        <v>9.1940819999999999</v>
      </c>
      <c r="D713">
        <v>1236</v>
      </c>
    </row>
    <row r="714" spans="2:4" x14ac:dyDescent="0.25">
      <c r="B714" s="12">
        <v>40406</v>
      </c>
      <c r="C714" s="18">
        <v>8.9537739999999992</v>
      </c>
      <c r="D714">
        <v>1227.2</v>
      </c>
    </row>
    <row r="715" spans="2:4" x14ac:dyDescent="0.25">
      <c r="B715" s="12">
        <v>40399</v>
      </c>
      <c r="C715" s="18">
        <v>9.6925050000000006</v>
      </c>
      <c r="D715">
        <v>1214.9000000000001</v>
      </c>
    </row>
    <row r="716" spans="2:4" x14ac:dyDescent="0.25">
      <c r="B716" s="12">
        <v>40392</v>
      </c>
      <c r="C716" s="18">
        <v>9.6925050000000006</v>
      </c>
      <c r="D716">
        <v>1203.4000000000001</v>
      </c>
    </row>
    <row r="717" spans="2:4" x14ac:dyDescent="0.25">
      <c r="B717" s="12">
        <v>40385</v>
      </c>
      <c r="C717" s="18">
        <v>8.9003730000000001</v>
      </c>
      <c r="D717">
        <v>1181.7</v>
      </c>
    </row>
    <row r="718" spans="2:4" x14ac:dyDescent="0.25">
      <c r="B718" s="12">
        <v>40378</v>
      </c>
      <c r="C718" s="18">
        <v>8.9181740000000005</v>
      </c>
      <c r="D718">
        <v>1187.7</v>
      </c>
    </row>
    <row r="719" spans="2:4" x14ac:dyDescent="0.25">
      <c r="B719" s="12">
        <v>40371</v>
      </c>
      <c r="C719" s="18">
        <v>9.1762829999999997</v>
      </c>
      <c r="D719">
        <v>1188</v>
      </c>
    </row>
    <row r="720" spans="2:4" x14ac:dyDescent="0.25">
      <c r="B720" s="12">
        <v>40364</v>
      </c>
      <c r="C720" s="18">
        <v>9.4165939999999999</v>
      </c>
      <c r="D720">
        <v>1209.5999999999999</v>
      </c>
    </row>
    <row r="721" spans="2:4" x14ac:dyDescent="0.25">
      <c r="B721" s="12">
        <v>40357</v>
      </c>
      <c r="C721" s="18">
        <v>9.1762829999999997</v>
      </c>
      <c r="D721">
        <v>1207.4000000000001</v>
      </c>
    </row>
    <row r="722" spans="2:4" x14ac:dyDescent="0.25">
      <c r="B722" s="12">
        <v>40350</v>
      </c>
      <c r="C722" s="18">
        <v>9.3720909999999993</v>
      </c>
      <c r="D722">
        <v>1255.8</v>
      </c>
    </row>
    <row r="723" spans="2:4" x14ac:dyDescent="0.25">
      <c r="B723" s="12">
        <v>40343</v>
      </c>
      <c r="C723" s="18">
        <v>9.185181</v>
      </c>
      <c r="D723">
        <v>1257.2</v>
      </c>
    </row>
    <row r="724" spans="2:4" x14ac:dyDescent="0.25">
      <c r="B724" s="12">
        <v>40336</v>
      </c>
      <c r="C724" s="18">
        <v>8.6956620000000004</v>
      </c>
      <c r="D724">
        <v>1228.9000000000001</v>
      </c>
    </row>
    <row r="725" spans="2:4" x14ac:dyDescent="0.25">
      <c r="B725" s="12">
        <v>40329</v>
      </c>
      <c r="C725" s="18">
        <v>8.4642529999999994</v>
      </c>
      <c r="D725">
        <v>1216.2</v>
      </c>
    </row>
    <row r="726" spans="2:4" x14ac:dyDescent="0.25">
      <c r="B726" s="12">
        <v>40322</v>
      </c>
      <c r="C726" s="18">
        <v>8.6155600000000003</v>
      </c>
      <c r="D726">
        <v>1212.2</v>
      </c>
    </row>
    <row r="727" spans="2:4" x14ac:dyDescent="0.25">
      <c r="B727" s="12">
        <v>40315</v>
      </c>
      <c r="C727" s="18">
        <v>8.0459359999999993</v>
      </c>
      <c r="D727">
        <v>1175.7</v>
      </c>
    </row>
    <row r="728" spans="2:4" x14ac:dyDescent="0.25">
      <c r="B728" s="12">
        <v>40308</v>
      </c>
      <c r="C728" s="18">
        <v>9.2385859999999997</v>
      </c>
      <c r="D728">
        <v>1227.4000000000001</v>
      </c>
    </row>
    <row r="729" spans="2:4" x14ac:dyDescent="0.25">
      <c r="B729" s="12">
        <v>40301</v>
      </c>
      <c r="C729" s="18">
        <v>8.3307479999999998</v>
      </c>
      <c r="D729">
        <v>1210</v>
      </c>
    </row>
    <row r="730" spans="2:4" x14ac:dyDescent="0.25">
      <c r="B730" s="12">
        <v>40294</v>
      </c>
      <c r="C730" s="18">
        <v>8.6956620000000004</v>
      </c>
      <c r="D730">
        <v>1180.0999999999999</v>
      </c>
    </row>
    <row r="731" spans="2:4" x14ac:dyDescent="0.25">
      <c r="B731" s="12">
        <v>40287</v>
      </c>
      <c r="C731" s="18">
        <v>8.4998559999999994</v>
      </c>
      <c r="D731">
        <v>1153.0999999999999</v>
      </c>
    </row>
    <row r="732" spans="2:4" x14ac:dyDescent="0.25">
      <c r="B732" s="12">
        <v>40280</v>
      </c>
      <c r="C732" s="18">
        <v>8.3485499999999995</v>
      </c>
      <c r="D732">
        <v>1136.3</v>
      </c>
    </row>
    <row r="733" spans="2:4" x14ac:dyDescent="0.25">
      <c r="B733" s="12">
        <v>40273</v>
      </c>
      <c r="C733" s="18">
        <v>9.0694769999999991</v>
      </c>
      <c r="D733">
        <v>1161.0999999999999</v>
      </c>
    </row>
    <row r="734" spans="2:4" x14ac:dyDescent="0.25">
      <c r="B734" s="12">
        <v>40266</v>
      </c>
      <c r="C734" s="18">
        <v>8.8380700000000001</v>
      </c>
      <c r="D734">
        <v>1125.0999999999999</v>
      </c>
    </row>
    <row r="735" spans="2:4" x14ac:dyDescent="0.25">
      <c r="B735" s="12">
        <v>40259</v>
      </c>
      <c r="C735" s="18">
        <v>8.4108509999999992</v>
      </c>
      <c r="D735">
        <v>1104.2</v>
      </c>
    </row>
    <row r="736" spans="2:4" x14ac:dyDescent="0.25">
      <c r="B736" s="12">
        <v>40252</v>
      </c>
      <c r="C736" s="18">
        <v>8.5087580000000003</v>
      </c>
      <c r="D736">
        <v>1107.4000000000001</v>
      </c>
    </row>
    <row r="737" spans="2:4" x14ac:dyDescent="0.25">
      <c r="B737" s="12">
        <v>40245</v>
      </c>
      <c r="C737" s="18">
        <v>8.5354550000000007</v>
      </c>
      <c r="D737">
        <v>1101.5</v>
      </c>
    </row>
    <row r="738" spans="2:4" x14ac:dyDescent="0.25">
      <c r="B738" s="12">
        <v>40238</v>
      </c>
      <c r="C738" s="18">
        <v>8.8113670000000006</v>
      </c>
      <c r="D738">
        <v>1134.8</v>
      </c>
    </row>
    <row r="739" spans="2:4" x14ac:dyDescent="0.25">
      <c r="B739" s="12">
        <v>40231</v>
      </c>
      <c r="C739" s="18">
        <v>8.1260399999999997</v>
      </c>
      <c r="D739">
        <v>1118.3</v>
      </c>
    </row>
    <row r="740" spans="2:4" x14ac:dyDescent="0.25">
      <c r="B740" s="12">
        <v>40224</v>
      </c>
      <c r="C740" s="18">
        <v>8.2595449999999992</v>
      </c>
      <c r="D740">
        <v>1121.3</v>
      </c>
    </row>
    <row r="741" spans="2:4" x14ac:dyDescent="0.25">
      <c r="B741" s="12">
        <v>40217</v>
      </c>
      <c r="C741" s="18">
        <v>8.3040479999999999</v>
      </c>
      <c r="D741">
        <v>1089.5</v>
      </c>
    </row>
    <row r="742" spans="2:4" x14ac:dyDescent="0.25">
      <c r="B742" s="12">
        <v>40210</v>
      </c>
      <c r="C742" s="18">
        <v>8.4197520000000008</v>
      </c>
      <c r="D742">
        <v>1052.2</v>
      </c>
    </row>
    <row r="743" spans="2:4" x14ac:dyDescent="0.25">
      <c r="B743" s="12">
        <v>40203</v>
      </c>
      <c r="C743" s="18">
        <v>8.1616409999999995</v>
      </c>
      <c r="D743">
        <v>1083</v>
      </c>
    </row>
    <row r="744" spans="2:4" x14ac:dyDescent="0.25">
      <c r="B744" s="12">
        <v>40196</v>
      </c>
      <c r="C744" s="18">
        <v>8.7490640000000006</v>
      </c>
      <c r="D744">
        <v>1089.2</v>
      </c>
    </row>
    <row r="745" spans="2:4" x14ac:dyDescent="0.25">
      <c r="B745" s="12">
        <v>40189</v>
      </c>
      <c r="C745" s="18">
        <v>9.2474880000000006</v>
      </c>
      <c r="D745">
        <v>1130.0999999999999</v>
      </c>
    </row>
    <row r="746" spans="2:4" x14ac:dyDescent="0.25">
      <c r="B746" s="12">
        <v>40182</v>
      </c>
      <c r="C746" s="18">
        <v>9.7726070000000007</v>
      </c>
      <c r="D746">
        <v>1138.2</v>
      </c>
    </row>
    <row r="747" spans="2:4" x14ac:dyDescent="0.25">
      <c r="B747" s="12">
        <v>40175</v>
      </c>
      <c r="C747" s="18">
        <v>9.051679</v>
      </c>
      <c r="D747">
        <v>1095.2</v>
      </c>
    </row>
    <row r="748" spans="2:4" x14ac:dyDescent="0.25">
      <c r="B748" s="12">
        <v>40168</v>
      </c>
      <c r="C748" s="18">
        <v>8.9092710000000004</v>
      </c>
      <c r="D748">
        <v>1104.0999999999999</v>
      </c>
    </row>
    <row r="749" spans="2:4" x14ac:dyDescent="0.25">
      <c r="B749" s="12">
        <v>40161</v>
      </c>
      <c r="C749" s="18">
        <v>8.8291690000000003</v>
      </c>
      <c r="D749">
        <v>1110.8</v>
      </c>
    </row>
    <row r="750" spans="2:4" x14ac:dyDescent="0.25">
      <c r="B750" s="12">
        <v>40154</v>
      </c>
      <c r="C750" s="18">
        <v>9.0694769999999991</v>
      </c>
      <c r="D750">
        <v>1119.4000000000001</v>
      </c>
    </row>
    <row r="751" spans="2:4" x14ac:dyDescent="0.25">
      <c r="B751" s="12">
        <v>40147</v>
      </c>
      <c r="C751" s="18">
        <v>9.8972130000000007</v>
      </c>
      <c r="D751">
        <v>1168.8</v>
      </c>
    </row>
    <row r="752" spans="2:4" x14ac:dyDescent="0.25">
      <c r="B752" s="12">
        <v>40140</v>
      </c>
      <c r="C752" s="18">
        <v>9.6925050000000006</v>
      </c>
      <c r="D752">
        <v>1174.2</v>
      </c>
    </row>
    <row r="753" spans="2:4" x14ac:dyDescent="0.25">
      <c r="B753" s="12">
        <v>40133</v>
      </c>
      <c r="C753" s="18">
        <v>9.4254940000000005</v>
      </c>
      <c r="D753">
        <v>1146.4000000000001</v>
      </c>
    </row>
    <row r="754" spans="2:4" x14ac:dyDescent="0.25">
      <c r="B754" s="12">
        <v>40126</v>
      </c>
      <c r="C754" s="18">
        <v>9.3898930000000007</v>
      </c>
      <c r="D754">
        <v>1116.0999999999999</v>
      </c>
    </row>
    <row r="755" spans="2:4" x14ac:dyDescent="0.25">
      <c r="B755" s="12">
        <v>40119</v>
      </c>
      <c r="C755" s="18">
        <v>9.5144950000000001</v>
      </c>
      <c r="D755">
        <v>1095.0999999999999</v>
      </c>
    </row>
    <row r="756" spans="2:4" x14ac:dyDescent="0.25">
      <c r="B756" s="12">
        <v>40112</v>
      </c>
      <c r="C756" s="18">
        <v>8.86477</v>
      </c>
      <c r="D756">
        <v>1039.7</v>
      </c>
    </row>
    <row r="757" spans="2:4" x14ac:dyDescent="0.25">
      <c r="B757" s="12">
        <v>40105</v>
      </c>
      <c r="C757" s="18">
        <v>9.8171099999999996</v>
      </c>
      <c r="D757">
        <v>1055.5999999999999</v>
      </c>
    </row>
    <row r="758" spans="2:4" x14ac:dyDescent="0.25">
      <c r="B758" s="12">
        <v>40098</v>
      </c>
      <c r="C758" s="18">
        <v>10.253228</v>
      </c>
      <c r="D758">
        <v>1050.7</v>
      </c>
    </row>
    <row r="759" spans="2:4" x14ac:dyDescent="0.25">
      <c r="B759" s="12">
        <v>40091</v>
      </c>
      <c r="C759" s="18">
        <v>10.351134</v>
      </c>
      <c r="D759">
        <v>1047.8</v>
      </c>
    </row>
    <row r="760" spans="2:4" x14ac:dyDescent="0.25">
      <c r="B760" s="12">
        <v>40084</v>
      </c>
      <c r="C760" s="18">
        <v>9.1050819999999995</v>
      </c>
      <c r="D760">
        <v>1003.2</v>
      </c>
    </row>
    <row r="761" spans="2:4" x14ac:dyDescent="0.25">
      <c r="B761" s="12">
        <v>40077</v>
      </c>
      <c r="C761" s="18">
        <v>9.3542919999999992</v>
      </c>
      <c r="D761">
        <v>990.2</v>
      </c>
    </row>
    <row r="762" spans="2:4" x14ac:dyDescent="0.25">
      <c r="B762" s="12">
        <v>40070</v>
      </c>
      <c r="C762" s="18">
        <v>10.062810000000001</v>
      </c>
      <c r="D762">
        <v>1009.2</v>
      </c>
    </row>
    <row r="763" spans="2:4" x14ac:dyDescent="0.25">
      <c r="B763" s="12">
        <v>40063</v>
      </c>
      <c r="C763" s="18">
        <v>10.115913000000001</v>
      </c>
      <c r="D763">
        <v>1004.9</v>
      </c>
    </row>
    <row r="764" spans="2:4" x14ac:dyDescent="0.25">
      <c r="B764" s="12">
        <v>40056</v>
      </c>
      <c r="C764" s="18">
        <v>9.45214</v>
      </c>
      <c r="D764">
        <v>994.9</v>
      </c>
    </row>
    <row r="765" spans="2:4" x14ac:dyDescent="0.25">
      <c r="B765" s="12">
        <v>40049</v>
      </c>
      <c r="C765" s="18">
        <v>8.2927470000000003</v>
      </c>
      <c r="D765">
        <v>957</v>
      </c>
    </row>
    <row r="766" spans="2:4" x14ac:dyDescent="0.25">
      <c r="B766" s="12">
        <v>40042</v>
      </c>
      <c r="C766" s="18">
        <v>8.3015980000000003</v>
      </c>
      <c r="D766">
        <v>953.2</v>
      </c>
    </row>
    <row r="767" spans="2:4" x14ac:dyDescent="0.25">
      <c r="B767" s="12">
        <v>40035</v>
      </c>
      <c r="C767" s="18">
        <v>8.06264</v>
      </c>
      <c r="D767">
        <v>947</v>
      </c>
    </row>
    <row r="768" spans="2:4" x14ac:dyDescent="0.25">
      <c r="B768" s="12">
        <v>40028</v>
      </c>
      <c r="C768" s="18">
        <v>8.1157419999999991</v>
      </c>
      <c r="D768">
        <v>957.3</v>
      </c>
    </row>
    <row r="769" spans="2:4" x14ac:dyDescent="0.25">
      <c r="B769" s="12">
        <v>40021</v>
      </c>
      <c r="C769" s="18">
        <v>8.1953940000000003</v>
      </c>
      <c r="D769">
        <v>953.7</v>
      </c>
    </row>
    <row r="770" spans="2:4" x14ac:dyDescent="0.25">
      <c r="B770" s="12">
        <v>40014</v>
      </c>
      <c r="C770" s="18">
        <v>8.3192979999999999</v>
      </c>
      <c r="D770">
        <v>952.8</v>
      </c>
    </row>
    <row r="771" spans="2:4" x14ac:dyDescent="0.25">
      <c r="B771" s="12">
        <v>40007</v>
      </c>
      <c r="C771" s="18">
        <v>8.1422899999999991</v>
      </c>
      <c r="D771">
        <v>937.2</v>
      </c>
    </row>
    <row r="772" spans="2:4" x14ac:dyDescent="0.25">
      <c r="B772" s="12">
        <v>40000</v>
      </c>
      <c r="C772" s="18">
        <v>7.5227690000000003</v>
      </c>
      <c r="D772">
        <v>912.2</v>
      </c>
    </row>
    <row r="773" spans="2:4" x14ac:dyDescent="0.25">
      <c r="B773" s="12">
        <v>39993</v>
      </c>
      <c r="C773" s="18">
        <v>8.5494050000000001</v>
      </c>
      <c r="D773">
        <v>930.7</v>
      </c>
    </row>
    <row r="774" spans="2:4" x14ac:dyDescent="0.25">
      <c r="B774" s="12">
        <v>39986</v>
      </c>
      <c r="C774" s="18">
        <v>9.5671920000000004</v>
      </c>
      <c r="D774">
        <v>940.7</v>
      </c>
    </row>
    <row r="775" spans="2:4" x14ac:dyDescent="0.25">
      <c r="B775" s="12">
        <v>39979</v>
      </c>
      <c r="C775" s="18">
        <v>9.9123540000000006</v>
      </c>
      <c r="D775">
        <v>935.6</v>
      </c>
    </row>
    <row r="776" spans="2:4" x14ac:dyDescent="0.25">
      <c r="B776" s="12">
        <v>39972</v>
      </c>
      <c r="C776" s="18">
        <v>9.275131</v>
      </c>
      <c r="D776">
        <v>940.1</v>
      </c>
    </row>
    <row r="777" spans="2:4" x14ac:dyDescent="0.25">
      <c r="B777" s="12">
        <v>39965</v>
      </c>
      <c r="C777" s="18">
        <v>9.7441990000000001</v>
      </c>
      <c r="D777">
        <v>961.7</v>
      </c>
    </row>
    <row r="778" spans="2:4" x14ac:dyDescent="0.25">
      <c r="B778" s="12">
        <v>39958</v>
      </c>
      <c r="C778" s="18">
        <v>10.708883999999999</v>
      </c>
      <c r="D778">
        <v>978.8</v>
      </c>
    </row>
    <row r="779" spans="2:4" x14ac:dyDescent="0.25">
      <c r="B779" s="12">
        <v>39951</v>
      </c>
      <c r="C779" s="18">
        <v>10.230964999999999</v>
      </c>
      <c r="D779">
        <v>958.5</v>
      </c>
    </row>
    <row r="780" spans="2:4" x14ac:dyDescent="0.25">
      <c r="B780" s="12">
        <v>39944</v>
      </c>
      <c r="C780" s="18">
        <v>9.4078870000000006</v>
      </c>
      <c r="D780">
        <v>930.9</v>
      </c>
    </row>
    <row r="781" spans="2:4" x14ac:dyDescent="0.25">
      <c r="B781" s="12">
        <v>39937</v>
      </c>
      <c r="C781" s="18">
        <v>8.9565199999999994</v>
      </c>
      <c r="D781">
        <v>914.4</v>
      </c>
    </row>
    <row r="782" spans="2:4" x14ac:dyDescent="0.25">
      <c r="B782" s="12">
        <v>39930</v>
      </c>
      <c r="C782" s="18">
        <v>8.2573450000000008</v>
      </c>
      <c r="D782">
        <v>887.6</v>
      </c>
    </row>
    <row r="783" spans="2:4" x14ac:dyDescent="0.25">
      <c r="B783" s="12">
        <v>39923</v>
      </c>
      <c r="C783" s="18">
        <v>8.6379099999999998</v>
      </c>
      <c r="D783">
        <v>913.6</v>
      </c>
    </row>
    <row r="784" spans="2:4" x14ac:dyDescent="0.25">
      <c r="B784" s="12">
        <v>39916</v>
      </c>
      <c r="C784" s="18">
        <v>7.2307100000000002</v>
      </c>
      <c r="D784">
        <v>867.4</v>
      </c>
    </row>
    <row r="785" spans="2:4" x14ac:dyDescent="0.25">
      <c r="B785" s="12">
        <v>39909</v>
      </c>
      <c r="C785" s="18">
        <v>8.0272360000000003</v>
      </c>
      <c r="D785">
        <v>882.2</v>
      </c>
    </row>
    <row r="786" spans="2:4" x14ac:dyDescent="0.25">
      <c r="B786" s="12">
        <v>39902</v>
      </c>
      <c r="C786" s="18">
        <v>8.6467609999999997</v>
      </c>
      <c r="D786">
        <v>895.6</v>
      </c>
    </row>
    <row r="787" spans="2:4" x14ac:dyDescent="0.25">
      <c r="B787" s="12">
        <v>39895</v>
      </c>
      <c r="C787" s="18">
        <v>10.045111</v>
      </c>
      <c r="D787">
        <v>923</v>
      </c>
    </row>
    <row r="788" spans="2:4" x14ac:dyDescent="0.25">
      <c r="B788" s="12">
        <v>39888</v>
      </c>
      <c r="C788" s="18">
        <v>10.726583</v>
      </c>
      <c r="D788">
        <v>955.8</v>
      </c>
    </row>
    <row r="789" spans="2:4" x14ac:dyDescent="0.25">
      <c r="B789" s="12">
        <v>39881</v>
      </c>
      <c r="C789" s="18">
        <v>9.8061509999999998</v>
      </c>
      <c r="D789">
        <v>929.8</v>
      </c>
    </row>
    <row r="790" spans="2:4" x14ac:dyDescent="0.25">
      <c r="B790" s="12">
        <v>39874</v>
      </c>
      <c r="C790" s="18">
        <v>10.098214</v>
      </c>
      <c r="D790">
        <v>942.1</v>
      </c>
    </row>
    <row r="791" spans="2:4" x14ac:dyDescent="0.25">
      <c r="B791" s="12">
        <v>39867</v>
      </c>
      <c r="C791" s="18">
        <v>10.602679</v>
      </c>
      <c r="D791">
        <v>941.5</v>
      </c>
    </row>
    <row r="792" spans="2:4" x14ac:dyDescent="0.25">
      <c r="B792" s="12">
        <v>39860</v>
      </c>
      <c r="C792" s="18">
        <v>11.549664</v>
      </c>
      <c r="D792">
        <v>1001.8</v>
      </c>
    </row>
    <row r="793" spans="2:4" x14ac:dyDescent="0.25">
      <c r="B793" s="12">
        <v>39853</v>
      </c>
      <c r="C793" s="18">
        <v>10.638081</v>
      </c>
      <c r="D793">
        <v>941.5</v>
      </c>
    </row>
    <row r="794" spans="2:4" x14ac:dyDescent="0.25">
      <c r="B794" s="12">
        <v>39846</v>
      </c>
      <c r="C794" s="18">
        <v>10.593831</v>
      </c>
      <c r="D794">
        <v>913.9</v>
      </c>
    </row>
    <row r="795" spans="2:4" x14ac:dyDescent="0.25">
      <c r="B795" s="12">
        <v>39839</v>
      </c>
      <c r="C795" s="18">
        <v>10.443376000000001</v>
      </c>
      <c r="D795">
        <v>927.3</v>
      </c>
    </row>
    <row r="796" spans="2:4" x14ac:dyDescent="0.25">
      <c r="B796" s="12">
        <v>39832</v>
      </c>
      <c r="C796" s="18">
        <v>9.8327039999999997</v>
      </c>
      <c r="D796">
        <v>895.3</v>
      </c>
    </row>
    <row r="797" spans="2:4" x14ac:dyDescent="0.25">
      <c r="B797" s="12">
        <v>39825</v>
      </c>
      <c r="C797" s="18">
        <v>9.0538749999999997</v>
      </c>
      <c r="D797">
        <v>839.3</v>
      </c>
    </row>
    <row r="798" spans="2:4" x14ac:dyDescent="0.25">
      <c r="B798" s="12">
        <v>39818</v>
      </c>
      <c r="C798" s="18">
        <v>8.9211189999999991</v>
      </c>
      <c r="D798">
        <v>854.3</v>
      </c>
    </row>
    <row r="799" spans="2:4" x14ac:dyDescent="0.25">
      <c r="B799" s="12">
        <v>39811</v>
      </c>
      <c r="C799" s="18">
        <v>9.4609889999999996</v>
      </c>
      <c r="D799">
        <v>878.8</v>
      </c>
    </row>
    <row r="800" spans="2:4" x14ac:dyDescent="0.25">
      <c r="B800" s="12">
        <v>39804</v>
      </c>
      <c r="C800" s="18">
        <v>9.2220309999999994</v>
      </c>
      <c r="D800">
        <v>870.4</v>
      </c>
    </row>
    <row r="801" spans="2:4" x14ac:dyDescent="0.25">
      <c r="B801" s="12">
        <v>39797</v>
      </c>
      <c r="C801" s="18">
        <v>7.9210339999999997</v>
      </c>
      <c r="D801">
        <v>836.4</v>
      </c>
    </row>
    <row r="802" spans="2:4" x14ac:dyDescent="0.25">
      <c r="B802" s="12">
        <v>39790</v>
      </c>
      <c r="C802" s="18">
        <v>8.9830710000000007</v>
      </c>
      <c r="D802">
        <v>818.9</v>
      </c>
    </row>
    <row r="803" spans="2:4" x14ac:dyDescent="0.25">
      <c r="B803" s="12">
        <v>39783</v>
      </c>
      <c r="C803" s="18">
        <v>7.8767810000000003</v>
      </c>
      <c r="D803">
        <v>750.5</v>
      </c>
    </row>
    <row r="804" spans="2:4" x14ac:dyDescent="0.25">
      <c r="B804" s="12">
        <v>39776</v>
      </c>
      <c r="C804" s="18">
        <v>7.6466719999999997</v>
      </c>
      <c r="D804">
        <v>816.2</v>
      </c>
    </row>
    <row r="805" spans="2:4" x14ac:dyDescent="0.25">
      <c r="B805" s="12">
        <v>39769</v>
      </c>
      <c r="C805" s="18">
        <v>6.3368279999999997</v>
      </c>
      <c r="D805">
        <v>791.7</v>
      </c>
    </row>
    <row r="806" spans="2:4" x14ac:dyDescent="0.25">
      <c r="B806" s="12">
        <v>39762</v>
      </c>
      <c r="C806" s="18">
        <v>5.5225980000000003</v>
      </c>
      <c r="D806">
        <v>742.4</v>
      </c>
    </row>
    <row r="807" spans="2:4" x14ac:dyDescent="0.25">
      <c r="B807" s="12">
        <v>39755</v>
      </c>
      <c r="C807" s="18">
        <v>6.0978680000000001</v>
      </c>
      <c r="D807">
        <v>733.2</v>
      </c>
    </row>
    <row r="808" spans="2:4" x14ac:dyDescent="0.25">
      <c r="B808" s="12">
        <v>39748</v>
      </c>
      <c r="C808" s="18">
        <v>6.4695819999999999</v>
      </c>
      <c r="D808">
        <v>716.8</v>
      </c>
    </row>
    <row r="809" spans="2:4" x14ac:dyDescent="0.25">
      <c r="B809" s="12">
        <v>39741</v>
      </c>
      <c r="C809" s="18">
        <v>5.8146589999999998</v>
      </c>
      <c r="D809">
        <v>729.1</v>
      </c>
    </row>
    <row r="810" spans="2:4" x14ac:dyDescent="0.25">
      <c r="B810" s="12">
        <v>39734</v>
      </c>
      <c r="C810" s="18">
        <v>7.0537029999999996</v>
      </c>
      <c r="D810">
        <v>785.1</v>
      </c>
    </row>
    <row r="811" spans="2:4" x14ac:dyDescent="0.25">
      <c r="B811" s="12">
        <v>39727</v>
      </c>
      <c r="C811" s="18">
        <v>8.1953940000000003</v>
      </c>
      <c r="D811">
        <v>855.4</v>
      </c>
    </row>
    <row r="812" spans="2:4" x14ac:dyDescent="0.25">
      <c r="B812" s="12">
        <v>39720</v>
      </c>
      <c r="C812" s="18">
        <v>7.133356</v>
      </c>
      <c r="D812">
        <v>828.9</v>
      </c>
    </row>
    <row r="813" spans="2:4" x14ac:dyDescent="0.25">
      <c r="B813" s="12">
        <v>39713</v>
      </c>
      <c r="C813" s="18">
        <v>8.9830710000000007</v>
      </c>
      <c r="D813">
        <v>882.9</v>
      </c>
    </row>
    <row r="814" spans="2:4" x14ac:dyDescent="0.25">
      <c r="B814" s="12">
        <v>39706</v>
      </c>
      <c r="C814" s="18">
        <v>8.3015980000000003</v>
      </c>
      <c r="D814">
        <v>860.6</v>
      </c>
    </row>
    <row r="815" spans="2:4" x14ac:dyDescent="0.25">
      <c r="B815" s="12">
        <v>39699</v>
      </c>
      <c r="C815" s="18">
        <v>6.7881939999999998</v>
      </c>
      <c r="D815">
        <v>760.3</v>
      </c>
    </row>
    <row r="816" spans="2:4" x14ac:dyDescent="0.25">
      <c r="B816" s="12">
        <v>39692</v>
      </c>
      <c r="C816" s="18">
        <v>6.8678460000000001</v>
      </c>
      <c r="D816">
        <v>797.6</v>
      </c>
    </row>
    <row r="817" spans="2:4" x14ac:dyDescent="0.25">
      <c r="B817" s="12">
        <v>39685</v>
      </c>
      <c r="C817" s="18">
        <v>7.7086259999999998</v>
      </c>
      <c r="D817">
        <v>829.3</v>
      </c>
    </row>
    <row r="818" spans="2:4" x14ac:dyDescent="0.25">
      <c r="B818" s="12">
        <v>39678</v>
      </c>
      <c r="C818" s="18">
        <v>7.434266</v>
      </c>
      <c r="D818">
        <v>827.4</v>
      </c>
    </row>
    <row r="819" spans="2:4" x14ac:dyDescent="0.25">
      <c r="B819" s="12">
        <v>39671</v>
      </c>
      <c r="C819" s="18">
        <v>6.7439419999999997</v>
      </c>
      <c r="D819">
        <v>786</v>
      </c>
    </row>
    <row r="820" spans="2:4" x14ac:dyDescent="0.25">
      <c r="B820" s="12">
        <v>39664</v>
      </c>
      <c r="C820" s="18">
        <v>7.3723130000000001</v>
      </c>
      <c r="D820">
        <v>857.8</v>
      </c>
    </row>
    <row r="821" spans="2:4" x14ac:dyDescent="0.25">
      <c r="B821" s="12">
        <v>39657</v>
      </c>
      <c r="C821" s="18">
        <v>9.0981249999999996</v>
      </c>
      <c r="D821">
        <v>909</v>
      </c>
    </row>
    <row r="822" spans="2:4" x14ac:dyDescent="0.25">
      <c r="B822" s="12">
        <v>39650</v>
      </c>
      <c r="C822" s="18">
        <v>9.3016819999999996</v>
      </c>
      <c r="D822">
        <v>926.6</v>
      </c>
    </row>
    <row r="823" spans="2:4" x14ac:dyDescent="0.25">
      <c r="B823" s="12">
        <v>39643</v>
      </c>
      <c r="C823" s="18">
        <v>10.363719</v>
      </c>
      <c r="D823">
        <v>957.3</v>
      </c>
    </row>
    <row r="824" spans="2:4" x14ac:dyDescent="0.25">
      <c r="B824" s="12">
        <v>39636</v>
      </c>
      <c r="C824" s="18">
        <v>10.788536000000001</v>
      </c>
      <c r="D824">
        <v>959.5</v>
      </c>
    </row>
    <row r="825" spans="2:4" x14ac:dyDescent="0.25">
      <c r="B825" s="12">
        <v>39629</v>
      </c>
      <c r="C825" s="18">
        <v>10.602679</v>
      </c>
      <c r="D825">
        <v>931.8</v>
      </c>
    </row>
    <row r="826" spans="2:4" x14ac:dyDescent="0.25">
      <c r="B826" s="12">
        <v>39622</v>
      </c>
      <c r="C826" s="18">
        <v>10.885889000000001</v>
      </c>
      <c r="D826">
        <v>929.3</v>
      </c>
    </row>
    <row r="827" spans="2:4" x14ac:dyDescent="0.25">
      <c r="B827" s="12">
        <v>39615</v>
      </c>
      <c r="C827" s="18">
        <v>9.8238520000000005</v>
      </c>
      <c r="D827">
        <v>901.3</v>
      </c>
    </row>
    <row r="828" spans="2:4" x14ac:dyDescent="0.25">
      <c r="B828" s="12">
        <v>39608</v>
      </c>
      <c r="C828" s="18">
        <v>9.8327039999999997</v>
      </c>
      <c r="D828">
        <v>870.3</v>
      </c>
    </row>
    <row r="829" spans="2:4" x14ac:dyDescent="0.25">
      <c r="B829" s="12">
        <v>39601</v>
      </c>
      <c r="C829" s="18">
        <v>10.620381999999999</v>
      </c>
      <c r="D829">
        <v>895.4</v>
      </c>
    </row>
    <row r="830" spans="2:4" x14ac:dyDescent="0.25">
      <c r="B830" s="12">
        <v>39594</v>
      </c>
      <c r="C830" s="18">
        <v>10.531878000000001</v>
      </c>
      <c r="D830">
        <v>887.3</v>
      </c>
    </row>
    <row r="831" spans="2:4" x14ac:dyDescent="0.25">
      <c r="B831" s="12">
        <v>39587</v>
      </c>
      <c r="C831" s="18">
        <v>11.381506999999999</v>
      </c>
      <c r="D831">
        <v>925.6</v>
      </c>
    </row>
    <row r="832" spans="2:4" x14ac:dyDescent="0.25">
      <c r="B832" s="12">
        <v>39580</v>
      </c>
      <c r="C832" s="18">
        <v>11.107146999999999</v>
      </c>
      <c r="D832">
        <v>899</v>
      </c>
    </row>
    <row r="833" spans="2:4" x14ac:dyDescent="0.25">
      <c r="B833" s="12">
        <v>39573</v>
      </c>
      <c r="C833" s="18">
        <v>10.921291</v>
      </c>
      <c r="D833">
        <v>884.5</v>
      </c>
    </row>
    <row r="834" spans="2:4" x14ac:dyDescent="0.25">
      <c r="B834" s="12">
        <v>39566</v>
      </c>
      <c r="C834" s="18">
        <v>10.204414</v>
      </c>
      <c r="D834">
        <v>856.1</v>
      </c>
    </row>
    <row r="835" spans="2:4" x14ac:dyDescent="0.25">
      <c r="B835" s="12">
        <v>39559</v>
      </c>
      <c r="C835" s="18">
        <v>10.523026</v>
      </c>
      <c r="D835">
        <v>887.2</v>
      </c>
    </row>
    <row r="836" spans="2:4" x14ac:dyDescent="0.25">
      <c r="B836" s="12">
        <v>39552</v>
      </c>
      <c r="C836" s="18">
        <v>10.611530999999999</v>
      </c>
      <c r="D836">
        <v>912.2</v>
      </c>
    </row>
    <row r="837" spans="2:4" x14ac:dyDescent="0.25">
      <c r="B837" s="12">
        <v>39545</v>
      </c>
      <c r="C837" s="18">
        <v>10.098214</v>
      </c>
      <c r="D837">
        <v>923.6</v>
      </c>
    </row>
    <row r="838" spans="2:4" x14ac:dyDescent="0.25">
      <c r="B838" s="12">
        <v>39538</v>
      </c>
      <c r="C838" s="18">
        <v>10.301769999999999</v>
      </c>
      <c r="D838">
        <v>909</v>
      </c>
    </row>
    <row r="839" spans="2:4" x14ac:dyDescent="0.25">
      <c r="B839" s="12">
        <v>39531</v>
      </c>
      <c r="C839" s="18">
        <v>10.691182</v>
      </c>
      <c r="D839">
        <v>930.6</v>
      </c>
    </row>
    <row r="840" spans="2:4" x14ac:dyDescent="0.25">
      <c r="B840" s="12">
        <v>39524</v>
      </c>
      <c r="C840" s="18">
        <v>10.523026</v>
      </c>
      <c r="D840">
        <v>919.6</v>
      </c>
    </row>
    <row r="841" spans="2:4" x14ac:dyDescent="0.25">
      <c r="B841" s="12">
        <v>39517</v>
      </c>
      <c r="C841" s="18">
        <v>12.771008</v>
      </c>
      <c r="D841">
        <v>998.2</v>
      </c>
    </row>
    <row r="842" spans="2:4" x14ac:dyDescent="0.25">
      <c r="B842" s="12">
        <v>39510</v>
      </c>
      <c r="C842" s="18">
        <v>11.921379999999999</v>
      </c>
      <c r="D842">
        <v>972.2</v>
      </c>
    </row>
    <row r="843" spans="2:4" x14ac:dyDescent="0.25">
      <c r="B843" s="12">
        <v>39503</v>
      </c>
      <c r="C843" s="18">
        <v>10.744285</v>
      </c>
      <c r="D843">
        <v>972.1</v>
      </c>
    </row>
    <row r="844" spans="2:4" x14ac:dyDescent="0.25">
      <c r="B844" s="12">
        <v>39496</v>
      </c>
      <c r="C844" s="18">
        <v>10.770835</v>
      </c>
      <c r="D844">
        <v>944.7</v>
      </c>
    </row>
    <row r="845" spans="2:4" x14ac:dyDescent="0.25">
      <c r="B845" s="12">
        <v>39489</v>
      </c>
      <c r="C845" s="18">
        <v>8.9476709999999997</v>
      </c>
      <c r="D845">
        <v>902.8</v>
      </c>
    </row>
    <row r="846" spans="2:4" x14ac:dyDescent="0.25">
      <c r="B846" s="12">
        <v>39482</v>
      </c>
      <c r="C846" s="18">
        <v>8.7972149999999996</v>
      </c>
      <c r="D846">
        <v>918.4</v>
      </c>
    </row>
    <row r="847" spans="2:4" x14ac:dyDescent="0.25">
      <c r="B847" s="12">
        <v>39475</v>
      </c>
      <c r="C847" s="18">
        <v>8.6467609999999997</v>
      </c>
      <c r="D847">
        <v>908.7</v>
      </c>
    </row>
    <row r="848" spans="2:4" x14ac:dyDescent="0.25">
      <c r="B848" s="12">
        <v>39468</v>
      </c>
      <c r="C848" s="18">
        <v>9.6202950000000005</v>
      </c>
      <c r="D848">
        <v>910.5</v>
      </c>
    </row>
    <row r="849" spans="2:4" x14ac:dyDescent="0.25">
      <c r="B849" s="12">
        <v>39461</v>
      </c>
      <c r="C849" s="18">
        <v>9.7884510000000002</v>
      </c>
      <c r="D849">
        <v>880.8</v>
      </c>
    </row>
    <row r="850" spans="2:4" x14ac:dyDescent="0.25">
      <c r="B850" s="12">
        <v>39454</v>
      </c>
      <c r="C850" s="18">
        <v>11.195650000000001</v>
      </c>
      <c r="D850">
        <v>896.1</v>
      </c>
    </row>
    <row r="851" spans="2:4" x14ac:dyDescent="0.25">
      <c r="B851" s="12">
        <v>39447</v>
      </c>
      <c r="C851" s="18">
        <v>10.292921</v>
      </c>
      <c r="D851">
        <v>863.1</v>
      </c>
    </row>
    <row r="852" spans="2:4" x14ac:dyDescent="0.25">
      <c r="B852" s="12">
        <v>39440</v>
      </c>
      <c r="C852" s="18">
        <v>9.4078870000000006</v>
      </c>
      <c r="D852">
        <v>839.6</v>
      </c>
    </row>
    <row r="853" spans="2:4" x14ac:dyDescent="0.25">
      <c r="B853" s="12">
        <v>39433</v>
      </c>
      <c r="C853" s="18">
        <v>8.8503170000000004</v>
      </c>
      <c r="D853">
        <v>811.6</v>
      </c>
    </row>
    <row r="854" spans="2:4" x14ac:dyDescent="0.25">
      <c r="B854" s="12">
        <v>39426</v>
      </c>
      <c r="C854" s="18">
        <v>8.5848089999999999</v>
      </c>
      <c r="D854">
        <v>793.3</v>
      </c>
    </row>
    <row r="855" spans="2:4" x14ac:dyDescent="0.25">
      <c r="B855" s="12">
        <v>39419</v>
      </c>
      <c r="C855" s="18">
        <v>9.6025939999999999</v>
      </c>
      <c r="D855">
        <v>794.4</v>
      </c>
    </row>
    <row r="856" spans="2:4" x14ac:dyDescent="0.25">
      <c r="B856" s="12">
        <v>39412</v>
      </c>
      <c r="C856" s="18">
        <v>9.2397290000000005</v>
      </c>
      <c r="D856">
        <v>782.2</v>
      </c>
    </row>
    <row r="857" spans="2:4" x14ac:dyDescent="0.25">
      <c r="B857" s="12">
        <v>39405</v>
      </c>
      <c r="C857" s="18">
        <v>9.1246759999999991</v>
      </c>
      <c r="D857">
        <v>824</v>
      </c>
    </row>
    <row r="858" spans="2:4" x14ac:dyDescent="0.25">
      <c r="B858" s="12">
        <v>39398</v>
      </c>
      <c r="C858" s="18">
        <v>9.1423769999999998</v>
      </c>
      <c r="D858">
        <v>785.7</v>
      </c>
    </row>
    <row r="859" spans="2:4" x14ac:dyDescent="0.25">
      <c r="B859" s="12">
        <v>39391</v>
      </c>
      <c r="C859" s="18">
        <v>9.8681029999999996</v>
      </c>
      <c r="D859">
        <v>832.5</v>
      </c>
    </row>
    <row r="860" spans="2:4" x14ac:dyDescent="0.25">
      <c r="B860" s="12">
        <v>39384</v>
      </c>
      <c r="C860" s="18">
        <v>9.8946529999999999</v>
      </c>
      <c r="D860">
        <v>805.7</v>
      </c>
    </row>
    <row r="861" spans="2:4" x14ac:dyDescent="0.25">
      <c r="B861" s="12">
        <v>39377</v>
      </c>
      <c r="C861" s="18">
        <v>9.4698390000000003</v>
      </c>
      <c r="D861">
        <v>783.9</v>
      </c>
    </row>
    <row r="862" spans="2:4" x14ac:dyDescent="0.25">
      <c r="B862" s="12">
        <v>39370</v>
      </c>
      <c r="C862" s="18">
        <v>8.4786029999999997</v>
      </c>
      <c r="D862">
        <v>764</v>
      </c>
    </row>
    <row r="863" spans="2:4" x14ac:dyDescent="0.25">
      <c r="B863" s="12">
        <v>39363</v>
      </c>
      <c r="C863" s="18">
        <v>8.9565199999999994</v>
      </c>
      <c r="D863">
        <v>748.7</v>
      </c>
    </row>
    <row r="864" spans="2:4" x14ac:dyDescent="0.25">
      <c r="B864" s="12">
        <v>39356</v>
      </c>
      <c r="C864" s="18">
        <v>9.5494920000000008</v>
      </c>
      <c r="D864">
        <v>741.3</v>
      </c>
    </row>
    <row r="865" spans="2:4" x14ac:dyDescent="0.25">
      <c r="B865" s="12">
        <v>39349</v>
      </c>
      <c r="C865" s="18">
        <v>10.540727</v>
      </c>
      <c r="D865">
        <v>742.8</v>
      </c>
    </row>
    <row r="866" spans="2:4" x14ac:dyDescent="0.25">
      <c r="B866" s="12">
        <v>39342</v>
      </c>
      <c r="C866" s="18">
        <v>10.894741</v>
      </c>
      <c r="D866">
        <v>731.4</v>
      </c>
    </row>
    <row r="867" spans="2:4" x14ac:dyDescent="0.25">
      <c r="B867" s="12">
        <v>39335</v>
      </c>
      <c r="C867" s="18">
        <v>9.9212059999999997</v>
      </c>
      <c r="D867">
        <v>709.6</v>
      </c>
    </row>
    <row r="868" spans="2:4" x14ac:dyDescent="0.25">
      <c r="B868" s="12">
        <v>39328</v>
      </c>
      <c r="C868" s="18">
        <v>9.0184719999999992</v>
      </c>
      <c r="D868">
        <v>700.8</v>
      </c>
    </row>
    <row r="869" spans="2:4" x14ac:dyDescent="0.25">
      <c r="B869" s="12">
        <v>39321</v>
      </c>
      <c r="C869" s="18">
        <v>7.9210339999999997</v>
      </c>
      <c r="D869">
        <v>673</v>
      </c>
    </row>
    <row r="870" spans="2:4" x14ac:dyDescent="0.25">
      <c r="B870" s="12">
        <v>39314</v>
      </c>
      <c r="C870" s="18">
        <v>7.9741359999999997</v>
      </c>
      <c r="D870">
        <v>668</v>
      </c>
    </row>
    <row r="871" spans="2:4" x14ac:dyDescent="0.25">
      <c r="B871" s="12">
        <v>39307</v>
      </c>
      <c r="C871" s="18">
        <v>7.947584</v>
      </c>
      <c r="D871">
        <v>656.9</v>
      </c>
    </row>
    <row r="872" spans="2:4" x14ac:dyDescent="0.25">
      <c r="B872" s="12">
        <v>39300</v>
      </c>
      <c r="C872" s="18">
        <v>8.7352640000000008</v>
      </c>
      <c r="D872">
        <v>670.3</v>
      </c>
    </row>
    <row r="873" spans="2:4" x14ac:dyDescent="0.25">
      <c r="B873" s="12">
        <v>39293</v>
      </c>
      <c r="C873" s="18">
        <v>11.921379999999999</v>
      </c>
      <c r="D873">
        <v>672.5</v>
      </c>
    </row>
    <row r="874" spans="2:4" x14ac:dyDescent="0.25">
      <c r="B874" s="12">
        <v>39286</v>
      </c>
      <c r="C874" s="18">
        <v>11.824024</v>
      </c>
      <c r="D874">
        <v>660</v>
      </c>
    </row>
    <row r="875" spans="2:4" x14ac:dyDescent="0.25">
      <c r="B875" s="12">
        <v>39279</v>
      </c>
      <c r="C875" s="18">
        <v>13.293177999999999</v>
      </c>
      <c r="D875">
        <v>683.9</v>
      </c>
    </row>
    <row r="876" spans="2:4" x14ac:dyDescent="0.25">
      <c r="B876" s="12">
        <v>39272</v>
      </c>
      <c r="C876" s="18">
        <v>13.266624999999999</v>
      </c>
      <c r="D876">
        <v>665.8</v>
      </c>
    </row>
    <row r="877" spans="2:4" x14ac:dyDescent="0.25">
      <c r="B877" s="12">
        <v>39265</v>
      </c>
      <c r="C877" s="18">
        <v>13.018818</v>
      </c>
      <c r="D877">
        <v>652.70000000000005</v>
      </c>
    </row>
    <row r="878" spans="2:4" x14ac:dyDescent="0.25">
      <c r="B878" s="12">
        <v>39258</v>
      </c>
      <c r="C878" s="18">
        <v>12.6294</v>
      </c>
      <c r="D878">
        <v>648.1</v>
      </c>
    </row>
    <row r="879" spans="2:4" x14ac:dyDescent="0.25">
      <c r="B879" s="12">
        <v>39251</v>
      </c>
      <c r="C879" s="18">
        <v>12.903762</v>
      </c>
      <c r="D879">
        <v>653.5</v>
      </c>
    </row>
    <row r="880" spans="2:4" x14ac:dyDescent="0.25">
      <c r="B880" s="12">
        <v>39244</v>
      </c>
      <c r="C880" s="18">
        <v>12.30194</v>
      </c>
      <c r="D880">
        <v>654.5</v>
      </c>
    </row>
    <row r="881" spans="2:4" x14ac:dyDescent="0.25">
      <c r="B881" s="12">
        <v>39237</v>
      </c>
      <c r="C881" s="18">
        <v>12.169186</v>
      </c>
      <c r="D881">
        <v>645.5</v>
      </c>
    </row>
    <row r="882" spans="2:4" x14ac:dyDescent="0.25">
      <c r="B882" s="12">
        <v>39230</v>
      </c>
      <c r="C882" s="18">
        <v>13.425931</v>
      </c>
      <c r="D882">
        <v>671.2</v>
      </c>
    </row>
    <row r="883" spans="2:4" x14ac:dyDescent="0.25">
      <c r="B883" s="12">
        <v>39223</v>
      </c>
      <c r="C883" s="18">
        <v>13.302026</v>
      </c>
      <c r="D883">
        <v>655.1</v>
      </c>
    </row>
    <row r="884" spans="2:4" x14ac:dyDescent="0.25">
      <c r="B884" s="12">
        <v>39216</v>
      </c>
      <c r="C884" s="18">
        <v>13.302026</v>
      </c>
      <c r="D884">
        <v>661</v>
      </c>
    </row>
    <row r="885" spans="2:4" x14ac:dyDescent="0.25">
      <c r="B885" s="12">
        <v>39209</v>
      </c>
      <c r="C885" s="18">
        <v>13.921547</v>
      </c>
      <c r="D885">
        <v>670.6</v>
      </c>
    </row>
    <row r="886" spans="2:4" x14ac:dyDescent="0.25">
      <c r="B886" s="12">
        <v>39202</v>
      </c>
      <c r="C886" s="18">
        <v>14.443716</v>
      </c>
      <c r="D886">
        <v>687.2</v>
      </c>
    </row>
    <row r="887" spans="2:4" x14ac:dyDescent="0.25">
      <c r="B887" s="12">
        <v>39195</v>
      </c>
      <c r="C887" s="18">
        <v>14.372915000000001</v>
      </c>
      <c r="D887">
        <v>678.7</v>
      </c>
    </row>
    <row r="888" spans="2:4" x14ac:dyDescent="0.25">
      <c r="B888" s="12">
        <v>39188</v>
      </c>
      <c r="C888" s="18">
        <v>14.372915000000001</v>
      </c>
      <c r="D888">
        <v>692</v>
      </c>
    </row>
    <row r="889" spans="2:4" x14ac:dyDescent="0.25">
      <c r="B889" s="12">
        <v>39181</v>
      </c>
      <c r="C889" s="18">
        <v>14.20476</v>
      </c>
      <c r="D889">
        <v>685.4</v>
      </c>
    </row>
    <row r="890" spans="2:4" x14ac:dyDescent="0.25">
      <c r="B890" s="12">
        <v>39174</v>
      </c>
      <c r="C890" s="18">
        <v>13.735692</v>
      </c>
      <c r="D890">
        <v>674.2</v>
      </c>
    </row>
    <row r="891" spans="2:4" x14ac:dyDescent="0.25">
      <c r="B891" s="12">
        <v>39167</v>
      </c>
      <c r="C891" s="18">
        <v>12.30194</v>
      </c>
      <c r="D891">
        <v>663</v>
      </c>
    </row>
    <row r="892" spans="2:4" x14ac:dyDescent="0.25">
      <c r="B892" s="12">
        <v>39160</v>
      </c>
      <c r="C892" s="18">
        <v>12.815257000000001</v>
      </c>
      <c r="D892">
        <v>656.7</v>
      </c>
    </row>
    <row r="893" spans="2:4" x14ac:dyDescent="0.25">
      <c r="B893" s="12">
        <v>39153</v>
      </c>
      <c r="C893" s="18">
        <v>12.142633</v>
      </c>
      <c r="D893">
        <v>652.6</v>
      </c>
    </row>
    <row r="894" spans="2:4" x14ac:dyDescent="0.25">
      <c r="B894" s="12">
        <v>39146</v>
      </c>
      <c r="C894" s="18">
        <v>11.877122999999999</v>
      </c>
      <c r="D894">
        <v>650</v>
      </c>
    </row>
    <row r="895" spans="2:4" x14ac:dyDescent="0.25">
      <c r="B895" s="12">
        <v>39139</v>
      </c>
      <c r="C895" s="18">
        <v>11.850574</v>
      </c>
      <c r="D895">
        <v>641.5</v>
      </c>
    </row>
    <row r="896" spans="2:4" x14ac:dyDescent="0.25">
      <c r="B896" s="12">
        <v>39132</v>
      </c>
      <c r="C896" s="18">
        <v>12.505497</v>
      </c>
      <c r="D896">
        <v>683.1</v>
      </c>
    </row>
    <row r="897" spans="2:4" x14ac:dyDescent="0.25">
      <c r="B897" s="12">
        <v>39125</v>
      </c>
      <c r="C897" s="18">
        <v>11.939076999999999</v>
      </c>
      <c r="D897">
        <v>668.8</v>
      </c>
    </row>
    <row r="898" spans="2:4" x14ac:dyDescent="0.25">
      <c r="B898" s="12">
        <v>39118</v>
      </c>
      <c r="C898" s="18">
        <v>11.647016000000001</v>
      </c>
      <c r="D898">
        <v>667.5</v>
      </c>
    </row>
    <row r="899" spans="2:4" x14ac:dyDescent="0.25">
      <c r="B899" s="12">
        <v>39111</v>
      </c>
      <c r="C899" s="18">
        <v>11.647016000000001</v>
      </c>
      <c r="D899">
        <v>646.20000000000005</v>
      </c>
    </row>
    <row r="900" spans="2:4" x14ac:dyDescent="0.25">
      <c r="B900" s="12">
        <v>39104</v>
      </c>
      <c r="C900" s="18">
        <v>12.124936</v>
      </c>
      <c r="D900">
        <v>644.5</v>
      </c>
    </row>
    <row r="901" spans="2:4" x14ac:dyDescent="0.25">
      <c r="B901" s="12">
        <v>39097</v>
      </c>
      <c r="C901" s="18">
        <v>11.885975999999999</v>
      </c>
      <c r="D901">
        <v>635.5</v>
      </c>
    </row>
    <row r="902" spans="2:4" x14ac:dyDescent="0.25">
      <c r="B902" s="12">
        <v>39090</v>
      </c>
      <c r="C902" s="18">
        <v>11.930228</v>
      </c>
      <c r="D902">
        <v>625.5</v>
      </c>
    </row>
    <row r="903" spans="2:4" x14ac:dyDescent="0.25">
      <c r="B903" s="12">
        <v>39083</v>
      </c>
      <c r="C903" s="18">
        <v>12.6294</v>
      </c>
      <c r="D903">
        <v>604.9</v>
      </c>
    </row>
    <row r="904" spans="2:4" x14ac:dyDescent="0.25">
      <c r="B904" s="12">
        <v>39076</v>
      </c>
      <c r="C904" s="18">
        <v>13.939249999999999</v>
      </c>
      <c r="D904">
        <v>635.20000000000005</v>
      </c>
    </row>
    <row r="905" spans="2:4" x14ac:dyDescent="0.25">
      <c r="B905" s="12">
        <v>39069</v>
      </c>
      <c r="C905" s="18">
        <v>13.594089</v>
      </c>
      <c r="D905">
        <v>619.1</v>
      </c>
    </row>
    <row r="906" spans="2:4" x14ac:dyDescent="0.25">
      <c r="B906" s="12">
        <v>39062</v>
      </c>
      <c r="C906" s="18">
        <v>14.116256</v>
      </c>
      <c r="D906">
        <v>615</v>
      </c>
    </row>
    <row r="907" spans="2:4" x14ac:dyDescent="0.25">
      <c r="B907" s="12">
        <v>39055</v>
      </c>
      <c r="C907" s="18">
        <v>13.620639000000001</v>
      </c>
      <c r="D907">
        <v>626.1</v>
      </c>
    </row>
    <row r="908" spans="2:4" x14ac:dyDescent="0.25">
      <c r="B908" s="12">
        <v>39048</v>
      </c>
      <c r="C908" s="18">
        <v>14.638426000000001</v>
      </c>
      <c r="D908">
        <v>644.70000000000005</v>
      </c>
    </row>
    <row r="909" spans="2:4" x14ac:dyDescent="0.25">
      <c r="B909" s="12">
        <v>39041</v>
      </c>
      <c r="C909" s="18">
        <v>14.585321</v>
      </c>
      <c r="D909">
        <v>628.70000000000005</v>
      </c>
    </row>
    <row r="910" spans="2:4" x14ac:dyDescent="0.25">
      <c r="B910" s="12">
        <v>39034</v>
      </c>
      <c r="C910" s="18">
        <v>13.125019999999999</v>
      </c>
      <c r="D910">
        <v>621.5</v>
      </c>
    </row>
    <row r="911" spans="2:4" x14ac:dyDescent="0.25">
      <c r="B911" s="12">
        <v>39027</v>
      </c>
      <c r="C911" s="18">
        <v>13.877298</v>
      </c>
      <c r="D911">
        <v>628.4</v>
      </c>
    </row>
    <row r="912" spans="2:4" x14ac:dyDescent="0.25">
      <c r="B912" s="12">
        <v>39020</v>
      </c>
      <c r="C912" s="18">
        <v>14.010052</v>
      </c>
      <c r="D912">
        <v>626.9</v>
      </c>
    </row>
    <row r="913" spans="2:4" x14ac:dyDescent="0.25">
      <c r="B913" s="12">
        <v>39013</v>
      </c>
      <c r="C913" s="18">
        <v>12.850663000000001</v>
      </c>
      <c r="D913">
        <v>598.20000000000005</v>
      </c>
    </row>
    <row r="914" spans="2:4" x14ac:dyDescent="0.25">
      <c r="B914" s="12">
        <v>39006</v>
      </c>
      <c r="C914" s="18">
        <v>12.540899</v>
      </c>
      <c r="D914">
        <v>593</v>
      </c>
    </row>
    <row r="915" spans="2:4" x14ac:dyDescent="0.25">
      <c r="B915" s="12">
        <v>38999</v>
      </c>
      <c r="C915" s="18">
        <v>12.664804</v>
      </c>
      <c r="D915">
        <v>588.79999999999995</v>
      </c>
    </row>
    <row r="916" spans="2:4" x14ac:dyDescent="0.25">
      <c r="B916" s="12">
        <v>38992</v>
      </c>
      <c r="C916" s="18">
        <v>12.204587</v>
      </c>
      <c r="D916">
        <v>572.4</v>
      </c>
    </row>
    <row r="917" spans="2:4" x14ac:dyDescent="0.25">
      <c r="B917" s="12">
        <v>38985</v>
      </c>
      <c r="C917" s="18">
        <v>11.44346</v>
      </c>
      <c r="D917">
        <v>598.6</v>
      </c>
    </row>
    <row r="918" spans="2:4" x14ac:dyDescent="0.25">
      <c r="B918" s="12">
        <v>38978</v>
      </c>
      <c r="C918" s="18">
        <v>11.195650000000001</v>
      </c>
      <c r="D918">
        <v>589.4</v>
      </c>
    </row>
    <row r="919" spans="2:4" x14ac:dyDescent="0.25">
      <c r="B919" s="12">
        <v>38971</v>
      </c>
      <c r="C919" s="18">
        <v>10.841638</v>
      </c>
      <c r="D919">
        <v>576.4</v>
      </c>
    </row>
    <row r="920" spans="2:4" x14ac:dyDescent="0.25">
      <c r="B920" s="12">
        <v>38964</v>
      </c>
      <c r="C920" s="18">
        <v>11.496561</v>
      </c>
      <c r="D920">
        <v>609.6</v>
      </c>
    </row>
    <row r="921" spans="2:4" x14ac:dyDescent="0.25">
      <c r="B921" s="12">
        <v>38957</v>
      </c>
      <c r="C921" s="18">
        <v>12.346190999999999</v>
      </c>
      <c r="D921">
        <v>624.4</v>
      </c>
    </row>
    <row r="922" spans="2:4" x14ac:dyDescent="0.25">
      <c r="B922" s="12">
        <v>38950</v>
      </c>
      <c r="C922" s="18">
        <v>12.30194</v>
      </c>
      <c r="D922">
        <v>622</v>
      </c>
    </row>
    <row r="923" spans="2:4" x14ac:dyDescent="0.25">
      <c r="B923" s="12">
        <v>38943</v>
      </c>
      <c r="C923" s="18">
        <v>12.089534</v>
      </c>
      <c r="D923">
        <v>612.1</v>
      </c>
    </row>
    <row r="924" spans="2:4" x14ac:dyDescent="0.25">
      <c r="B924" s="12">
        <v>38936</v>
      </c>
      <c r="C924" s="18">
        <v>11.779773</v>
      </c>
      <c r="D924">
        <v>633.5</v>
      </c>
    </row>
    <row r="925" spans="2:4" x14ac:dyDescent="0.25">
      <c r="B925" s="12">
        <v>38929</v>
      </c>
      <c r="C925" s="18">
        <v>12.346190999999999</v>
      </c>
      <c r="D925">
        <v>644</v>
      </c>
    </row>
    <row r="926" spans="2:4" x14ac:dyDescent="0.25">
      <c r="B926" s="12">
        <v>38922</v>
      </c>
      <c r="C926" s="18">
        <v>12.965714</v>
      </c>
      <c r="D926">
        <v>634.79999999999995</v>
      </c>
    </row>
    <row r="927" spans="2:4" x14ac:dyDescent="0.25">
      <c r="B927" s="12">
        <v>38915</v>
      </c>
      <c r="C927" s="18">
        <v>12.169186</v>
      </c>
      <c r="D927">
        <v>619.6</v>
      </c>
    </row>
    <row r="928" spans="2:4" x14ac:dyDescent="0.25">
      <c r="B928" s="12">
        <v>38908</v>
      </c>
      <c r="C928" s="18">
        <v>13.859596</v>
      </c>
      <c r="D928">
        <v>666.6</v>
      </c>
    </row>
    <row r="929" spans="2:4" x14ac:dyDescent="0.25">
      <c r="B929" s="12">
        <v>38901</v>
      </c>
      <c r="C929" s="18">
        <v>14.151657999999999</v>
      </c>
      <c r="D929">
        <v>632.79999999999995</v>
      </c>
    </row>
    <row r="930" spans="2:4" x14ac:dyDescent="0.25">
      <c r="B930" s="12">
        <v>38894</v>
      </c>
      <c r="C930" s="18">
        <v>14.417168</v>
      </c>
      <c r="D930">
        <v>613.5</v>
      </c>
    </row>
    <row r="931" spans="2:4" x14ac:dyDescent="0.25">
      <c r="B931" s="12">
        <v>38887</v>
      </c>
      <c r="C931" s="18">
        <v>13.009967</v>
      </c>
      <c r="D931">
        <v>584.79999999999995</v>
      </c>
    </row>
    <row r="932" spans="2:4" x14ac:dyDescent="0.25">
      <c r="B932" s="12">
        <v>38880</v>
      </c>
      <c r="C932" s="18">
        <v>11.647016000000001</v>
      </c>
      <c r="D932">
        <v>578</v>
      </c>
    </row>
    <row r="933" spans="2:4" x14ac:dyDescent="0.25">
      <c r="B933" s="12">
        <v>38873</v>
      </c>
      <c r="C933" s="18">
        <v>11.868275000000001</v>
      </c>
      <c r="D933">
        <v>608.20000000000005</v>
      </c>
    </row>
    <row r="934" spans="2:4" x14ac:dyDescent="0.25">
      <c r="B934" s="12">
        <v>38866</v>
      </c>
      <c r="C934" s="18">
        <v>12.779856000000001</v>
      </c>
      <c r="D934">
        <v>635.5</v>
      </c>
    </row>
    <row r="935" spans="2:4" x14ac:dyDescent="0.25">
      <c r="B935" s="12">
        <v>38859</v>
      </c>
      <c r="C935" s="18">
        <v>12.602850999999999</v>
      </c>
      <c r="D935">
        <v>650.9</v>
      </c>
    </row>
    <row r="936" spans="2:4" x14ac:dyDescent="0.25">
      <c r="B936" s="12">
        <v>38852</v>
      </c>
      <c r="C936" s="18">
        <v>12.169186</v>
      </c>
      <c r="D936">
        <v>656.7</v>
      </c>
    </row>
    <row r="937" spans="2:4" x14ac:dyDescent="0.25">
      <c r="B937" s="12">
        <v>38845</v>
      </c>
      <c r="C937" s="18">
        <v>13.594089</v>
      </c>
      <c r="D937">
        <v>710.3</v>
      </c>
    </row>
    <row r="938" spans="2:4" x14ac:dyDescent="0.25">
      <c r="B938" s="12">
        <v>38838</v>
      </c>
      <c r="C938" s="18">
        <v>14.346363999999999</v>
      </c>
      <c r="D938">
        <v>682.2</v>
      </c>
    </row>
    <row r="939" spans="2:4" x14ac:dyDescent="0.25">
      <c r="B939" s="12">
        <v>38831</v>
      </c>
      <c r="C939" s="18">
        <v>14.868532</v>
      </c>
      <c r="D939">
        <v>651.79999999999995</v>
      </c>
    </row>
    <row r="940" spans="2:4" x14ac:dyDescent="0.25">
      <c r="B940" s="12">
        <v>38824</v>
      </c>
      <c r="C940" s="18">
        <v>14.815431</v>
      </c>
      <c r="D940">
        <v>632.20000000000005</v>
      </c>
    </row>
    <row r="941" spans="2:4" x14ac:dyDescent="0.25">
      <c r="B941" s="12">
        <v>38817</v>
      </c>
      <c r="C941" s="18">
        <v>13.771094</v>
      </c>
      <c r="D941">
        <v>596.5</v>
      </c>
    </row>
    <row r="942" spans="2:4" x14ac:dyDescent="0.25">
      <c r="B942" s="12">
        <v>38810</v>
      </c>
      <c r="C942" s="18">
        <v>13.434782</v>
      </c>
      <c r="D942">
        <v>588.4</v>
      </c>
    </row>
    <row r="943" spans="2:4" x14ac:dyDescent="0.25">
      <c r="B943" s="12">
        <v>38803</v>
      </c>
      <c r="C943" s="18">
        <v>14.054304999999999</v>
      </c>
      <c r="D943">
        <v>581.79999999999995</v>
      </c>
    </row>
    <row r="944" spans="2:4" x14ac:dyDescent="0.25">
      <c r="B944" s="12">
        <v>38796</v>
      </c>
      <c r="C944" s="18">
        <v>13.594089</v>
      </c>
      <c r="D944">
        <v>560</v>
      </c>
    </row>
    <row r="945" spans="2:4" x14ac:dyDescent="0.25">
      <c r="B945" s="12">
        <v>38789</v>
      </c>
      <c r="C945" s="18">
        <v>12.416994000000001</v>
      </c>
      <c r="D945">
        <v>554.1</v>
      </c>
    </row>
    <row r="946" spans="2:4" x14ac:dyDescent="0.25">
      <c r="B946" s="12">
        <v>38782</v>
      </c>
      <c r="C946" s="18">
        <v>11.478861999999999</v>
      </c>
      <c r="D946">
        <v>539.9</v>
      </c>
    </row>
    <row r="947" spans="2:4" x14ac:dyDescent="0.25">
      <c r="B947" s="12">
        <v>38775</v>
      </c>
      <c r="C947" s="18">
        <v>12.682506</v>
      </c>
      <c r="D947">
        <v>566</v>
      </c>
    </row>
    <row r="948" spans="2:4" x14ac:dyDescent="0.25">
      <c r="B948" s="12">
        <v>38768</v>
      </c>
      <c r="C948" s="18">
        <v>13.558685000000001</v>
      </c>
      <c r="D948">
        <v>558.79999999999995</v>
      </c>
    </row>
    <row r="949" spans="2:4" x14ac:dyDescent="0.25">
      <c r="B949" s="12">
        <v>38761</v>
      </c>
      <c r="C949" s="18">
        <v>13.886146999999999</v>
      </c>
      <c r="D949">
        <v>551.79999999999995</v>
      </c>
    </row>
    <row r="950" spans="2:4" x14ac:dyDescent="0.25">
      <c r="B950" s="12">
        <v>38754</v>
      </c>
      <c r="C950" s="18">
        <v>14.417168</v>
      </c>
      <c r="D950">
        <v>550.20000000000005</v>
      </c>
    </row>
    <row r="951" spans="2:4" x14ac:dyDescent="0.25">
      <c r="B951" s="12">
        <v>38747</v>
      </c>
      <c r="C951" s="18">
        <v>15.744714999999999</v>
      </c>
      <c r="D951">
        <v>567.4</v>
      </c>
    </row>
    <row r="952" spans="2:4" x14ac:dyDescent="0.25">
      <c r="B952" s="12">
        <v>38740</v>
      </c>
      <c r="C952" s="18">
        <v>14.983587999999999</v>
      </c>
      <c r="D952">
        <v>558.70000000000005</v>
      </c>
    </row>
    <row r="953" spans="2:4" x14ac:dyDescent="0.25">
      <c r="B953" s="12">
        <v>38733</v>
      </c>
      <c r="C953" s="18">
        <v>13.850745999999999</v>
      </c>
      <c r="D953">
        <v>553.5</v>
      </c>
    </row>
    <row r="954" spans="2:4" x14ac:dyDescent="0.25">
      <c r="B954" s="12">
        <v>38726</v>
      </c>
      <c r="C954" s="18">
        <v>13.231225</v>
      </c>
      <c r="D954">
        <v>556.1</v>
      </c>
    </row>
    <row r="955" spans="2:4" x14ac:dyDescent="0.25">
      <c r="B955" s="12">
        <v>38719</v>
      </c>
      <c r="C955" s="18">
        <v>12.700206</v>
      </c>
      <c r="D955">
        <v>539.70000000000005</v>
      </c>
    </row>
    <row r="956" spans="2:4" x14ac:dyDescent="0.25">
      <c r="B956" s="12">
        <v>38712</v>
      </c>
      <c r="C956" s="18">
        <v>11.549664</v>
      </c>
      <c r="D956">
        <v>517.1</v>
      </c>
    </row>
    <row r="957" spans="2:4" x14ac:dyDescent="0.25">
      <c r="B957" s="12">
        <v>38705</v>
      </c>
      <c r="C957" s="18">
        <v>11.505413000000001</v>
      </c>
      <c r="D957">
        <v>503</v>
      </c>
    </row>
    <row r="958" spans="2:4" x14ac:dyDescent="0.25">
      <c r="B958" s="12">
        <v>38698</v>
      </c>
      <c r="C958" s="18">
        <v>11.452310000000001</v>
      </c>
      <c r="D958">
        <v>503.4</v>
      </c>
    </row>
    <row r="959" spans="2:4" x14ac:dyDescent="0.25">
      <c r="B959" s="12">
        <v>38691</v>
      </c>
      <c r="C959" s="18">
        <v>11.505413000000001</v>
      </c>
      <c r="D959">
        <v>527</v>
      </c>
    </row>
    <row r="960" spans="2:4" x14ac:dyDescent="0.25">
      <c r="B960" s="12">
        <v>38684</v>
      </c>
      <c r="C960" s="18">
        <v>10.770835</v>
      </c>
      <c r="D960">
        <v>503.3</v>
      </c>
    </row>
    <row r="961" spans="2:4" x14ac:dyDescent="0.25">
      <c r="B961" s="12">
        <v>38677</v>
      </c>
      <c r="C961" s="18">
        <v>11.505413000000001</v>
      </c>
      <c r="D961">
        <v>492.1</v>
      </c>
    </row>
    <row r="962" spans="2:4" x14ac:dyDescent="0.25">
      <c r="B962" s="12">
        <v>38670</v>
      </c>
      <c r="C962" s="18">
        <v>11.133698000000001</v>
      </c>
      <c r="D962">
        <v>485.6</v>
      </c>
    </row>
    <row r="963" spans="2:4" x14ac:dyDescent="0.25">
      <c r="B963" s="12">
        <v>38663</v>
      </c>
      <c r="C963" s="18">
        <v>10.337172000000001</v>
      </c>
      <c r="D963">
        <v>468.3</v>
      </c>
    </row>
    <row r="964" spans="2:4" x14ac:dyDescent="0.25">
      <c r="B964" s="12">
        <v>38656</v>
      </c>
      <c r="C964" s="18">
        <v>9.1158269999999995</v>
      </c>
      <c r="D964">
        <v>456.3</v>
      </c>
    </row>
    <row r="965" spans="2:4" x14ac:dyDescent="0.25">
      <c r="B965" s="12">
        <v>38649</v>
      </c>
      <c r="C965" s="18">
        <v>9.3724869999999996</v>
      </c>
      <c r="D965">
        <v>473</v>
      </c>
    </row>
    <row r="966" spans="2:4" x14ac:dyDescent="0.25">
      <c r="B966" s="12">
        <v>38642</v>
      </c>
      <c r="C966" s="18">
        <v>9.0184719999999992</v>
      </c>
      <c r="D966">
        <v>467</v>
      </c>
    </row>
    <row r="967" spans="2:4" x14ac:dyDescent="0.25">
      <c r="B967" s="12">
        <v>38635</v>
      </c>
      <c r="C967" s="18">
        <v>9.4167360000000002</v>
      </c>
      <c r="D967">
        <v>469.2</v>
      </c>
    </row>
    <row r="968" spans="2:4" x14ac:dyDescent="0.25">
      <c r="B968" s="12">
        <v>38628</v>
      </c>
      <c r="C968" s="18">
        <v>9.8946529999999999</v>
      </c>
      <c r="D968">
        <v>474.7</v>
      </c>
    </row>
    <row r="969" spans="2:4" x14ac:dyDescent="0.25">
      <c r="B969" s="12">
        <v>38621</v>
      </c>
      <c r="C969" s="18">
        <v>9.6822459999999992</v>
      </c>
      <c r="D969">
        <v>469</v>
      </c>
    </row>
    <row r="970" spans="2:4" x14ac:dyDescent="0.25">
      <c r="B970" s="12">
        <v>38614</v>
      </c>
      <c r="C970" s="18">
        <v>8.8326159999999998</v>
      </c>
      <c r="D970">
        <v>463.5</v>
      </c>
    </row>
    <row r="971" spans="2:4" x14ac:dyDescent="0.25">
      <c r="B971" s="12">
        <v>38607</v>
      </c>
      <c r="C971" s="18">
        <v>8.8945679999999996</v>
      </c>
      <c r="D971">
        <v>459.5</v>
      </c>
    </row>
    <row r="972" spans="2:4" x14ac:dyDescent="0.25">
      <c r="B972" s="12">
        <v>38600</v>
      </c>
      <c r="C972" s="18">
        <v>7.434266</v>
      </c>
      <c r="D972">
        <v>449</v>
      </c>
    </row>
    <row r="973" spans="2:4" x14ac:dyDescent="0.25">
      <c r="B973" s="12">
        <v>38593</v>
      </c>
      <c r="C973" s="18">
        <v>6.9563490000000003</v>
      </c>
      <c r="D973">
        <v>444.2</v>
      </c>
    </row>
    <row r="974" spans="2:4" x14ac:dyDescent="0.25">
      <c r="B974" s="12">
        <v>38586</v>
      </c>
      <c r="C974" s="18">
        <v>6.6111870000000001</v>
      </c>
      <c r="D974">
        <v>437.4</v>
      </c>
    </row>
    <row r="975" spans="2:4" x14ac:dyDescent="0.25">
      <c r="B975" s="12">
        <v>38579</v>
      </c>
      <c r="C975" s="18">
        <v>7.5758739999999998</v>
      </c>
      <c r="D975">
        <v>437.2</v>
      </c>
    </row>
    <row r="976" spans="2:4" x14ac:dyDescent="0.25">
      <c r="B976" s="12">
        <v>38572</v>
      </c>
      <c r="C976" s="18">
        <v>7.7794290000000004</v>
      </c>
      <c r="D976">
        <v>445.9</v>
      </c>
    </row>
    <row r="977" spans="2:4" x14ac:dyDescent="0.25">
      <c r="B977" s="12">
        <v>38565</v>
      </c>
      <c r="C977" s="18">
        <v>7.4165660000000004</v>
      </c>
      <c r="D977">
        <v>437.2</v>
      </c>
    </row>
    <row r="978" spans="2:4" x14ac:dyDescent="0.25">
      <c r="B978" s="12">
        <v>38558</v>
      </c>
      <c r="C978" s="18">
        <v>7.2572599999999996</v>
      </c>
      <c r="D978">
        <v>429.9</v>
      </c>
    </row>
    <row r="979" spans="2:4" x14ac:dyDescent="0.25">
      <c r="B979" s="12">
        <v>38551</v>
      </c>
      <c r="C979" s="18">
        <v>7.4608169999999996</v>
      </c>
      <c r="D979">
        <v>424.7</v>
      </c>
    </row>
    <row r="980" spans="2:4" x14ac:dyDescent="0.25">
      <c r="B980" s="12">
        <v>38544</v>
      </c>
      <c r="C980" s="18">
        <v>7.2749620000000004</v>
      </c>
      <c r="D980">
        <v>420.7</v>
      </c>
    </row>
    <row r="981" spans="2:4" x14ac:dyDescent="0.25">
      <c r="B981" s="12">
        <v>38537</v>
      </c>
      <c r="C981" s="18">
        <v>7.5404710000000001</v>
      </c>
      <c r="D981">
        <v>422.9</v>
      </c>
    </row>
    <row r="982" spans="2:4" x14ac:dyDescent="0.25">
      <c r="B982" s="12">
        <v>38530</v>
      </c>
      <c r="C982" s="18">
        <v>7.6201210000000001</v>
      </c>
      <c r="D982">
        <v>427.8</v>
      </c>
    </row>
    <row r="983" spans="2:4" x14ac:dyDescent="0.25">
      <c r="B983" s="12">
        <v>38523</v>
      </c>
      <c r="C983" s="18">
        <v>7.4254179999999996</v>
      </c>
      <c r="D983">
        <v>440.5</v>
      </c>
    </row>
    <row r="984" spans="2:4" x14ac:dyDescent="0.25">
      <c r="B984" s="12">
        <v>38516</v>
      </c>
      <c r="C984" s="18">
        <v>7.2572599999999996</v>
      </c>
      <c r="D984">
        <v>438.3</v>
      </c>
    </row>
    <row r="985" spans="2:4" x14ac:dyDescent="0.25">
      <c r="B985" s="12">
        <v>38509</v>
      </c>
      <c r="C985" s="18">
        <v>6.9563490000000003</v>
      </c>
      <c r="D985">
        <v>427.4</v>
      </c>
    </row>
    <row r="986" spans="2:4" x14ac:dyDescent="0.25">
      <c r="B986" s="12">
        <v>38502</v>
      </c>
      <c r="C986" s="18">
        <v>6.9386489999999998</v>
      </c>
      <c r="D986">
        <v>423.7</v>
      </c>
    </row>
    <row r="987" spans="2:4" x14ac:dyDescent="0.25">
      <c r="B987" s="12">
        <v>38495</v>
      </c>
      <c r="C987" s="18">
        <v>6.7881939999999998</v>
      </c>
      <c r="D987">
        <v>419.8</v>
      </c>
    </row>
    <row r="988" spans="2:4" x14ac:dyDescent="0.25">
      <c r="B988" s="12">
        <v>38488</v>
      </c>
      <c r="C988" s="18">
        <v>6.1332700000000004</v>
      </c>
      <c r="D988">
        <v>417.4</v>
      </c>
    </row>
    <row r="989" spans="2:4" x14ac:dyDescent="0.25">
      <c r="B989" s="12">
        <v>38481</v>
      </c>
      <c r="C989" s="18">
        <v>5.4163940000000004</v>
      </c>
      <c r="D989">
        <v>420.2</v>
      </c>
    </row>
    <row r="990" spans="2:4" x14ac:dyDescent="0.25">
      <c r="B990" s="12">
        <v>38474</v>
      </c>
      <c r="C990" s="18">
        <v>5.4783460000000002</v>
      </c>
      <c r="D990">
        <v>426.1</v>
      </c>
    </row>
    <row r="991" spans="2:4" x14ac:dyDescent="0.25">
      <c r="B991" s="12">
        <v>38467</v>
      </c>
      <c r="C991" s="18">
        <v>5.5491489999999999</v>
      </c>
      <c r="D991">
        <v>435</v>
      </c>
    </row>
    <row r="992" spans="2:4" x14ac:dyDescent="0.25">
      <c r="B992" s="12">
        <v>38460</v>
      </c>
      <c r="C992" s="18">
        <v>6.1686709999999998</v>
      </c>
      <c r="D992">
        <v>434.3</v>
      </c>
    </row>
    <row r="993" spans="2:4" x14ac:dyDescent="0.25">
      <c r="B993" s="12">
        <v>38453</v>
      </c>
      <c r="C993" s="18">
        <v>6.2394740000000004</v>
      </c>
      <c r="D993">
        <v>424.9</v>
      </c>
    </row>
    <row r="994" spans="2:4" x14ac:dyDescent="0.25">
      <c r="B994" s="12">
        <v>38446</v>
      </c>
      <c r="C994" s="18">
        <v>6.7881939999999998</v>
      </c>
      <c r="D994">
        <v>426.9</v>
      </c>
    </row>
    <row r="995" spans="2:4" x14ac:dyDescent="0.25">
      <c r="B995" s="12">
        <v>38439</v>
      </c>
      <c r="C995" s="18">
        <v>6.9652000000000003</v>
      </c>
      <c r="D995">
        <v>425.9</v>
      </c>
    </row>
    <row r="996" spans="2:4" x14ac:dyDescent="0.25">
      <c r="B996" s="12">
        <v>38432</v>
      </c>
      <c r="C996" s="18">
        <v>6.9474989999999996</v>
      </c>
      <c r="D996">
        <v>424.7</v>
      </c>
    </row>
    <row r="997" spans="2:4" x14ac:dyDescent="0.25">
      <c r="B997" s="12">
        <v>38425</v>
      </c>
      <c r="C997" s="18">
        <v>7.938733</v>
      </c>
      <c r="D997">
        <v>439.3</v>
      </c>
    </row>
    <row r="998" spans="2:4" x14ac:dyDescent="0.25">
      <c r="B998" s="12">
        <v>38418</v>
      </c>
      <c r="C998" s="18">
        <v>7.7971300000000001</v>
      </c>
      <c r="D998">
        <v>446.2</v>
      </c>
    </row>
    <row r="999" spans="2:4" x14ac:dyDescent="0.25">
      <c r="B999" s="12">
        <v>38411</v>
      </c>
      <c r="C999" s="18">
        <v>7.2838099999999999</v>
      </c>
      <c r="D999">
        <v>434.2</v>
      </c>
    </row>
    <row r="1000" spans="2:4" x14ac:dyDescent="0.25">
      <c r="B1000" s="12">
        <v>38404</v>
      </c>
      <c r="C1000" s="18">
        <v>7.584721</v>
      </c>
      <c r="D1000">
        <v>434.9</v>
      </c>
    </row>
    <row r="1001" spans="2:4" x14ac:dyDescent="0.25">
      <c r="B1001" s="12">
        <v>38397</v>
      </c>
      <c r="C1001" s="18">
        <v>7.3457629999999998</v>
      </c>
      <c r="D1001">
        <v>427.1</v>
      </c>
    </row>
    <row r="1002" spans="2:4" x14ac:dyDescent="0.25">
      <c r="B1002" s="12">
        <v>38390</v>
      </c>
      <c r="C1002" s="18">
        <v>7.5227690000000003</v>
      </c>
      <c r="D1002">
        <v>420.5</v>
      </c>
    </row>
    <row r="1003" spans="2:4" x14ac:dyDescent="0.25">
      <c r="B1003" s="12">
        <v>38383</v>
      </c>
      <c r="C1003" s="18">
        <v>7.1599060000000003</v>
      </c>
      <c r="D1003">
        <v>414</v>
      </c>
    </row>
    <row r="1004" spans="2:4" x14ac:dyDescent="0.25">
      <c r="B1004" s="12">
        <v>38376</v>
      </c>
      <c r="C1004" s="18">
        <v>7.2130080000000003</v>
      </c>
      <c r="D1004">
        <v>425.8</v>
      </c>
    </row>
    <row r="1005" spans="2:4" x14ac:dyDescent="0.25">
      <c r="B1005" s="12">
        <v>38369</v>
      </c>
      <c r="C1005" s="18">
        <v>7.9210339999999997</v>
      </c>
      <c r="D1005">
        <v>426.7</v>
      </c>
    </row>
    <row r="1006" spans="2:4" x14ac:dyDescent="0.25">
      <c r="B1006" s="12">
        <v>38362</v>
      </c>
      <c r="C1006" s="18">
        <v>7.938733</v>
      </c>
      <c r="D1006">
        <v>422.7</v>
      </c>
    </row>
    <row r="1007" spans="2:4" x14ac:dyDescent="0.25">
      <c r="B1007" s="12">
        <v>38355</v>
      </c>
      <c r="C1007" s="18">
        <v>8.3281489999999998</v>
      </c>
      <c r="D1007">
        <v>418.9</v>
      </c>
    </row>
    <row r="1008" spans="2:4" x14ac:dyDescent="0.25">
      <c r="B1008" s="12">
        <v>38348</v>
      </c>
      <c r="C1008" s="18">
        <v>8.2042439999999992</v>
      </c>
      <c r="D1008">
        <v>437.5</v>
      </c>
    </row>
    <row r="1009" spans="2:4" x14ac:dyDescent="0.25">
      <c r="B1009" s="12">
        <v>38341</v>
      </c>
      <c r="C1009" s="18">
        <v>8.098039</v>
      </c>
      <c r="D1009">
        <v>441.9</v>
      </c>
    </row>
    <row r="1010" spans="2:4" x14ac:dyDescent="0.25">
      <c r="B1010" s="12">
        <v>38334</v>
      </c>
      <c r="C1010" s="18">
        <v>8.3015980000000003</v>
      </c>
      <c r="D1010">
        <v>441.6</v>
      </c>
    </row>
    <row r="1011" spans="2:4" x14ac:dyDescent="0.25">
      <c r="B1011" s="12">
        <v>38327</v>
      </c>
      <c r="C1011" s="18">
        <v>8.3281489999999998</v>
      </c>
      <c r="D1011">
        <v>433.9</v>
      </c>
    </row>
    <row r="1012" spans="2:4" x14ac:dyDescent="0.25">
      <c r="B1012" s="12">
        <v>38320</v>
      </c>
      <c r="C1012" s="18">
        <v>9.1600789999999996</v>
      </c>
      <c r="D1012">
        <v>456</v>
      </c>
    </row>
    <row r="1013" spans="2:4" x14ac:dyDescent="0.25">
      <c r="B1013" s="12">
        <v>38313</v>
      </c>
      <c r="C1013" s="18">
        <v>9.443289</v>
      </c>
      <c r="D1013">
        <v>449.3</v>
      </c>
    </row>
    <row r="1014" spans="2:4" x14ac:dyDescent="0.25">
      <c r="B1014" s="12">
        <v>38306</v>
      </c>
      <c r="C1014" s="18">
        <v>10.160162</v>
      </c>
      <c r="D1014">
        <v>446.8</v>
      </c>
    </row>
    <row r="1015" spans="2:4" x14ac:dyDescent="0.25">
      <c r="B1015" s="12">
        <v>38299</v>
      </c>
      <c r="C1015" s="18">
        <v>9.7795989999999993</v>
      </c>
      <c r="D1015">
        <v>437.9</v>
      </c>
    </row>
    <row r="1016" spans="2:4" x14ac:dyDescent="0.25">
      <c r="B1016" s="12">
        <v>38292</v>
      </c>
      <c r="C1016" s="18">
        <v>10.230964999999999</v>
      </c>
      <c r="D1016">
        <v>433.6</v>
      </c>
    </row>
    <row r="1017" spans="2:4" x14ac:dyDescent="0.25">
      <c r="B1017" s="12">
        <v>38285</v>
      </c>
      <c r="C1017" s="18">
        <v>10.443376000000001</v>
      </c>
      <c r="D1017">
        <v>428.5</v>
      </c>
    </row>
    <row r="1018" spans="2:4" x14ac:dyDescent="0.25">
      <c r="B1018" s="12">
        <v>38278</v>
      </c>
      <c r="C1018" s="18">
        <v>10.841638</v>
      </c>
      <c r="D1018">
        <v>424.6</v>
      </c>
    </row>
    <row r="1019" spans="2:4" x14ac:dyDescent="0.25">
      <c r="B1019" s="12">
        <v>38271</v>
      </c>
      <c r="C1019" s="18">
        <v>11.115997999999999</v>
      </c>
      <c r="D1019">
        <v>418.7</v>
      </c>
    </row>
    <row r="1020" spans="2:4" x14ac:dyDescent="0.25">
      <c r="B1020" s="12">
        <v>38264</v>
      </c>
      <c r="C1020" s="18">
        <v>12.487798</v>
      </c>
      <c r="D1020">
        <v>423.1</v>
      </c>
    </row>
    <row r="1021" spans="2:4" x14ac:dyDescent="0.25">
      <c r="B1021" s="12">
        <v>38257</v>
      </c>
      <c r="C1021" s="18">
        <v>11.885975999999999</v>
      </c>
      <c r="D1021">
        <v>419.5</v>
      </c>
    </row>
    <row r="1022" spans="2:4" x14ac:dyDescent="0.25">
      <c r="B1022" s="12">
        <v>38250</v>
      </c>
      <c r="C1022" s="18">
        <v>11.452310000000001</v>
      </c>
      <c r="D1022">
        <v>408.1</v>
      </c>
    </row>
    <row r="1023" spans="2:4" x14ac:dyDescent="0.25">
      <c r="B1023" s="12">
        <v>38243</v>
      </c>
      <c r="C1023" s="18">
        <v>11.151400000000001</v>
      </c>
      <c r="D1023">
        <v>405.8</v>
      </c>
    </row>
    <row r="1024" spans="2:4" x14ac:dyDescent="0.25">
      <c r="B1024" s="12">
        <v>38236</v>
      </c>
      <c r="C1024" s="18">
        <v>10.86819</v>
      </c>
      <c r="D1024">
        <v>401.9</v>
      </c>
    </row>
    <row r="1025" spans="2:4" x14ac:dyDescent="0.25">
      <c r="B1025" s="12">
        <v>38229</v>
      </c>
      <c r="C1025" s="18">
        <v>10.378429000000001</v>
      </c>
      <c r="D1025">
        <v>400.5</v>
      </c>
    </row>
    <row r="1026" spans="2:4" x14ac:dyDescent="0.25">
      <c r="B1026" s="12">
        <v>38222</v>
      </c>
      <c r="C1026" s="18">
        <v>11.013301</v>
      </c>
      <c r="D1026">
        <v>403.3</v>
      </c>
    </row>
    <row r="1027" spans="2:4" x14ac:dyDescent="0.25">
      <c r="B1027" s="12">
        <v>38215</v>
      </c>
      <c r="C1027" s="18">
        <v>11.401281000000001</v>
      </c>
      <c r="D1027">
        <v>413.2</v>
      </c>
    </row>
    <row r="1028" spans="2:4" x14ac:dyDescent="0.25">
      <c r="B1028" s="12">
        <v>38208</v>
      </c>
      <c r="C1028" s="18">
        <v>10.669411999999999</v>
      </c>
      <c r="D1028">
        <v>398.9</v>
      </c>
    </row>
    <row r="1029" spans="2:4" x14ac:dyDescent="0.25">
      <c r="B1029" s="12">
        <v>38201</v>
      </c>
      <c r="C1029" s="18">
        <v>9.5672010000000007</v>
      </c>
      <c r="D1029">
        <v>399.8</v>
      </c>
    </row>
    <row r="1030" spans="2:4" x14ac:dyDescent="0.25">
      <c r="B1030" s="12">
        <v>38194</v>
      </c>
      <c r="C1030" s="18">
        <v>9.6641949999999994</v>
      </c>
      <c r="D1030">
        <v>391</v>
      </c>
    </row>
    <row r="1031" spans="2:4" x14ac:dyDescent="0.25">
      <c r="B1031" s="12">
        <v>38187</v>
      </c>
      <c r="C1031" s="18">
        <v>8.9940499999999997</v>
      </c>
      <c r="D1031">
        <v>390.5</v>
      </c>
    </row>
    <row r="1032" spans="2:4" x14ac:dyDescent="0.25">
      <c r="B1032" s="12">
        <v>38180</v>
      </c>
      <c r="C1032" s="18">
        <v>8.9411430000000003</v>
      </c>
      <c r="D1032">
        <v>406.6</v>
      </c>
    </row>
    <row r="1033" spans="2:4" x14ac:dyDescent="0.25">
      <c r="B1033" s="12">
        <v>38173</v>
      </c>
      <c r="C1033" s="18">
        <v>9.7435530000000004</v>
      </c>
      <c r="D1033">
        <v>407.5</v>
      </c>
    </row>
    <row r="1034" spans="2:4" x14ac:dyDescent="0.25">
      <c r="B1034" s="12">
        <v>38166</v>
      </c>
      <c r="C1034" s="18">
        <v>9.479025</v>
      </c>
      <c r="D1034">
        <v>398.3</v>
      </c>
    </row>
    <row r="1035" spans="2:4" x14ac:dyDescent="0.25">
      <c r="B1035" s="12">
        <v>38159</v>
      </c>
      <c r="C1035" s="18">
        <v>9.584835</v>
      </c>
      <c r="D1035">
        <v>402.9</v>
      </c>
    </row>
    <row r="1036" spans="2:4" x14ac:dyDescent="0.25">
      <c r="B1036" s="12">
        <v>38152</v>
      </c>
      <c r="C1036" s="18">
        <v>9.1351320000000005</v>
      </c>
      <c r="D1036">
        <v>395.1</v>
      </c>
    </row>
    <row r="1037" spans="2:4" x14ac:dyDescent="0.25">
      <c r="B1037" s="12">
        <v>38145</v>
      </c>
      <c r="C1037" s="18">
        <v>9.0116849999999999</v>
      </c>
      <c r="D1037">
        <v>385.9</v>
      </c>
    </row>
    <row r="1038" spans="2:4" x14ac:dyDescent="0.25">
      <c r="B1038" s="12">
        <v>38138</v>
      </c>
      <c r="C1038" s="18">
        <v>9.8405489999999993</v>
      </c>
      <c r="D1038">
        <v>390.9</v>
      </c>
    </row>
    <row r="1039" spans="2:4" x14ac:dyDescent="0.25">
      <c r="B1039" s="12">
        <v>38131</v>
      </c>
      <c r="C1039" s="18">
        <v>10.563599999999999</v>
      </c>
      <c r="D1039">
        <v>394</v>
      </c>
    </row>
    <row r="1040" spans="2:4" x14ac:dyDescent="0.25">
      <c r="B1040" s="12">
        <v>38124</v>
      </c>
      <c r="C1040" s="18">
        <v>9.9199079999999995</v>
      </c>
      <c r="D1040">
        <v>384.8</v>
      </c>
    </row>
    <row r="1041" spans="2:4" x14ac:dyDescent="0.25">
      <c r="B1041" s="12">
        <v>38117</v>
      </c>
      <c r="C1041" s="18">
        <v>9.3291229999999992</v>
      </c>
      <c r="D1041">
        <v>377</v>
      </c>
    </row>
    <row r="1042" spans="2:4" x14ac:dyDescent="0.25">
      <c r="B1042" s="12">
        <v>38110</v>
      </c>
      <c r="C1042" s="18">
        <v>9.1086799999999997</v>
      </c>
      <c r="D1042">
        <v>378.7</v>
      </c>
    </row>
    <row r="1043" spans="2:4" x14ac:dyDescent="0.25">
      <c r="B1043" s="12">
        <v>38103</v>
      </c>
      <c r="C1043" s="18">
        <v>9.7347370000000009</v>
      </c>
      <c r="D1043">
        <v>387</v>
      </c>
    </row>
    <row r="1044" spans="2:4" x14ac:dyDescent="0.25">
      <c r="B1044" s="12">
        <v>38096</v>
      </c>
      <c r="C1044" s="18">
        <v>10.554783</v>
      </c>
      <c r="D1044">
        <v>395.1</v>
      </c>
    </row>
    <row r="1045" spans="2:4" x14ac:dyDescent="0.25">
      <c r="B1045" s="12">
        <v>38089</v>
      </c>
      <c r="C1045" s="18">
        <v>11.480639999999999</v>
      </c>
      <c r="D1045">
        <v>401</v>
      </c>
    </row>
    <row r="1046" spans="2:4" x14ac:dyDescent="0.25">
      <c r="B1046" s="12">
        <v>38082</v>
      </c>
      <c r="C1046" s="18">
        <v>12.344775</v>
      </c>
      <c r="D1046">
        <v>419.9</v>
      </c>
    </row>
    <row r="1047" spans="2:4" x14ac:dyDescent="0.25">
      <c r="B1047" s="12">
        <v>38075</v>
      </c>
      <c r="C1047" s="18">
        <v>13.191272</v>
      </c>
      <c r="D1047">
        <v>421.6</v>
      </c>
    </row>
    <row r="1048" spans="2:4" x14ac:dyDescent="0.25">
      <c r="B1048" s="12">
        <v>38068</v>
      </c>
      <c r="C1048" s="18">
        <v>13.623339</v>
      </c>
      <c r="D1048">
        <v>422.1</v>
      </c>
    </row>
    <row r="1049" spans="2:4" x14ac:dyDescent="0.25">
      <c r="B1049" s="12">
        <v>38061</v>
      </c>
      <c r="C1049" s="18">
        <v>13.535164</v>
      </c>
      <c r="D1049">
        <v>412.5</v>
      </c>
    </row>
    <row r="1050" spans="2:4" x14ac:dyDescent="0.25">
      <c r="B1050" s="12">
        <v>38054</v>
      </c>
      <c r="C1050" s="18">
        <v>13.111912999999999</v>
      </c>
      <c r="D1050">
        <v>395.3</v>
      </c>
    </row>
    <row r="1051" spans="2:4" x14ac:dyDescent="0.25">
      <c r="B1051" s="12">
        <v>38047</v>
      </c>
      <c r="C1051" s="18">
        <v>14.099565999999999</v>
      </c>
      <c r="D1051">
        <v>401.3</v>
      </c>
    </row>
    <row r="1052" spans="2:4" x14ac:dyDescent="0.25">
      <c r="B1052" s="12">
        <v>38040</v>
      </c>
      <c r="C1052" s="18">
        <v>13.221088999999999</v>
      </c>
      <c r="D1052">
        <v>396.4</v>
      </c>
    </row>
    <row r="1053" spans="2:4" x14ac:dyDescent="0.25">
      <c r="B1053" s="12">
        <v>38033</v>
      </c>
      <c r="C1053" s="18">
        <v>13.651541999999999</v>
      </c>
      <c r="D1053">
        <v>397.5</v>
      </c>
    </row>
    <row r="1054" spans="2:4" x14ac:dyDescent="0.25">
      <c r="B1054" s="12">
        <v>38026</v>
      </c>
      <c r="C1054" s="18">
        <v>14.591516</v>
      </c>
      <c r="D1054">
        <v>410.3</v>
      </c>
    </row>
    <row r="1055" spans="2:4" x14ac:dyDescent="0.25">
      <c r="B1055" s="12">
        <v>38019</v>
      </c>
      <c r="C1055" s="18">
        <v>14.407033</v>
      </c>
      <c r="D1055">
        <v>403.6</v>
      </c>
    </row>
    <row r="1056" spans="2:4" x14ac:dyDescent="0.25">
      <c r="B1056" s="12">
        <v>38012</v>
      </c>
      <c r="C1056" s="18">
        <v>13.414353</v>
      </c>
      <c r="D1056">
        <v>402.2</v>
      </c>
    </row>
    <row r="1057" spans="2:4" x14ac:dyDescent="0.25">
      <c r="B1057" s="12">
        <v>38005</v>
      </c>
      <c r="C1057" s="18">
        <v>14.301615999999999</v>
      </c>
      <c r="D1057">
        <v>407.9</v>
      </c>
    </row>
    <row r="1058" spans="2:4" x14ac:dyDescent="0.25">
      <c r="B1058" s="12">
        <v>37998</v>
      </c>
      <c r="C1058" s="18">
        <v>13.923869</v>
      </c>
      <c r="D1058">
        <v>406.7</v>
      </c>
    </row>
    <row r="1059" spans="2:4" x14ac:dyDescent="0.25">
      <c r="B1059" s="12">
        <v>37991</v>
      </c>
      <c r="C1059" s="18">
        <v>15.197663</v>
      </c>
      <c r="D1059">
        <v>426.4</v>
      </c>
    </row>
    <row r="1060" spans="2:4" x14ac:dyDescent="0.25">
      <c r="B1060" s="12">
        <v>37984</v>
      </c>
      <c r="C1060" s="18">
        <v>14.547589</v>
      </c>
      <c r="D1060">
        <v>415.7</v>
      </c>
    </row>
    <row r="1061" spans="2:4" x14ac:dyDescent="0.25">
      <c r="B1061" s="12">
        <v>37977</v>
      </c>
      <c r="C1061" s="18">
        <v>14.275262</v>
      </c>
      <c r="D1061">
        <v>412.3</v>
      </c>
    </row>
    <row r="1062" spans="2:4" x14ac:dyDescent="0.25">
      <c r="B1062" s="12">
        <v>37970</v>
      </c>
      <c r="C1062" s="18">
        <v>13.546125</v>
      </c>
      <c r="D1062">
        <v>409.2</v>
      </c>
    </row>
    <row r="1063" spans="2:4" x14ac:dyDescent="0.25">
      <c r="B1063" s="12">
        <v>37963</v>
      </c>
      <c r="C1063" s="18">
        <v>13.897517000000001</v>
      </c>
      <c r="D1063">
        <v>409.4</v>
      </c>
    </row>
    <row r="1064" spans="2:4" x14ac:dyDescent="0.25">
      <c r="B1064" s="12">
        <v>37956</v>
      </c>
      <c r="C1064" s="18">
        <v>13.730604</v>
      </c>
      <c r="D1064">
        <v>406.4</v>
      </c>
    </row>
    <row r="1065" spans="2:4" x14ac:dyDescent="0.25">
      <c r="B1065" s="12">
        <v>37949</v>
      </c>
      <c r="C1065" s="18">
        <v>13.906300999999999</v>
      </c>
      <c r="D1065">
        <v>396.8</v>
      </c>
    </row>
    <row r="1066" spans="2:4" x14ac:dyDescent="0.25">
      <c r="B1066" s="12">
        <v>37942</v>
      </c>
      <c r="C1066" s="18">
        <v>13.379212000000001</v>
      </c>
      <c r="D1066">
        <v>396</v>
      </c>
    </row>
    <row r="1067" spans="2:4" x14ac:dyDescent="0.25">
      <c r="B1067" s="12">
        <v>37935</v>
      </c>
      <c r="C1067" s="18">
        <v>13.510989</v>
      </c>
      <c r="D1067">
        <v>397.8</v>
      </c>
    </row>
    <row r="1068" spans="2:4" x14ac:dyDescent="0.25">
      <c r="B1068" s="12">
        <v>37928</v>
      </c>
      <c r="C1068" s="18">
        <v>12.421673999999999</v>
      </c>
      <c r="D1068">
        <v>383.3</v>
      </c>
    </row>
    <row r="1069" spans="2:4" x14ac:dyDescent="0.25">
      <c r="B1069" s="12">
        <v>37921</v>
      </c>
      <c r="C1069" s="18">
        <v>13.282582</v>
      </c>
      <c r="D1069">
        <v>384.5</v>
      </c>
    </row>
    <row r="1070" spans="2:4" x14ac:dyDescent="0.25">
      <c r="B1070" s="12">
        <v>37914</v>
      </c>
      <c r="C1070" s="18">
        <v>13.388</v>
      </c>
      <c r="D1070">
        <v>388.9</v>
      </c>
    </row>
    <row r="1071" spans="2:4" x14ac:dyDescent="0.25">
      <c r="B1071" s="12">
        <v>37907</v>
      </c>
      <c r="C1071" s="18">
        <v>12.711572</v>
      </c>
      <c r="D1071">
        <v>371.8</v>
      </c>
    </row>
    <row r="1072" spans="2:4" x14ac:dyDescent="0.25">
      <c r="B1072" s="12">
        <v>37900</v>
      </c>
      <c r="C1072" s="18">
        <v>11.903371999999999</v>
      </c>
      <c r="D1072">
        <v>373.6</v>
      </c>
    </row>
    <row r="1073" spans="2:4" x14ac:dyDescent="0.25">
      <c r="B1073" s="12">
        <v>37893</v>
      </c>
      <c r="C1073" s="18">
        <v>11.947295</v>
      </c>
      <c r="D1073">
        <v>369.4</v>
      </c>
    </row>
    <row r="1074" spans="2:4" x14ac:dyDescent="0.25">
      <c r="B1074" s="12">
        <v>37886</v>
      </c>
      <c r="C1074" s="18">
        <v>12.579801</v>
      </c>
      <c r="D1074">
        <v>380.8</v>
      </c>
    </row>
    <row r="1075" spans="2:4" x14ac:dyDescent="0.25">
      <c r="B1075" s="12">
        <v>37879</v>
      </c>
      <c r="C1075" s="18">
        <v>13.546125</v>
      </c>
      <c r="D1075">
        <v>381.8</v>
      </c>
    </row>
    <row r="1076" spans="2:4" x14ac:dyDescent="0.25">
      <c r="B1076" s="12">
        <v>37872</v>
      </c>
      <c r="C1076" s="18">
        <v>13.168379</v>
      </c>
      <c r="D1076">
        <v>375.8</v>
      </c>
    </row>
    <row r="1077" spans="2:4" x14ac:dyDescent="0.25">
      <c r="B1077" s="12">
        <v>37865</v>
      </c>
      <c r="C1077" s="18">
        <v>13.218187</v>
      </c>
      <c r="D1077">
        <v>377.6</v>
      </c>
    </row>
    <row r="1078" spans="2:4" x14ac:dyDescent="0.25">
      <c r="B1078" s="12">
        <v>37858</v>
      </c>
      <c r="C1078" s="18">
        <v>12.38664</v>
      </c>
      <c r="D1078">
        <v>375.7</v>
      </c>
    </row>
    <row r="1079" spans="2:4" x14ac:dyDescent="0.25">
      <c r="B1079" s="12">
        <v>37851</v>
      </c>
      <c r="C1079" s="18">
        <v>11.529102</v>
      </c>
      <c r="D1079">
        <v>363.1</v>
      </c>
    </row>
    <row r="1080" spans="2:4" x14ac:dyDescent="0.25">
      <c r="B1080" s="12">
        <v>37844</v>
      </c>
      <c r="C1080" s="18">
        <v>11.866918</v>
      </c>
      <c r="D1080">
        <v>363.2</v>
      </c>
    </row>
    <row r="1081" spans="2:4" x14ac:dyDescent="0.25">
      <c r="B1081" s="12">
        <v>37837</v>
      </c>
      <c r="C1081" s="18">
        <v>11.234595000000001</v>
      </c>
      <c r="D1081">
        <v>356.3</v>
      </c>
    </row>
    <row r="1082" spans="2:4" x14ac:dyDescent="0.25">
      <c r="B1082" s="12">
        <v>37830</v>
      </c>
      <c r="C1082" s="18">
        <v>10.662906</v>
      </c>
      <c r="D1082">
        <v>346.1</v>
      </c>
    </row>
    <row r="1083" spans="2:4" x14ac:dyDescent="0.25">
      <c r="B1083" s="12">
        <v>37823</v>
      </c>
      <c r="C1083" s="18">
        <v>10.957409999999999</v>
      </c>
      <c r="D1083">
        <v>362.7</v>
      </c>
    </row>
    <row r="1084" spans="2:4" x14ac:dyDescent="0.25">
      <c r="B1084" s="12">
        <v>37816</v>
      </c>
      <c r="C1084" s="18">
        <v>9.7707200000000007</v>
      </c>
      <c r="D1084">
        <v>347.2</v>
      </c>
    </row>
    <row r="1085" spans="2:4" x14ac:dyDescent="0.25">
      <c r="B1085" s="12">
        <v>37809</v>
      </c>
      <c r="C1085" s="18">
        <v>10.974734</v>
      </c>
      <c r="D1085">
        <v>344.8</v>
      </c>
    </row>
    <row r="1086" spans="2:4" x14ac:dyDescent="0.25">
      <c r="B1086" s="12">
        <v>37802</v>
      </c>
      <c r="C1086" s="18">
        <v>11.754314000000001</v>
      </c>
      <c r="D1086">
        <v>351</v>
      </c>
    </row>
    <row r="1087" spans="2:4" x14ac:dyDescent="0.25">
      <c r="B1087" s="12">
        <v>37795</v>
      </c>
      <c r="C1087" s="18">
        <v>11.468469000000001</v>
      </c>
      <c r="D1087">
        <v>345.2</v>
      </c>
    </row>
    <row r="1088" spans="2:4" x14ac:dyDescent="0.25">
      <c r="B1088" s="12">
        <v>37788</v>
      </c>
      <c r="C1088" s="18">
        <v>12.507904999999999</v>
      </c>
      <c r="D1088">
        <v>356.3</v>
      </c>
    </row>
    <row r="1089" spans="2:4" x14ac:dyDescent="0.25">
      <c r="B1089" s="12">
        <v>37781</v>
      </c>
      <c r="C1089" s="18">
        <v>12.074807</v>
      </c>
      <c r="D1089">
        <v>356.6</v>
      </c>
    </row>
    <row r="1090" spans="2:4" x14ac:dyDescent="0.25">
      <c r="B1090" s="12">
        <v>37774</v>
      </c>
      <c r="C1090" s="18">
        <v>11.477131</v>
      </c>
      <c r="D1090">
        <v>363.7</v>
      </c>
    </row>
    <row r="1091" spans="2:4" x14ac:dyDescent="0.25">
      <c r="B1091" s="12">
        <v>37767</v>
      </c>
      <c r="C1091" s="18">
        <v>11.347201999999999</v>
      </c>
      <c r="D1091">
        <v>364.5</v>
      </c>
    </row>
    <row r="1092" spans="2:4" x14ac:dyDescent="0.25">
      <c r="B1092" s="12">
        <v>37760</v>
      </c>
      <c r="C1092" s="18">
        <v>11.199947</v>
      </c>
      <c r="D1092">
        <v>368.8</v>
      </c>
    </row>
    <row r="1093" spans="2:4" x14ac:dyDescent="0.25">
      <c r="B1093" s="12">
        <v>37753</v>
      </c>
      <c r="C1093" s="18">
        <v>11.044032</v>
      </c>
      <c r="D1093">
        <v>354.7</v>
      </c>
    </row>
    <row r="1094" spans="2:4" x14ac:dyDescent="0.25">
      <c r="B1094" s="12">
        <v>37746</v>
      </c>
      <c r="C1094" s="18">
        <v>10.186496</v>
      </c>
      <c r="D1094">
        <v>348.6</v>
      </c>
    </row>
    <row r="1095" spans="2:4" x14ac:dyDescent="0.25">
      <c r="B1095" s="12">
        <v>37739</v>
      </c>
      <c r="C1095" s="18">
        <v>9.7707200000000007</v>
      </c>
      <c r="D1095">
        <v>341</v>
      </c>
    </row>
    <row r="1096" spans="2:4" x14ac:dyDescent="0.25">
      <c r="B1096" s="12">
        <v>37732</v>
      </c>
      <c r="C1096" s="18">
        <v>9.8140300000000007</v>
      </c>
      <c r="D1096">
        <v>333.4</v>
      </c>
    </row>
    <row r="1097" spans="2:4" x14ac:dyDescent="0.25">
      <c r="B1097" s="12">
        <v>37725</v>
      </c>
      <c r="C1097" s="18">
        <v>10.377055</v>
      </c>
      <c r="D1097">
        <v>327.2</v>
      </c>
    </row>
    <row r="1098" spans="2:4" x14ac:dyDescent="0.25">
      <c r="B1098" s="12">
        <v>37718</v>
      </c>
      <c r="C1098" s="18">
        <v>10.238464</v>
      </c>
      <c r="D1098">
        <v>327.9</v>
      </c>
    </row>
    <row r="1099" spans="2:4" x14ac:dyDescent="0.25">
      <c r="B1099" s="12">
        <v>37711</v>
      </c>
      <c r="C1099" s="18">
        <v>10.177832</v>
      </c>
      <c r="D1099">
        <v>325.3</v>
      </c>
    </row>
    <row r="1100" spans="2:4" x14ac:dyDescent="0.25">
      <c r="B1100" s="12">
        <v>37704</v>
      </c>
      <c r="C1100" s="18">
        <v>10.532973</v>
      </c>
      <c r="D1100">
        <v>328.7</v>
      </c>
    </row>
    <row r="1101" spans="2:4" x14ac:dyDescent="0.25">
      <c r="B1101" s="12">
        <v>37697</v>
      </c>
      <c r="C1101" s="18">
        <v>9.9526199999999996</v>
      </c>
      <c r="D1101">
        <v>326</v>
      </c>
    </row>
    <row r="1102" spans="2:4" x14ac:dyDescent="0.25">
      <c r="B1102" s="12">
        <v>37690</v>
      </c>
      <c r="C1102" s="18">
        <v>10.87079</v>
      </c>
      <c r="D1102">
        <v>336.5</v>
      </c>
    </row>
    <row r="1103" spans="2:4" x14ac:dyDescent="0.25">
      <c r="B1103" s="12">
        <v>37683</v>
      </c>
      <c r="C1103" s="18">
        <v>11.381849000000001</v>
      </c>
      <c r="D1103">
        <v>350.8</v>
      </c>
    </row>
    <row r="1104" spans="2:4" x14ac:dyDescent="0.25">
      <c r="B1104" s="12">
        <v>37676</v>
      </c>
      <c r="C1104" s="18">
        <v>12.184044</v>
      </c>
      <c r="D1104">
        <v>350.2</v>
      </c>
    </row>
    <row r="1105" spans="2:4" x14ac:dyDescent="0.25">
      <c r="B1105" s="12">
        <v>37669</v>
      </c>
      <c r="C1105" s="18">
        <v>12.527018</v>
      </c>
      <c r="D1105">
        <v>351.8</v>
      </c>
    </row>
    <row r="1106" spans="2:4" x14ac:dyDescent="0.25">
      <c r="B1106" s="12">
        <v>37662</v>
      </c>
      <c r="C1106" s="18">
        <v>12.304086</v>
      </c>
      <c r="D1106">
        <v>351.9</v>
      </c>
    </row>
    <row r="1107" spans="2:4" x14ac:dyDescent="0.25">
      <c r="B1107" s="12">
        <v>37655</v>
      </c>
      <c r="C1107" s="18">
        <v>12.544168000000001</v>
      </c>
      <c r="D1107">
        <v>369.9</v>
      </c>
    </row>
    <row r="1108" spans="2:4" x14ac:dyDescent="0.25">
      <c r="B1108" s="12">
        <v>37648</v>
      </c>
      <c r="C1108" s="18">
        <v>13.350148000000001</v>
      </c>
      <c r="D1108">
        <v>368.3</v>
      </c>
    </row>
    <row r="1109" spans="2:4" x14ac:dyDescent="0.25">
      <c r="B1109" s="12">
        <v>37641</v>
      </c>
      <c r="C1109" s="18">
        <v>14.833496</v>
      </c>
      <c r="D1109">
        <v>368.2</v>
      </c>
    </row>
    <row r="1110" spans="2:4" x14ac:dyDescent="0.25">
      <c r="B1110" s="12">
        <v>37634</v>
      </c>
      <c r="C1110" s="18">
        <v>13.624525999999999</v>
      </c>
      <c r="D1110">
        <v>356.6</v>
      </c>
    </row>
    <row r="1111" spans="2:4" x14ac:dyDescent="0.25">
      <c r="B1111" s="12">
        <v>37627</v>
      </c>
      <c r="C1111" s="18">
        <v>15.004981000000001</v>
      </c>
      <c r="D1111">
        <v>354.5</v>
      </c>
    </row>
    <row r="1112" spans="2:4" x14ac:dyDescent="0.25">
      <c r="B1112" s="12">
        <v>37620</v>
      </c>
      <c r="C1112" s="18">
        <v>15.373680999999999</v>
      </c>
      <c r="D1112">
        <v>351.2</v>
      </c>
    </row>
    <row r="1113" spans="2:4" x14ac:dyDescent="0.25">
      <c r="B1113" s="12">
        <v>37613</v>
      </c>
      <c r="C1113" s="18">
        <v>15.176469000000001</v>
      </c>
      <c r="D1113">
        <v>349.2</v>
      </c>
    </row>
    <row r="1114" spans="2:4" x14ac:dyDescent="0.25">
      <c r="B1114" s="12">
        <v>37606</v>
      </c>
      <c r="C1114" s="18">
        <v>14.404783</v>
      </c>
      <c r="D1114">
        <v>340.5</v>
      </c>
    </row>
    <row r="1115" spans="2:4" x14ac:dyDescent="0.25">
      <c r="B1115" s="12">
        <v>37599</v>
      </c>
      <c r="C1115" s="18">
        <v>14.413357</v>
      </c>
      <c r="D1115">
        <v>333.2</v>
      </c>
    </row>
    <row r="1116" spans="2:4" x14ac:dyDescent="0.25">
      <c r="B1116" s="12">
        <v>37592</v>
      </c>
      <c r="C1116" s="18">
        <v>13.375873</v>
      </c>
      <c r="D1116">
        <v>326.3</v>
      </c>
    </row>
    <row r="1117" spans="2:4" x14ac:dyDescent="0.25">
      <c r="B1117" s="12">
        <v>37585</v>
      </c>
      <c r="C1117" s="18">
        <v>11.009369</v>
      </c>
      <c r="D1117">
        <v>316.8</v>
      </c>
    </row>
    <row r="1118" spans="2:4" x14ac:dyDescent="0.25">
      <c r="B1118" s="12">
        <v>37578</v>
      </c>
      <c r="C1118" s="18">
        <v>11.832501000000001</v>
      </c>
      <c r="D1118">
        <v>320.7</v>
      </c>
    </row>
    <row r="1119" spans="2:4" x14ac:dyDescent="0.25">
      <c r="B1119" s="12">
        <v>37571</v>
      </c>
      <c r="C1119" s="18">
        <v>13.07577</v>
      </c>
      <c r="D1119">
        <v>320.7</v>
      </c>
    </row>
    <row r="1120" spans="2:4" x14ac:dyDescent="0.25">
      <c r="B1120" s="12">
        <v>37564</v>
      </c>
      <c r="C1120" s="18">
        <v>13.110066</v>
      </c>
      <c r="D1120">
        <v>321.3</v>
      </c>
    </row>
    <row r="1121" spans="2:4" x14ac:dyDescent="0.25">
      <c r="B1121" s="12">
        <v>37557</v>
      </c>
      <c r="C1121" s="18">
        <v>11.986838000000001</v>
      </c>
      <c r="D1121">
        <v>318.8</v>
      </c>
    </row>
    <row r="1122" spans="2:4" x14ac:dyDescent="0.25">
      <c r="B1122" s="12">
        <v>37550</v>
      </c>
      <c r="C1122" s="18">
        <v>10.966499000000001</v>
      </c>
      <c r="D1122">
        <v>313.39999999999998</v>
      </c>
    </row>
    <row r="1123" spans="2:4" x14ac:dyDescent="0.25">
      <c r="B1123" s="12">
        <v>37543</v>
      </c>
      <c r="C1123" s="18">
        <v>10.537785</v>
      </c>
      <c r="D1123">
        <v>312.7</v>
      </c>
    </row>
    <row r="1124" spans="2:4" x14ac:dyDescent="0.25">
      <c r="B1124" s="12">
        <v>37536</v>
      </c>
      <c r="C1124" s="18">
        <v>12.252642</v>
      </c>
      <c r="D1124">
        <v>316.3</v>
      </c>
    </row>
    <row r="1125" spans="2:4" x14ac:dyDescent="0.25">
      <c r="B1125" s="12">
        <v>37529</v>
      </c>
      <c r="C1125" s="18">
        <v>13.110066</v>
      </c>
      <c r="D1125">
        <v>322.10000000000002</v>
      </c>
    </row>
    <row r="1126" spans="2:4" x14ac:dyDescent="0.25">
      <c r="B1126" s="12">
        <v>37522</v>
      </c>
      <c r="C1126" s="18">
        <v>13.25583</v>
      </c>
      <c r="D1126">
        <v>319.7</v>
      </c>
    </row>
    <row r="1127" spans="2:4" x14ac:dyDescent="0.25">
      <c r="B1127" s="12">
        <v>37515</v>
      </c>
      <c r="C1127" s="18">
        <v>14.113257000000001</v>
      </c>
      <c r="D1127">
        <v>321.89999999999998</v>
      </c>
    </row>
    <row r="1128" spans="2:4" x14ac:dyDescent="0.25">
      <c r="B1128" s="12">
        <v>37508</v>
      </c>
      <c r="C1128" s="18">
        <v>14.447654</v>
      </c>
      <c r="D1128">
        <v>316.60000000000002</v>
      </c>
    </row>
    <row r="1129" spans="2:4" x14ac:dyDescent="0.25">
      <c r="B1129" s="12">
        <v>37501</v>
      </c>
      <c r="C1129" s="18">
        <v>13.984643999999999</v>
      </c>
      <c r="D1129">
        <v>319.89999999999998</v>
      </c>
    </row>
    <row r="1130" spans="2:4" x14ac:dyDescent="0.25">
      <c r="B1130" s="12">
        <v>37494</v>
      </c>
      <c r="C1130" s="18">
        <v>11.861234</v>
      </c>
      <c r="D1130">
        <v>312.39999999999998</v>
      </c>
    </row>
    <row r="1131" spans="2:4" x14ac:dyDescent="0.25">
      <c r="B1131" s="12">
        <v>37487</v>
      </c>
      <c r="C1131" s="18">
        <v>10.296384</v>
      </c>
      <c r="D1131">
        <v>306.7</v>
      </c>
    </row>
    <row r="1132" spans="2:4" x14ac:dyDescent="0.25">
      <c r="B1132" s="12">
        <v>37480</v>
      </c>
      <c r="C1132" s="18">
        <v>10.912335000000001</v>
      </c>
      <c r="D1132">
        <v>313.7</v>
      </c>
    </row>
    <row r="1133" spans="2:4" x14ac:dyDescent="0.25">
      <c r="B1133" s="12">
        <v>37473</v>
      </c>
      <c r="C1133" s="18">
        <v>10.446209</v>
      </c>
      <c r="D1133">
        <v>314.2</v>
      </c>
    </row>
    <row r="1134" spans="2:4" x14ac:dyDescent="0.25">
      <c r="B1134" s="12">
        <v>37466</v>
      </c>
      <c r="C1134" s="18">
        <v>9.9884059999999995</v>
      </c>
      <c r="D1134">
        <v>307</v>
      </c>
    </row>
    <row r="1135" spans="2:4" x14ac:dyDescent="0.25">
      <c r="B1135" s="12">
        <v>37459</v>
      </c>
      <c r="C1135" s="18">
        <v>8.3319960000000002</v>
      </c>
      <c r="D1135">
        <v>303.39999999999998</v>
      </c>
    </row>
    <row r="1136" spans="2:4" x14ac:dyDescent="0.25">
      <c r="B1136" s="12">
        <v>37452</v>
      </c>
      <c r="C1136" s="18">
        <v>12.934987</v>
      </c>
      <c r="D1136">
        <v>323.89999999999998</v>
      </c>
    </row>
    <row r="1137" spans="2:4" x14ac:dyDescent="0.25">
      <c r="B1137" s="12">
        <v>37445</v>
      </c>
      <c r="C1137" s="18">
        <v>13.800649</v>
      </c>
      <c r="D1137">
        <v>315.60000000000002</v>
      </c>
    </row>
    <row r="1138" spans="2:4" x14ac:dyDescent="0.25">
      <c r="B1138" s="12">
        <v>37438</v>
      </c>
      <c r="C1138" s="18">
        <v>11.445048999999999</v>
      </c>
      <c r="D1138">
        <v>310.89999999999998</v>
      </c>
    </row>
    <row r="1139" spans="2:4" x14ac:dyDescent="0.25">
      <c r="B1139" s="12">
        <v>37431</v>
      </c>
      <c r="C1139" s="18">
        <v>11.261927999999999</v>
      </c>
      <c r="D1139">
        <v>313.5</v>
      </c>
    </row>
    <row r="1140" spans="2:4" x14ac:dyDescent="0.25">
      <c r="B1140" s="12">
        <v>37424</v>
      </c>
      <c r="C1140" s="18">
        <v>12.227473</v>
      </c>
      <c r="D1140">
        <v>324.60000000000002</v>
      </c>
    </row>
    <row r="1141" spans="2:4" x14ac:dyDescent="0.25">
      <c r="B1141" s="12">
        <v>37417</v>
      </c>
      <c r="C1141" s="18">
        <v>11.145397000000001</v>
      </c>
      <c r="D1141">
        <v>319.10000000000002</v>
      </c>
    </row>
    <row r="1142" spans="2:4" x14ac:dyDescent="0.25">
      <c r="B1142" s="12">
        <v>37410</v>
      </c>
      <c r="C1142" s="18">
        <v>12.110943000000001</v>
      </c>
      <c r="D1142">
        <v>324.60000000000002</v>
      </c>
    </row>
    <row r="1143" spans="2:4" x14ac:dyDescent="0.25">
      <c r="B1143" s="12">
        <v>37403</v>
      </c>
      <c r="C1143" s="18">
        <v>13.476027</v>
      </c>
      <c r="D1143">
        <v>326.5</v>
      </c>
    </row>
    <row r="1144" spans="2:4" x14ac:dyDescent="0.25">
      <c r="B1144" s="12">
        <v>37396</v>
      </c>
      <c r="C1144" s="18">
        <v>15.032552000000001</v>
      </c>
      <c r="D1144">
        <v>320.39999999999998</v>
      </c>
    </row>
    <row r="1145" spans="2:4" x14ac:dyDescent="0.25">
      <c r="B1145" s="12">
        <v>37389</v>
      </c>
      <c r="C1145" s="18">
        <v>13.517644000000001</v>
      </c>
      <c r="D1145">
        <v>310.60000000000002</v>
      </c>
    </row>
    <row r="1146" spans="2:4" x14ac:dyDescent="0.25">
      <c r="B1146" s="12">
        <v>37382</v>
      </c>
      <c r="C1146" s="18">
        <v>13.201345999999999</v>
      </c>
      <c r="D1146">
        <v>311</v>
      </c>
    </row>
    <row r="1147" spans="2:4" x14ac:dyDescent="0.25">
      <c r="B1147" s="12">
        <v>37375</v>
      </c>
      <c r="C1147" s="18">
        <v>11.73638</v>
      </c>
      <c r="D1147">
        <v>312.2</v>
      </c>
    </row>
    <row r="1148" spans="2:4" x14ac:dyDescent="0.25">
      <c r="B1148" s="12">
        <v>37368</v>
      </c>
      <c r="C1148" s="18">
        <v>12.485507999999999</v>
      </c>
      <c r="D1148">
        <v>311.60000000000002</v>
      </c>
    </row>
    <row r="1149" spans="2:4" x14ac:dyDescent="0.25">
      <c r="B1149" s="12">
        <v>37361</v>
      </c>
      <c r="C1149" s="18">
        <v>11.153721000000001</v>
      </c>
      <c r="D1149">
        <v>302.3</v>
      </c>
    </row>
    <row r="1150" spans="2:4" x14ac:dyDescent="0.25">
      <c r="B1150" s="12">
        <v>37354</v>
      </c>
      <c r="C1150" s="18">
        <v>10.296384</v>
      </c>
      <c r="D1150">
        <v>302.10000000000002</v>
      </c>
    </row>
    <row r="1151" spans="2:4" x14ac:dyDescent="0.25">
      <c r="B1151" s="12">
        <v>37347</v>
      </c>
      <c r="C1151" s="18">
        <v>8.6982359999999996</v>
      </c>
      <c r="D1151">
        <v>300.10000000000002</v>
      </c>
    </row>
    <row r="1152" spans="2:4" x14ac:dyDescent="0.25">
      <c r="B1152" s="12">
        <v>37340</v>
      </c>
      <c r="C1152" s="18">
        <v>9.4057510000000004</v>
      </c>
      <c r="D1152">
        <v>302.60000000000002</v>
      </c>
    </row>
    <row r="1153" spans="2:4" x14ac:dyDescent="0.25">
      <c r="B1153" s="12">
        <v>37333</v>
      </c>
      <c r="C1153" s="18">
        <v>9.0228610000000007</v>
      </c>
      <c r="D1153">
        <v>297.3</v>
      </c>
    </row>
    <row r="1154" spans="2:4" x14ac:dyDescent="0.25">
      <c r="B1154" s="12">
        <v>37326</v>
      </c>
      <c r="C1154" s="18">
        <v>7.5995140000000001</v>
      </c>
      <c r="D1154">
        <v>289.89999999999998</v>
      </c>
    </row>
    <row r="1155" spans="2:4" x14ac:dyDescent="0.25">
      <c r="B1155" s="12">
        <v>37319</v>
      </c>
      <c r="C1155" s="18">
        <v>7.0501500000000004</v>
      </c>
      <c r="D1155">
        <v>290.10000000000002</v>
      </c>
    </row>
    <row r="1156" spans="2:4" x14ac:dyDescent="0.25">
      <c r="B1156" s="12">
        <v>37312</v>
      </c>
      <c r="C1156" s="18">
        <v>8.7232070000000004</v>
      </c>
      <c r="D1156">
        <v>298</v>
      </c>
    </row>
    <row r="1157" spans="2:4" x14ac:dyDescent="0.25">
      <c r="B1157" s="12">
        <v>37305</v>
      </c>
      <c r="C1157" s="18">
        <v>8.0406680000000001</v>
      </c>
      <c r="D1157">
        <v>293.2</v>
      </c>
    </row>
    <row r="1158" spans="2:4" x14ac:dyDescent="0.25">
      <c r="B1158" s="12">
        <v>37298</v>
      </c>
      <c r="C1158" s="18">
        <v>8.6786840000000005</v>
      </c>
      <c r="D1158">
        <v>298.39999999999998</v>
      </c>
    </row>
    <row r="1159" spans="2:4" x14ac:dyDescent="0.25">
      <c r="B1159" s="12">
        <v>37291</v>
      </c>
      <c r="C1159" s="18">
        <v>8.0009219999999992</v>
      </c>
      <c r="D1159">
        <v>303.5</v>
      </c>
    </row>
    <row r="1160" spans="2:4" x14ac:dyDescent="0.25">
      <c r="B1160" s="12">
        <v>37284</v>
      </c>
      <c r="C1160" s="18">
        <v>6.5296779999999996</v>
      </c>
      <c r="D1160">
        <v>286</v>
      </c>
    </row>
    <row r="1161" spans="2:4" x14ac:dyDescent="0.25">
      <c r="B1161" s="12">
        <v>37277</v>
      </c>
      <c r="C1161" s="18">
        <v>5.8188519999999997</v>
      </c>
      <c r="D1161">
        <v>278.8</v>
      </c>
    </row>
    <row r="1162" spans="2:4" x14ac:dyDescent="0.25">
      <c r="B1162" s="12">
        <v>37270</v>
      </c>
      <c r="C1162" s="18">
        <v>5.7279340000000003</v>
      </c>
      <c r="D1162">
        <v>283.10000000000002</v>
      </c>
    </row>
    <row r="1163" spans="2:4" x14ac:dyDescent="0.25">
      <c r="B1163" s="12">
        <v>37263</v>
      </c>
      <c r="C1163" s="18">
        <v>5.8767100000000001</v>
      </c>
      <c r="D1163">
        <v>287.39999999999998</v>
      </c>
    </row>
    <row r="1164" spans="2:4" x14ac:dyDescent="0.25">
      <c r="B1164" s="12">
        <v>37256</v>
      </c>
      <c r="C1164" s="18">
        <v>5.6287479999999999</v>
      </c>
      <c r="D1164">
        <v>278.89999999999998</v>
      </c>
    </row>
    <row r="1165" spans="2:4" x14ac:dyDescent="0.25">
      <c r="B1165" s="12">
        <v>37249</v>
      </c>
      <c r="C1165" s="18">
        <v>5.3725209999999999</v>
      </c>
      <c r="D1165">
        <v>276.5</v>
      </c>
    </row>
    <row r="1166" spans="2:4" x14ac:dyDescent="0.25">
      <c r="B1166" s="12">
        <v>37242</v>
      </c>
      <c r="C1166" s="18">
        <v>5.5626259999999998</v>
      </c>
      <c r="D1166">
        <v>278</v>
      </c>
    </row>
    <row r="1167" spans="2:4" x14ac:dyDescent="0.25">
      <c r="B1167" s="12">
        <v>37235</v>
      </c>
      <c r="C1167" s="18">
        <v>5.7279340000000003</v>
      </c>
      <c r="D1167">
        <v>278</v>
      </c>
    </row>
    <row r="1168" spans="2:4" x14ac:dyDescent="0.25">
      <c r="B1168" s="12">
        <v>37228</v>
      </c>
      <c r="C1168" s="18">
        <v>4.8517989999999998</v>
      </c>
      <c r="D1168">
        <v>273.89999999999998</v>
      </c>
    </row>
    <row r="1169" spans="2:4" x14ac:dyDescent="0.25">
      <c r="B1169" s="12">
        <v>37221</v>
      </c>
      <c r="C1169" s="18">
        <v>4.5542449999999999</v>
      </c>
      <c r="D1169">
        <v>273.89999999999998</v>
      </c>
    </row>
    <row r="1170" spans="2:4" x14ac:dyDescent="0.25">
      <c r="B1170" s="12">
        <v>37214</v>
      </c>
      <c r="C1170" s="18">
        <v>4.2980150000000004</v>
      </c>
      <c r="D1170">
        <v>272.89999999999998</v>
      </c>
    </row>
    <row r="1171" spans="2:4" x14ac:dyDescent="0.25">
      <c r="B1171" s="12">
        <v>37207</v>
      </c>
      <c r="C1171" s="18">
        <v>4.2649549999999996</v>
      </c>
      <c r="D1171">
        <v>274.7</v>
      </c>
    </row>
    <row r="1172" spans="2:4" x14ac:dyDescent="0.25">
      <c r="B1172" s="12">
        <v>37200</v>
      </c>
      <c r="C1172" s="18">
        <v>4.47159</v>
      </c>
      <c r="D1172">
        <v>277.39999999999998</v>
      </c>
    </row>
    <row r="1173" spans="2:4" x14ac:dyDescent="0.25">
      <c r="B1173" s="12">
        <v>37193</v>
      </c>
      <c r="C1173" s="18">
        <v>4.7112860000000003</v>
      </c>
      <c r="D1173">
        <v>279.8</v>
      </c>
    </row>
    <row r="1174" spans="2:4" x14ac:dyDescent="0.25">
      <c r="B1174" s="12">
        <v>37186</v>
      </c>
      <c r="C1174" s="18">
        <v>4.7195520000000002</v>
      </c>
      <c r="D1174">
        <v>277.89999999999998</v>
      </c>
    </row>
    <row r="1175" spans="2:4" x14ac:dyDescent="0.25">
      <c r="B1175" s="12">
        <v>37179</v>
      </c>
      <c r="C1175" s="18">
        <v>4.7526149999999996</v>
      </c>
      <c r="D1175">
        <v>280.10000000000002</v>
      </c>
    </row>
    <row r="1176" spans="2:4" x14ac:dyDescent="0.25">
      <c r="B1176" s="12">
        <v>37172</v>
      </c>
      <c r="C1176" s="18">
        <v>4.5129169999999998</v>
      </c>
      <c r="D1176">
        <v>284.89999999999998</v>
      </c>
    </row>
    <row r="1177" spans="2:4" x14ac:dyDescent="0.25">
      <c r="B1177" s="12">
        <v>37165</v>
      </c>
      <c r="C1177" s="18">
        <v>5.0171070000000002</v>
      </c>
      <c r="D1177">
        <v>291.39999999999998</v>
      </c>
    </row>
    <row r="1178" spans="2:4" x14ac:dyDescent="0.25">
      <c r="B1178" s="12">
        <v>37158</v>
      </c>
      <c r="C1178" s="18">
        <v>4.3889360000000002</v>
      </c>
      <c r="D1178">
        <v>292.39999999999998</v>
      </c>
    </row>
    <row r="1179" spans="2:4" x14ac:dyDescent="0.25">
      <c r="B1179" s="12">
        <v>37151</v>
      </c>
      <c r="C1179" s="18">
        <v>4.2814839999999998</v>
      </c>
      <c r="D1179">
        <v>291.89999999999998</v>
      </c>
    </row>
    <row r="1180" spans="2:4" x14ac:dyDescent="0.25">
      <c r="B1180" s="12">
        <v>37144</v>
      </c>
      <c r="C1180" s="18">
        <v>3.8434179999999998</v>
      </c>
      <c r="D1180">
        <v>290.2</v>
      </c>
    </row>
    <row r="1181" spans="2:4" x14ac:dyDescent="0.25">
      <c r="B1181" s="12">
        <v>37137</v>
      </c>
      <c r="C1181" s="18">
        <v>3.950869</v>
      </c>
      <c r="D1181">
        <v>273.10000000000002</v>
      </c>
    </row>
    <row r="1182" spans="2:4" x14ac:dyDescent="0.25">
      <c r="B1182" s="12">
        <v>37130</v>
      </c>
      <c r="C1182" s="18">
        <v>3.8847459999999998</v>
      </c>
      <c r="D1182">
        <v>274.39999999999998</v>
      </c>
    </row>
    <row r="1183" spans="2:4" x14ac:dyDescent="0.25">
      <c r="B1183" s="12">
        <v>37123</v>
      </c>
      <c r="C1183" s="18">
        <v>4.0335229999999997</v>
      </c>
      <c r="D1183">
        <v>272.5</v>
      </c>
    </row>
    <row r="1184" spans="2:4" x14ac:dyDescent="0.25">
      <c r="B1184" s="12">
        <v>37116</v>
      </c>
      <c r="C1184" s="18">
        <v>4.2139660000000001</v>
      </c>
      <c r="D1184">
        <v>279.3</v>
      </c>
    </row>
    <row r="1185" spans="2:4" x14ac:dyDescent="0.25">
      <c r="B1185" s="12">
        <v>37109</v>
      </c>
      <c r="C1185" s="18">
        <v>4.3848039999999999</v>
      </c>
      <c r="D1185">
        <v>273.89999999999998</v>
      </c>
    </row>
    <row r="1186" spans="2:4" x14ac:dyDescent="0.25">
      <c r="B1186" s="12">
        <v>37102</v>
      </c>
      <c r="C1186" s="18">
        <v>4.1244800000000001</v>
      </c>
      <c r="D1186">
        <v>267.89999999999998</v>
      </c>
    </row>
    <row r="1187" spans="2:4" x14ac:dyDescent="0.25">
      <c r="B1187" s="12">
        <v>37095</v>
      </c>
      <c r="C1187" s="18">
        <v>4.3685330000000002</v>
      </c>
      <c r="D1187">
        <v>267.39999999999998</v>
      </c>
    </row>
    <row r="1188" spans="2:4" x14ac:dyDescent="0.25">
      <c r="B1188" s="12">
        <v>37088</v>
      </c>
      <c r="C1188" s="18">
        <v>4.4986930000000003</v>
      </c>
      <c r="D1188">
        <v>269.89999999999998</v>
      </c>
    </row>
    <row r="1189" spans="2:4" x14ac:dyDescent="0.25">
      <c r="B1189" s="12">
        <v>37081</v>
      </c>
      <c r="C1189" s="18">
        <v>4.270912</v>
      </c>
      <c r="D1189">
        <v>267.10000000000002</v>
      </c>
    </row>
    <row r="1190" spans="2:4" x14ac:dyDescent="0.25">
      <c r="B1190" s="12">
        <v>37074</v>
      </c>
      <c r="C1190" s="18">
        <v>4.270912</v>
      </c>
      <c r="D1190">
        <v>265.89999999999998</v>
      </c>
    </row>
    <row r="1191" spans="2:4" x14ac:dyDescent="0.25">
      <c r="B1191" s="12">
        <v>37067</v>
      </c>
      <c r="C1191" s="18">
        <v>4.6288559999999999</v>
      </c>
      <c r="D1191">
        <v>270.60000000000002</v>
      </c>
    </row>
    <row r="1192" spans="2:4" x14ac:dyDescent="0.25">
      <c r="B1192" s="12">
        <v>37060</v>
      </c>
      <c r="C1192" s="18">
        <v>4.3685330000000002</v>
      </c>
      <c r="D1192">
        <v>272.3</v>
      </c>
    </row>
    <row r="1193" spans="2:4" x14ac:dyDescent="0.25">
      <c r="B1193" s="12">
        <v>37053</v>
      </c>
      <c r="C1193" s="18">
        <v>4.6044499999999999</v>
      </c>
      <c r="D1193">
        <v>271.2</v>
      </c>
    </row>
    <row r="1194" spans="2:4" x14ac:dyDescent="0.25">
      <c r="B1194" s="12">
        <v>37046</v>
      </c>
      <c r="C1194" s="18">
        <v>4.6613949999999997</v>
      </c>
      <c r="D1194">
        <v>273.39999999999998</v>
      </c>
    </row>
    <row r="1195" spans="2:4" x14ac:dyDescent="0.25">
      <c r="B1195" s="12">
        <v>37039</v>
      </c>
      <c r="C1195" s="18">
        <v>4.1814270000000002</v>
      </c>
      <c r="D1195">
        <v>266.39999999999998</v>
      </c>
    </row>
    <row r="1196" spans="2:4" x14ac:dyDescent="0.25">
      <c r="B1196" s="12">
        <v>37032</v>
      </c>
      <c r="C1196" s="18">
        <v>4.7996920000000003</v>
      </c>
      <c r="D1196">
        <v>277.89999999999998</v>
      </c>
    </row>
    <row r="1197" spans="2:4" x14ac:dyDescent="0.25">
      <c r="B1197" s="12">
        <v>37025</v>
      </c>
      <c r="C1197" s="18">
        <v>5.1250939999999998</v>
      </c>
      <c r="D1197">
        <v>287.39999999999998</v>
      </c>
    </row>
    <row r="1198" spans="2:4" x14ac:dyDescent="0.25">
      <c r="B1198" s="12">
        <v>37018</v>
      </c>
      <c r="C1198" s="18">
        <v>4.3441280000000004</v>
      </c>
      <c r="D1198">
        <v>267.89999999999998</v>
      </c>
    </row>
    <row r="1199" spans="2:4" x14ac:dyDescent="0.25">
      <c r="B1199" s="12">
        <v>37011</v>
      </c>
      <c r="C1199" s="18">
        <v>3.856023</v>
      </c>
      <c r="D1199">
        <v>266.10000000000002</v>
      </c>
    </row>
    <row r="1200" spans="2:4" x14ac:dyDescent="0.25">
      <c r="B1200" s="12">
        <v>37004</v>
      </c>
      <c r="C1200" s="18">
        <v>3.9455089999999999</v>
      </c>
      <c r="D1200">
        <v>263.89999999999998</v>
      </c>
    </row>
    <row r="1201" spans="2:4" x14ac:dyDescent="0.25">
      <c r="B1201" s="12">
        <v>36997</v>
      </c>
      <c r="C1201" s="18">
        <v>3.7828080000000002</v>
      </c>
      <c r="D1201">
        <v>264.8</v>
      </c>
    </row>
    <row r="1202" spans="2:4" x14ac:dyDescent="0.25">
      <c r="B1202" s="12">
        <v>36990</v>
      </c>
      <c r="C1202" s="18">
        <v>4.0675350000000003</v>
      </c>
      <c r="D1202">
        <v>260.10000000000002</v>
      </c>
    </row>
    <row r="1203" spans="2:4" x14ac:dyDescent="0.25">
      <c r="B1203" s="12">
        <v>36983</v>
      </c>
      <c r="C1203" s="18">
        <v>4.0166909999999998</v>
      </c>
      <c r="D1203">
        <v>260</v>
      </c>
    </row>
    <row r="1204" spans="2:4" x14ac:dyDescent="0.25">
      <c r="B1204" s="12">
        <v>36976</v>
      </c>
      <c r="C1204" s="18">
        <v>3.915003</v>
      </c>
      <c r="D1204">
        <v>257.89999999999998</v>
      </c>
    </row>
    <row r="1205" spans="2:4" x14ac:dyDescent="0.25">
      <c r="B1205" s="12">
        <v>36969</v>
      </c>
      <c r="C1205" s="18">
        <v>3.9404249999999998</v>
      </c>
      <c r="D1205">
        <v>261.5</v>
      </c>
    </row>
    <row r="1206" spans="2:4" x14ac:dyDescent="0.25">
      <c r="B1206" s="12">
        <v>36962</v>
      </c>
      <c r="C1206" s="18">
        <v>3.7116259999999999</v>
      </c>
      <c r="D1206">
        <v>258.10000000000002</v>
      </c>
    </row>
    <row r="1207" spans="2:4" x14ac:dyDescent="0.25">
      <c r="B1207" s="12">
        <v>36955</v>
      </c>
      <c r="C1207" s="18">
        <v>4.2454900000000002</v>
      </c>
      <c r="D1207">
        <v>270.8</v>
      </c>
    </row>
    <row r="1208" spans="2:4" x14ac:dyDescent="0.25">
      <c r="B1208" s="12">
        <v>36948</v>
      </c>
      <c r="C1208" s="18">
        <v>3.7624710000000001</v>
      </c>
      <c r="D1208">
        <v>262.10000000000002</v>
      </c>
    </row>
    <row r="1209" spans="2:4" x14ac:dyDescent="0.25">
      <c r="B1209" s="12">
        <v>36941</v>
      </c>
      <c r="C1209" s="18">
        <v>3.7878919999999998</v>
      </c>
      <c r="D1209">
        <v>260.89999999999998</v>
      </c>
    </row>
    <row r="1210" spans="2:4" x14ac:dyDescent="0.25">
      <c r="B1210" s="12">
        <v>36934</v>
      </c>
      <c r="C1210" s="18">
        <v>3.5547650000000002</v>
      </c>
      <c r="D1210">
        <v>258.2</v>
      </c>
    </row>
    <row r="1211" spans="2:4" x14ac:dyDescent="0.25">
      <c r="B1211" s="12">
        <v>36927</v>
      </c>
      <c r="C1211" s="18">
        <v>3.3044289999999998</v>
      </c>
      <c r="D1211">
        <v>259.89999999999998</v>
      </c>
    </row>
    <row r="1212" spans="2:4" x14ac:dyDescent="0.25">
      <c r="B1212" s="12">
        <v>36920</v>
      </c>
      <c r="C1212" s="18">
        <v>3.6048309999999999</v>
      </c>
      <c r="D1212">
        <v>267.10000000000002</v>
      </c>
    </row>
    <row r="1213" spans="2:4" x14ac:dyDescent="0.25">
      <c r="B1213" s="12">
        <v>36913</v>
      </c>
      <c r="C1213" s="18">
        <v>3.8050999999999999</v>
      </c>
      <c r="D1213">
        <v>262.8</v>
      </c>
    </row>
    <row r="1214" spans="2:4" x14ac:dyDescent="0.25">
      <c r="B1214" s="12">
        <v>36906</v>
      </c>
      <c r="C1214" s="18">
        <v>3.8050999999999999</v>
      </c>
      <c r="D1214">
        <v>264.3</v>
      </c>
    </row>
    <row r="1215" spans="2:4" x14ac:dyDescent="0.25">
      <c r="B1215" s="12">
        <v>36899</v>
      </c>
      <c r="C1215" s="18">
        <v>3.6048309999999999</v>
      </c>
      <c r="D1215">
        <v>263.89999999999998</v>
      </c>
    </row>
    <row r="1216" spans="2:4" x14ac:dyDescent="0.25">
      <c r="B1216" s="12">
        <v>36892</v>
      </c>
      <c r="C1216" s="18">
        <v>3.6048309999999999</v>
      </c>
      <c r="D1216">
        <v>268</v>
      </c>
    </row>
    <row r="1217" spans="2:4" x14ac:dyDescent="0.25">
      <c r="B1217" s="12">
        <v>36885</v>
      </c>
      <c r="C1217" s="18">
        <v>3.7550330000000001</v>
      </c>
      <c r="D1217">
        <v>272</v>
      </c>
    </row>
    <row r="1218" spans="2:4" x14ac:dyDescent="0.25">
      <c r="B1218" s="12">
        <v>36878</v>
      </c>
      <c r="C1218" s="18">
        <v>3.7550330000000001</v>
      </c>
      <c r="D1218">
        <v>273.7</v>
      </c>
    </row>
    <row r="1219" spans="2:4" x14ac:dyDescent="0.25">
      <c r="B1219" s="12">
        <v>36871</v>
      </c>
      <c r="C1219" s="18">
        <v>3.5547650000000002</v>
      </c>
      <c r="D1219">
        <v>270.39999999999998</v>
      </c>
    </row>
    <row r="1220" spans="2:4" x14ac:dyDescent="0.25">
      <c r="B1220" s="12">
        <v>36864</v>
      </c>
      <c r="C1220" s="18">
        <v>3.5547650000000002</v>
      </c>
      <c r="D1220">
        <v>272.2</v>
      </c>
    </row>
    <row r="1221" spans="2:4" x14ac:dyDescent="0.25">
      <c r="B1221" s="12">
        <v>36857</v>
      </c>
      <c r="C1221" s="18">
        <v>3.204294</v>
      </c>
      <c r="D1221">
        <v>268.7</v>
      </c>
    </row>
    <row r="1222" spans="2:4" x14ac:dyDescent="0.25">
      <c r="B1222" s="12">
        <v>36850</v>
      </c>
      <c r="C1222" s="18">
        <v>3.0791270000000002</v>
      </c>
      <c r="D1222">
        <v>266.3</v>
      </c>
    </row>
    <row r="1223" spans="2:4" x14ac:dyDescent="0.25">
      <c r="B1223" s="12">
        <v>36843</v>
      </c>
      <c r="C1223" s="18">
        <v>2.9539599999999999</v>
      </c>
      <c r="D1223">
        <v>265.7</v>
      </c>
    </row>
    <row r="1224" spans="2:4" x14ac:dyDescent="0.25">
      <c r="B1224" s="12">
        <v>36836</v>
      </c>
      <c r="C1224" s="18">
        <v>2.9038919999999999</v>
      </c>
      <c r="D1224">
        <v>264.5</v>
      </c>
    </row>
    <row r="1225" spans="2:4" x14ac:dyDescent="0.25">
      <c r="B1225" s="12">
        <v>36829</v>
      </c>
      <c r="C1225" s="18">
        <v>3.0540940000000001</v>
      </c>
      <c r="D1225">
        <v>264.60000000000002</v>
      </c>
    </row>
    <row r="1226" spans="2:4" x14ac:dyDescent="0.25">
      <c r="B1226" s="12">
        <v>36822</v>
      </c>
      <c r="C1226" s="18">
        <v>3.0540940000000001</v>
      </c>
      <c r="D1226">
        <v>264.39999999999998</v>
      </c>
    </row>
    <row r="1227" spans="2:4" x14ac:dyDescent="0.25">
      <c r="B1227" s="12">
        <v>36815</v>
      </c>
      <c r="C1227" s="18">
        <v>3.3795299999999999</v>
      </c>
      <c r="D1227">
        <v>271.2</v>
      </c>
    </row>
    <row r="1228" spans="2:4" x14ac:dyDescent="0.25">
      <c r="B1228" s="12">
        <v>36808</v>
      </c>
      <c r="C1228" s="18">
        <v>3.7299989999999998</v>
      </c>
      <c r="D1228">
        <v>272.39999999999998</v>
      </c>
    </row>
    <row r="1229" spans="2:4" x14ac:dyDescent="0.25">
      <c r="B1229" s="12">
        <v>36801</v>
      </c>
      <c r="C1229" s="18">
        <v>3.6799330000000001</v>
      </c>
      <c r="D1229">
        <v>269.3</v>
      </c>
    </row>
    <row r="1230" spans="2:4" x14ac:dyDescent="0.25">
      <c r="B1230" s="12">
        <v>36794</v>
      </c>
      <c r="C1230" s="18">
        <v>4.1055039999999998</v>
      </c>
      <c r="D1230">
        <v>273.60000000000002</v>
      </c>
    </row>
    <row r="1231" spans="2:4" x14ac:dyDescent="0.25">
      <c r="B1231" s="12">
        <v>36787</v>
      </c>
      <c r="C1231" s="18">
        <v>4.0053679999999998</v>
      </c>
      <c r="D1231">
        <v>271.8</v>
      </c>
    </row>
    <row r="1232" spans="2:4" x14ac:dyDescent="0.25">
      <c r="B1232" s="12">
        <v>36780</v>
      </c>
      <c r="C1232" s="18">
        <v>4.1806029999999996</v>
      </c>
      <c r="D1232">
        <v>272.3</v>
      </c>
    </row>
    <row r="1233" spans="2:4" x14ac:dyDescent="0.25">
      <c r="B1233" s="12">
        <v>36773</v>
      </c>
      <c r="C1233" s="18">
        <v>4.3057720000000002</v>
      </c>
      <c r="D1233">
        <v>273.3</v>
      </c>
    </row>
    <row r="1234" spans="2:4" x14ac:dyDescent="0.25">
      <c r="B1234" s="12">
        <v>36766</v>
      </c>
      <c r="C1234" s="18">
        <v>4.318289</v>
      </c>
      <c r="D1234">
        <v>277</v>
      </c>
    </row>
    <row r="1235" spans="2:4" x14ac:dyDescent="0.25">
      <c r="B1235" s="12">
        <v>36759</v>
      </c>
      <c r="C1235" s="18">
        <v>4.2056370000000003</v>
      </c>
      <c r="D1235" s="18"/>
    </row>
    <row r="1236" spans="2:4" x14ac:dyDescent="0.25">
      <c r="B1236" s="12">
        <v>36752</v>
      </c>
      <c r="C1236" s="18">
        <v>4.3558380000000003</v>
      </c>
      <c r="D1236" s="18"/>
    </row>
    <row r="1237" spans="2:4" x14ac:dyDescent="0.25">
      <c r="B1237" s="12">
        <v>36745</v>
      </c>
      <c r="C1237" s="18">
        <v>4.2056370000000003</v>
      </c>
      <c r="D1237" s="18"/>
    </row>
    <row r="1238" spans="2:4" x14ac:dyDescent="0.25">
      <c r="B1238" s="12">
        <v>36738</v>
      </c>
      <c r="C1238" s="18">
        <v>3.6819229999999998</v>
      </c>
      <c r="D1238" s="18"/>
    </row>
    <row r="1239" spans="2:4" x14ac:dyDescent="0.25">
      <c r="B1239" s="12">
        <v>36731</v>
      </c>
      <c r="C1239" s="18">
        <v>4.22194</v>
      </c>
      <c r="D1239" s="18"/>
    </row>
    <row r="1240" spans="2:4" x14ac:dyDescent="0.25">
      <c r="B1240" s="12">
        <v>36724</v>
      </c>
      <c r="C1240" s="18">
        <v>3.8782920000000001</v>
      </c>
      <c r="D1240" s="18"/>
    </row>
    <row r="1241" spans="2:4" x14ac:dyDescent="0.25">
      <c r="B1241" s="12">
        <v>36717</v>
      </c>
      <c r="C1241" s="18">
        <v>3.8782920000000001</v>
      </c>
      <c r="D1241" s="18"/>
    </row>
    <row r="1242" spans="2:4" x14ac:dyDescent="0.25">
      <c r="B1242" s="12">
        <v>36710</v>
      </c>
      <c r="C1242" s="18">
        <v>3.9028390000000002</v>
      </c>
      <c r="D1242" s="18"/>
    </row>
    <row r="1243" spans="2:4" x14ac:dyDescent="0.25">
      <c r="B1243" s="12">
        <v>36703</v>
      </c>
      <c r="C1243" s="18">
        <v>4.3692149999999996</v>
      </c>
      <c r="D1243" s="18"/>
    </row>
    <row r="1244" spans="2:4" x14ac:dyDescent="0.25">
      <c r="B1244" s="12">
        <v>36696</v>
      </c>
      <c r="C1244" s="18">
        <v>4.050116</v>
      </c>
      <c r="D1244" s="18"/>
    </row>
    <row r="1245" spans="2:4" x14ac:dyDescent="0.25">
      <c r="B1245" s="12">
        <v>36689</v>
      </c>
      <c r="C1245" s="18">
        <v>4.4674009999999997</v>
      </c>
      <c r="D1245" s="18"/>
    </row>
    <row r="1246" spans="2:4" x14ac:dyDescent="0.25">
      <c r="B1246" s="12">
        <v>36682</v>
      </c>
      <c r="C1246" s="18">
        <v>3.9519310000000001</v>
      </c>
      <c r="D1246" s="18"/>
    </row>
    <row r="1247" spans="2:4" x14ac:dyDescent="0.25">
      <c r="B1247" s="12">
        <v>36675</v>
      </c>
      <c r="C1247" s="18">
        <v>4.2955769999999998</v>
      </c>
      <c r="D1247" s="18"/>
    </row>
    <row r="1248" spans="2:4" x14ac:dyDescent="0.25">
      <c r="B1248" s="12">
        <v>36668</v>
      </c>
      <c r="C1248" s="18">
        <v>3.7801089999999999</v>
      </c>
      <c r="D1248" s="18"/>
    </row>
    <row r="1249" spans="2:4" x14ac:dyDescent="0.25">
      <c r="B1249" s="12">
        <v>36661</v>
      </c>
      <c r="C1249" s="18">
        <v>3.7310150000000002</v>
      </c>
      <c r="D1249" s="18"/>
    </row>
    <row r="1250" spans="2:4" x14ac:dyDescent="0.25">
      <c r="B1250" s="12">
        <v>36654</v>
      </c>
      <c r="C1250" s="18">
        <v>4.1728449999999997</v>
      </c>
      <c r="D1250" s="18"/>
    </row>
    <row r="1251" spans="2:4" x14ac:dyDescent="0.25">
      <c r="B1251" s="12">
        <v>36647</v>
      </c>
      <c r="C1251" s="18">
        <v>4.2710299999999997</v>
      </c>
      <c r="D1251" s="18"/>
    </row>
    <row r="1252" spans="2:4" x14ac:dyDescent="0.25">
      <c r="B1252" s="12">
        <v>36640</v>
      </c>
      <c r="C1252" s="18">
        <v>3.927384</v>
      </c>
      <c r="D1252" s="18"/>
    </row>
    <row r="1253" spans="2:4" x14ac:dyDescent="0.25">
      <c r="B1253" s="12">
        <v>36633</v>
      </c>
      <c r="C1253" s="18">
        <v>4.0746609999999999</v>
      </c>
      <c r="D1253" s="18"/>
    </row>
    <row r="1254" spans="2:4" x14ac:dyDescent="0.25">
      <c r="B1254" s="12">
        <v>36626</v>
      </c>
      <c r="C1254" s="18">
        <v>4.4674009999999997</v>
      </c>
      <c r="D1254" s="18"/>
    </row>
    <row r="1255" spans="2:4" x14ac:dyDescent="0.25">
      <c r="B1255" s="12">
        <v>36619</v>
      </c>
      <c r="C1255" s="18">
        <v>4.3201239999999999</v>
      </c>
      <c r="D1255" s="18"/>
    </row>
    <row r="1256" spans="2:4" x14ac:dyDescent="0.25">
      <c r="B1256" s="12">
        <v>36612</v>
      </c>
      <c r="C1256" s="18">
        <v>4.8110460000000002</v>
      </c>
      <c r="D1256" s="18"/>
    </row>
    <row r="1257" spans="2:4" x14ac:dyDescent="0.25">
      <c r="B1257" s="12">
        <v>36605</v>
      </c>
      <c r="C1257" s="18">
        <v>5.2037839999999997</v>
      </c>
      <c r="D1257" s="18"/>
    </row>
    <row r="1258" spans="2:4" x14ac:dyDescent="0.25">
      <c r="B1258" s="12">
        <v>36598</v>
      </c>
      <c r="C1258" s="18">
        <v>5.3756069999999996</v>
      </c>
      <c r="D1258" s="18"/>
    </row>
    <row r="1259" spans="2:4" x14ac:dyDescent="0.25">
      <c r="B1259" s="12">
        <v>36591</v>
      </c>
      <c r="C1259" s="18">
        <v>5.1055999999999999</v>
      </c>
      <c r="D1259" s="18"/>
    </row>
    <row r="1260" spans="2:4" x14ac:dyDescent="0.25">
      <c r="B1260" s="12">
        <v>36584</v>
      </c>
      <c r="C1260" s="18">
        <v>5.0074160000000001</v>
      </c>
      <c r="D1260" s="18"/>
    </row>
    <row r="1261" spans="2:4" x14ac:dyDescent="0.25">
      <c r="B1261" s="12">
        <v>36577</v>
      </c>
      <c r="C1261" s="18">
        <v>4.8110460000000002</v>
      </c>
      <c r="D1261" s="18"/>
    </row>
    <row r="1262" spans="2:4" x14ac:dyDescent="0.25">
      <c r="B1262" s="12">
        <v>36570</v>
      </c>
      <c r="C1262" s="18">
        <v>5.7928930000000003</v>
      </c>
      <c r="D1262" s="18"/>
    </row>
    <row r="1263" spans="2:4" x14ac:dyDescent="0.25">
      <c r="B1263" s="12">
        <v>36563</v>
      </c>
      <c r="C1263" s="18">
        <v>5.5614090000000003</v>
      </c>
      <c r="D1263" s="18"/>
    </row>
    <row r="1264" spans="2:4" x14ac:dyDescent="0.25">
      <c r="B1264" s="12">
        <v>36556</v>
      </c>
      <c r="C1264" s="18">
        <v>5.3174859999999997</v>
      </c>
      <c r="D1264" s="18"/>
    </row>
    <row r="1265" spans="2:4" x14ac:dyDescent="0.25">
      <c r="B1265" s="12">
        <v>36549</v>
      </c>
      <c r="C1265" s="18">
        <v>4.0490950000000003</v>
      </c>
      <c r="D1265" s="18"/>
    </row>
    <row r="1266" spans="2:4" x14ac:dyDescent="0.25">
      <c r="B1266" s="12">
        <v>36542</v>
      </c>
      <c r="C1266" s="18">
        <v>4.7076830000000003</v>
      </c>
      <c r="D1266" s="18"/>
    </row>
    <row r="1267" spans="2:4" x14ac:dyDescent="0.25">
      <c r="B1267" s="12">
        <v>36535</v>
      </c>
      <c r="C1267" s="18">
        <v>4.7808590000000004</v>
      </c>
      <c r="D1267" s="18"/>
    </row>
    <row r="1268" spans="2:4" x14ac:dyDescent="0.25">
      <c r="B1268" s="12">
        <v>36528</v>
      </c>
      <c r="C1268" s="18">
        <v>4.8296429999999999</v>
      </c>
      <c r="D1268" s="18"/>
    </row>
    <row r="1269" spans="2:4" x14ac:dyDescent="0.25">
      <c r="B1269" s="12">
        <v>36521</v>
      </c>
      <c r="C1269" s="18">
        <v>4.902819</v>
      </c>
      <c r="D1269" s="18"/>
    </row>
    <row r="1270" spans="2:4" x14ac:dyDescent="0.25">
      <c r="B1270" s="12">
        <v>36514</v>
      </c>
      <c r="C1270" s="18">
        <v>5.0735650000000003</v>
      </c>
      <c r="D1270" s="18"/>
    </row>
    <row r="1271" spans="2:4" x14ac:dyDescent="0.25">
      <c r="B1271" s="12">
        <v>36507</v>
      </c>
      <c r="C1271" s="18">
        <v>4.7808590000000004</v>
      </c>
      <c r="D1271" s="18"/>
    </row>
    <row r="1272" spans="2:4" x14ac:dyDescent="0.25">
      <c r="B1272" s="12">
        <v>36500</v>
      </c>
      <c r="C1272" s="18">
        <v>4.8296429999999999</v>
      </c>
      <c r="D1272" s="18"/>
    </row>
    <row r="1273" spans="2:4" x14ac:dyDescent="0.25">
      <c r="B1273" s="12">
        <v>36493</v>
      </c>
      <c r="C1273" s="18">
        <v>4.8784280000000004</v>
      </c>
      <c r="D1273" s="18"/>
    </row>
    <row r="1274" spans="2:4" x14ac:dyDescent="0.25">
      <c r="B1274" s="12">
        <v>36486</v>
      </c>
      <c r="C1274" s="18">
        <v>5.658976</v>
      </c>
      <c r="D1274" s="18"/>
    </row>
    <row r="1275" spans="2:4" x14ac:dyDescent="0.25">
      <c r="B1275" s="12">
        <v>36479</v>
      </c>
      <c r="C1275" s="18">
        <v>4.9759960000000003</v>
      </c>
      <c r="D1275" s="18"/>
    </row>
    <row r="1276" spans="2:4" x14ac:dyDescent="0.25">
      <c r="B1276" s="12">
        <v>36472</v>
      </c>
      <c r="C1276" s="18">
        <v>4.8784280000000004</v>
      </c>
      <c r="D1276" s="18"/>
    </row>
    <row r="1277" spans="2:4" x14ac:dyDescent="0.25">
      <c r="B1277" s="12">
        <v>36465</v>
      </c>
      <c r="C1277" s="18">
        <v>4.7808590000000004</v>
      </c>
      <c r="D1277" s="18"/>
    </row>
    <row r="1278" spans="2:4" x14ac:dyDescent="0.25">
      <c r="B1278" s="12">
        <v>36458</v>
      </c>
      <c r="C1278" s="18">
        <v>5.2199179999999998</v>
      </c>
      <c r="D1278" s="18"/>
    </row>
    <row r="1279" spans="2:4" x14ac:dyDescent="0.25">
      <c r="B1279" s="12">
        <v>36451</v>
      </c>
      <c r="C1279" s="18">
        <v>5.1223489999999998</v>
      </c>
      <c r="D1279" s="18"/>
    </row>
    <row r="1280" spans="2:4" x14ac:dyDescent="0.25">
      <c r="B1280" s="12">
        <v>36444</v>
      </c>
      <c r="C1280" s="18">
        <v>5.5126229999999996</v>
      </c>
      <c r="D1280" s="18"/>
    </row>
    <row r="1281" spans="2:4" x14ac:dyDescent="0.25">
      <c r="B1281" s="12">
        <v>36437</v>
      </c>
      <c r="C1281" s="18">
        <v>5.3662710000000002</v>
      </c>
      <c r="D1281" s="18"/>
    </row>
    <row r="1282" spans="2:4" x14ac:dyDescent="0.25">
      <c r="B1282" s="12">
        <v>36430</v>
      </c>
      <c r="C1282" s="18">
        <v>5.0735650000000003</v>
      </c>
      <c r="D1282" s="18"/>
    </row>
    <row r="1283" spans="2:4" x14ac:dyDescent="0.25">
      <c r="B1283" s="12">
        <v>36423</v>
      </c>
      <c r="C1283" s="18">
        <v>3.3417219999999999</v>
      </c>
      <c r="D1283" s="18"/>
    </row>
    <row r="1284" spans="2:4" x14ac:dyDescent="0.25">
      <c r="B1284" s="12">
        <v>36416</v>
      </c>
      <c r="C1284" s="18">
        <v>2.975841</v>
      </c>
      <c r="D1284" s="18"/>
    </row>
    <row r="1285" spans="2:4" x14ac:dyDescent="0.25">
      <c r="B1285" s="12">
        <v>36409</v>
      </c>
      <c r="C1285" s="18">
        <v>3.1709779999999999</v>
      </c>
      <c r="D1285" s="18"/>
    </row>
    <row r="1286" spans="2:4" x14ac:dyDescent="0.25">
      <c r="B1286" s="12">
        <v>36402</v>
      </c>
      <c r="C1286" s="18">
        <v>3.1465860000000001</v>
      </c>
      <c r="D1286" s="18"/>
    </row>
    <row r="1287" spans="2:4" x14ac:dyDescent="0.25">
      <c r="B1287" s="12">
        <v>36395</v>
      </c>
      <c r="C1287" s="18">
        <v>3.3173309999999998</v>
      </c>
      <c r="D1287" s="18"/>
    </row>
    <row r="1288" spans="2:4" x14ac:dyDescent="0.25">
      <c r="B1288" s="12">
        <v>36388</v>
      </c>
      <c r="C1288" s="18">
        <v>3.2685469999999999</v>
      </c>
      <c r="D1288" s="18"/>
    </row>
    <row r="1289" spans="2:4" x14ac:dyDescent="0.25">
      <c r="B1289" s="12">
        <v>36381</v>
      </c>
      <c r="C1289" s="18">
        <v>3.6832129999999998</v>
      </c>
      <c r="D1289" s="18"/>
    </row>
    <row r="1290" spans="2:4" x14ac:dyDescent="0.25">
      <c r="B1290" s="12">
        <v>36374</v>
      </c>
      <c r="C1290" s="18">
        <v>3.3327149999999999</v>
      </c>
      <c r="D1290" s="18"/>
    </row>
    <row r="1291" spans="2:4" x14ac:dyDescent="0.25">
      <c r="B1291" s="12">
        <v>36367</v>
      </c>
      <c r="C1291" s="18">
        <v>3.139513</v>
      </c>
      <c r="D1291" s="18"/>
    </row>
    <row r="1292" spans="2:4" x14ac:dyDescent="0.25">
      <c r="B1292" s="12">
        <v>36360</v>
      </c>
      <c r="C1292" s="18">
        <v>3.042913</v>
      </c>
      <c r="D1292" s="18"/>
    </row>
    <row r="1293" spans="2:4" x14ac:dyDescent="0.25">
      <c r="B1293" s="12">
        <v>36353</v>
      </c>
      <c r="C1293" s="18">
        <v>3.042913</v>
      </c>
      <c r="D1293" s="18"/>
    </row>
    <row r="1294" spans="2:4" x14ac:dyDescent="0.25">
      <c r="B1294" s="12">
        <v>36346</v>
      </c>
      <c r="C1294" s="18">
        <v>3.3327149999999999</v>
      </c>
      <c r="D1294" s="18"/>
    </row>
    <row r="1295" spans="2:4" x14ac:dyDescent="0.25">
      <c r="B1295" s="12">
        <v>36339</v>
      </c>
      <c r="C1295" s="18">
        <v>3.7191179999999999</v>
      </c>
      <c r="D1295" s="18"/>
    </row>
    <row r="1296" spans="2:4" x14ac:dyDescent="0.25">
      <c r="B1296" s="12">
        <v>36332</v>
      </c>
      <c r="C1296" s="18">
        <v>3.6225160000000001</v>
      </c>
      <c r="D1296" s="18"/>
    </row>
    <row r="1297" spans="2:4" x14ac:dyDescent="0.25">
      <c r="B1297" s="12">
        <v>36325</v>
      </c>
      <c r="C1297" s="18">
        <v>3.6949670000000001</v>
      </c>
      <c r="D1297" s="18"/>
    </row>
    <row r="1298" spans="2:4" x14ac:dyDescent="0.25">
      <c r="B1298" s="12">
        <v>36318</v>
      </c>
      <c r="C1298" s="18">
        <v>3.7432660000000002</v>
      </c>
      <c r="D1298" s="18"/>
    </row>
    <row r="1299" spans="2:4" x14ac:dyDescent="0.25">
      <c r="B1299" s="12">
        <v>36311</v>
      </c>
      <c r="C1299" s="18">
        <v>3.8398669999999999</v>
      </c>
      <c r="D1299" s="18"/>
    </row>
    <row r="1300" spans="2:4" x14ac:dyDescent="0.25">
      <c r="B1300" s="12">
        <v>36304</v>
      </c>
      <c r="C1300" s="18">
        <v>3.8640159999999999</v>
      </c>
      <c r="D1300" s="18"/>
    </row>
    <row r="1301" spans="2:4" x14ac:dyDescent="0.25">
      <c r="B1301" s="12">
        <v>36297</v>
      </c>
      <c r="C1301" s="18">
        <v>3.8640159999999999</v>
      </c>
      <c r="D1301" s="18"/>
    </row>
    <row r="1302" spans="2:4" x14ac:dyDescent="0.25">
      <c r="B1302" s="12">
        <v>36290</v>
      </c>
      <c r="C1302" s="18">
        <v>3.8640159999999999</v>
      </c>
      <c r="D1302" s="18"/>
    </row>
    <row r="1303" spans="2:4" x14ac:dyDescent="0.25">
      <c r="B1303" s="12">
        <v>36283</v>
      </c>
      <c r="C1303" s="18">
        <v>4.2504200000000001</v>
      </c>
      <c r="D1303" s="18"/>
    </row>
    <row r="1304" spans="2:4" x14ac:dyDescent="0.25">
      <c r="B1304" s="12">
        <v>36276</v>
      </c>
      <c r="C1304" s="18">
        <v>4.2987190000000002</v>
      </c>
      <c r="D1304" s="18"/>
    </row>
    <row r="1305" spans="2:4" x14ac:dyDescent="0.25">
      <c r="B1305" s="12">
        <v>36269</v>
      </c>
      <c r="C1305" s="18">
        <v>4.0089170000000003</v>
      </c>
      <c r="D1305" s="18"/>
    </row>
    <row r="1306" spans="2:4" x14ac:dyDescent="0.25">
      <c r="B1306" s="12">
        <v>36262</v>
      </c>
      <c r="C1306" s="18">
        <v>4.2504200000000001</v>
      </c>
      <c r="D1306" s="18"/>
    </row>
    <row r="1307" spans="2:4" x14ac:dyDescent="0.25">
      <c r="B1307" s="12">
        <v>36255</v>
      </c>
      <c r="C1307" s="18">
        <v>3.5259160000000001</v>
      </c>
      <c r="D1307" s="18"/>
    </row>
    <row r="1308" spans="2:4" x14ac:dyDescent="0.25">
      <c r="B1308" s="12">
        <v>36248</v>
      </c>
      <c r="C1308" s="18">
        <v>3.767417</v>
      </c>
      <c r="D1308" s="18"/>
    </row>
    <row r="1309" spans="2:4" x14ac:dyDescent="0.25">
      <c r="B1309" s="12">
        <v>36241</v>
      </c>
      <c r="C1309" s="18">
        <v>3.5259160000000001</v>
      </c>
      <c r="D1309" s="18"/>
    </row>
    <row r="1310" spans="2:4" x14ac:dyDescent="0.25">
      <c r="B1310" s="12">
        <v>36234</v>
      </c>
      <c r="C1310" s="18">
        <v>3.7915670000000001</v>
      </c>
      <c r="D1310" s="18"/>
    </row>
    <row r="1311" spans="2:4" x14ac:dyDescent="0.25">
      <c r="B1311" s="12">
        <v>36227</v>
      </c>
      <c r="C1311" s="18">
        <v>3.8157160000000001</v>
      </c>
      <c r="D1311" s="18"/>
    </row>
    <row r="1312" spans="2:4" x14ac:dyDescent="0.25">
      <c r="B1312" s="12">
        <v>36220</v>
      </c>
      <c r="C1312" s="18">
        <v>3.6225160000000001</v>
      </c>
      <c r="D1312" s="18"/>
    </row>
    <row r="1313" spans="2:4" x14ac:dyDescent="0.25">
      <c r="B1313" s="12">
        <v>36213</v>
      </c>
      <c r="C1313" s="18">
        <v>3.3810150000000001</v>
      </c>
      <c r="D1313" s="18"/>
    </row>
    <row r="1314" spans="2:4" x14ac:dyDescent="0.25">
      <c r="B1314" s="12">
        <v>36206</v>
      </c>
      <c r="C1314" s="18">
        <v>3.3327149999999999</v>
      </c>
      <c r="D1314" s="18"/>
    </row>
    <row r="1315" spans="2:4" x14ac:dyDescent="0.25">
      <c r="B1315" s="12">
        <v>36199</v>
      </c>
      <c r="C1315" s="18">
        <v>3.5259160000000001</v>
      </c>
      <c r="D1315" s="18"/>
    </row>
    <row r="1316" spans="2:4" x14ac:dyDescent="0.25">
      <c r="B1316" s="12">
        <v>36192</v>
      </c>
      <c r="C1316" s="18">
        <v>3.6225160000000001</v>
      </c>
      <c r="D1316" s="18"/>
    </row>
    <row r="1317" spans="2:4" x14ac:dyDescent="0.25">
      <c r="B1317" s="12">
        <v>36185</v>
      </c>
      <c r="C1317" s="18">
        <v>3.5259160000000001</v>
      </c>
      <c r="D1317" s="18"/>
    </row>
    <row r="1318" spans="2:4" x14ac:dyDescent="0.25">
      <c r="B1318" s="12">
        <v>36178</v>
      </c>
      <c r="C1318" s="18">
        <v>3.2844150000000001</v>
      </c>
      <c r="D1318" s="18"/>
    </row>
    <row r="1319" spans="2:4" x14ac:dyDescent="0.25">
      <c r="B1319" s="12">
        <v>36171</v>
      </c>
      <c r="C1319" s="18">
        <v>3.5742159999999998</v>
      </c>
      <c r="D1319" s="18"/>
    </row>
    <row r="1320" spans="2:4" x14ac:dyDescent="0.25">
      <c r="B1320" s="12">
        <v>36164</v>
      </c>
      <c r="C1320" s="18">
        <v>3.6949670000000001</v>
      </c>
      <c r="D1320" s="18"/>
    </row>
    <row r="1321" spans="2:4" x14ac:dyDescent="0.25">
      <c r="B1321" s="12">
        <v>36157</v>
      </c>
      <c r="C1321" s="18">
        <v>3.6708159999999999</v>
      </c>
      <c r="D1321" s="18"/>
    </row>
    <row r="1322" spans="2:4" x14ac:dyDescent="0.25">
      <c r="B1322" s="12">
        <v>36150</v>
      </c>
      <c r="C1322" s="18">
        <v>3.4776150000000001</v>
      </c>
      <c r="D1322" s="18"/>
    </row>
    <row r="1323" spans="2:4" x14ac:dyDescent="0.25">
      <c r="B1323" s="12">
        <v>36143</v>
      </c>
      <c r="C1323" s="18">
        <v>3.4293149999999999</v>
      </c>
      <c r="D1323" s="18"/>
    </row>
    <row r="1324" spans="2:4" x14ac:dyDescent="0.25">
      <c r="B1324" s="12">
        <v>36136</v>
      </c>
      <c r="C1324" s="18">
        <v>3.4293149999999999</v>
      </c>
      <c r="D1324" s="18"/>
    </row>
    <row r="1325" spans="2:4" x14ac:dyDescent="0.25">
      <c r="B1325" s="12">
        <v>36129</v>
      </c>
      <c r="C1325" s="18">
        <v>3.5742159999999998</v>
      </c>
      <c r="D1325" s="18"/>
    </row>
    <row r="1326" spans="2:4" x14ac:dyDescent="0.25">
      <c r="B1326" s="12">
        <v>36122</v>
      </c>
      <c r="C1326" s="18">
        <v>3.8640159999999999</v>
      </c>
      <c r="D1326" s="18"/>
    </row>
    <row r="1327" spans="2:4" x14ac:dyDescent="0.25">
      <c r="B1327" s="12">
        <v>36115</v>
      </c>
      <c r="C1327" s="18">
        <v>4.0572189999999999</v>
      </c>
      <c r="D1327" s="18"/>
    </row>
    <row r="1328" spans="2:4" x14ac:dyDescent="0.25">
      <c r="B1328" s="12">
        <v>36108</v>
      </c>
      <c r="C1328" s="18">
        <v>3.7191179999999999</v>
      </c>
      <c r="D1328" s="18"/>
    </row>
    <row r="1329" spans="2:4" x14ac:dyDescent="0.25">
      <c r="B1329" s="12">
        <v>36101</v>
      </c>
      <c r="C1329" s="18">
        <v>3.6708159999999999</v>
      </c>
      <c r="D1329" s="18"/>
    </row>
    <row r="1330" spans="2:4" x14ac:dyDescent="0.25">
      <c r="B1330" s="12">
        <v>36094</v>
      </c>
      <c r="C1330" s="18">
        <v>4.0089170000000003</v>
      </c>
      <c r="D1330" s="18"/>
    </row>
    <row r="1331" spans="2:4" x14ac:dyDescent="0.25">
      <c r="B1331" s="12">
        <v>36087</v>
      </c>
      <c r="C1331" s="18">
        <v>3.6708159999999999</v>
      </c>
      <c r="D1331" s="18"/>
    </row>
    <row r="1332" spans="2:4" x14ac:dyDescent="0.25">
      <c r="B1332" s="12">
        <v>36080</v>
      </c>
      <c r="C1332" s="18">
        <v>4.1538180000000002</v>
      </c>
      <c r="D1332" s="18"/>
    </row>
    <row r="1333" spans="2:4" x14ac:dyDescent="0.25">
      <c r="B1333" s="12">
        <v>36073</v>
      </c>
      <c r="C1333" s="18">
        <v>3.9123169999999998</v>
      </c>
      <c r="D1333" s="18"/>
    </row>
    <row r="1334" spans="2:4" x14ac:dyDescent="0.25">
      <c r="B1334" s="12">
        <v>36066</v>
      </c>
      <c r="C1334" s="18">
        <v>3.8157160000000001</v>
      </c>
      <c r="D1334" s="18"/>
    </row>
    <row r="1335" spans="2:4" x14ac:dyDescent="0.25">
      <c r="B1335" s="12">
        <v>36059</v>
      </c>
      <c r="C1335" s="18">
        <v>3.4776150000000001</v>
      </c>
      <c r="D1335" s="18"/>
    </row>
    <row r="1336" spans="2:4" x14ac:dyDescent="0.25">
      <c r="B1336" s="12">
        <v>36052</v>
      </c>
      <c r="C1336" s="18">
        <v>3.5742159999999998</v>
      </c>
      <c r="D1336" s="18"/>
    </row>
    <row r="1337" spans="2:4" x14ac:dyDescent="0.25">
      <c r="B1337" s="12">
        <v>36045</v>
      </c>
      <c r="C1337" s="18">
        <v>3.3810150000000001</v>
      </c>
      <c r="D1337" s="18"/>
    </row>
    <row r="1338" spans="2:4" x14ac:dyDescent="0.25">
      <c r="B1338" s="12">
        <v>36038</v>
      </c>
      <c r="C1338" s="18">
        <v>3.4776150000000001</v>
      </c>
      <c r="D1338" s="18"/>
    </row>
    <row r="1339" spans="2:4" x14ac:dyDescent="0.25">
      <c r="B1339" s="12">
        <v>36031</v>
      </c>
      <c r="C1339" s="18">
        <v>2.3184100000000001</v>
      </c>
      <c r="D1339" s="18"/>
    </row>
    <row r="1340" spans="2:4" x14ac:dyDescent="0.25">
      <c r="B1340" s="12">
        <v>36024</v>
      </c>
      <c r="C1340" s="18">
        <v>3.0912139999999999</v>
      </c>
      <c r="D1340" s="18"/>
    </row>
    <row r="1341" spans="2:4" x14ac:dyDescent="0.25">
      <c r="B1341" s="12">
        <v>36017</v>
      </c>
      <c r="C1341" s="18">
        <v>2.9463140000000001</v>
      </c>
      <c r="D1341" s="18"/>
    </row>
    <row r="1342" spans="2:4" x14ac:dyDescent="0.25">
      <c r="B1342" s="12">
        <v>36010</v>
      </c>
      <c r="C1342" s="18">
        <v>3.0912139999999999</v>
      </c>
      <c r="D1342" s="18"/>
    </row>
    <row r="1343" spans="2:4" x14ac:dyDescent="0.25">
      <c r="B1343" s="12">
        <v>36003</v>
      </c>
      <c r="C1343" s="18">
        <v>3.2361149999999999</v>
      </c>
      <c r="D1343" s="18"/>
    </row>
    <row r="1344" spans="2:4" x14ac:dyDescent="0.25">
      <c r="B1344" s="12">
        <v>35996</v>
      </c>
      <c r="C1344" s="18">
        <v>3.5259160000000001</v>
      </c>
      <c r="D1344" s="18"/>
    </row>
    <row r="1345" spans="2:4" x14ac:dyDescent="0.25">
      <c r="B1345" s="12">
        <v>35989</v>
      </c>
      <c r="C1345" s="18">
        <v>3.3810150000000001</v>
      </c>
      <c r="D1345" s="18"/>
    </row>
    <row r="1346" spans="2:4" x14ac:dyDescent="0.25">
      <c r="B1346" s="12">
        <v>35982</v>
      </c>
      <c r="C1346" s="18">
        <v>3.2844150000000001</v>
      </c>
      <c r="D1346" s="18"/>
    </row>
    <row r="1347" spans="2:4" x14ac:dyDescent="0.25">
      <c r="B1347" s="12">
        <v>35975</v>
      </c>
      <c r="C1347" s="18">
        <v>3.2361149999999999</v>
      </c>
      <c r="D1347" s="18"/>
    </row>
    <row r="1348" spans="2:4" x14ac:dyDescent="0.25">
      <c r="B1348" s="12">
        <v>35968</v>
      </c>
      <c r="C1348" s="18">
        <v>3.042913</v>
      </c>
      <c r="D1348" s="18"/>
    </row>
    <row r="1349" spans="2:4" x14ac:dyDescent="0.25">
      <c r="B1349" s="12">
        <v>35961</v>
      </c>
      <c r="C1349" s="18">
        <v>3.2844150000000001</v>
      </c>
      <c r="D1349" s="18"/>
    </row>
    <row r="1350" spans="2:4" x14ac:dyDescent="0.25">
      <c r="B1350" s="12">
        <v>35954</v>
      </c>
      <c r="C1350" s="18">
        <v>3.1878139999999999</v>
      </c>
      <c r="D1350" s="18"/>
    </row>
    <row r="1351" spans="2:4" x14ac:dyDescent="0.25">
      <c r="B1351" s="12">
        <v>35947</v>
      </c>
      <c r="C1351" s="18">
        <v>3.4293149999999999</v>
      </c>
      <c r="D1351" s="18"/>
    </row>
    <row r="1352" spans="2:4" x14ac:dyDescent="0.25">
      <c r="B1352" s="12">
        <v>35940</v>
      </c>
      <c r="C1352" s="18">
        <v>3.3327149999999999</v>
      </c>
      <c r="D1352" s="18"/>
    </row>
    <row r="1353" spans="2:4" x14ac:dyDescent="0.25">
      <c r="B1353" s="12">
        <v>35933</v>
      </c>
      <c r="C1353" s="18">
        <v>3.9123169999999998</v>
      </c>
      <c r="D1353" s="18"/>
    </row>
    <row r="1354" spans="2:4" x14ac:dyDescent="0.25">
      <c r="B1354" s="12">
        <v>35926</v>
      </c>
      <c r="C1354" s="18">
        <v>4.1538180000000002</v>
      </c>
      <c r="D1354" s="18"/>
    </row>
    <row r="1355" spans="2:4" x14ac:dyDescent="0.25">
      <c r="B1355" s="12">
        <v>35919</v>
      </c>
      <c r="C1355" s="18">
        <v>4.1175930000000003</v>
      </c>
      <c r="D1355" s="18"/>
    </row>
    <row r="1356" spans="2:4" x14ac:dyDescent="0.25">
      <c r="B1356" s="12">
        <v>35912</v>
      </c>
      <c r="C1356" s="18">
        <v>4.0572189999999999</v>
      </c>
      <c r="D1356" s="18"/>
    </row>
    <row r="1357" spans="2:4" x14ac:dyDescent="0.25">
      <c r="B1357" s="12">
        <v>35905</v>
      </c>
      <c r="C1357" s="18">
        <v>4.4436200000000001</v>
      </c>
      <c r="D1357" s="18"/>
    </row>
    <row r="1358" spans="2:4" x14ac:dyDescent="0.25">
      <c r="B1358" s="12">
        <v>35898</v>
      </c>
      <c r="C1358" s="18">
        <v>3.3810150000000001</v>
      </c>
      <c r="D1358" s="18"/>
    </row>
    <row r="1359" spans="2:4" x14ac:dyDescent="0.25">
      <c r="B1359" s="12">
        <v>35891</v>
      </c>
      <c r="C1359" s="18">
        <v>3.5742159999999998</v>
      </c>
      <c r="D1359" s="18"/>
    </row>
    <row r="1360" spans="2:4" x14ac:dyDescent="0.25">
      <c r="B1360" s="12">
        <v>35884</v>
      </c>
      <c r="C1360" s="18">
        <v>3.1274389999999999</v>
      </c>
      <c r="D1360" s="18"/>
    </row>
    <row r="1361" spans="2:4" x14ac:dyDescent="0.25">
      <c r="B1361" s="12">
        <v>35877</v>
      </c>
      <c r="C1361" s="18">
        <v>2.6202869999999998</v>
      </c>
      <c r="D1361" s="18"/>
    </row>
    <row r="1362" spans="2:4" x14ac:dyDescent="0.25">
      <c r="B1362" s="12">
        <v>35870</v>
      </c>
      <c r="C1362" s="18">
        <v>2.3184100000000001</v>
      </c>
      <c r="D1362" s="18"/>
    </row>
    <row r="1363" spans="2:4" x14ac:dyDescent="0.25">
      <c r="B1363" s="12">
        <v>35863</v>
      </c>
      <c r="C1363" s="18">
        <v>2.5478369999999999</v>
      </c>
      <c r="D1363" s="18"/>
    </row>
    <row r="1364" spans="2:4" x14ac:dyDescent="0.25">
      <c r="B1364" s="12">
        <v>35856</v>
      </c>
      <c r="C1364" s="18">
        <v>2.5236860000000001</v>
      </c>
      <c r="D1364" s="18"/>
    </row>
    <row r="1365" spans="2:4" x14ac:dyDescent="0.25">
      <c r="B1365" s="12">
        <v>35849</v>
      </c>
      <c r="C1365" s="18">
        <v>2.6444369999999999</v>
      </c>
      <c r="D1365" s="18"/>
    </row>
    <row r="1366" spans="2:4" x14ac:dyDescent="0.25">
      <c r="B1366" s="12">
        <v>35842</v>
      </c>
      <c r="C1366" s="18">
        <v>2.5116109999999998</v>
      </c>
      <c r="D1366" s="18"/>
    </row>
    <row r="1367" spans="2:4" x14ac:dyDescent="0.25">
      <c r="B1367" s="12">
        <v>35835</v>
      </c>
      <c r="C1367" s="18">
        <v>2.4150100000000001</v>
      </c>
      <c r="D1367" s="18"/>
    </row>
    <row r="1368" spans="2:4" x14ac:dyDescent="0.25">
      <c r="B1368" s="12">
        <v>35828</v>
      </c>
      <c r="C1368" s="18">
        <v>2.608212</v>
      </c>
      <c r="D1368" s="18"/>
    </row>
    <row r="1369" spans="2:4" x14ac:dyDescent="0.25">
      <c r="B1369" s="12">
        <v>35821</v>
      </c>
      <c r="C1369" s="18">
        <v>2.3546360000000002</v>
      </c>
      <c r="D1369" s="18"/>
    </row>
    <row r="1370" spans="2:4" x14ac:dyDescent="0.25">
      <c r="B1370" s="12">
        <v>35814</v>
      </c>
      <c r="C1370" s="18">
        <v>2.1855850000000001</v>
      </c>
      <c r="D1370" s="18"/>
    </row>
    <row r="1371" spans="2:4" x14ac:dyDescent="0.25">
      <c r="B1371" s="12">
        <v>35807</v>
      </c>
      <c r="C1371" s="18">
        <v>1.7388079999999999</v>
      </c>
      <c r="D1371" s="18"/>
    </row>
    <row r="1372" spans="2:4" x14ac:dyDescent="0.25">
      <c r="B1372" s="12">
        <v>35800</v>
      </c>
      <c r="C1372" s="18">
        <v>1.4490069999999999</v>
      </c>
      <c r="D1372" s="18"/>
    </row>
    <row r="1373" spans="2:4" x14ac:dyDescent="0.25">
      <c r="B1373" s="12">
        <v>35793</v>
      </c>
      <c r="C1373" s="18">
        <v>1.8354079999999999</v>
      </c>
      <c r="D1373" s="18"/>
    </row>
    <row r="1374" spans="2:4" x14ac:dyDescent="0.25">
      <c r="B1374" s="12">
        <v>35786</v>
      </c>
      <c r="C1374" s="18">
        <v>1.7388079999999999</v>
      </c>
      <c r="D1374" s="18"/>
    </row>
    <row r="1375" spans="2:4" x14ac:dyDescent="0.25">
      <c r="B1375" s="12">
        <v>35779</v>
      </c>
      <c r="C1375" s="18">
        <v>1.6784319999999999</v>
      </c>
      <c r="D1375" s="18"/>
    </row>
    <row r="1376" spans="2:4" x14ac:dyDescent="0.25">
      <c r="B1376" s="12">
        <v>35772</v>
      </c>
      <c r="C1376" s="18">
        <v>1.6784319999999999</v>
      </c>
      <c r="D1376" s="18"/>
    </row>
    <row r="1377" spans="2:4" x14ac:dyDescent="0.25">
      <c r="B1377" s="12">
        <v>35765</v>
      </c>
      <c r="C1377" s="18">
        <v>1.8354079999999999</v>
      </c>
      <c r="D1377" s="18"/>
    </row>
    <row r="1378" spans="2:4" x14ac:dyDescent="0.25">
      <c r="B1378" s="12">
        <v>35758</v>
      </c>
      <c r="C1378" s="18">
        <v>1.8716330000000001</v>
      </c>
      <c r="D1378" s="18"/>
    </row>
    <row r="1379" spans="2:4" x14ac:dyDescent="0.25">
      <c r="B1379" s="12">
        <v>35751</v>
      </c>
      <c r="C1379" s="18">
        <v>2.0648339999999998</v>
      </c>
      <c r="D1379" s="18"/>
    </row>
    <row r="1380" spans="2:4" x14ac:dyDescent="0.25">
      <c r="B1380" s="12">
        <v>35744</v>
      </c>
      <c r="C1380" s="18">
        <v>2.3184100000000001</v>
      </c>
      <c r="D1380" s="18"/>
    </row>
    <row r="1381" spans="2:4" x14ac:dyDescent="0.25">
      <c r="B1381" s="12">
        <v>35737</v>
      </c>
      <c r="C1381" s="18">
        <v>2.5116109999999998</v>
      </c>
      <c r="D1381" s="18"/>
    </row>
    <row r="1382" spans="2:4" x14ac:dyDescent="0.25">
      <c r="B1382" s="12">
        <v>35730</v>
      </c>
      <c r="C1382" s="18">
        <v>2.7410369999999999</v>
      </c>
      <c r="D1382" s="18"/>
    </row>
    <row r="1383" spans="2:4" x14ac:dyDescent="0.25">
      <c r="B1383" s="12">
        <v>35723</v>
      </c>
      <c r="C1383" s="18">
        <v>2.8014130000000002</v>
      </c>
      <c r="D1383" s="18"/>
    </row>
    <row r="1384" spans="2:4" x14ac:dyDescent="0.25">
      <c r="B1384" s="12">
        <v>35716</v>
      </c>
      <c r="C1384" s="18">
        <v>3.2240389999999999</v>
      </c>
      <c r="D1384" s="18"/>
    </row>
    <row r="1385" spans="2:4" x14ac:dyDescent="0.25">
      <c r="B1385" s="12">
        <v>35709</v>
      </c>
      <c r="C1385" s="18">
        <v>3.2240389999999999</v>
      </c>
      <c r="D1385" s="18"/>
    </row>
    <row r="1386" spans="2:4" x14ac:dyDescent="0.25">
      <c r="B1386" s="12">
        <v>35702</v>
      </c>
      <c r="C1386" s="18">
        <v>3.3810150000000001</v>
      </c>
      <c r="D1386" s="18"/>
    </row>
    <row r="1387" spans="2:4" x14ac:dyDescent="0.25">
      <c r="B1387" s="12">
        <v>35695</v>
      </c>
      <c r="C1387" s="18">
        <v>2.9946139999999999</v>
      </c>
      <c r="D1387" s="18"/>
    </row>
    <row r="1388" spans="2:4" x14ac:dyDescent="0.25">
      <c r="B1388" s="12">
        <v>35688</v>
      </c>
      <c r="C1388" s="18">
        <v>2.7410369999999999</v>
      </c>
      <c r="D1388" s="18"/>
    </row>
    <row r="1389" spans="2:4" x14ac:dyDescent="0.25">
      <c r="B1389" s="12">
        <v>35681</v>
      </c>
      <c r="C1389" s="18">
        <v>3.1878139999999999</v>
      </c>
      <c r="D1389" s="18"/>
    </row>
    <row r="1390" spans="2:4" x14ac:dyDescent="0.25">
      <c r="B1390" s="12">
        <v>35674</v>
      </c>
      <c r="C1390" s="18">
        <v>3.4776150000000001</v>
      </c>
      <c r="D1390" s="18"/>
    </row>
    <row r="1391" spans="2:4" x14ac:dyDescent="0.25">
      <c r="B1391" s="12">
        <v>35667</v>
      </c>
      <c r="C1391" s="18">
        <v>3.7794919999999999</v>
      </c>
      <c r="D1391" s="18"/>
    </row>
    <row r="1392" spans="2:4" x14ac:dyDescent="0.25">
      <c r="B1392" s="12">
        <v>35660</v>
      </c>
      <c r="C1392" s="18">
        <v>3.9606180000000002</v>
      </c>
      <c r="D1392" s="18"/>
    </row>
    <row r="1393" spans="2:4" x14ac:dyDescent="0.25">
      <c r="B1393" s="12">
        <v>35653</v>
      </c>
      <c r="C1393" s="18">
        <v>3.5742159999999998</v>
      </c>
      <c r="D1393" s="18"/>
    </row>
    <row r="1394" spans="2:4" x14ac:dyDescent="0.25">
      <c r="B1394" s="12">
        <v>35646</v>
      </c>
      <c r="C1394" s="18">
        <v>3.5379900000000002</v>
      </c>
      <c r="D1394" s="18"/>
    </row>
    <row r="1395" spans="2:4" x14ac:dyDescent="0.25">
      <c r="B1395" s="12">
        <v>35639</v>
      </c>
      <c r="C1395" s="18">
        <v>3.4776150000000001</v>
      </c>
      <c r="D1395" s="18"/>
    </row>
    <row r="1396" spans="2:4" x14ac:dyDescent="0.25">
      <c r="B1396" s="12">
        <v>35632</v>
      </c>
      <c r="C1396" s="18">
        <v>3.767417</v>
      </c>
      <c r="D1396" s="18"/>
    </row>
    <row r="1397" spans="2:4" x14ac:dyDescent="0.25">
      <c r="B1397" s="12">
        <v>35625</v>
      </c>
      <c r="C1397" s="18">
        <v>3.900242</v>
      </c>
      <c r="D1397" s="18"/>
    </row>
    <row r="1398" spans="2:4" x14ac:dyDescent="0.25">
      <c r="B1398" s="12">
        <v>35618</v>
      </c>
      <c r="C1398" s="18">
        <v>3.6708159999999999</v>
      </c>
      <c r="D1398" s="18"/>
    </row>
    <row r="1399" spans="2:4" x14ac:dyDescent="0.25">
      <c r="B1399" s="12">
        <v>35611</v>
      </c>
      <c r="C1399" s="18">
        <v>3.4172410000000002</v>
      </c>
      <c r="D1399" s="18"/>
    </row>
    <row r="1400" spans="2:4" x14ac:dyDescent="0.25">
      <c r="B1400" s="12">
        <v>35604</v>
      </c>
      <c r="C1400" s="18">
        <v>3.6708159999999999</v>
      </c>
      <c r="D1400" s="18"/>
    </row>
    <row r="1401" spans="2:4" x14ac:dyDescent="0.25">
      <c r="B1401" s="12">
        <v>35597</v>
      </c>
      <c r="C1401" s="18">
        <v>4.2504200000000001</v>
      </c>
      <c r="D1401" s="18"/>
    </row>
    <row r="1402" spans="2:4" x14ac:dyDescent="0.25">
      <c r="B1402" s="12">
        <v>35590</v>
      </c>
      <c r="C1402" s="18">
        <v>4.9266220000000001</v>
      </c>
      <c r="D1402" s="18"/>
    </row>
    <row r="1403" spans="2:4" x14ac:dyDescent="0.25">
      <c r="B1403" s="12">
        <v>35583</v>
      </c>
      <c r="C1403" s="18">
        <v>5.0232229999999998</v>
      </c>
      <c r="D1403" s="18"/>
    </row>
    <row r="1404" spans="2:4" x14ac:dyDescent="0.25">
      <c r="B1404" s="12">
        <v>35576</v>
      </c>
      <c r="C1404" s="18">
        <v>5.3492499999999996</v>
      </c>
      <c r="D1404" s="18"/>
    </row>
    <row r="1405" spans="2:4" x14ac:dyDescent="0.25">
      <c r="B1405" s="12">
        <v>35569</v>
      </c>
      <c r="C1405" s="18">
        <v>5.3492499999999996</v>
      </c>
      <c r="D1405" s="18"/>
    </row>
    <row r="1406" spans="2:4" x14ac:dyDescent="0.25">
      <c r="B1406" s="12">
        <v>35562</v>
      </c>
      <c r="C1406" s="18">
        <v>5.5062249999999997</v>
      </c>
      <c r="D1406" s="18"/>
    </row>
    <row r="1407" spans="2:4" x14ac:dyDescent="0.25">
      <c r="B1407" s="12">
        <v>35555</v>
      </c>
      <c r="C1407" s="18">
        <v>5.4096260000000003</v>
      </c>
      <c r="D1407" s="18"/>
    </row>
    <row r="1408" spans="2:4" x14ac:dyDescent="0.25">
      <c r="B1408" s="12">
        <v>35548</v>
      </c>
      <c r="C1408" s="18">
        <v>5.2164229999999998</v>
      </c>
      <c r="D1408" s="18"/>
    </row>
    <row r="1409" spans="2:4" x14ac:dyDescent="0.25">
      <c r="B1409" s="12">
        <v>35541</v>
      </c>
      <c r="C1409" s="18">
        <v>5.6994259999999999</v>
      </c>
      <c r="D1409" s="18"/>
    </row>
    <row r="1410" spans="2:4" x14ac:dyDescent="0.25">
      <c r="B1410" s="12">
        <v>35534</v>
      </c>
      <c r="C1410" s="18">
        <v>5.5424490000000004</v>
      </c>
      <c r="D1410" s="18"/>
    </row>
    <row r="1411" spans="2:4" x14ac:dyDescent="0.25">
      <c r="B1411" s="12">
        <v>35527</v>
      </c>
      <c r="C1411" s="18">
        <v>5.8926270000000001</v>
      </c>
      <c r="D1411" s="18"/>
    </row>
    <row r="1412" spans="2:4" x14ac:dyDescent="0.25">
      <c r="B1412" s="12">
        <v>35520</v>
      </c>
      <c r="C1412" s="18">
        <v>5.7960260000000003</v>
      </c>
      <c r="D1412" s="18"/>
    </row>
    <row r="1413" spans="2:4" x14ac:dyDescent="0.25">
      <c r="B1413" s="12">
        <v>35513</v>
      </c>
      <c r="C1413" s="18">
        <v>6.2790270000000001</v>
      </c>
      <c r="D1413" s="18"/>
    </row>
    <row r="1414" spans="2:4" x14ac:dyDescent="0.25">
      <c r="B1414" s="12">
        <v>35506</v>
      </c>
      <c r="C1414" s="18">
        <v>6.7016549999999997</v>
      </c>
      <c r="D1414" s="18"/>
    </row>
    <row r="1415" spans="2:4" x14ac:dyDescent="0.25">
      <c r="B1415" s="12">
        <v>35499</v>
      </c>
      <c r="C1415" s="18">
        <v>6.7620300000000002</v>
      </c>
      <c r="D1415" s="18"/>
    </row>
    <row r="1416" spans="2:4" x14ac:dyDescent="0.25">
      <c r="B1416" s="12">
        <v>35492</v>
      </c>
      <c r="C1416" s="18">
        <v>6.6654309999999999</v>
      </c>
      <c r="D1416" s="18"/>
    </row>
    <row r="1417" spans="2:4" x14ac:dyDescent="0.25">
      <c r="B1417" s="12">
        <v>35485</v>
      </c>
      <c r="C1417" s="18">
        <v>6.5084549999999997</v>
      </c>
      <c r="D1417" s="18"/>
    </row>
    <row r="1418" spans="2:4" x14ac:dyDescent="0.25">
      <c r="B1418" s="12">
        <v>35478</v>
      </c>
      <c r="C1418" s="18">
        <v>6.5688300000000002</v>
      </c>
      <c r="D1418" s="18"/>
    </row>
    <row r="1419" spans="2:4" x14ac:dyDescent="0.25">
      <c r="B1419" s="12">
        <v>35471</v>
      </c>
      <c r="C1419" s="18">
        <v>6.9552300000000002</v>
      </c>
      <c r="D1419" s="18"/>
    </row>
    <row r="1420" spans="2:4" x14ac:dyDescent="0.25">
      <c r="B1420" s="12">
        <v>35464</v>
      </c>
      <c r="C1420" s="18">
        <v>6.4722299999999997</v>
      </c>
      <c r="D1420" s="18"/>
    </row>
    <row r="1421" spans="2:4" x14ac:dyDescent="0.25">
      <c r="B1421" s="12">
        <v>35457</v>
      </c>
      <c r="C1421" s="18">
        <v>6.3756279999999999</v>
      </c>
      <c r="D1421" s="18"/>
    </row>
    <row r="1422" spans="2:4" x14ac:dyDescent="0.25">
      <c r="B1422" s="12">
        <v>35450</v>
      </c>
      <c r="C1422" s="18">
        <v>6.2790270000000001</v>
      </c>
      <c r="D1422" s="18"/>
    </row>
    <row r="1423" spans="2:4" x14ac:dyDescent="0.25">
      <c r="B1423" s="12">
        <v>35443</v>
      </c>
      <c r="C1423" s="18">
        <v>6.4722299999999997</v>
      </c>
      <c r="D1423" s="18"/>
    </row>
    <row r="1424" spans="2:4" x14ac:dyDescent="0.25">
      <c r="B1424" s="12">
        <v>35436</v>
      </c>
      <c r="C1424" s="18">
        <v>6.4722299999999997</v>
      </c>
      <c r="D1424" s="18"/>
    </row>
    <row r="1425" spans="2:4" x14ac:dyDescent="0.25">
      <c r="B1425" s="12">
        <v>35429</v>
      </c>
      <c r="C1425" s="18">
        <v>6.0858270000000001</v>
      </c>
      <c r="D1425" s="18"/>
    </row>
    <row r="1426" spans="2:4" x14ac:dyDescent="0.25">
      <c r="B1426" s="12">
        <v>35422</v>
      </c>
      <c r="C1426" s="18">
        <v>5.7960260000000003</v>
      </c>
      <c r="D1426" s="18"/>
    </row>
    <row r="1427" spans="2:4" x14ac:dyDescent="0.25">
      <c r="B1427" s="12">
        <v>35415</v>
      </c>
      <c r="C1427" s="18">
        <v>5.8926270000000001</v>
      </c>
      <c r="D1427" s="18"/>
    </row>
    <row r="1428" spans="2:4" x14ac:dyDescent="0.25">
      <c r="B1428" s="12">
        <v>35408</v>
      </c>
      <c r="C1428" s="18">
        <v>5.8926270000000001</v>
      </c>
      <c r="D1428" s="18"/>
    </row>
    <row r="1429" spans="2:4" x14ac:dyDescent="0.25">
      <c r="B1429" s="12">
        <v>35401</v>
      </c>
      <c r="C1429" s="18">
        <v>5.7960260000000003</v>
      </c>
      <c r="D1429" s="18"/>
    </row>
    <row r="1430" spans="2:4" x14ac:dyDescent="0.25">
      <c r="B1430" s="12">
        <v>35394</v>
      </c>
      <c r="C1430" s="18">
        <v>6.0858270000000001</v>
      </c>
      <c r="D1430" s="18"/>
    </row>
    <row r="1431" spans="2:4" x14ac:dyDescent="0.25">
      <c r="B1431" s="12">
        <v>35387</v>
      </c>
      <c r="C1431" s="18">
        <v>6.3756279999999999</v>
      </c>
      <c r="D1431" s="18"/>
    </row>
    <row r="1432" spans="2:4" x14ac:dyDescent="0.25">
      <c r="B1432" s="12">
        <v>35380</v>
      </c>
      <c r="C1432" s="18">
        <v>6.2790270000000001</v>
      </c>
      <c r="D1432" s="18"/>
    </row>
    <row r="1433" spans="2:4" x14ac:dyDescent="0.25">
      <c r="B1433" s="12">
        <v>35373</v>
      </c>
      <c r="C1433" s="18">
        <v>6.0858270000000001</v>
      </c>
      <c r="D1433" s="18"/>
    </row>
    <row r="1434" spans="2:4" x14ac:dyDescent="0.25">
      <c r="B1434" s="12">
        <v>35366</v>
      </c>
      <c r="C1434" s="18">
        <v>5.7960260000000003</v>
      </c>
      <c r="D1434" s="18"/>
    </row>
    <row r="1435" spans="2:4" x14ac:dyDescent="0.25">
      <c r="B1435" s="12">
        <v>35359</v>
      </c>
      <c r="C1435" s="18">
        <v>6.0858270000000001</v>
      </c>
      <c r="D1435" s="18"/>
    </row>
    <row r="1436" spans="2:4" x14ac:dyDescent="0.25">
      <c r="B1436" s="12">
        <v>35352</v>
      </c>
      <c r="C1436" s="18">
        <v>6.1824279999999998</v>
      </c>
      <c r="D1436" s="18"/>
    </row>
    <row r="1437" spans="2:4" x14ac:dyDescent="0.25">
      <c r="B1437" s="12">
        <v>35345</v>
      </c>
      <c r="C1437" s="18">
        <v>6.2790270000000001</v>
      </c>
      <c r="D1437" s="18"/>
    </row>
    <row r="1438" spans="2:4" x14ac:dyDescent="0.25">
      <c r="B1438" s="12">
        <v>35338</v>
      </c>
      <c r="C1438" s="18">
        <v>6.3756279999999999</v>
      </c>
      <c r="D1438" s="18"/>
    </row>
    <row r="1439" spans="2:4" x14ac:dyDescent="0.25">
      <c r="B1439" s="12">
        <v>35331</v>
      </c>
      <c r="C1439" s="18">
        <v>6.4722299999999997</v>
      </c>
      <c r="D1439" s="18"/>
    </row>
    <row r="1440" spans="2:4" x14ac:dyDescent="0.25">
      <c r="B1440" s="12">
        <v>35324</v>
      </c>
      <c r="C1440" s="18">
        <v>7.3416319999999997</v>
      </c>
      <c r="D1440" s="18"/>
    </row>
    <row r="1441" spans="2:4" x14ac:dyDescent="0.25">
      <c r="B1441" s="12">
        <v>35317</v>
      </c>
      <c r="C1441" s="18">
        <v>7.2450320000000001</v>
      </c>
      <c r="D1441" s="18"/>
    </row>
    <row r="1442" spans="2:4" x14ac:dyDescent="0.25">
      <c r="B1442" s="12">
        <v>35310</v>
      </c>
      <c r="C1442" s="18">
        <v>7.4382349999999997</v>
      </c>
      <c r="D1442" s="18"/>
    </row>
    <row r="1443" spans="2:4" x14ac:dyDescent="0.25">
      <c r="B1443" s="12">
        <v>35303</v>
      </c>
      <c r="C1443" s="18">
        <v>7.534834</v>
      </c>
      <c r="D1443" s="18"/>
    </row>
    <row r="1444" spans="2:4" x14ac:dyDescent="0.25">
      <c r="B1444" s="12">
        <v>35296</v>
      </c>
      <c r="C1444" s="18">
        <v>7.1484329999999998</v>
      </c>
      <c r="D1444" s="18"/>
    </row>
    <row r="1445" spans="2:4" x14ac:dyDescent="0.25">
      <c r="B1445" s="12">
        <v>35289</v>
      </c>
      <c r="C1445" s="18">
        <v>7.4140829999999998</v>
      </c>
      <c r="D1445" s="18"/>
    </row>
    <row r="1446" spans="2:4" x14ac:dyDescent="0.25">
      <c r="B1446" s="12">
        <v>35282</v>
      </c>
      <c r="C1446" s="18">
        <v>7.8246349999999998</v>
      </c>
      <c r="D1446" s="18"/>
    </row>
    <row r="1447" spans="2:4" x14ac:dyDescent="0.25">
      <c r="B1447" s="12">
        <v>35275</v>
      </c>
      <c r="C1447" s="18">
        <v>7.8246349999999998</v>
      </c>
      <c r="D1447" s="18"/>
    </row>
    <row r="1448" spans="2:4" x14ac:dyDescent="0.25">
      <c r="B1448" s="12">
        <v>35268</v>
      </c>
      <c r="C1448" s="18">
        <v>7.8246349999999998</v>
      </c>
      <c r="D1448" s="18"/>
    </row>
    <row r="1449" spans="2:4" x14ac:dyDescent="0.25">
      <c r="B1449" s="12">
        <v>35261</v>
      </c>
      <c r="C1449" s="18">
        <v>7.9453849999999999</v>
      </c>
      <c r="D1449" s="18"/>
    </row>
    <row r="1450" spans="2:4" x14ac:dyDescent="0.25">
      <c r="B1450" s="12">
        <v>35254</v>
      </c>
      <c r="C1450" s="18">
        <v>8.1144370000000006</v>
      </c>
      <c r="D1450" s="18"/>
    </row>
    <row r="1451" spans="2:4" x14ac:dyDescent="0.25">
      <c r="B1451" s="12">
        <v>35247</v>
      </c>
      <c r="C1451" s="18">
        <v>8.1144370000000006</v>
      </c>
      <c r="D1451" s="18"/>
    </row>
    <row r="1452" spans="2:4" x14ac:dyDescent="0.25">
      <c r="B1452" s="12">
        <v>35240</v>
      </c>
      <c r="C1452" s="18">
        <v>7.3416319999999997</v>
      </c>
      <c r="D1452" s="18"/>
    </row>
    <row r="1453" spans="2:4" x14ac:dyDescent="0.25">
      <c r="B1453" s="12">
        <v>35233</v>
      </c>
      <c r="C1453" s="18">
        <v>7.4382349999999997</v>
      </c>
      <c r="D1453" s="18"/>
    </row>
    <row r="1454" spans="2:4" x14ac:dyDescent="0.25">
      <c r="B1454" s="12">
        <v>35226</v>
      </c>
      <c r="C1454" s="18">
        <v>7.3416319999999997</v>
      </c>
      <c r="D1454" s="18"/>
    </row>
    <row r="1455" spans="2:4" x14ac:dyDescent="0.25">
      <c r="B1455" s="12">
        <v>35219</v>
      </c>
      <c r="C1455" s="18">
        <v>8.5008400000000002</v>
      </c>
      <c r="D1455" s="18"/>
    </row>
    <row r="1456" spans="2:4" x14ac:dyDescent="0.25">
      <c r="B1456" s="12">
        <v>35212</v>
      </c>
      <c r="C1456" s="18">
        <v>8.7906390000000005</v>
      </c>
      <c r="D1456" s="18"/>
    </row>
    <row r="1457" spans="2:4" x14ac:dyDescent="0.25">
      <c r="B1457" s="12">
        <v>35205</v>
      </c>
      <c r="C1457" s="18">
        <v>8.8147900000000003</v>
      </c>
      <c r="D1457" s="18"/>
    </row>
    <row r="1458" spans="2:4" x14ac:dyDescent="0.25">
      <c r="B1458" s="12">
        <v>35198</v>
      </c>
      <c r="C1458" s="18">
        <v>8.8872400000000003</v>
      </c>
      <c r="D1458" s="18"/>
    </row>
    <row r="1459" spans="2:4" x14ac:dyDescent="0.25">
      <c r="B1459" s="12">
        <v>35191</v>
      </c>
      <c r="C1459" s="18">
        <v>8.6457379999999997</v>
      </c>
      <c r="D1459" s="18"/>
    </row>
    <row r="1460" spans="2:4" x14ac:dyDescent="0.25">
      <c r="B1460" s="12">
        <v>35184</v>
      </c>
      <c r="C1460" s="18">
        <v>8.7906390000000005</v>
      </c>
      <c r="D1460" s="18"/>
    </row>
    <row r="1461" spans="2:4" x14ac:dyDescent="0.25">
      <c r="B1461" s="12">
        <v>35177</v>
      </c>
      <c r="C1461" s="18">
        <v>8.8872400000000003</v>
      </c>
      <c r="D1461" s="18"/>
    </row>
    <row r="1462" spans="2:4" x14ac:dyDescent="0.25">
      <c r="B1462" s="12">
        <v>35170</v>
      </c>
      <c r="C1462" s="18">
        <v>9.0804399999999994</v>
      </c>
      <c r="D1462" s="18"/>
    </row>
    <row r="1463" spans="2:4" x14ac:dyDescent="0.25">
      <c r="B1463" s="12">
        <v>35163</v>
      </c>
      <c r="C1463" s="18">
        <v>9.2977889999999999</v>
      </c>
      <c r="D1463" s="18"/>
    </row>
    <row r="1464" spans="2:4" x14ac:dyDescent="0.25">
      <c r="B1464" s="12">
        <v>35156</v>
      </c>
      <c r="C1464" s="18">
        <v>9.2736400000000003</v>
      </c>
      <c r="D1464" s="18"/>
    </row>
    <row r="1465" spans="2:4" x14ac:dyDescent="0.25">
      <c r="B1465" s="12">
        <v>35149</v>
      </c>
      <c r="C1465" s="18">
        <v>9.9498449999999998</v>
      </c>
      <c r="D1465" s="18"/>
    </row>
    <row r="1466" spans="2:4" x14ac:dyDescent="0.25">
      <c r="B1466" s="12">
        <v>35142</v>
      </c>
      <c r="C1466" s="18">
        <v>10.239644</v>
      </c>
      <c r="D1466" s="18"/>
    </row>
    <row r="1467" spans="2:4" x14ac:dyDescent="0.25">
      <c r="B1467" s="12">
        <v>35135</v>
      </c>
      <c r="C1467" s="18">
        <v>10.239644</v>
      </c>
      <c r="D1467" s="18"/>
    </row>
    <row r="1468" spans="2:4" x14ac:dyDescent="0.25">
      <c r="B1468" s="12">
        <v>35128</v>
      </c>
      <c r="C1468" s="18">
        <v>9.3702439999999996</v>
      </c>
      <c r="D1468" s="18"/>
    </row>
    <row r="1469" spans="2:4" x14ac:dyDescent="0.25">
      <c r="B1469" s="12">
        <v>35121</v>
      </c>
      <c r="C1469" s="18">
        <v>10.143044</v>
      </c>
      <c r="D1469" s="18"/>
    </row>
    <row r="1470" spans="2:4" x14ac:dyDescent="0.25">
      <c r="B1470" s="12">
        <v>35114</v>
      </c>
      <c r="C1470" s="18">
        <v>9.1770420000000001</v>
      </c>
      <c r="D1470" s="18"/>
    </row>
    <row r="1471" spans="2:4" x14ac:dyDescent="0.25">
      <c r="B1471" s="12">
        <v>35107</v>
      </c>
      <c r="C1471" s="18">
        <v>9.3702439999999996</v>
      </c>
      <c r="D1471" s="18"/>
    </row>
    <row r="1472" spans="2:4" x14ac:dyDescent="0.25">
      <c r="B1472" s="12">
        <v>35100</v>
      </c>
      <c r="C1472" s="18">
        <v>9.5634429999999995</v>
      </c>
      <c r="D1472" s="18"/>
    </row>
    <row r="1473" spans="2:4" x14ac:dyDescent="0.25">
      <c r="B1473" s="12">
        <v>35093</v>
      </c>
      <c r="C1473" s="18">
        <v>9.6600420000000007</v>
      </c>
      <c r="D1473" s="18"/>
    </row>
    <row r="1474" spans="2:4" x14ac:dyDescent="0.25">
      <c r="B1474" s="12">
        <v>35086</v>
      </c>
      <c r="C1474" s="18">
        <v>8.5008400000000002</v>
      </c>
      <c r="D1474" s="18"/>
    </row>
    <row r="1475" spans="2:4" x14ac:dyDescent="0.25">
      <c r="B1475" s="12">
        <v>35079</v>
      </c>
      <c r="C1475" s="18">
        <v>7.8246349999999998</v>
      </c>
      <c r="D1475" s="18"/>
    </row>
    <row r="1476" spans="2:4" x14ac:dyDescent="0.25">
      <c r="B1476" s="12">
        <v>35072</v>
      </c>
      <c r="C1476" s="18">
        <v>7.9453849999999999</v>
      </c>
      <c r="D1476" s="18"/>
    </row>
    <row r="1477" spans="2:4" x14ac:dyDescent="0.25">
      <c r="B1477" s="12">
        <v>35065</v>
      </c>
      <c r="C1477" s="18">
        <v>7.6314330000000004</v>
      </c>
      <c r="D1477" s="18"/>
    </row>
    <row r="1478" spans="2:4" x14ac:dyDescent="0.25">
      <c r="B1478" s="12">
        <v>35058</v>
      </c>
      <c r="C1478" s="18">
        <v>6.6654309999999999</v>
      </c>
      <c r="D1478" s="18"/>
    </row>
    <row r="1479" spans="2:4" x14ac:dyDescent="0.25">
      <c r="B1479" s="12">
        <v>35051</v>
      </c>
      <c r="C1479" s="18">
        <v>6.6412789999999999</v>
      </c>
      <c r="D1479" s="18"/>
    </row>
    <row r="1480" spans="2:4" x14ac:dyDescent="0.25">
      <c r="B1480" s="12">
        <v>35044</v>
      </c>
      <c r="C1480" s="18">
        <v>6.8586309999999999</v>
      </c>
      <c r="D1480" s="18"/>
    </row>
    <row r="1481" spans="2:4" x14ac:dyDescent="0.25">
      <c r="B1481" s="12">
        <v>35037</v>
      </c>
      <c r="C1481" s="18">
        <v>7.1725830000000004</v>
      </c>
      <c r="D1481" s="18"/>
    </row>
    <row r="1482" spans="2:4" x14ac:dyDescent="0.25">
      <c r="B1482" s="12">
        <v>35030</v>
      </c>
      <c r="C1482" s="18">
        <v>6.7620300000000002</v>
      </c>
      <c r="D1482" s="18"/>
    </row>
    <row r="1483" spans="2:4" x14ac:dyDescent="0.25">
      <c r="B1483" s="12">
        <v>35023</v>
      </c>
      <c r="C1483" s="18">
        <v>6.8586309999999999</v>
      </c>
      <c r="D1483" s="18"/>
    </row>
    <row r="1484" spans="2:4" x14ac:dyDescent="0.25">
      <c r="B1484" s="12">
        <v>35016</v>
      </c>
      <c r="C1484" s="18">
        <v>7.3416319999999997</v>
      </c>
      <c r="D1484" s="18"/>
    </row>
    <row r="1485" spans="2:4" x14ac:dyDescent="0.25">
      <c r="B1485" s="12">
        <v>35009</v>
      </c>
      <c r="C1485" s="18">
        <v>7.7280319999999998</v>
      </c>
      <c r="D1485" s="18"/>
    </row>
    <row r="1486" spans="2:4" x14ac:dyDescent="0.25">
      <c r="B1486" s="12">
        <v>35002</v>
      </c>
      <c r="C1486" s="18">
        <v>6.6654309999999999</v>
      </c>
      <c r="D1486" s="18"/>
    </row>
    <row r="1487" spans="2:4" x14ac:dyDescent="0.25">
      <c r="B1487" s="12">
        <v>34995</v>
      </c>
      <c r="C1487" s="18">
        <v>6.5688300000000002</v>
      </c>
      <c r="D1487" s="18"/>
    </row>
    <row r="1488" spans="2:4" x14ac:dyDescent="0.25">
      <c r="B1488" s="12">
        <v>34988</v>
      </c>
      <c r="C1488" s="18">
        <v>6.5688300000000002</v>
      </c>
      <c r="D1488" s="18"/>
    </row>
    <row r="1489" spans="2:4" x14ac:dyDescent="0.25">
      <c r="B1489" s="12">
        <v>34981</v>
      </c>
      <c r="C1489" s="18">
        <v>7.269183</v>
      </c>
      <c r="D1489" s="18"/>
    </row>
    <row r="1490" spans="2:4" x14ac:dyDescent="0.25">
      <c r="B1490" s="12">
        <v>34974</v>
      </c>
      <c r="C1490" s="18">
        <v>7.1484329999999998</v>
      </c>
      <c r="D1490" s="18"/>
    </row>
    <row r="1491" spans="2:4" x14ac:dyDescent="0.25">
      <c r="B1491" s="12">
        <v>34967</v>
      </c>
      <c r="C1491" s="18">
        <v>7.534834</v>
      </c>
      <c r="D1491" s="18"/>
    </row>
    <row r="1492" spans="2:4" x14ac:dyDescent="0.25">
      <c r="B1492" s="12">
        <v>34960</v>
      </c>
      <c r="C1492" s="18">
        <v>7.4140829999999998</v>
      </c>
      <c r="D1492" s="18"/>
    </row>
    <row r="1493" spans="2:4" x14ac:dyDescent="0.25">
      <c r="B1493" s="12">
        <v>34953</v>
      </c>
      <c r="C1493" s="18">
        <v>7.3416319999999997</v>
      </c>
      <c r="D1493" s="18"/>
    </row>
    <row r="1494" spans="2:4" x14ac:dyDescent="0.25">
      <c r="B1494" s="12">
        <v>34946</v>
      </c>
      <c r="C1494" s="18">
        <v>7.1484329999999998</v>
      </c>
      <c r="D1494" s="18"/>
    </row>
    <row r="1495" spans="2:4" x14ac:dyDescent="0.25">
      <c r="B1495" s="12">
        <v>34939</v>
      </c>
      <c r="C1495" s="18">
        <v>6.9552300000000002</v>
      </c>
      <c r="D1495" s="18"/>
    </row>
    <row r="1496" spans="2:4" x14ac:dyDescent="0.25">
      <c r="B1496" s="12">
        <v>34932</v>
      </c>
      <c r="C1496" s="18">
        <v>6.6654309999999999</v>
      </c>
      <c r="D1496" s="18"/>
    </row>
    <row r="1497" spans="2:4" x14ac:dyDescent="0.25">
      <c r="B1497" s="12">
        <v>34925</v>
      </c>
      <c r="C1497" s="18">
        <v>7.0518330000000002</v>
      </c>
      <c r="D1497" s="18"/>
    </row>
    <row r="1498" spans="2:4" x14ac:dyDescent="0.25">
      <c r="B1498" s="12">
        <v>34918</v>
      </c>
      <c r="C1498" s="18">
        <v>7.0687720000000001</v>
      </c>
      <c r="D1498" s="18"/>
    </row>
    <row r="1499" spans="2:4" x14ac:dyDescent="0.25">
      <c r="B1499" s="12">
        <v>34911</v>
      </c>
      <c r="C1499" s="18">
        <v>7.3553459999999999</v>
      </c>
      <c r="D1499" s="18"/>
    </row>
    <row r="1500" spans="2:4" x14ac:dyDescent="0.25">
      <c r="B1500" s="12">
        <v>34904</v>
      </c>
      <c r="C1500" s="18">
        <v>6.7583190000000002</v>
      </c>
      <c r="D1500" s="18"/>
    </row>
    <row r="1501" spans="2:4" x14ac:dyDescent="0.25">
      <c r="B1501" s="12">
        <v>34897</v>
      </c>
      <c r="C1501" s="18">
        <v>5.9463650000000001</v>
      </c>
      <c r="D1501" s="18"/>
    </row>
    <row r="1502" spans="2:4" x14ac:dyDescent="0.25">
      <c r="B1502" s="12">
        <v>34890</v>
      </c>
      <c r="C1502" s="18">
        <v>6.1135320000000002</v>
      </c>
      <c r="D1502" s="18"/>
    </row>
    <row r="1503" spans="2:4" x14ac:dyDescent="0.25">
      <c r="B1503" s="12">
        <v>34883</v>
      </c>
      <c r="C1503" s="18">
        <v>6.1135320000000002</v>
      </c>
      <c r="D1503" s="18"/>
    </row>
    <row r="1504" spans="2:4" x14ac:dyDescent="0.25">
      <c r="B1504" s="12">
        <v>34876</v>
      </c>
      <c r="C1504" s="18">
        <v>5.922485</v>
      </c>
      <c r="D1504" s="18"/>
    </row>
    <row r="1505" spans="2:4" x14ac:dyDescent="0.25">
      <c r="B1505" s="12">
        <v>34869</v>
      </c>
      <c r="C1505" s="18">
        <v>5.8269609999999998</v>
      </c>
      <c r="D1505" s="18"/>
    </row>
    <row r="1506" spans="2:4" x14ac:dyDescent="0.25">
      <c r="B1506" s="12">
        <v>34862</v>
      </c>
      <c r="C1506" s="18">
        <v>6.2090540000000001</v>
      </c>
      <c r="D1506" s="18"/>
    </row>
    <row r="1507" spans="2:4" x14ac:dyDescent="0.25">
      <c r="B1507" s="12">
        <v>34855</v>
      </c>
      <c r="C1507" s="18">
        <v>5.6359130000000004</v>
      </c>
      <c r="D1507" s="18"/>
    </row>
    <row r="1508" spans="2:4" x14ac:dyDescent="0.25">
      <c r="B1508" s="12">
        <v>34848</v>
      </c>
      <c r="C1508" s="18">
        <v>5.8030799999999996</v>
      </c>
      <c r="D1508" s="18"/>
    </row>
    <row r="1509" spans="2:4" x14ac:dyDescent="0.25">
      <c r="B1509" s="12">
        <v>34841</v>
      </c>
      <c r="C1509" s="18">
        <v>5.7314369999999997</v>
      </c>
      <c r="D1509" s="18"/>
    </row>
    <row r="1510" spans="2:4" x14ac:dyDescent="0.25">
      <c r="B1510" s="12">
        <v>34834</v>
      </c>
      <c r="C1510" s="18">
        <v>5.6359130000000004</v>
      </c>
      <c r="D1510" s="18"/>
    </row>
    <row r="1511" spans="2:4" x14ac:dyDescent="0.25">
      <c r="B1511" s="12">
        <v>34827</v>
      </c>
      <c r="C1511" s="18">
        <v>6.2090540000000001</v>
      </c>
      <c r="D1511" s="18"/>
    </row>
    <row r="1512" spans="2:4" x14ac:dyDescent="0.25">
      <c r="B1512" s="12">
        <v>34820</v>
      </c>
      <c r="C1512" s="18">
        <v>6.5911530000000003</v>
      </c>
      <c r="D1512" s="18"/>
    </row>
    <row r="1513" spans="2:4" x14ac:dyDescent="0.25">
      <c r="B1513" s="12">
        <v>34813</v>
      </c>
      <c r="C1513" s="18">
        <v>6.7821999999999996</v>
      </c>
      <c r="D1513" s="18"/>
    </row>
    <row r="1514" spans="2:4" x14ac:dyDescent="0.25">
      <c r="B1514" s="12">
        <v>34806</v>
      </c>
      <c r="C1514" s="18">
        <v>6.5911530000000003</v>
      </c>
      <c r="D1514" s="18"/>
    </row>
    <row r="1515" spans="2:4" x14ac:dyDescent="0.25">
      <c r="B1515" s="12">
        <v>34799</v>
      </c>
      <c r="C1515" s="18">
        <v>6.4956269999999998</v>
      </c>
      <c r="D1515" s="18"/>
    </row>
    <row r="1516" spans="2:4" x14ac:dyDescent="0.25">
      <c r="B1516" s="12">
        <v>34792</v>
      </c>
      <c r="C1516" s="18">
        <v>7.0687720000000001</v>
      </c>
      <c r="D1516" s="18"/>
    </row>
    <row r="1517" spans="2:4" x14ac:dyDescent="0.25">
      <c r="B1517" s="12">
        <v>34785</v>
      </c>
      <c r="C1517" s="18">
        <v>6.8777239999999997</v>
      </c>
      <c r="D1517" s="18"/>
    </row>
    <row r="1518" spans="2:4" x14ac:dyDescent="0.25">
      <c r="B1518" s="12">
        <v>34778</v>
      </c>
      <c r="C1518" s="18">
        <v>5.922485</v>
      </c>
      <c r="D1518" s="18"/>
    </row>
    <row r="1519" spans="2:4" x14ac:dyDescent="0.25">
      <c r="B1519" s="12">
        <v>34771</v>
      </c>
      <c r="C1519" s="18">
        <v>6.5911530000000003</v>
      </c>
      <c r="D1519" s="18"/>
    </row>
    <row r="1520" spans="2:4" x14ac:dyDescent="0.25">
      <c r="B1520" s="12">
        <v>34764</v>
      </c>
      <c r="C1520" s="18">
        <v>6.3045799999999996</v>
      </c>
      <c r="D1520" s="18"/>
    </row>
    <row r="1521" spans="2:4" x14ac:dyDescent="0.25">
      <c r="B1521" s="12">
        <v>34757</v>
      </c>
      <c r="C1521" s="18">
        <v>6.4001049999999999</v>
      </c>
      <c r="D1521" s="18"/>
    </row>
    <row r="1522" spans="2:4" x14ac:dyDescent="0.25">
      <c r="B1522" s="12">
        <v>34750</v>
      </c>
      <c r="C1522" s="18">
        <v>6.5911530000000003</v>
      </c>
      <c r="D1522" s="18"/>
    </row>
    <row r="1523" spans="2:4" x14ac:dyDescent="0.25">
      <c r="B1523" s="12">
        <v>34743</v>
      </c>
      <c r="C1523" s="18">
        <v>6.6866760000000003</v>
      </c>
      <c r="D1523" s="18"/>
    </row>
    <row r="1524" spans="2:4" x14ac:dyDescent="0.25">
      <c r="B1524" s="12">
        <v>34736</v>
      </c>
      <c r="C1524" s="18">
        <v>6.8777239999999997</v>
      </c>
      <c r="D1524" s="18"/>
    </row>
    <row r="1525" spans="2:4" x14ac:dyDescent="0.25">
      <c r="B1525" s="12">
        <v>34729</v>
      </c>
      <c r="C1525" s="18">
        <v>6.5911530000000003</v>
      </c>
      <c r="D1525" s="18"/>
    </row>
    <row r="1526" spans="2:4" x14ac:dyDescent="0.25">
      <c r="B1526" s="12">
        <v>34722</v>
      </c>
      <c r="C1526" s="18">
        <v>6.3045799999999996</v>
      </c>
      <c r="D1526" s="18"/>
    </row>
    <row r="1527" spans="2:4" x14ac:dyDescent="0.25">
      <c r="B1527" s="12">
        <v>34715</v>
      </c>
      <c r="C1527" s="18">
        <v>6.6866760000000003</v>
      </c>
      <c r="D1527" s="18"/>
    </row>
    <row r="1528" spans="2:4" x14ac:dyDescent="0.25">
      <c r="B1528" s="12">
        <v>34708</v>
      </c>
      <c r="C1528" s="18">
        <v>6.806082</v>
      </c>
      <c r="D1528" s="18"/>
    </row>
    <row r="1529" spans="2:4" x14ac:dyDescent="0.25">
      <c r="B1529" s="12">
        <v>34701</v>
      </c>
      <c r="C1529" s="18">
        <v>6.4956269999999998</v>
      </c>
      <c r="D1529" s="18"/>
    </row>
    <row r="1530" spans="2:4" x14ac:dyDescent="0.25">
      <c r="B1530" s="12">
        <v>34694</v>
      </c>
      <c r="C1530" s="18">
        <v>7.1642950000000001</v>
      </c>
      <c r="D1530" s="18"/>
    </row>
    <row r="1531" spans="2:4" x14ac:dyDescent="0.25">
      <c r="B1531" s="12">
        <v>34687</v>
      </c>
      <c r="C1531" s="18">
        <v>6.8777239999999997</v>
      </c>
      <c r="D1531" s="18"/>
    </row>
    <row r="1532" spans="2:4" x14ac:dyDescent="0.25">
      <c r="B1532" s="12">
        <v>34680</v>
      </c>
      <c r="C1532" s="18">
        <v>6.4956269999999998</v>
      </c>
      <c r="D1532" s="18"/>
    </row>
    <row r="1533" spans="2:4" x14ac:dyDescent="0.25">
      <c r="B1533" s="12">
        <v>34673</v>
      </c>
      <c r="C1533" s="18">
        <v>6.1135320000000002</v>
      </c>
      <c r="D1533" s="18"/>
    </row>
    <row r="1534" spans="2:4" x14ac:dyDescent="0.25">
      <c r="B1534" s="12">
        <v>34666</v>
      </c>
      <c r="C1534" s="18">
        <v>5.4448650000000001</v>
      </c>
      <c r="D1534" s="18"/>
    </row>
    <row r="1535" spans="2:4" x14ac:dyDescent="0.25">
      <c r="B1535" s="12">
        <v>34659</v>
      </c>
      <c r="C1535" s="18">
        <v>6.7105569999999997</v>
      </c>
      <c r="D1535" s="18"/>
    </row>
    <row r="1536" spans="2:4" x14ac:dyDescent="0.25">
      <c r="B1536" s="12">
        <v>34652</v>
      </c>
      <c r="C1536" s="18">
        <v>6.8777239999999997</v>
      </c>
      <c r="D1536" s="18"/>
    </row>
    <row r="1537" spans="2:4" x14ac:dyDescent="0.25">
      <c r="B1537" s="12">
        <v>34645</v>
      </c>
      <c r="C1537" s="18">
        <v>7.0687720000000001</v>
      </c>
      <c r="D1537" s="18"/>
    </row>
    <row r="1538" spans="2:4" x14ac:dyDescent="0.25">
      <c r="B1538" s="12">
        <v>34638</v>
      </c>
      <c r="C1538" s="18">
        <v>7.4508669999999997</v>
      </c>
      <c r="D1538" s="18"/>
    </row>
    <row r="1539" spans="2:4" x14ac:dyDescent="0.25">
      <c r="B1539" s="12">
        <v>34631</v>
      </c>
      <c r="C1539" s="18">
        <v>7.7374390000000002</v>
      </c>
      <c r="D1539" s="18"/>
    </row>
    <row r="1540" spans="2:4" x14ac:dyDescent="0.25">
      <c r="B1540" s="12">
        <v>34624</v>
      </c>
      <c r="C1540" s="18">
        <v>8.3105840000000004</v>
      </c>
      <c r="D1540" s="18"/>
    </row>
    <row r="1541" spans="2:4" x14ac:dyDescent="0.25">
      <c r="B1541" s="12">
        <v>34617</v>
      </c>
      <c r="C1541" s="18">
        <v>7.6419129999999997</v>
      </c>
      <c r="D1541" s="18"/>
    </row>
    <row r="1542" spans="2:4" x14ac:dyDescent="0.25">
      <c r="B1542" s="12">
        <v>34610</v>
      </c>
      <c r="C1542" s="18">
        <v>7.4508669999999997</v>
      </c>
      <c r="D1542" s="18"/>
    </row>
    <row r="1543" spans="2:4" x14ac:dyDescent="0.25">
      <c r="B1543" s="12">
        <v>34603</v>
      </c>
      <c r="C1543" s="18">
        <v>8.1195339999999998</v>
      </c>
      <c r="D1543" s="18"/>
    </row>
    <row r="1544" spans="2:4" x14ac:dyDescent="0.25">
      <c r="B1544" s="12">
        <v>34596</v>
      </c>
      <c r="C1544" s="18">
        <v>7.4747490000000001</v>
      </c>
      <c r="D1544" s="18"/>
    </row>
    <row r="1545" spans="2:4" x14ac:dyDescent="0.25">
      <c r="B1545" s="12">
        <v>34589</v>
      </c>
      <c r="C1545" s="18">
        <v>6.3045799999999996</v>
      </c>
      <c r="D1545" s="18"/>
    </row>
    <row r="1546" spans="2:4" x14ac:dyDescent="0.25">
      <c r="B1546" s="12">
        <v>34582</v>
      </c>
      <c r="C1546" s="18">
        <v>6.3045799999999996</v>
      </c>
      <c r="D1546" s="18"/>
    </row>
    <row r="1547" spans="2:4" x14ac:dyDescent="0.25">
      <c r="B1547" s="12">
        <v>34575</v>
      </c>
      <c r="C1547" s="18">
        <v>5.3493409999999999</v>
      </c>
      <c r="D1547" s="18"/>
    </row>
    <row r="1548" spans="2:4" x14ac:dyDescent="0.25">
      <c r="B1548" s="12">
        <v>34568</v>
      </c>
      <c r="C1548" s="18">
        <v>4.8000790000000002</v>
      </c>
      <c r="D1548" s="18"/>
    </row>
    <row r="1549" spans="2:4" x14ac:dyDescent="0.25">
      <c r="B1549" s="12">
        <v>34561</v>
      </c>
      <c r="C1549" s="18">
        <v>4.3941020000000002</v>
      </c>
      <c r="D1549" s="18"/>
    </row>
    <row r="1550" spans="2:4" x14ac:dyDescent="0.25">
      <c r="B1550" s="12">
        <v>34554</v>
      </c>
      <c r="C1550" s="18">
        <v>4.6806739999999998</v>
      </c>
      <c r="D1550" s="18"/>
    </row>
    <row r="1551" spans="2:4" x14ac:dyDescent="0.25">
      <c r="B1551" s="12">
        <v>34547</v>
      </c>
      <c r="C1551" s="18">
        <v>4.2030539999999998</v>
      </c>
      <c r="D1551" s="18"/>
    </row>
    <row r="1552" spans="2:4" x14ac:dyDescent="0.25">
      <c r="B1552" s="12">
        <v>34540</v>
      </c>
      <c r="C1552" s="18">
        <v>4.0120050000000003</v>
      </c>
      <c r="D1552" s="18"/>
    </row>
    <row r="1553" spans="2:4" x14ac:dyDescent="0.25">
      <c r="B1553" s="12">
        <v>34533</v>
      </c>
      <c r="C1553" s="18">
        <v>4.0120050000000003</v>
      </c>
      <c r="D1553" s="18"/>
    </row>
    <row r="1554" spans="2:4" x14ac:dyDescent="0.25">
      <c r="B1554" s="12">
        <v>34526</v>
      </c>
      <c r="C1554" s="18">
        <v>4.0120050000000003</v>
      </c>
      <c r="D1554" s="18"/>
    </row>
    <row r="1555" spans="2:4" x14ac:dyDescent="0.25">
      <c r="B1555" s="12">
        <v>34519</v>
      </c>
      <c r="C1555" s="18">
        <v>3.7254330000000002</v>
      </c>
      <c r="D1555" s="18"/>
    </row>
    <row r="1556" spans="2:4" x14ac:dyDescent="0.25">
      <c r="B1556" s="12">
        <v>34512</v>
      </c>
      <c r="C1556" s="18">
        <v>3.7254330000000002</v>
      </c>
      <c r="D1556" s="18"/>
    </row>
    <row r="1557" spans="2:4" x14ac:dyDescent="0.25">
      <c r="B1557" s="12">
        <v>34505</v>
      </c>
      <c r="C1557" s="18">
        <v>4.0120050000000003</v>
      </c>
      <c r="D1557" s="18"/>
    </row>
    <row r="1558" spans="2:4" x14ac:dyDescent="0.25">
      <c r="B1558" s="12">
        <v>34498</v>
      </c>
      <c r="C1558" s="18">
        <v>3.8209569999999999</v>
      </c>
      <c r="D1558" s="18"/>
    </row>
    <row r="1559" spans="2:4" x14ac:dyDescent="0.25">
      <c r="B1559" s="12">
        <v>34491</v>
      </c>
      <c r="C1559" s="18">
        <v>3.8209569999999999</v>
      </c>
      <c r="D1559" s="18"/>
    </row>
    <row r="1560" spans="2:4" x14ac:dyDescent="0.25">
      <c r="B1560" s="12">
        <v>34484</v>
      </c>
      <c r="C1560" s="18">
        <v>4.0120050000000003</v>
      </c>
      <c r="D1560" s="18"/>
    </row>
    <row r="1561" spans="2:4" x14ac:dyDescent="0.25">
      <c r="B1561" s="12">
        <v>34477</v>
      </c>
      <c r="C1561" s="18">
        <v>3.9164819999999998</v>
      </c>
      <c r="D1561" s="18"/>
    </row>
    <row r="1562" spans="2:4" x14ac:dyDescent="0.25">
      <c r="B1562" s="12">
        <v>34470</v>
      </c>
      <c r="C1562" s="18">
        <v>3.8209569999999999</v>
      </c>
      <c r="D1562" s="18"/>
    </row>
    <row r="1563" spans="2:4" x14ac:dyDescent="0.25">
      <c r="B1563" s="12"/>
      <c r="C1563" s="18"/>
      <c r="D1563" s="18"/>
    </row>
    <row r="1564" spans="2:4" x14ac:dyDescent="0.25">
      <c r="B1564" s="12"/>
      <c r="C1564" s="18"/>
      <c r="D1564" s="18"/>
    </row>
    <row r="1565" spans="2:4" x14ac:dyDescent="0.25">
      <c r="B1565" s="12"/>
      <c r="C1565" s="18"/>
      <c r="D1565" s="18"/>
    </row>
    <row r="1566" spans="2:4" x14ac:dyDescent="0.25">
      <c r="B1566" s="12"/>
      <c r="C1566" s="18"/>
      <c r="D1566" s="18"/>
    </row>
    <row r="1567" spans="2:4" x14ac:dyDescent="0.25">
      <c r="B1567" s="12"/>
      <c r="C1567" s="18"/>
      <c r="D1567" s="18"/>
    </row>
    <row r="1568" spans="2:4" x14ac:dyDescent="0.25">
      <c r="B1568" s="12"/>
      <c r="C1568" s="18"/>
      <c r="D1568" s="18"/>
    </row>
    <row r="1569" spans="2:4" x14ac:dyDescent="0.25">
      <c r="B1569" s="12"/>
      <c r="C1569" s="18"/>
      <c r="D1569" s="18"/>
    </row>
    <row r="1570" spans="2:4" x14ac:dyDescent="0.25">
      <c r="B1570" s="12"/>
      <c r="C1570" s="18"/>
      <c r="D1570" s="18"/>
    </row>
    <row r="1571" spans="2:4" x14ac:dyDescent="0.25">
      <c r="B1571" s="12"/>
      <c r="C1571" s="18"/>
      <c r="D1571" s="18"/>
    </row>
    <row r="1572" spans="2:4" x14ac:dyDescent="0.25">
      <c r="B1572" s="12"/>
      <c r="C1572" s="18"/>
      <c r="D1572" s="18"/>
    </row>
    <row r="1573" spans="2:4" x14ac:dyDescent="0.25">
      <c r="B1573" s="12"/>
      <c r="C1573" s="18"/>
      <c r="D1573" s="18"/>
    </row>
    <row r="1574" spans="2:4" x14ac:dyDescent="0.25">
      <c r="B1574" s="12"/>
      <c r="C1574" s="18"/>
      <c r="D1574" s="18"/>
    </row>
    <row r="1575" spans="2:4" x14ac:dyDescent="0.25">
      <c r="B1575" s="12"/>
      <c r="C1575" s="18"/>
      <c r="D1575" s="18"/>
    </row>
    <row r="1576" spans="2:4" x14ac:dyDescent="0.25">
      <c r="B1576" s="12"/>
      <c r="C1576" s="18"/>
      <c r="D1576" s="18"/>
    </row>
    <row r="1577" spans="2:4" x14ac:dyDescent="0.25">
      <c r="B1577" s="12"/>
      <c r="C1577" s="18"/>
      <c r="D1577" s="18"/>
    </row>
    <row r="1578" spans="2:4" x14ac:dyDescent="0.25">
      <c r="B1578" s="12"/>
      <c r="C1578" s="18"/>
      <c r="D1578" s="18"/>
    </row>
    <row r="1579" spans="2:4" x14ac:dyDescent="0.25">
      <c r="B1579" s="12"/>
      <c r="C1579" s="18"/>
      <c r="D1579" s="18"/>
    </row>
    <row r="1580" spans="2:4" x14ac:dyDescent="0.25">
      <c r="B1580" s="12"/>
      <c r="C1580" s="18"/>
      <c r="D1580" s="18"/>
    </row>
    <row r="1581" spans="2:4" x14ac:dyDescent="0.25">
      <c r="B1581" s="12"/>
      <c r="C1581" s="18"/>
      <c r="D1581" s="18"/>
    </row>
    <row r="1582" spans="2:4" x14ac:dyDescent="0.25">
      <c r="B1582" s="12"/>
      <c r="C1582" s="18"/>
      <c r="D1582" s="18"/>
    </row>
    <row r="1583" spans="2:4" x14ac:dyDescent="0.25">
      <c r="B1583" s="12"/>
      <c r="C1583" s="18"/>
      <c r="D1583" s="18"/>
    </row>
    <row r="1584" spans="2:4" x14ac:dyDescent="0.25">
      <c r="B1584" s="12"/>
      <c r="C1584" s="18"/>
      <c r="D1584" s="18"/>
    </row>
    <row r="1585" spans="2:4" x14ac:dyDescent="0.25">
      <c r="B1585" s="12"/>
      <c r="C1585" s="18"/>
      <c r="D1585" s="18"/>
    </row>
    <row r="1586" spans="2:4" x14ac:dyDescent="0.25">
      <c r="B1586" s="12"/>
      <c r="C1586" s="18"/>
      <c r="D1586" s="18"/>
    </row>
    <row r="1587" spans="2:4" x14ac:dyDescent="0.25">
      <c r="B1587" s="12"/>
      <c r="C1587" s="18"/>
      <c r="D1587" s="18"/>
    </row>
    <row r="1588" spans="2:4" x14ac:dyDescent="0.25">
      <c r="B1588" s="12"/>
      <c r="C1588" s="18"/>
      <c r="D1588" s="18"/>
    </row>
    <row r="1589" spans="2:4" x14ac:dyDescent="0.25">
      <c r="B1589" s="12"/>
      <c r="C1589" s="18"/>
      <c r="D1589" s="18"/>
    </row>
    <row r="1590" spans="2:4" x14ac:dyDescent="0.25">
      <c r="B1590" s="12"/>
      <c r="C1590" s="18"/>
      <c r="D1590" s="18"/>
    </row>
    <row r="1591" spans="2:4" x14ac:dyDescent="0.25">
      <c r="B1591" s="12"/>
      <c r="C1591" s="18"/>
      <c r="D1591" s="18"/>
    </row>
    <row r="1592" spans="2:4" x14ac:dyDescent="0.25">
      <c r="B1592" s="12"/>
      <c r="C1592" s="18"/>
      <c r="D1592" s="18"/>
    </row>
    <row r="1593" spans="2:4" x14ac:dyDescent="0.25">
      <c r="B1593" s="12"/>
      <c r="C1593" s="18"/>
      <c r="D1593" s="18"/>
    </row>
    <row r="1594" spans="2:4" x14ac:dyDescent="0.25">
      <c r="B1594" s="12"/>
      <c r="C1594" s="18"/>
      <c r="D1594" s="18"/>
    </row>
    <row r="1595" spans="2:4" x14ac:dyDescent="0.25">
      <c r="B1595" s="12"/>
      <c r="C1595" s="18"/>
      <c r="D1595" s="18"/>
    </row>
    <row r="1596" spans="2:4" x14ac:dyDescent="0.25">
      <c r="B1596" s="12"/>
      <c r="C1596" s="18"/>
      <c r="D1596" s="18"/>
    </row>
    <row r="1597" spans="2:4" x14ac:dyDescent="0.25">
      <c r="B1597" s="12"/>
      <c r="C1597" s="18"/>
      <c r="D1597" s="18"/>
    </row>
    <row r="1598" spans="2:4" x14ac:dyDescent="0.25">
      <c r="B1598" s="12"/>
      <c r="C1598" s="18"/>
      <c r="D1598" s="18"/>
    </row>
    <row r="1599" spans="2:4" x14ac:dyDescent="0.25">
      <c r="B1599" s="12"/>
      <c r="C1599" s="18"/>
      <c r="D1599" s="18"/>
    </row>
    <row r="1600" spans="2:4" x14ac:dyDescent="0.25">
      <c r="B1600" s="12"/>
      <c r="C1600" s="18"/>
      <c r="D1600" s="18"/>
    </row>
    <row r="1601" spans="2:4" x14ac:dyDescent="0.25">
      <c r="B1601" s="12"/>
      <c r="C1601" s="18"/>
      <c r="D1601" s="18"/>
    </row>
    <row r="1602" spans="2:4" x14ac:dyDescent="0.25">
      <c r="B1602" s="12"/>
      <c r="C1602" s="18"/>
      <c r="D1602" s="18"/>
    </row>
    <row r="1603" spans="2:4" x14ac:dyDescent="0.25">
      <c r="B1603" s="12"/>
      <c r="C1603" s="18"/>
      <c r="D1603" s="18"/>
    </row>
    <row r="1604" spans="2:4" x14ac:dyDescent="0.25">
      <c r="B1604" s="12"/>
      <c r="C1604" s="18"/>
      <c r="D1604" s="18"/>
    </row>
    <row r="1605" spans="2:4" x14ac:dyDescent="0.25">
      <c r="B1605" s="12"/>
      <c r="C1605" s="18"/>
      <c r="D1605" s="18"/>
    </row>
    <row r="1606" spans="2:4" x14ac:dyDescent="0.25">
      <c r="B1606" s="12"/>
      <c r="C1606" s="18"/>
      <c r="D1606" s="18"/>
    </row>
    <row r="1607" spans="2:4" x14ac:dyDescent="0.25">
      <c r="B1607" s="12"/>
      <c r="C1607" s="18"/>
      <c r="D1607" s="18"/>
    </row>
    <row r="1608" spans="2:4" x14ac:dyDescent="0.25">
      <c r="B1608" s="12"/>
      <c r="C1608" s="18"/>
      <c r="D1608" s="18"/>
    </row>
    <row r="1609" spans="2:4" x14ac:dyDescent="0.25">
      <c r="B1609" s="12"/>
      <c r="C1609" s="18"/>
      <c r="D1609" s="18"/>
    </row>
    <row r="1610" spans="2:4" x14ac:dyDescent="0.25">
      <c r="B1610" s="12"/>
      <c r="C1610" s="18"/>
      <c r="D1610" s="18"/>
    </row>
    <row r="1611" spans="2:4" x14ac:dyDescent="0.25">
      <c r="B1611" s="12"/>
      <c r="C1611" s="18"/>
      <c r="D1611" s="18"/>
    </row>
    <row r="1612" spans="2:4" x14ac:dyDescent="0.25">
      <c r="B1612" s="12"/>
      <c r="C1612" s="18"/>
      <c r="D1612" s="18"/>
    </row>
    <row r="1613" spans="2:4" x14ac:dyDescent="0.25">
      <c r="B1613" s="12"/>
      <c r="C1613" s="18"/>
      <c r="D1613" s="18"/>
    </row>
    <row r="1614" spans="2:4" x14ac:dyDescent="0.25">
      <c r="B1614" s="12"/>
      <c r="C1614" s="18"/>
      <c r="D1614" s="18"/>
    </row>
    <row r="1615" spans="2:4" x14ac:dyDescent="0.25">
      <c r="B1615" s="12"/>
      <c r="C1615" s="18"/>
      <c r="D1615" s="18"/>
    </row>
    <row r="1616" spans="2:4" x14ac:dyDescent="0.25">
      <c r="B1616" s="12"/>
      <c r="C1616" s="18"/>
      <c r="D1616" s="18"/>
    </row>
    <row r="1617" spans="2:4" x14ac:dyDescent="0.25">
      <c r="B1617" s="12"/>
      <c r="C1617" s="18"/>
      <c r="D1617" s="18"/>
    </row>
    <row r="1618" spans="2:4" x14ac:dyDescent="0.25">
      <c r="B1618" s="12"/>
      <c r="C1618" s="18"/>
      <c r="D1618" s="18"/>
    </row>
    <row r="1619" spans="2:4" x14ac:dyDescent="0.25">
      <c r="B1619" s="12"/>
      <c r="C1619" s="18"/>
      <c r="D1619" s="18"/>
    </row>
    <row r="1620" spans="2:4" x14ac:dyDescent="0.25">
      <c r="B1620" s="12"/>
      <c r="C1620" s="18"/>
      <c r="D1620" s="18"/>
    </row>
    <row r="1621" spans="2:4" x14ac:dyDescent="0.25">
      <c r="B1621" s="12"/>
      <c r="C1621" s="18"/>
      <c r="D1621" s="18"/>
    </row>
    <row r="1622" spans="2:4" x14ac:dyDescent="0.25">
      <c r="B1622" s="12"/>
      <c r="C1622" s="18"/>
      <c r="D1622" s="18"/>
    </row>
    <row r="1623" spans="2:4" x14ac:dyDescent="0.25">
      <c r="B1623" s="12"/>
      <c r="C1623" s="18"/>
      <c r="D1623" s="18"/>
    </row>
    <row r="1624" spans="2:4" x14ac:dyDescent="0.25">
      <c r="B1624" s="12"/>
      <c r="C1624" s="18"/>
      <c r="D1624" s="18"/>
    </row>
    <row r="1625" spans="2:4" x14ac:dyDescent="0.25">
      <c r="B1625" s="12"/>
      <c r="C1625" s="18"/>
      <c r="D1625" s="18"/>
    </row>
    <row r="1626" spans="2:4" x14ac:dyDescent="0.25">
      <c r="B1626" s="12"/>
      <c r="C1626" s="18"/>
      <c r="D1626" s="18"/>
    </row>
    <row r="1627" spans="2:4" x14ac:dyDescent="0.25">
      <c r="B1627" s="12"/>
      <c r="C1627" s="18"/>
      <c r="D1627" s="18"/>
    </row>
    <row r="1628" spans="2:4" x14ac:dyDescent="0.25">
      <c r="B1628" s="12"/>
      <c r="C1628" s="18"/>
      <c r="D1628" s="18"/>
    </row>
    <row r="1629" spans="2:4" x14ac:dyDescent="0.25">
      <c r="B1629" s="12"/>
      <c r="C1629" s="18"/>
      <c r="D1629" s="18"/>
    </row>
    <row r="1630" spans="2:4" x14ac:dyDescent="0.25">
      <c r="B1630" s="12"/>
      <c r="C1630" s="18"/>
      <c r="D1630" s="18"/>
    </row>
    <row r="1631" spans="2:4" x14ac:dyDescent="0.25">
      <c r="B1631" s="12"/>
      <c r="C1631" s="18"/>
      <c r="D1631" s="18"/>
    </row>
    <row r="1632" spans="2:4" x14ac:dyDescent="0.25">
      <c r="B1632" s="12"/>
      <c r="C1632" s="18"/>
      <c r="D1632" s="18"/>
    </row>
    <row r="1633" spans="2:4" x14ac:dyDescent="0.25">
      <c r="B1633" s="12"/>
      <c r="C1633" s="18"/>
      <c r="D1633" s="18"/>
    </row>
    <row r="1634" spans="2:4" x14ac:dyDescent="0.25">
      <c r="B1634" s="12"/>
      <c r="C1634" s="18"/>
      <c r="D1634" s="18"/>
    </row>
    <row r="1635" spans="2:4" x14ac:dyDescent="0.25">
      <c r="B1635" s="12"/>
      <c r="C1635" s="18"/>
      <c r="D1635" s="18"/>
    </row>
    <row r="1636" spans="2:4" x14ac:dyDescent="0.25">
      <c r="B1636" s="12"/>
      <c r="C1636" s="18"/>
      <c r="D1636" s="18"/>
    </row>
    <row r="1637" spans="2:4" x14ac:dyDescent="0.25">
      <c r="B1637" s="12"/>
      <c r="C1637" s="18"/>
      <c r="D1637" s="18"/>
    </row>
    <row r="1638" spans="2:4" x14ac:dyDescent="0.25">
      <c r="B1638" s="12"/>
      <c r="C1638" s="18"/>
      <c r="D1638" s="18"/>
    </row>
    <row r="1639" spans="2:4" x14ac:dyDescent="0.25">
      <c r="B1639" s="12"/>
      <c r="C1639" s="18"/>
      <c r="D1639" s="18"/>
    </row>
    <row r="1640" spans="2:4" x14ac:dyDescent="0.25">
      <c r="B1640" s="12"/>
      <c r="C1640" s="18"/>
      <c r="D1640" s="18"/>
    </row>
    <row r="1641" spans="2:4" x14ac:dyDescent="0.25">
      <c r="B1641" s="12"/>
      <c r="C1641" s="18"/>
      <c r="D1641" s="18"/>
    </row>
    <row r="1642" spans="2:4" x14ac:dyDescent="0.25">
      <c r="B1642" s="12"/>
      <c r="C1642" s="18"/>
      <c r="D1642" s="18"/>
    </row>
    <row r="1643" spans="2:4" x14ac:dyDescent="0.25">
      <c r="B1643" s="12"/>
      <c r="C1643" s="18"/>
      <c r="D1643" s="18"/>
    </row>
    <row r="1644" spans="2:4" x14ac:dyDescent="0.25">
      <c r="B1644" s="12"/>
      <c r="C1644" s="18"/>
      <c r="D1644" s="18"/>
    </row>
    <row r="1645" spans="2:4" x14ac:dyDescent="0.25">
      <c r="B1645" s="12"/>
      <c r="C1645" s="18"/>
      <c r="D1645" s="18"/>
    </row>
    <row r="1646" spans="2:4" x14ac:dyDescent="0.25">
      <c r="B1646" s="12"/>
      <c r="C1646" s="18"/>
      <c r="D1646" s="18"/>
    </row>
    <row r="1647" spans="2:4" x14ac:dyDescent="0.25">
      <c r="B1647" s="12"/>
      <c r="C1647" s="18"/>
      <c r="D1647" s="18"/>
    </row>
    <row r="1648" spans="2:4" x14ac:dyDescent="0.25">
      <c r="B1648" s="12"/>
      <c r="C1648" s="18"/>
      <c r="D1648" s="18"/>
    </row>
    <row r="1649" spans="2:4" x14ac:dyDescent="0.25">
      <c r="B1649" s="12"/>
      <c r="C1649" s="18"/>
      <c r="D1649" s="18"/>
    </row>
    <row r="1650" spans="2:4" x14ac:dyDescent="0.25">
      <c r="B1650" s="12"/>
      <c r="C1650" s="18"/>
      <c r="D1650" s="18"/>
    </row>
    <row r="1651" spans="2:4" x14ac:dyDescent="0.25">
      <c r="B1651" s="12"/>
      <c r="C1651" s="18"/>
      <c r="D1651" s="18"/>
    </row>
    <row r="1652" spans="2:4" x14ac:dyDescent="0.25">
      <c r="B1652" s="12"/>
      <c r="C1652" s="18"/>
      <c r="D1652" s="18"/>
    </row>
    <row r="1653" spans="2:4" x14ac:dyDescent="0.25">
      <c r="B1653" s="12"/>
      <c r="C1653" s="18"/>
      <c r="D1653" s="18"/>
    </row>
    <row r="1654" spans="2:4" x14ac:dyDescent="0.25">
      <c r="B1654" s="12"/>
      <c r="C1654" s="18"/>
      <c r="D1654" s="18"/>
    </row>
    <row r="1655" spans="2:4" x14ac:dyDescent="0.25">
      <c r="B1655" s="12"/>
      <c r="C1655" s="18"/>
      <c r="D1655" s="18"/>
    </row>
    <row r="1656" spans="2:4" x14ac:dyDescent="0.25">
      <c r="B1656" s="12"/>
      <c r="C1656" s="18"/>
      <c r="D1656" s="18"/>
    </row>
    <row r="1657" spans="2:4" x14ac:dyDescent="0.25">
      <c r="B1657" s="12"/>
      <c r="C1657" s="18"/>
      <c r="D1657" s="18"/>
    </row>
    <row r="1658" spans="2:4" x14ac:dyDescent="0.25">
      <c r="B1658" s="12"/>
      <c r="C1658" s="18"/>
      <c r="D1658" s="18"/>
    </row>
    <row r="1659" spans="2:4" x14ac:dyDescent="0.25">
      <c r="B1659" s="12"/>
      <c r="C1659" s="18"/>
      <c r="D1659" s="18"/>
    </row>
    <row r="1660" spans="2:4" x14ac:dyDescent="0.25">
      <c r="B1660" s="12"/>
      <c r="C1660" s="18"/>
      <c r="D1660" s="18"/>
    </row>
    <row r="1661" spans="2:4" x14ac:dyDescent="0.25">
      <c r="B1661" s="12"/>
      <c r="C1661" s="18"/>
      <c r="D1661" s="18"/>
    </row>
    <row r="1662" spans="2:4" x14ac:dyDescent="0.25">
      <c r="B1662" s="12"/>
      <c r="C1662" s="18"/>
      <c r="D1662" s="18"/>
    </row>
    <row r="1663" spans="2:4" x14ac:dyDescent="0.25">
      <c r="B1663" s="12"/>
      <c r="C1663" s="18"/>
      <c r="D1663" s="18"/>
    </row>
    <row r="1664" spans="2:4" x14ac:dyDescent="0.25">
      <c r="B1664" s="12"/>
      <c r="C1664" s="18"/>
      <c r="D1664" s="18"/>
    </row>
    <row r="1665" spans="2:4" x14ac:dyDescent="0.25">
      <c r="B1665" s="12"/>
      <c r="C1665" s="18"/>
      <c r="D1665" s="18"/>
    </row>
    <row r="1666" spans="2:4" x14ac:dyDescent="0.25">
      <c r="B1666" s="12"/>
      <c r="C1666" s="18"/>
      <c r="D1666" s="18"/>
    </row>
    <row r="1667" spans="2:4" x14ac:dyDescent="0.25">
      <c r="B1667" s="12"/>
      <c r="C1667" s="18"/>
      <c r="D1667" s="18"/>
    </row>
    <row r="1668" spans="2:4" x14ac:dyDescent="0.25">
      <c r="B1668" s="12"/>
      <c r="C1668" s="18"/>
      <c r="D1668" s="18"/>
    </row>
    <row r="1669" spans="2:4" x14ac:dyDescent="0.25">
      <c r="B1669" s="12"/>
      <c r="C1669" s="18"/>
      <c r="D1669" s="18"/>
    </row>
    <row r="1670" spans="2:4" x14ac:dyDescent="0.25">
      <c r="B1670" s="12"/>
      <c r="C1670" s="18"/>
      <c r="D1670" s="18"/>
    </row>
    <row r="1671" spans="2:4" x14ac:dyDescent="0.25">
      <c r="B1671" s="12"/>
      <c r="C1671" s="18"/>
      <c r="D1671" s="18"/>
    </row>
    <row r="1672" spans="2:4" x14ac:dyDescent="0.25">
      <c r="B1672" s="12"/>
      <c r="C1672" s="18"/>
      <c r="D1672" s="18"/>
    </row>
    <row r="1673" spans="2:4" x14ac:dyDescent="0.25">
      <c r="B1673" s="12"/>
      <c r="C1673" s="18"/>
      <c r="D1673" s="18"/>
    </row>
    <row r="1674" spans="2:4" x14ac:dyDescent="0.25">
      <c r="B1674" s="12"/>
      <c r="C1674" s="18"/>
      <c r="D1674" s="18"/>
    </row>
    <row r="1675" spans="2:4" x14ac:dyDescent="0.25">
      <c r="B1675" s="12"/>
      <c r="C1675" s="18"/>
      <c r="D1675" s="18"/>
    </row>
    <row r="1676" spans="2:4" x14ac:dyDescent="0.25">
      <c r="B1676" s="12"/>
      <c r="C1676" s="18"/>
      <c r="D1676" s="18"/>
    </row>
    <row r="1677" spans="2:4" x14ac:dyDescent="0.25">
      <c r="B1677" s="12"/>
      <c r="C1677" s="18"/>
      <c r="D1677" s="18"/>
    </row>
    <row r="1678" spans="2:4" x14ac:dyDescent="0.25">
      <c r="B1678" s="12"/>
      <c r="C1678" s="18"/>
      <c r="D1678" s="18"/>
    </row>
    <row r="1679" spans="2:4" x14ac:dyDescent="0.25">
      <c r="B1679" s="12"/>
      <c r="C1679" s="18"/>
      <c r="D1679" s="18"/>
    </row>
    <row r="1680" spans="2:4" x14ac:dyDescent="0.25">
      <c r="B1680" s="12"/>
      <c r="C1680" s="18"/>
      <c r="D1680" s="18"/>
    </row>
    <row r="1681" spans="2:4" x14ac:dyDescent="0.25">
      <c r="B1681" s="12"/>
      <c r="C1681" s="18"/>
      <c r="D1681" s="18"/>
    </row>
    <row r="1682" spans="2:4" x14ac:dyDescent="0.25">
      <c r="B1682" s="12"/>
      <c r="C1682" s="18"/>
      <c r="D1682" s="18"/>
    </row>
    <row r="1683" spans="2:4" x14ac:dyDescent="0.25">
      <c r="B1683" s="12"/>
      <c r="C1683" s="18"/>
      <c r="D1683" s="18"/>
    </row>
    <row r="1684" spans="2:4" x14ac:dyDescent="0.25">
      <c r="B1684" s="12"/>
      <c r="C1684" s="18"/>
      <c r="D1684" s="18"/>
    </row>
    <row r="1685" spans="2:4" x14ac:dyDescent="0.25">
      <c r="B1685" s="12"/>
      <c r="C1685" s="18"/>
      <c r="D1685" s="18"/>
    </row>
    <row r="1686" spans="2:4" x14ac:dyDescent="0.25">
      <c r="B1686" s="12"/>
      <c r="C1686" s="18"/>
      <c r="D1686" s="18"/>
    </row>
    <row r="1687" spans="2:4" x14ac:dyDescent="0.25">
      <c r="B1687" s="12"/>
      <c r="C1687" s="18"/>
      <c r="D1687" s="18"/>
    </row>
    <row r="1688" spans="2:4" x14ac:dyDescent="0.25">
      <c r="B1688" s="12"/>
      <c r="C1688" s="18"/>
      <c r="D1688" s="18"/>
    </row>
    <row r="1689" spans="2:4" x14ac:dyDescent="0.25">
      <c r="B1689" s="12"/>
      <c r="C1689" s="18"/>
      <c r="D1689" s="18"/>
    </row>
    <row r="1690" spans="2:4" x14ac:dyDescent="0.25">
      <c r="B1690" s="12"/>
      <c r="C1690" s="18"/>
      <c r="D1690" s="18"/>
    </row>
    <row r="1691" spans="2:4" x14ac:dyDescent="0.25">
      <c r="B1691" s="12"/>
      <c r="C1691" s="18"/>
      <c r="D1691" s="18"/>
    </row>
    <row r="1692" spans="2:4" x14ac:dyDescent="0.25">
      <c r="B1692" s="12"/>
      <c r="C1692" s="18"/>
      <c r="D1692" s="18"/>
    </row>
    <row r="1693" spans="2:4" x14ac:dyDescent="0.25">
      <c r="B1693" s="12"/>
      <c r="C1693" s="18"/>
      <c r="D1693" s="18"/>
    </row>
    <row r="1694" spans="2:4" x14ac:dyDescent="0.25">
      <c r="B1694" s="12"/>
      <c r="C1694" s="18"/>
      <c r="D1694" s="18"/>
    </row>
    <row r="1695" spans="2:4" x14ac:dyDescent="0.25">
      <c r="B1695" s="12"/>
      <c r="C1695" s="18"/>
      <c r="D1695" s="18"/>
    </row>
    <row r="1696" spans="2:4" x14ac:dyDescent="0.25">
      <c r="B1696" s="12"/>
      <c r="C1696" s="18"/>
      <c r="D1696" s="18"/>
    </row>
    <row r="1697" spans="2:4" x14ac:dyDescent="0.25">
      <c r="B1697" s="12"/>
      <c r="C1697" s="18"/>
      <c r="D1697" s="18"/>
    </row>
    <row r="1698" spans="2:4" x14ac:dyDescent="0.25">
      <c r="B1698" s="12"/>
      <c r="C1698" s="18"/>
      <c r="D1698" s="18"/>
    </row>
    <row r="1699" spans="2:4" x14ac:dyDescent="0.25">
      <c r="B1699" s="12"/>
      <c r="C1699" s="18"/>
      <c r="D1699" s="18"/>
    </row>
    <row r="1700" spans="2:4" x14ac:dyDescent="0.25">
      <c r="B1700" s="12"/>
      <c r="C1700" s="18"/>
      <c r="D1700" s="18"/>
    </row>
    <row r="1701" spans="2:4" x14ac:dyDescent="0.25">
      <c r="B1701" s="12"/>
      <c r="C1701" s="18"/>
      <c r="D1701" s="18"/>
    </row>
    <row r="1702" spans="2:4" x14ac:dyDescent="0.25">
      <c r="B1702" s="12"/>
      <c r="C1702" s="18"/>
      <c r="D1702" s="18"/>
    </row>
    <row r="1703" spans="2:4" x14ac:dyDescent="0.25">
      <c r="B1703" s="12"/>
      <c r="C1703" s="18"/>
      <c r="D1703" s="18"/>
    </row>
    <row r="1704" spans="2:4" x14ac:dyDescent="0.25">
      <c r="B1704" s="12"/>
      <c r="C1704" s="18"/>
      <c r="D1704" s="18"/>
    </row>
    <row r="1705" spans="2:4" x14ac:dyDescent="0.25">
      <c r="B1705" s="12"/>
      <c r="C1705" s="18"/>
      <c r="D1705" s="18"/>
    </row>
    <row r="1706" spans="2:4" x14ac:dyDescent="0.25">
      <c r="B1706" s="12"/>
      <c r="C1706" s="18"/>
      <c r="D1706" s="18"/>
    </row>
    <row r="1707" spans="2:4" x14ac:dyDescent="0.25">
      <c r="B1707" s="12"/>
      <c r="C1707" s="18"/>
      <c r="D1707" s="18"/>
    </row>
    <row r="1708" spans="2:4" x14ac:dyDescent="0.25">
      <c r="B1708" s="12"/>
      <c r="C1708" s="18"/>
      <c r="D1708" s="18"/>
    </row>
    <row r="1709" spans="2:4" x14ac:dyDescent="0.25">
      <c r="B1709" s="12"/>
      <c r="C1709" s="18"/>
      <c r="D1709" s="18"/>
    </row>
    <row r="1710" spans="2:4" x14ac:dyDescent="0.25">
      <c r="B1710" s="12"/>
      <c r="C1710" s="18"/>
      <c r="D1710" s="18"/>
    </row>
    <row r="1711" spans="2:4" x14ac:dyDescent="0.25">
      <c r="B1711" s="12"/>
      <c r="C1711" s="18"/>
      <c r="D1711" s="18"/>
    </row>
    <row r="1712" spans="2:4" x14ac:dyDescent="0.25">
      <c r="B1712" s="12"/>
      <c r="C1712" s="18"/>
      <c r="D1712" s="18"/>
    </row>
    <row r="1713" spans="2:4" x14ac:dyDescent="0.25">
      <c r="B1713" s="12"/>
      <c r="C1713" s="18"/>
      <c r="D1713" s="18"/>
    </row>
    <row r="1714" spans="2:4" x14ac:dyDescent="0.25">
      <c r="B1714" s="12"/>
      <c r="C1714" s="18"/>
      <c r="D1714" s="18"/>
    </row>
    <row r="1715" spans="2:4" x14ac:dyDescent="0.25">
      <c r="B1715" s="12"/>
      <c r="C1715" s="18"/>
      <c r="D1715" s="18"/>
    </row>
    <row r="1716" spans="2:4" x14ac:dyDescent="0.25">
      <c r="B1716" s="12"/>
      <c r="C1716" s="18"/>
      <c r="D1716" s="18"/>
    </row>
    <row r="1717" spans="2:4" x14ac:dyDescent="0.25">
      <c r="B1717" s="12"/>
      <c r="C1717" s="18"/>
      <c r="D1717" s="18"/>
    </row>
    <row r="1718" spans="2:4" x14ac:dyDescent="0.25">
      <c r="B1718" s="12"/>
      <c r="C1718" s="18"/>
      <c r="D1718" s="18"/>
    </row>
    <row r="1719" spans="2:4" x14ac:dyDescent="0.25">
      <c r="B1719" s="12"/>
      <c r="C1719" s="18"/>
      <c r="D1719" s="18"/>
    </row>
    <row r="1720" spans="2:4" x14ac:dyDescent="0.25">
      <c r="B1720" s="12"/>
      <c r="C1720" s="18"/>
      <c r="D1720" s="18"/>
    </row>
    <row r="1721" spans="2:4" x14ac:dyDescent="0.25">
      <c r="B1721" s="12"/>
      <c r="C1721" s="18"/>
      <c r="D1721" s="18"/>
    </row>
    <row r="1722" spans="2:4" x14ac:dyDescent="0.25">
      <c r="B1722" s="12"/>
      <c r="C1722" s="18"/>
      <c r="D1722" s="18"/>
    </row>
    <row r="1723" spans="2:4" x14ac:dyDescent="0.25">
      <c r="B1723" s="12"/>
      <c r="C1723" s="18"/>
      <c r="D1723" s="18"/>
    </row>
    <row r="1724" spans="2:4" x14ac:dyDescent="0.25">
      <c r="B1724" s="12"/>
      <c r="C1724" s="18"/>
      <c r="D1724" s="18"/>
    </row>
    <row r="1725" spans="2:4" x14ac:dyDescent="0.25">
      <c r="B1725" s="12"/>
      <c r="C1725" s="18"/>
      <c r="D1725" s="18"/>
    </row>
    <row r="1726" spans="2:4" x14ac:dyDescent="0.25">
      <c r="B1726" s="12"/>
      <c r="C1726" s="18"/>
      <c r="D1726" s="18"/>
    </row>
    <row r="1727" spans="2:4" x14ac:dyDescent="0.25">
      <c r="B1727" s="12"/>
      <c r="C1727" s="18"/>
      <c r="D1727" s="18"/>
    </row>
    <row r="1728" spans="2:4" x14ac:dyDescent="0.25">
      <c r="B1728" s="12"/>
      <c r="C1728" s="18"/>
      <c r="D1728" s="18"/>
    </row>
    <row r="1729" spans="2:4" x14ac:dyDescent="0.25">
      <c r="B1729" s="12"/>
      <c r="C1729" s="18"/>
      <c r="D1729" s="18"/>
    </row>
    <row r="1730" spans="2:4" x14ac:dyDescent="0.25">
      <c r="B1730" s="12"/>
      <c r="C1730" s="18"/>
      <c r="D1730" s="18"/>
    </row>
    <row r="1731" spans="2:4" x14ac:dyDescent="0.25">
      <c r="B1731" s="12"/>
      <c r="C1731" s="18"/>
      <c r="D1731" s="18"/>
    </row>
    <row r="1732" spans="2:4" x14ac:dyDescent="0.25">
      <c r="B1732" s="12"/>
      <c r="C1732" s="18"/>
      <c r="D1732" s="18"/>
    </row>
    <row r="1733" spans="2:4" x14ac:dyDescent="0.25">
      <c r="B1733" s="12"/>
      <c r="C1733" s="18"/>
      <c r="D1733" s="18"/>
    </row>
    <row r="1734" spans="2:4" x14ac:dyDescent="0.25">
      <c r="B1734" s="12"/>
      <c r="C1734" s="18"/>
      <c r="D1734" s="18"/>
    </row>
    <row r="1735" spans="2:4" x14ac:dyDescent="0.25">
      <c r="B1735" s="12"/>
      <c r="C1735" s="18"/>
      <c r="D1735" s="18"/>
    </row>
    <row r="1736" spans="2:4" x14ac:dyDescent="0.25">
      <c r="B1736" s="12"/>
      <c r="C1736" s="18"/>
      <c r="D1736" s="18"/>
    </row>
    <row r="1737" spans="2:4" x14ac:dyDescent="0.25">
      <c r="B1737" s="12"/>
      <c r="C1737" s="18"/>
      <c r="D1737" s="18"/>
    </row>
    <row r="1738" spans="2:4" x14ac:dyDescent="0.25">
      <c r="B1738" s="12"/>
      <c r="C1738" s="18"/>
      <c r="D1738" s="18"/>
    </row>
    <row r="1739" spans="2:4" x14ac:dyDescent="0.25">
      <c r="B1739" s="12"/>
      <c r="C1739" s="18"/>
      <c r="D1739" s="18"/>
    </row>
    <row r="1740" spans="2:4" x14ac:dyDescent="0.25">
      <c r="B1740" s="12"/>
      <c r="C1740" s="18"/>
      <c r="D1740" s="18"/>
    </row>
    <row r="1741" spans="2:4" x14ac:dyDescent="0.25">
      <c r="B1741" s="12"/>
      <c r="C1741" s="18"/>
      <c r="D1741" s="18"/>
    </row>
    <row r="1742" spans="2:4" x14ac:dyDescent="0.25">
      <c r="B1742" s="12"/>
      <c r="C1742" s="18"/>
      <c r="D1742" s="18"/>
    </row>
    <row r="1743" spans="2:4" x14ac:dyDescent="0.25">
      <c r="B1743" s="12"/>
      <c r="C1743" s="18"/>
      <c r="D1743" s="18"/>
    </row>
    <row r="1744" spans="2:4" x14ac:dyDescent="0.25">
      <c r="B1744" s="12"/>
      <c r="C1744" s="18"/>
      <c r="D1744" s="18"/>
    </row>
    <row r="1745" spans="2:4" x14ac:dyDescent="0.25">
      <c r="B1745" s="12"/>
      <c r="C1745" s="18"/>
      <c r="D1745" s="18"/>
    </row>
    <row r="1746" spans="2:4" x14ac:dyDescent="0.25">
      <c r="B1746" s="12"/>
      <c r="C1746" s="18"/>
      <c r="D1746" s="18"/>
    </row>
    <row r="1747" spans="2:4" x14ac:dyDescent="0.25">
      <c r="B1747" s="12"/>
      <c r="C1747" s="18"/>
      <c r="D1747" s="18"/>
    </row>
    <row r="1748" spans="2:4" x14ac:dyDescent="0.25">
      <c r="B1748" s="12"/>
      <c r="C1748" s="18"/>
      <c r="D1748" s="18"/>
    </row>
    <row r="1749" spans="2:4" x14ac:dyDescent="0.25">
      <c r="B1749" s="12"/>
      <c r="C1749" s="18"/>
      <c r="D1749" s="18"/>
    </row>
    <row r="1750" spans="2:4" x14ac:dyDescent="0.25">
      <c r="B1750" s="12"/>
      <c r="C1750" s="18"/>
      <c r="D1750" s="18"/>
    </row>
    <row r="1751" spans="2:4" x14ac:dyDescent="0.25">
      <c r="B1751" s="12"/>
      <c r="C1751" s="18"/>
      <c r="D1751" s="18"/>
    </row>
    <row r="1752" spans="2:4" x14ac:dyDescent="0.25">
      <c r="B1752" s="12"/>
      <c r="C1752" s="18"/>
      <c r="D1752" s="18"/>
    </row>
    <row r="1753" spans="2:4" x14ac:dyDescent="0.25">
      <c r="B1753" s="12"/>
      <c r="C1753" s="18"/>
      <c r="D1753" s="18"/>
    </row>
    <row r="1754" spans="2:4" x14ac:dyDescent="0.25">
      <c r="B1754" s="12"/>
      <c r="C1754" s="18"/>
      <c r="D1754" s="18"/>
    </row>
    <row r="1755" spans="2:4" x14ac:dyDescent="0.25">
      <c r="B1755" s="12"/>
      <c r="C1755" s="18"/>
      <c r="D1755" s="18"/>
    </row>
    <row r="1756" spans="2:4" x14ac:dyDescent="0.25">
      <c r="B1756" s="12"/>
      <c r="C1756" s="18"/>
      <c r="D1756" s="18"/>
    </row>
    <row r="1757" spans="2:4" x14ac:dyDescent="0.25">
      <c r="B1757" s="12"/>
      <c r="C1757" s="18"/>
      <c r="D1757" s="18"/>
    </row>
    <row r="1758" spans="2:4" x14ac:dyDescent="0.25">
      <c r="B1758" s="12"/>
      <c r="C1758" s="18"/>
      <c r="D1758" s="18"/>
    </row>
    <row r="1759" spans="2:4" x14ac:dyDescent="0.25">
      <c r="B1759" s="12"/>
      <c r="C1759" s="18"/>
      <c r="D1759" s="18"/>
    </row>
    <row r="1760" spans="2:4" x14ac:dyDescent="0.25">
      <c r="B1760" s="12"/>
      <c r="C1760" s="18"/>
      <c r="D1760" s="18"/>
    </row>
    <row r="1761" spans="2:4" x14ac:dyDescent="0.25">
      <c r="B1761" s="12"/>
      <c r="C1761" s="18"/>
      <c r="D1761" s="18"/>
    </row>
    <row r="1762" spans="2:4" x14ac:dyDescent="0.25">
      <c r="B1762" s="12"/>
      <c r="C1762" s="18"/>
      <c r="D1762" s="18"/>
    </row>
    <row r="1763" spans="2:4" x14ac:dyDescent="0.25">
      <c r="B1763" s="12"/>
      <c r="C1763" s="18"/>
      <c r="D1763" s="18"/>
    </row>
    <row r="1764" spans="2:4" x14ac:dyDescent="0.25">
      <c r="B1764" s="12"/>
      <c r="C1764" s="18"/>
      <c r="D1764" s="18"/>
    </row>
    <row r="1765" spans="2:4" x14ac:dyDescent="0.25">
      <c r="B1765" s="12"/>
      <c r="C1765" s="18"/>
      <c r="D1765" s="18"/>
    </row>
    <row r="1766" spans="2:4" x14ac:dyDescent="0.25">
      <c r="B1766" s="12"/>
      <c r="C1766" s="18"/>
      <c r="D1766" s="18"/>
    </row>
    <row r="1767" spans="2:4" x14ac:dyDescent="0.25">
      <c r="B1767" s="12"/>
      <c r="C1767" s="18"/>
      <c r="D1767" s="18"/>
    </row>
    <row r="1768" spans="2:4" x14ac:dyDescent="0.25">
      <c r="B1768" s="12"/>
      <c r="C1768" s="18"/>
      <c r="D1768" s="18"/>
    </row>
    <row r="1769" spans="2:4" x14ac:dyDescent="0.25">
      <c r="B1769" s="12"/>
      <c r="C1769" s="18"/>
      <c r="D1769" s="18"/>
    </row>
    <row r="1770" spans="2:4" x14ac:dyDescent="0.25">
      <c r="B1770" s="12"/>
      <c r="C1770" s="18"/>
      <c r="D1770" s="18"/>
    </row>
    <row r="1771" spans="2:4" x14ac:dyDescent="0.25">
      <c r="B1771" s="12"/>
      <c r="C1771" s="18"/>
      <c r="D1771" s="18"/>
    </row>
    <row r="1772" spans="2:4" x14ac:dyDescent="0.25">
      <c r="B1772" s="12"/>
      <c r="C1772" s="18"/>
      <c r="D1772" s="18"/>
    </row>
    <row r="1773" spans="2:4" x14ac:dyDescent="0.25">
      <c r="B1773" s="12"/>
      <c r="C1773" s="18"/>
      <c r="D1773" s="18"/>
    </row>
    <row r="1774" spans="2:4" x14ac:dyDescent="0.25">
      <c r="B1774" s="12"/>
      <c r="C1774" s="18"/>
      <c r="D1774" s="18"/>
    </row>
    <row r="1775" spans="2:4" x14ac:dyDescent="0.25">
      <c r="B1775" s="12"/>
      <c r="C1775" s="18"/>
      <c r="D1775" s="18"/>
    </row>
    <row r="1776" spans="2:4" x14ac:dyDescent="0.25">
      <c r="B1776" s="12"/>
      <c r="C1776" s="18"/>
      <c r="D1776" s="18"/>
    </row>
    <row r="1777" spans="2:4" x14ac:dyDescent="0.25">
      <c r="B1777" s="12"/>
      <c r="C1777" s="18"/>
      <c r="D1777" s="18"/>
    </row>
    <row r="1778" spans="2:4" x14ac:dyDescent="0.25">
      <c r="B1778" s="12"/>
      <c r="C1778" s="18"/>
      <c r="D1778" s="18"/>
    </row>
    <row r="1779" spans="2:4" x14ac:dyDescent="0.25">
      <c r="B1779" s="12"/>
      <c r="C1779" s="18"/>
      <c r="D1779" s="18"/>
    </row>
    <row r="1780" spans="2:4" x14ac:dyDescent="0.25">
      <c r="B1780" s="12"/>
      <c r="C1780" s="18"/>
      <c r="D1780" s="18"/>
    </row>
    <row r="1781" spans="2:4" x14ac:dyDescent="0.25">
      <c r="B1781" s="12"/>
      <c r="C1781" s="18"/>
      <c r="D1781" s="18"/>
    </row>
    <row r="1782" spans="2:4" x14ac:dyDescent="0.25">
      <c r="B1782" s="12"/>
      <c r="C1782" s="18"/>
      <c r="D1782" s="18"/>
    </row>
    <row r="1783" spans="2:4" x14ac:dyDescent="0.25">
      <c r="B1783" s="12"/>
      <c r="C1783" s="18"/>
      <c r="D1783" s="18"/>
    </row>
    <row r="1784" spans="2:4" x14ac:dyDescent="0.25">
      <c r="B1784" s="12"/>
      <c r="C1784" s="18"/>
      <c r="D1784" s="18"/>
    </row>
    <row r="1785" spans="2:4" x14ac:dyDescent="0.25">
      <c r="B1785" s="12"/>
      <c r="C1785" s="18"/>
      <c r="D1785" s="18"/>
    </row>
    <row r="1786" spans="2:4" x14ac:dyDescent="0.25">
      <c r="B1786" s="12"/>
      <c r="C1786" s="18"/>
      <c r="D1786" s="18"/>
    </row>
    <row r="1787" spans="2:4" x14ac:dyDescent="0.25">
      <c r="B1787" s="12"/>
      <c r="C1787" s="18"/>
      <c r="D1787" s="18"/>
    </row>
    <row r="1788" spans="2:4" x14ac:dyDescent="0.25">
      <c r="B1788" s="12"/>
      <c r="C1788" s="18"/>
      <c r="D1788" s="18"/>
    </row>
    <row r="1789" spans="2:4" x14ac:dyDescent="0.25">
      <c r="B1789" s="12"/>
      <c r="C1789" s="18"/>
      <c r="D1789" s="18"/>
    </row>
    <row r="1790" spans="2:4" x14ac:dyDescent="0.25">
      <c r="B1790" s="12"/>
      <c r="C1790" s="18"/>
      <c r="D1790" s="18"/>
    </row>
    <row r="1791" spans="2:4" x14ac:dyDescent="0.25">
      <c r="B1791" s="12"/>
      <c r="C1791" s="18"/>
      <c r="D1791" s="18"/>
    </row>
    <row r="1792" spans="2:4" x14ac:dyDescent="0.25">
      <c r="B1792" s="12"/>
      <c r="C1792" s="18"/>
      <c r="D1792" s="18"/>
    </row>
    <row r="1793" spans="2:4" x14ac:dyDescent="0.25">
      <c r="B1793" s="12"/>
      <c r="C1793" s="18"/>
      <c r="D1793" s="18"/>
    </row>
    <row r="1794" spans="2:4" x14ac:dyDescent="0.25">
      <c r="B1794" s="12"/>
      <c r="C1794" s="18"/>
      <c r="D1794" s="18"/>
    </row>
    <row r="1795" spans="2:4" x14ac:dyDescent="0.25">
      <c r="B1795" s="12"/>
      <c r="C1795" s="18"/>
      <c r="D1795" s="18"/>
    </row>
    <row r="1796" spans="2:4" x14ac:dyDescent="0.25">
      <c r="B1796" s="12"/>
      <c r="C1796" s="18"/>
      <c r="D1796" s="18"/>
    </row>
    <row r="1797" spans="2:4" x14ac:dyDescent="0.25">
      <c r="B1797" s="12"/>
      <c r="C1797" s="18"/>
      <c r="D1797" s="18"/>
    </row>
    <row r="1798" spans="2:4" x14ac:dyDescent="0.25">
      <c r="B1798" s="12"/>
      <c r="C1798" s="18"/>
      <c r="D1798" s="18"/>
    </row>
    <row r="1799" spans="2:4" x14ac:dyDescent="0.25">
      <c r="B1799" s="12"/>
      <c r="C1799" s="18"/>
      <c r="D1799" s="18"/>
    </row>
    <row r="1800" spans="2:4" x14ac:dyDescent="0.25">
      <c r="B1800" s="12"/>
      <c r="C1800" s="18"/>
      <c r="D1800" s="18"/>
    </row>
    <row r="1801" spans="2:4" x14ac:dyDescent="0.25">
      <c r="B1801" s="12"/>
      <c r="C1801" s="18"/>
      <c r="D1801" s="18"/>
    </row>
    <row r="1802" spans="2:4" x14ac:dyDescent="0.25">
      <c r="B1802" s="12"/>
      <c r="C1802" s="18"/>
      <c r="D1802" s="18"/>
    </row>
    <row r="1803" spans="2:4" x14ac:dyDescent="0.25">
      <c r="B1803" s="12"/>
      <c r="C1803" s="18"/>
      <c r="D1803" s="18"/>
    </row>
    <row r="1804" spans="2:4" x14ac:dyDescent="0.25">
      <c r="B1804" s="12"/>
      <c r="C1804" s="18"/>
      <c r="D1804" s="18"/>
    </row>
    <row r="1805" spans="2:4" x14ac:dyDescent="0.25">
      <c r="B1805" s="12"/>
      <c r="C1805" s="18"/>
      <c r="D1805" s="18"/>
    </row>
    <row r="1806" spans="2:4" x14ac:dyDescent="0.25">
      <c r="B1806" s="12"/>
      <c r="C1806" s="18"/>
      <c r="D1806" s="18"/>
    </row>
    <row r="1807" spans="2:4" x14ac:dyDescent="0.25">
      <c r="B1807" s="12"/>
      <c r="C1807" s="18"/>
      <c r="D1807" s="18"/>
    </row>
    <row r="1808" spans="2:4" x14ac:dyDescent="0.25">
      <c r="B1808" s="12"/>
      <c r="C1808" s="18"/>
      <c r="D1808" s="18"/>
    </row>
    <row r="1809" spans="2:4" x14ac:dyDescent="0.25">
      <c r="B1809" s="12"/>
      <c r="C1809" s="18"/>
      <c r="D1809" s="18"/>
    </row>
    <row r="1810" spans="2:4" x14ac:dyDescent="0.25">
      <c r="B1810" s="12"/>
      <c r="C1810" s="18"/>
      <c r="D1810" s="18"/>
    </row>
    <row r="1811" spans="2:4" x14ac:dyDescent="0.25">
      <c r="B1811" s="12"/>
      <c r="C1811" s="18"/>
      <c r="D1811" s="18"/>
    </row>
    <row r="1812" spans="2:4" x14ac:dyDescent="0.25">
      <c r="B1812" s="12"/>
      <c r="C1812" s="18"/>
      <c r="D1812" s="18"/>
    </row>
    <row r="1813" spans="2:4" x14ac:dyDescent="0.25">
      <c r="B1813" s="12"/>
      <c r="C1813" s="18"/>
      <c r="D1813" s="18"/>
    </row>
    <row r="1814" spans="2:4" x14ac:dyDescent="0.25">
      <c r="B1814" s="12"/>
      <c r="C1814" s="18"/>
      <c r="D1814" s="18"/>
    </row>
    <row r="1815" spans="2:4" x14ac:dyDescent="0.25">
      <c r="B1815" s="12"/>
      <c r="C1815" s="18"/>
      <c r="D1815" s="18"/>
    </row>
    <row r="1816" spans="2:4" x14ac:dyDescent="0.25">
      <c r="B1816" s="12"/>
      <c r="C1816" s="18"/>
      <c r="D1816" s="18"/>
    </row>
    <row r="1817" spans="2:4" x14ac:dyDescent="0.25">
      <c r="B1817" s="12"/>
      <c r="C1817" s="18"/>
      <c r="D1817" s="18"/>
    </row>
    <row r="1818" spans="2:4" x14ac:dyDescent="0.25">
      <c r="B1818" s="12"/>
      <c r="C1818" s="18"/>
      <c r="D1818" s="18"/>
    </row>
    <row r="1819" spans="2:4" x14ac:dyDescent="0.25">
      <c r="B1819" s="12"/>
      <c r="C1819" s="18"/>
      <c r="D1819" s="18"/>
    </row>
    <row r="1820" spans="2:4" x14ac:dyDescent="0.25">
      <c r="B1820" s="12"/>
      <c r="C1820" s="18"/>
      <c r="D1820" s="18"/>
    </row>
    <row r="1821" spans="2:4" x14ac:dyDescent="0.25">
      <c r="B1821" s="12"/>
      <c r="C1821" s="18"/>
      <c r="D1821" s="18"/>
    </row>
    <row r="1822" spans="2:4" x14ac:dyDescent="0.25">
      <c r="B1822" s="12"/>
      <c r="C1822" s="18"/>
      <c r="D1822" s="18"/>
    </row>
    <row r="1823" spans="2:4" x14ac:dyDescent="0.25">
      <c r="B1823" s="12"/>
      <c r="C1823" s="18"/>
      <c r="D1823" s="18"/>
    </row>
    <row r="1824" spans="2:4" x14ac:dyDescent="0.25">
      <c r="B1824" s="12"/>
      <c r="C1824" s="18"/>
      <c r="D1824" s="18"/>
    </row>
    <row r="1825" spans="2:4" x14ac:dyDescent="0.25">
      <c r="B1825" s="12"/>
      <c r="C1825" s="18"/>
      <c r="D1825" s="18"/>
    </row>
    <row r="1826" spans="2:4" x14ac:dyDescent="0.25">
      <c r="B1826" s="12"/>
      <c r="C1826" s="18"/>
      <c r="D1826" s="18"/>
    </row>
    <row r="1827" spans="2:4" x14ac:dyDescent="0.25">
      <c r="B1827" s="12"/>
      <c r="C1827" s="18"/>
      <c r="D1827" s="18"/>
    </row>
    <row r="1828" spans="2:4" x14ac:dyDescent="0.25">
      <c r="B1828" s="12"/>
      <c r="C1828" s="18"/>
      <c r="D1828" s="18"/>
    </row>
    <row r="1829" spans="2:4" x14ac:dyDescent="0.25">
      <c r="B1829" s="12"/>
      <c r="C1829" s="18"/>
      <c r="D1829" s="18"/>
    </row>
    <row r="1830" spans="2:4" x14ac:dyDescent="0.25">
      <c r="B1830" s="12"/>
      <c r="C1830" s="18"/>
      <c r="D1830" s="18"/>
    </row>
    <row r="1831" spans="2:4" x14ac:dyDescent="0.25">
      <c r="B1831" s="12"/>
      <c r="C1831" s="18"/>
      <c r="D1831" s="18"/>
    </row>
    <row r="1832" spans="2:4" x14ac:dyDescent="0.25">
      <c r="B1832" s="12"/>
      <c r="C1832" s="18"/>
      <c r="D1832" s="18"/>
    </row>
    <row r="1833" spans="2:4" x14ac:dyDescent="0.25">
      <c r="B1833" s="12"/>
      <c r="C1833" s="18"/>
      <c r="D1833" s="18"/>
    </row>
    <row r="1834" spans="2:4" x14ac:dyDescent="0.25">
      <c r="B1834" s="12"/>
      <c r="C1834" s="18"/>
      <c r="D1834" s="18"/>
    </row>
    <row r="1835" spans="2:4" x14ac:dyDescent="0.25">
      <c r="B1835" s="12"/>
      <c r="C1835" s="18"/>
      <c r="D1835" s="18"/>
    </row>
    <row r="1836" spans="2:4" x14ac:dyDescent="0.25">
      <c r="B1836" s="12"/>
      <c r="C1836" s="18"/>
      <c r="D1836" s="18"/>
    </row>
    <row r="1837" spans="2:4" x14ac:dyDescent="0.25">
      <c r="B1837" s="12"/>
      <c r="C1837" s="18"/>
      <c r="D1837" s="18"/>
    </row>
    <row r="1838" spans="2:4" x14ac:dyDescent="0.25">
      <c r="B1838" s="12"/>
      <c r="C1838" s="18"/>
      <c r="D1838" s="18"/>
    </row>
    <row r="1839" spans="2:4" x14ac:dyDescent="0.25">
      <c r="B1839" s="12"/>
      <c r="C1839" s="18"/>
      <c r="D1839" s="18"/>
    </row>
    <row r="1840" spans="2:4" x14ac:dyDescent="0.25">
      <c r="B1840" s="12"/>
      <c r="C1840" s="18"/>
      <c r="D1840" s="18"/>
    </row>
    <row r="1841" spans="2:4" x14ac:dyDescent="0.25">
      <c r="B1841" s="12"/>
      <c r="C1841" s="18"/>
      <c r="D1841" s="18"/>
    </row>
    <row r="1842" spans="2:4" x14ac:dyDescent="0.25">
      <c r="B1842" s="12"/>
      <c r="C1842" s="18"/>
      <c r="D1842" s="18"/>
    </row>
    <row r="1843" spans="2:4" x14ac:dyDescent="0.25">
      <c r="B1843" s="12"/>
      <c r="C1843" s="18"/>
      <c r="D1843" s="18"/>
    </row>
    <row r="1844" spans="2:4" x14ac:dyDescent="0.25">
      <c r="B1844" s="12"/>
      <c r="C1844" s="18"/>
      <c r="D1844" s="18"/>
    </row>
    <row r="1845" spans="2:4" x14ac:dyDescent="0.25">
      <c r="B1845" s="12"/>
      <c r="C1845" s="18"/>
      <c r="D1845" s="18"/>
    </row>
    <row r="1846" spans="2:4" x14ac:dyDescent="0.25">
      <c r="B1846" s="12"/>
      <c r="C1846" s="18"/>
      <c r="D1846" s="18"/>
    </row>
    <row r="1847" spans="2:4" x14ac:dyDescent="0.25">
      <c r="B1847" s="12"/>
      <c r="C1847" s="18"/>
      <c r="D1847" s="18"/>
    </row>
    <row r="1848" spans="2:4" x14ac:dyDescent="0.25">
      <c r="B1848" s="12"/>
      <c r="C1848" s="18"/>
      <c r="D1848" s="18"/>
    </row>
    <row r="1849" spans="2:4" x14ac:dyDescent="0.25">
      <c r="B1849" s="12"/>
      <c r="C1849" s="18"/>
      <c r="D1849" s="18"/>
    </row>
    <row r="1850" spans="2:4" x14ac:dyDescent="0.25">
      <c r="B1850" s="12"/>
      <c r="C1850" s="18"/>
      <c r="D1850" s="18"/>
    </row>
    <row r="1851" spans="2:4" x14ac:dyDescent="0.25">
      <c r="B1851" s="12"/>
      <c r="C1851" s="18"/>
      <c r="D1851" s="18"/>
    </row>
    <row r="1852" spans="2:4" x14ac:dyDescent="0.25">
      <c r="B1852" s="12"/>
      <c r="C1852" s="18"/>
      <c r="D1852" s="18"/>
    </row>
    <row r="1853" spans="2:4" x14ac:dyDescent="0.25">
      <c r="B1853" s="12"/>
      <c r="C1853" s="18"/>
      <c r="D1853" s="18"/>
    </row>
    <row r="1854" spans="2:4" x14ac:dyDescent="0.25">
      <c r="B1854" s="12"/>
      <c r="C1854" s="18"/>
      <c r="D1854" s="18"/>
    </row>
    <row r="1855" spans="2:4" x14ac:dyDescent="0.25">
      <c r="B1855" s="12"/>
      <c r="C1855" s="18"/>
      <c r="D1855" s="18"/>
    </row>
    <row r="1856" spans="2:4" x14ac:dyDescent="0.25">
      <c r="B1856" s="12"/>
      <c r="C1856" s="18"/>
      <c r="D1856" s="18"/>
    </row>
    <row r="1857" spans="2:4" x14ac:dyDescent="0.25">
      <c r="B1857" s="12"/>
      <c r="C1857" s="18"/>
      <c r="D1857" s="18"/>
    </row>
    <row r="1858" spans="2:4" x14ac:dyDescent="0.25">
      <c r="B1858" s="12"/>
      <c r="C1858" s="18"/>
      <c r="D1858" s="18"/>
    </row>
    <row r="1859" spans="2:4" x14ac:dyDescent="0.25">
      <c r="B1859" s="12"/>
      <c r="C1859" s="18"/>
      <c r="D1859" s="18"/>
    </row>
    <row r="1860" spans="2:4" x14ac:dyDescent="0.25">
      <c r="B1860" s="12"/>
      <c r="C1860" s="18"/>
      <c r="D1860" s="18"/>
    </row>
    <row r="1861" spans="2:4" x14ac:dyDescent="0.25">
      <c r="B1861" s="12"/>
      <c r="C1861" s="18"/>
      <c r="D1861" s="18"/>
    </row>
    <row r="1862" spans="2:4" x14ac:dyDescent="0.25">
      <c r="B1862" s="12"/>
      <c r="C1862" s="18"/>
      <c r="D1862" s="18"/>
    </row>
    <row r="1863" spans="2:4" x14ac:dyDescent="0.25">
      <c r="B1863" s="12"/>
      <c r="C1863" s="18"/>
      <c r="D1863" s="18"/>
    </row>
    <row r="1864" spans="2:4" x14ac:dyDescent="0.25">
      <c r="B1864" s="12"/>
      <c r="C1864" s="18"/>
      <c r="D1864" s="18"/>
    </row>
    <row r="1865" spans="2:4" x14ac:dyDescent="0.25">
      <c r="B1865" s="12"/>
      <c r="C1865" s="18"/>
      <c r="D1865" s="18"/>
    </row>
    <row r="1866" spans="2:4" x14ac:dyDescent="0.25">
      <c r="B1866" s="12"/>
      <c r="C1866" s="18"/>
      <c r="D1866" s="18"/>
    </row>
    <row r="1867" spans="2:4" x14ac:dyDescent="0.25">
      <c r="B1867" s="12"/>
      <c r="C1867" s="18"/>
      <c r="D1867" s="18"/>
    </row>
    <row r="1868" spans="2:4" x14ac:dyDescent="0.25">
      <c r="B1868" s="12"/>
      <c r="C1868" s="18"/>
      <c r="D1868" s="18"/>
    </row>
    <row r="1869" spans="2:4" x14ac:dyDescent="0.25">
      <c r="B1869" s="12"/>
      <c r="C1869" s="18"/>
      <c r="D1869" s="18"/>
    </row>
    <row r="1870" spans="2:4" x14ac:dyDescent="0.25">
      <c r="B1870" s="12"/>
      <c r="C1870" s="18"/>
      <c r="D1870" s="18"/>
    </row>
    <row r="1871" spans="2:4" x14ac:dyDescent="0.25">
      <c r="B1871" s="12"/>
      <c r="C1871" s="18"/>
      <c r="D1871" s="18"/>
    </row>
    <row r="1872" spans="2:4" x14ac:dyDescent="0.25">
      <c r="B1872" s="12"/>
      <c r="C1872" s="18"/>
      <c r="D1872" s="18"/>
    </row>
    <row r="1873" spans="2:4" x14ac:dyDescent="0.25">
      <c r="B1873" s="12"/>
      <c r="C1873" s="18"/>
      <c r="D1873" s="18"/>
    </row>
    <row r="1874" spans="2:4" x14ac:dyDescent="0.25">
      <c r="B1874" s="12"/>
      <c r="C1874" s="18"/>
      <c r="D1874" s="18"/>
    </row>
    <row r="1875" spans="2:4" x14ac:dyDescent="0.25">
      <c r="B1875" s="12"/>
      <c r="C1875" s="18"/>
      <c r="D1875" s="18"/>
    </row>
    <row r="1876" spans="2:4" x14ac:dyDescent="0.25">
      <c r="B1876" s="12"/>
      <c r="C1876" s="18"/>
      <c r="D1876" s="18"/>
    </row>
    <row r="1877" spans="2:4" x14ac:dyDescent="0.25">
      <c r="B1877" s="12"/>
      <c r="C1877" s="18"/>
      <c r="D1877" s="18"/>
    </row>
    <row r="1878" spans="2:4" x14ac:dyDescent="0.25">
      <c r="B1878" s="12"/>
      <c r="C1878" s="18"/>
      <c r="D1878" s="18"/>
    </row>
    <row r="1879" spans="2:4" x14ac:dyDescent="0.25">
      <c r="B1879" s="12"/>
      <c r="C1879" s="18"/>
      <c r="D1879" s="18"/>
    </row>
    <row r="1880" spans="2:4" x14ac:dyDescent="0.25">
      <c r="B1880" s="12"/>
      <c r="C1880" s="18"/>
      <c r="D1880" s="18"/>
    </row>
    <row r="1881" spans="2:4" x14ac:dyDescent="0.25">
      <c r="B1881" s="12"/>
      <c r="C1881" s="18"/>
      <c r="D1881" s="18"/>
    </row>
    <row r="1882" spans="2:4" x14ac:dyDescent="0.25">
      <c r="B1882" s="12"/>
      <c r="C1882" s="18"/>
      <c r="D1882" s="18"/>
    </row>
    <row r="1883" spans="2:4" x14ac:dyDescent="0.25">
      <c r="B1883" s="12"/>
      <c r="C1883" s="18"/>
      <c r="D1883" s="18"/>
    </row>
    <row r="1884" spans="2:4" x14ac:dyDescent="0.25">
      <c r="B1884" s="12"/>
      <c r="C1884" s="18"/>
      <c r="D1884" s="18"/>
    </row>
    <row r="1885" spans="2:4" x14ac:dyDescent="0.25">
      <c r="B1885" s="12"/>
      <c r="C1885" s="18"/>
      <c r="D1885" s="18"/>
    </row>
    <row r="1886" spans="2:4" x14ac:dyDescent="0.25">
      <c r="B1886" s="12"/>
      <c r="C1886" s="18"/>
      <c r="D1886" s="18"/>
    </row>
    <row r="1887" spans="2:4" x14ac:dyDescent="0.25">
      <c r="B1887" s="12"/>
      <c r="C1887" s="18"/>
      <c r="D1887" s="18"/>
    </row>
    <row r="1888" spans="2:4" x14ac:dyDescent="0.25">
      <c r="B1888" s="12"/>
      <c r="C1888" s="18"/>
      <c r="D1888" s="18"/>
    </row>
    <row r="1889" spans="2:4" x14ac:dyDescent="0.25">
      <c r="B1889" s="12"/>
      <c r="C1889" s="18"/>
      <c r="D1889" s="18"/>
    </row>
    <row r="1890" spans="2:4" x14ac:dyDescent="0.25">
      <c r="B1890" s="12"/>
      <c r="C1890" s="18"/>
      <c r="D1890" s="18"/>
    </row>
    <row r="1891" spans="2:4" x14ac:dyDescent="0.25">
      <c r="B1891" s="12"/>
      <c r="C1891" s="18"/>
      <c r="D1891" s="18"/>
    </row>
    <row r="1892" spans="2:4" x14ac:dyDescent="0.25">
      <c r="B1892" s="12"/>
      <c r="C1892" s="18"/>
      <c r="D1892" s="18"/>
    </row>
    <row r="1893" spans="2:4" x14ac:dyDescent="0.25">
      <c r="B1893" s="12"/>
      <c r="C1893" s="18"/>
      <c r="D1893" s="18"/>
    </row>
    <row r="1894" spans="2:4" x14ac:dyDescent="0.25">
      <c r="B1894" s="12"/>
      <c r="C1894" s="18"/>
      <c r="D1894" s="18"/>
    </row>
    <row r="1895" spans="2:4" x14ac:dyDescent="0.25">
      <c r="B1895" s="12"/>
      <c r="C1895" s="18"/>
      <c r="D1895" s="18"/>
    </row>
    <row r="1896" spans="2:4" x14ac:dyDescent="0.25">
      <c r="B1896" s="12"/>
      <c r="C1896" s="18"/>
      <c r="D1896" s="18"/>
    </row>
    <row r="1897" spans="2:4" x14ac:dyDescent="0.25">
      <c r="B1897" s="12"/>
      <c r="C1897" s="18"/>
      <c r="D1897" s="18"/>
    </row>
    <row r="1898" spans="2:4" x14ac:dyDescent="0.25">
      <c r="B1898" s="12"/>
      <c r="C1898" s="18"/>
      <c r="D1898" s="18"/>
    </row>
    <row r="1899" spans="2:4" x14ac:dyDescent="0.25">
      <c r="B1899" s="12"/>
      <c r="C1899" s="18"/>
      <c r="D1899" s="18"/>
    </row>
    <row r="1900" spans="2:4" x14ac:dyDescent="0.25">
      <c r="B1900" s="12"/>
      <c r="C1900" s="18"/>
      <c r="D1900" s="18"/>
    </row>
    <row r="1901" spans="2:4" x14ac:dyDescent="0.25">
      <c r="B1901" s="12"/>
      <c r="C1901" s="18"/>
      <c r="D1901" s="18"/>
    </row>
    <row r="1902" spans="2:4" x14ac:dyDescent="0.25">
      <c r="B1902" s="12"/>
      <c r="C1902" s="18"/>
      <c r="D1902" s="18"/>
    </row>
    <row r="1903" spans="2:4" x14ac:dyDescent="0.25">
      <c r="B1903" s="12"/>
      <c r="C1903" s="18"/>
      <c r="D1903" s="18"/>
    </row>
    <row r="1904" spans="2:4" x14ac:dyDescent="0.25">
      <c r="B1904" s="12"/>
      <c r="C1904" s="18"/>
      <c r="D1904" s="18"/>
    </row>
    <row r="1905" spans="2:4" x14ac:dyDescent="0.25">
      <c r="B1905" s="12"/>
      <c r="C1905" s="18"/>
      <c r="D1905" s="18"/>
    </row>
    <row r="1906" spans="2:4" x14ac:dyDescent="0.25">
      <c r="B1906" s="12"/>
      <c r="C1906" s="18"/>
      <c r="D1906" s="18"/>
    </row>
    <row r="1907" spans="2:4" x14ac:dyDescent="0.25">
      <c r="B1907" s="12"/>
      <c r="C1907" s="18"/>
      <c r="D1907" s="18"/>
    </row>
    <row r="1908" spans="2:4" x14ac:dyDescent="0.25">
      <c r="B1908" s="12"/>
      <c r="C1908" s="18"/>
      <c r="D1908" s="18"/>
    </row>
    <row r="1909" spans="2:4" x14ac:dyDescent="0.25">
      <c r="B1909" s="12"/>
      <c r="C1909" s="18"/>
      <c r="D1909" s="18"/>
    </row>
    <row r="1910" spans="2:4" x14ac:dyDescent="0.25">
      <c r="B1910" s="12"/>
      <c r="C1910" s="18"/>
      <c r="D1910" s="18"/>
    </row>
    <row r="1911" spans="2:4" x14ac:dyDescent="0.25">
      <c r="B1911" s="12"/>
      <c r="C1911" s="18"/>
      <c r="D1911" s="18"/>
    </row>
    <row r="1912" spans="2:4" x14ac:dyDescent="0.25">
      <c r="B1912" s="12"/>
      <c r="C1912" s="18"/>
      <c r="D1912" s="18"/>
    </row>
    <row r="1913" spans="2:4" x14ac:dyDescent="0.25">
      <c r="B1913" s="12"/>
      <c r="C1913" s="18"/>
      <c r="D1913" s="18"/>
    </row>
    <row r="1914" spans="2:4" x14ac:dyDescent="0.25">
      <c r="B1914" s="12"/>
      <c r="C1914" s="18"/>
      <c r="D1914" s="18"/>
    </row>
    <row r="1915" spans="2:4" x14ac:dyDescent="0.25">
      <c r="B1915" s="12"/>
      <c r="C1915" s="18"/>
      <c r="D1915" s="18"/>
    </row>
    <row r="1916" spans="2:4" x14ac:dyDescent="0.25">
      <c r="B1916" s="12"/>
      <c r="C1916" s="18"/>
      <c r="D1916" s="18"/>
    </row>
    <row r="1917" spans="2:4" x14ac:dyDescent="0.25">
      <c r="B1917" s="12"/>
      <c r="C1917" s="18"/>
      <c r="D1917" s="18"/>
    </row>
    <row r="1918" spans="2:4" x14ac:dyDescent="0.25">
      <c r="B1918" s="12"/>
      <c r="C1918" s="18"/>
      <c r="D1918" s="18"/>
    </row>
    <row r="1919" spans="2:4" x14ac:dyDescent="0.25">
      <c r="B1919" s="12"/>
      <c r="C1919" s="18"/>
      <c r="D1919" s="18"/>
    </row>
    <row r="1920" spans="2:4" x14ac:dyDescent="0.25">
      <c r="B1920" s="12"/>
      <c r="C1920" s="18"/>
      <c r="D1920" s="18"/>
    </row>
    <row r="1921" spans="2:4" x14ac:dyDescent="0.25">
      <c r="B1921" s="12"/>
      <c r="C1921" s="18"/>
      <c r="D1921" s="18"/>
    </row>
    <row r="1922" spans="2:4" x14ac:dyDescent="0.25">
      <c r="B1922" s="12"/>
      <c r="C1922" s="18"/>
      <c r="D1922" s="18"/>
    </row>
    <row r="1923" spans="2:4" x14ac:dyDescent="0.25">
      <c r="B1923" s="12"/>
      <c r="C1923" s="18"/>
      <c r="D1923" s="18"/>
    </row>
    <row r="1924" spans="2:4" x14ac:dyDescent="0.25">
      <c r="B1924" s="12"/>
      <c r="C1924" s="18"/>
      <c r="D1924" s="18"/>
    </row>
    <row r="1925" spans="2:4" x14ac:dyDescent="0.25">
      <c r="B1925" s="12"/>
      <c r="C1925" s="18"/>
      <c r="D1925" s="18"/>
    </row>
    <row r="1926" spans="2:4" x14ac:dyDescent="0.25">
      <c r="B1926" s="12"/>
      <c r="C1926" s="18"/>
      <c r="D1926" s="18"/>
    </row>
    <row r="1927" spans="2:4" x14ac:dyDescent="0.25">
      <c r="B1927" s="12"/>
      <c r="C1927" s="18"/>
      <c r="D1927" s="18"/>
    </row>
    <row r="1928" spans="2:4" x14ac:dyDescent="0.25">
      <c r="B1928" s="12"/>
      <c r="C1928" s="18"/>
      <c r="D1928" s="18"/>
    </row>
    <row r="1929" spans="2:4" x14ac:dyDescent="0.25">
      <c r="B1929" s="12"/>
      <c r="C1929" s="18"/>
      <c r="D1929" s="18"/>
    </row>
    <row r="1930" spans="2:4" x14ac:dyDescent="0.25">
      <c r="B1930" s="12"/>
      <c r="C1930" s="18"/>
      <c r="D1930" s="18"/>
    </row>
    <row r="1931" spans="2:4" x14ac:dyDescent="0.25">
      <c r="B1931" s="12"/>
      <c r="C1931" s="18"/>
      <c r="D1931" s="18"/>
    </row>
    <row r="1932" spans="2:4" x14ac:dyDescent="0.25">
      <c r="B1932" s="12"/>
      <c r="C1932" s="18"/>
      <c r="D1932" s="18"/>
    </row>
    <row r="1933" spans="2:4" x14ac:dyDescent="0.25">
      <c r="B1933" s="12"/>
      <c r="C1933" s="18"/>
      <c r="D1933" s="18"/>
    </row>
    <row r="1934" spans="2:4" x14ac:dyDescent="0.25">
      <c r="B1934" s="12"/>
      <c r="C1934" s="18"/>
      <c r="D1934" s="18"/>
    </row>
    <row r="1935" spans="2:4" x14ac:dyDescent="0.25">
      <c r="B1935" s="12"/>
      <c r="C1935" s="18"/>
      <c r="D1935" s="18"/>
    </row>
    <row r="1936" spans="2:4" x14ac:dyDescent="0.25">
      <c r="B1936" s="12"/>
      <c r="C1936" s="18"/>
      <c r="D1936" s="18"/>
    </row>
    <row r="1937" spans="2:4" x14ac:dyDescent="0.25">
      <c r="B1937" s="12"/>
      <c r="C1937" s="18"/>
      <c r="D1937" s="18"/>
    </row>
    <row r="1938" spans="2:4" x14ac:dyDescent="0.25">
      <c r="B1938" s="12"/>
      <c r="C1938" s="18"/>
      <c r="D1938" s="18"/>
    </row>
    <row r="1939" spans="2:4" x14ac:dyDescent="0.25">
      <c r="B1939" s="12"/>
      <c r="C1939" s="18"/>
      <c r="D1939" s="18"/>
    </row>
    <row r="1940" spans="2:4" x14ac:dyDescent="0.25">
      <c r="B1940" s="12"/>
      <c r="C1940" s="18"/>
      <c r="D1940" s="18"/>
    </row>
    <row r="1941" spans="2:4" x14ac:dyDescent="0.25">
      <c r="B1941" s="12"/>
      <c r="C1941" s="18"/>
      <c r="D1941" s="18"/>
    </row>
    <row r="1942" spans="2:4" x14ac:dyDescent="0.25">
      <c r="B1942" s="12"/>
      <c r="C1942" s="18"/>
      <c r="D1942" s="18"/>
    </row>
    <row r="1943" spans="2:4" x14ac:dyDescent="0.25">
      <c r="B1943" s="12"/>
      <c r="C1943" s="18"/>
      <c r="D1943" s="18"/>
    </row>
    <row r="1944" spans="2:4" x14ac:dyDescent="0.25">
      <c r="B1944" s="12"/>
      <c r="C1944" s="18"/>
      <c r="D1944" s="18"/>
    </row>
    <row r="1945" spans="2:4" x14ac:dyDescent="0.25">
      <c r="B1945" s="12"/>
      <c r="C1945" s="18"/>
      <c r="D1945" s="18"/>
    </row>
    <row r="1946" spans="2:4" x14ac:dyDescent="0.25">
      <c r="B1946" s="12"/>
      <c r="C1946" s="18"/>
      <c r="D1946" s="18"/>
    </row>
    <row r="1947" spans="2:4" x14ac:dyDescent="0.25">
      <c r="B1947" s="12"/>
      <c r="C1947" s="18"/>
      <c r="D1947" s="18"/>
    </row>
    <row r="1948" spans="2:4" x14ac:dyDescent="0.25">
      <c r="B1948" s="12"/>
      <c r="C1948" s="18"/>
      <c r="D1948" s="18"/>
    </row>
    <row r="1949" spans="2:4" x14ac:dyDescent="0.25">
      <c r="B1949" s="12"/>
      <c r="C1949" s="18"/>
      <c r="D1949" s="18"/>
    </row>
    <row r="1950" spans="2:4" x14ac:dyDescent="0.25">
      <c r="B1950" s="12"/>
      <c r="C1950" s="18"/>
      <c r="D1950" s="18"/>
    </row>
    <row r="1951" spans="2:4" x14ac:dyDescent="0.25">
      <c r="B1951" s="12"/>
      <c r="C1951" s="18"/>
      <c r="D1951" s="18"/>
    </row>
    <row r="1952" spans="2:4" x14ac:dyDescent="0.25">
      <c r="B1952" s="12"/>
      <c r="C1952" s="18"/>
      <c r="D1952" s="18"/>
    </row>
    <row r="1953" spans="2:4" x14ac:dyDescent="0.25">
      <c r="B1953" s="12"/>
      <c r="C1953" s="18"/>
      <c r="D1953" s="18"/>
    </row>
    <row r="1954" spans="2:4" x14ac:dyDescent="0.25">
      <c r="B1954" s="12"/>
      <c r="C1954" s="18"/>
      <c r="D1954" s="18"/>
    </row>
    <row r="1955" spans="2:4" x14ac:dyDescent="0.25">
      <c r="B1955" s="12"/>
      <c r="C1955" s="18"/>
      <c r="D1955" s="18"/>
    </row>
    <row r="1956" spans="2:4" x14ac:dyDescent="0.25">
      <c r="B1956" s="12"/>
      <c r="C1956" s="18"/>
      <c r="D1956" s="18"/>
    </row>
    <row r="1957" spans="2:4" x14ac:dyDescent="0.25">
      <c r="B1957" s="12"/>
      <c r="C1957" s="18"/>
      <c r="D1957" s="18"/>
    </row>
    <row r="1958" spans="2:4" x14ac:dyDescent="0.25">
      <c r="B1958" s="12"/>
      <c r="C1958" s="18"/>
      <c r="D1958" s="18"/>
    </row>
    <row r="1959" spans="2:4" x14ac:dyDescent="0.25">
      <c r="B1959" s="12"/>
      <c r="C1959" s="18"/>
      <c r="D1959" s="18"/>
    </row>
    <row r="1960" spans="2:4" x14ac:dyDescent="0.25">
      <c r="B1960" s="12"/>
      <c r="C1960" s="18"/>
      <c r="D1960" s="18"/>
    </row>
    <row r="1961" spans="2:4" x14ac:dyDescent="0.25">
      <c r="B1961" s="12"/>
      <c r="C1961" s="18"/>
      <c r="D1961" s="18"/>
    </row>
    <row r="1962" spans="2:4" x14ac:dyDescent="0.25">
      <c r="B1962" s="12"/>
      <c r="C1962" s="18"/>
      <c r="D1962" s="18"/>
    </row>
    <row r="1963" spans="2:4" x14ac:dyDescent="0.25">
      <c r="B1963" s="12"/>
      <c r="C1963" s="18"/>
      <c r="D1963" s="18"/>
    </row>
    <row r="1964" spans="2:4" x14ac:dyDescent="0.25">
      <c r="B1964" s="12"/>
      <c r="C1964" s="18"/>
      <c r="D1964" s="18"/>
    </row>
    <row r="1965" spans="2:4" x14ac:dyDescent="0.25">
      <c r="B1965" s="12"/>
      <c r="C1965" s="18"/>
      <c r="D1965" s="18"/>
    </row>
    <row r="1966" spans="2:4" x14ac:dyDescent="0.25">
      <c r="B1966" s="12"/>
      <c r="C1966" s="18"/>
      <c r="D1966" s="18"/>
    </row>
    <row r="1967" spans="2:4" x14ac:dyDescent="0.25">
      <c r="B1967" s="12"/>
      <c r="C1967" s="18"/>
      <c r="D1967" s="18"/>
    </row>
    <row r="1968" spans="2:4" x14ac:dyDescent="0.25">
      <c r="B1968" s="12"/>
      <c r="C1968" s="18"/>
      <c r="D1968" s="18"/>
    </row>
    <row r="1969" spans="2:4" x14ac:dyDescent="0.25">
      <c r="B1969" s="12"/>
      <c r="C1969" s="18"/>
      <c r="D1969" s="18"/>
    </row>
    <row r="1970" spans="2:4" x14ac:dyDescent="0.25">
      <c r="B1970" s="12"/>
      <c r="C1970" s="18"/>
      <c r="D1970" s="18"/>
    </row>
    <row r="1971" spans="2:4" x14ac:dyDescent="0.25">
      <c r="B1971" s="12"/>
      <c r="C1971" s="18"/>
      <c r="D1971" s="18"/>
    </row>
    <row r="1972" spans="2:4" x14ac:dyDescent="0.25">
      <c r="B1972" s="12"/>
      <c r="C1972" s="18"/>
      <c r="D1972" s="18"/>
    </row>
    <row r="1973" spans="2:4" x14ac:dyDescent="0.25">
      <c r="B1973" s="12"/>
      <c r="C1973" s="18"/>
      <c r="D1973" s="18"/>
    </row>
    <row r="1974" spans="2:4" x14ac:dyDescent="0.25">
      <c r="B1974" s="12"/>
      <c r="C1974" s="18"/>
      <c r="D1974" s="18"/>
    </row>
    <row r="1975" spans="2:4" x14ac:dyDescent="0.25">
      <c r="B1975" s="12"/>
      <c r="C1975" s="18"/>
      <c r="D1975" s="18"/>
    </row>
    <row r="1976" spans="2:4" x14ac:dyDescent="0.25">
      <c r="B1976" s="12"/>
      <c r="C1976" s="18"/>
      <c r="D1976" s="18"/>
    </row>
    <row r="1977" spans="2:4" x14ac:dyDescent="0.25">
      <c r="B1977" s="12"/>
      <c r="C1977" s="18"/>
      <c r="D1977" s="18"/>
    </row>
    <row r="1978" spans="2:4" x14ac:dyDescent="0.25">
      <c r="B1978" s="12"/>
      <c r="C1978" s="18"/>
      <c r="D1978" s="18"/>
    </row>
    <row r="1979" spans="2:4" x14ac:dyDescent="0.25">
      <c r="B1979" s="12"/>
      <c r="C1979" s="18"/>
      <c r="D1979" s="18"/>
    </row>
    <row r="1980" spans="2:4" x14ac:dyDescent="0.25">
      <c r="B1980" s="12"/>
      <c r="C1980" s="18"/>
      <c r="D1980" s="18"/>
    </row>
    <row r="1981" spans="2:4" x14ac:dyDescent="0.25">
      <c r="B1981" s="12"/>
      <c r="C1981" s="18"/>
      <c r="D1981" s="18"/>
    </row>
    <row r="1982" spans="2:4" x14ac:dyDescent="0.25">
      <c r="B1982" s="12"/>
      <c r="C1982" s="18"/>
      <c r="D1982" s="18"/>
    </row>
    <row r="1983" spans="2:4" x14ac:dyDescent="0.25">
      <c r="B1983" s="12"/>
      <c r="C1983" s="18"/>
      <c r="D1983" s="18"/>
    </row>
    <row r="1984" spans="2:4" x14ac:dyDescent="0.25">
      <c r="B1984" s="12"/>
      <c r="C1984" s="18"/>
      <c r="D1984" s="18"/>
    </row>
    <row r="1985" spans="2:4" x14ac:dyDescent="0.25">
      <c r="B1985" s="12"/>
      <c r="C1985" s="18"/>
      <c r="D1985" s="18"/>
    </row>
    <row r="1986" spans="2:4" x14ac:dyDescent="0.25">
      <c r="B1986" s="12"/>
      <c r="C1986" s="18"/>
      <c r="D1986" s="18"/>
    </row>
    <row r="1987" spans="2:4" x14ac:dyDescent="0.25">
      <c r="B1987" s="12"/>
      <c r="C1987" s="18"/>
      <c r="D1987" s="18"/>
    </row>
    <row r="1988" spans="2:4" x14ac:dyDescent="0.25">
      <c r="B1988" s="12"/>
      <c r="C1988" s="18"/>
      <c r="D1988" s="18"/>
    </row>
    <row r="1989" spans="2:4" x14ac:dyDescent="0.25">
      <c r="B1989" s="12"/>
      <c r="C1989" s="18"/>
      <c r="D1989" s="18"/>
    </row>
    <row r="1990" spans="2:4" x14ac:dyDescent="0.25">
      <c r="B1990" s="12"/>
      <c r="C1990" s="18"/>
      <c r="D1990" s="18"/>
    </row>
    <row r="1991" spans="2:4" x14ac:dyDescent="0.25">
      <c r="B1991" s="12"/>
      <c r="C1991" s="18"/>
      <c r="D1991" s="18"/>
    </row>
    <row r="1992" spans="2:4" x14ac:dyDescent="0.25">
      <c r="B1992" s="12"/>
      <c r="C1992" s="18"/>
      <c r="D1992" s="18"/>
    </row>
    <row r="1993" spans="2:4" x14ac:dyDescent="0.25">
      <c r="B1993" s="12"/>
      <c r="C1993" s="18"/>
      <c r="D1993" s="18"/>
    </row>
    <row r="1994" spans="2:4" x14ac:dyDescent="0.25">
      <c r="B1994" s="12"/>
      <c r="C1994" s="18"/>
      <c r="D1994" s="18"/>
    </row>
    <row r="1995" spans="2:4" x14ac:dyDescent="0.25">
      <c r="B1995" s="12"/>
      <c r="C1995" s="18"/>
      <c r="D1995" s="18"/>
    </row>
    <row r="1996" spans="2:4" x14ac:dyDescent="0.25">
      <c r="B1996" s="12"/>
      <c r="C1996" s="18"/>
      <c r="D1996" s="18"/>
    </row>
    <row r="1997" spans="2:4" x14ac:dyDescent="0.25">
      <c r="B1997" s="12"/>
      <c r="C1997" s="18"/>
      <c r="D1997" s="18"/>
    </row>
    <row r="1998" spans="2:4" x14ac:dyDescent="0.25">
      <c r="B1998" s="12"/>
      <c r="C1998" s="18"/>
      <c r="D1998" s="18"/>
    </row>
    <row r="1999" spans="2:4" x14ac:dyDescent="0.25">
      <c r="B1999" s="12"/>
      <c r="C1999" s="18"/>
      <c r="D1999" s="18"/>
    </row>
    <row r="2000" spans="2:4" x14ac:dyDescent="0.25">
      <c r="B2000" s="12"/>
      <c r="C2000" s="18"/>
      <c r="D2000" s="18"/>
    </row>
    <row r="2001" spans="2:4" x14ac:dyDescent="0.25">
      <c r="B2001" s="12"/>
      <c r="C2001" s="18"/>
      <c r="D2001" s="18"/>
    </row>
    <row r="2002" spans="2:4" x14ac:dyDescent="0.25">
      <c r="B2002" s="12"/>
      <c r="C2002" s="18"/>
      <c r="D2002" s="18"/>
    </row>
    <row r="2003" spans="2:4" x14ac:dyDescent="0.25">
      <c r="B2003" s="12"/>
      <c r="C2003" s="18"/>
      <c r="D2003" s="18"/>
    </row>
    <row r="2004" spans="2:4" x14ac:dyDescent="0.25">
      <c r="B2004" s="12"/>
      <c r="C2004" s="18"/>
      <c r="D2004" s="18"/>
    </row>
    <row r="2005" spans="2:4" x14ac:dyDescent="0.25">
      <c r="B2005" s="12"/>
      <c r="C2005" s="18"/>
      <c r="D2005" s="18"/>
    </row>
    <row r="2006" spans="2:4" x14ac:dyDescent="0.25">
      <c r="B2006" s="12"/>
      <c r="C2006" s="18"/>
      <c r="D2006" s="18"/>
    </row>
    <row r="2007" spans="2:4" x14ac:dyDescent="0.25">
      <c r="B2007" s="12"/>
      <c r="C2007" s="18"/>
      <c r="D2007" s="18"/>
    </row>
    <row r="2008" spans="2:4" x14ac:dyDescent="0.25">
      <c r="B2008" s="12"/>
      <c r="C2008" s="18"/>
      <c r="D2008" s="18"/>
    </row>
    <row r="2009" spans="2:4" x14ac:dyDescent="0.25">
      <c r="B2009" s="12"/>
      <c r="C2009" s="18"/>
      <c r="D2009" s="18"/>
    </row>
    <row r="2010" spans="2:4" x14ac:dyDescent="0.25">
      <c r="B2010" s="12"/>
      <c r="C2010" s="18"/>
      <c r="D2010" s="18"/>
    </row>
    <row r="2011" spans="2:4" x14ac:dyDescent="0.25">
      <c r="B2011" s="12"/>
      <c r="C2011" s="18"/>
      <c r="D2011" s="18"/>
    </row>
    <row r="2012" spans="2:4" x14ac:dyDescent="0.25">
      <c r="B2012" s="12"/>
      <c r="C2012" s="18"/>
      <c r="D2012" s="18"/>
    </row>
    <row r="2013" spans="2:4" x14ac:dyDescent="0.25">
      <c r="B2013" s="12"/>
      <c r="C2013" s="18"/>
      <c r="D2013" s="18"/>
    </row>
    <row r="2014" spans="2:4" x14ac:dyDescent="0.25">
      <c r="B2014" s="12"/>
      <c r="C2014" s="18"/>
      <c r="D2014" s="18"/>
    </row>
    <row r="2015" spans="2:4" x14ac:dyDescent="0.25">
      <c r="B2015" s="12"/>
      <c r="C2015" s="18"/>
      <c r="D2015" s="18"/>
    </row>
    <row r="2016" spans="2:4" x14ac:dyDescent="0.25">
      <c r="B2016" s="12"/>
      <c r="C2016" s="18"/>
      <c r="D2016" s="18"/>
    </row>
    <row r="2017" spans="2:4" x14ac:dyDescent="0.25">
      <c r="B2017" s="12"/>
      <c r="C2017" s="18"/>
      <c r="D2017" s="18"/>
    </row>
    <row r="2018" spans="2:4" x14ac:dyDescent="0.25">
      <c r="B2018" s="12"/>
      <c r="C2018" s="18"/>
      <c r="D2018" s="18"/>
    </row>
    <row r="2019" spans="2:4" x14ac:dyDescent="0.25">
      <c r="B2019" s="12"/>
      <c r="C2019" s="18"/>
      <c r="D2019" s="18"/>
    </row>
    <row r="2020" spans="2:4" x14ac:dyDescent="0.25">
      <c r="B2020" s="12"/>
      <c r="C2020" s="18"/>
      <c r="D2020" s="18"/>
    </row>
    <row r="2021" spans="2:4" x14ac:dyDescent="0.25">
      <c r="B2021" s="12"/>
      <c r="C2021" s="18"/>
      <c r="D2021" s="18"/>
    </row>
    <row r="2022" spans="2:4" x14ac:dyDescent="0.25">
      <c r="B2022" s="12"/>
      <c r="C2022" s="18"/>
      <c r="D2022" s="18"/>
    </row>
    <row r="2023" spans="2:4" x14ac:dyDescent="0.25">
      <c r="B2023" s="12"/>
      <c r="C2023" s="18"/>
      <c r="D2023" s="18"/>
    </row>
    <row r="2024" spans="2:4" x14ac:dyDescent="0.25">
      <c r="B2024" s="12"/>
      <c r="C2024" s="18"/>
      <c r="D2024" s="18"/>
    </row>
    <row r="2025" spans="2:4" x14ac:dyDescent="0.25">
      <c r="B2025" s="12"/>
      <c r="C2025" s="18"/>
      <c r="D2025" s="18"/>
    </row>
    <row r="2026" spans="2:4" x14ac:dyDescent="0.25">
      <c r="B2026" s="12"/>
      <c r="C2026" s="18"/>
      <c r="D2026" s="18"/>
    </row>
    <row r="2027" spans="2:4" x14ac:dyDescent="0.25">
      <c r="B2027" s="12"/>
      <c r="C2027" s="18"/>
      <c r="D2027" s="18"/>
    </row>
    <row r="2028" spans="2:4" x14ac:dyDescent="0.25">
      <c r="B2028" s="12"/>
      <c r="C2028" s="18"/>
      <c r="D2028" s="18"/>
    </row>
    <row r="2029" spans="2:4" x14ac:dyDescent="0.25">
      <c r="B2029" s="12"/>
      <c r="C2029" s="18"/>
      <c r="D2029" s="18"/>
    </row>
    <row r="2030" spans="2:4" x14ac:dyDescent="0.25">
      <c r="B2030" s="12"/>
      <c r="C2030" s="18"/>
      <c r="D2030" s="18"/>
    </row>
    <row r="2031" spans="2:4" x14ac:dyDescent="0.25">
      <c r="B2031" s="12"/>
      <c r="C2031" s="18"/>
      <c r="D2031" s="18"/>
    </row>
    <row r="2032" spans="2:4" x14ac:dyDescent="0.25">
      <c r="B2032" s="12"/>
      <c r="C2032" s="18"/>
      <c r="D2032" s="18"/>
    </row>
    <row r="2033" spans="2:4" x14ac:dyDescent="0.25">
      <c r="B2033" s="12"/>
      <c r="C2033" s="18"/>
      <c r="D2033" s="18"/>
    </row>
    <row r="2034" spans="2:4" x14ac:dyDescent="0.25">
      <c r="B2034" s="12"/>
      <c r="C2034" s="18"/>
      <c r="D2034" s="18"/>
    </row>
    <row r="2035" spans="2:4" x14ac:dyDescent="0.25">
      <c r="B2035" s="12"/>
      <c r="C2035" s="18"/>
      <c r="D2035" s="18"/>
    </row>
    <row r="2036" spans="2:4" x14ac:dyDescent="0.25">
      <c r="B2036" s="12"/>
      <c r="C2036" s="18"/>
      <c r="D2036" s="18"/>
    </row>
    <row r="2037" spans="2:4" x14ac:dyDescent="0.25">
      <c r="B2037" s="12"/>
      <c r="C2037" s="18"/>
      <c r="D2037" s="18"/>
    </row>
    <row r="2038" spans="2:4" x14ac:dyDescent="0.25">
      <c r="B2038" s="12"/>
      <c r="C2038" s="18"/>
      <c r="D2038" s="18"/>
    </row>
    <row r="2039" spans="2:4" x14ac:dyDescent="0.25">
      <c r="B2039" s="12"/>
      <c r="C2039" s="18"/>
      <c r="D2039" s="18"/>
    </row>
    <row r="2040" spans="2:4" x14ac:dyDescent="0.25">
      <c r="B2040" s="12"/>
      <c r="C2040" s="18"/>
      <c r="D2040" s="18"/>
    </row>
    <row r="2041" spans="2:4" x14ac:dyDescent="0.25">
      <c r="B2041" s="12"/>
      <c r="C2041" s="18"/>
      <c r="D2041" s="18"/>
    </row>
    <row r="2042" spans="2:4" x14ac:dyDescent="0.25">
      <c r="B2042" s="12"/>
      <c r="C2042" s="18"/>
      <c r="D2042" s="18"/>
    </row>
    <row r="2043" spans="2:4" x14ac:dyDescent="0.25">
      <c r="B2043" s="12"/>
      <c r="C2043" s="18"/>
      <c r="D2043" s="18"/>
    </row>
    <row r="2044" spans="2:4" x14ac:dyDescent="0.25">
      <c r="B2044" s="12"/>
      <c r="C2044" s="18"/>
      <c r="D2044" s="18"/>
    </row>
    <row r="2045" spans="2:4" x14ac:dyDescent="0.25">
      <c r="B2045" s="12"/>
      <c r="C2045" s="18"/>
      <c r="D2045" s="18"/>
    </row>
    <row r="2046" spans="2:4" x14ac:dyDescent="0.25">
      <c r="B2046" s="12"/>
      <c r="C2046" s="18"/>
      <c r="D2046" s="18"/>
    </row>
    <row r="2047" spans="2:4" x14ac:dyDescent="0.25">
      <c r="B2047" s="12"/>
      <c r="C2047" s="18"/>
      <c r="D2047" s="18"/>
    </row>
    <row r="2048" spans="2:4" x14ac:dyDescent="0.25">
      <c r="B2048" s="12"/>
      <c r="C2048" s="18"/>
      <c r="D2048" s="18"/>
    </row>
    <row r="2049" spans="2:4" x14ac:dyDescent="0.25">
      <c r="B2049" s="12"/>
      <c r="C2049" s="18"/>
      <c r="D2049" s="18"/>
    </row>
    <row r="2050" spans="2:4" x14ac:dyDescent="0.25">
      <c r="B2050" s="12"/>
      <c r="C2050" s="18"/>
      <c r="D2050" s="18"/>
    </row>
    <row r="2051" spans="2:4" x14ac:dyDescent="0.25">
      <c r="B2051" s="12"/>
      <c r="C2051" s="18"/>
      <c r="D2051" s="18"/>
    </row>
    <row r="2052" spans="2:4" x14ac:dyDescent="0.25">
      <c r="B2052" s="12"/>
      <c r="C2052" s="18"/>
      <c r="D2052" s="18"/>
    </row>
    <row r="2053" spans="2:4" x14ac:dyDescent="0.25">
      <c r="B2053" s="12"/>
      <c r="C2053" s="18"/>
      <c r="D2053" s="18"/>
    </row>
    <row r="2054" spans="2:4" x14ac:dyDescent="0.25">
      <c r="B2054" s="12"/>
      <c r="C2054" s="18"/>
      <c r="D2054" s="18"/>
    </row>
    <row r="2055" spans="2:4" x14ac:dyDescent="0.25">
      <c r="B2055" s="12"/>
      <c r="C2055" s="18"/>
      <c r="D2055" s="18"/>
    </row>
    <row r="2056" spans="2:4" x14ac:dyDescent="0.25">
      <c r="B2056" s="12"/>
      <c r="C2056" s="18"/>
      <c r="D2056" s="18"/>
    </row>
    <row r="2057" spans="2:4" x14ac:dyDescent="0.25">
      <c r="B2057" s="12"/>
      <c r="C2057" s="18"/>
      <c r="D2057" s="18"/>
    </row>
    <row r="2058" spans="2:4" x14ac:dyDescent="0.25">
      <c r="B2058" s="12"/>
      <c r="C2058" s="18"/>
      <c r="D2058" s="18"/>
    </row>
    <row r="2059" spans="2:4" x14ac:dyDescent="0.25">
      <c r="B2059" s="12"/>
      <c r="C2059" s="18"/>
      <c r="D2059" s="18"/>
    </row>
    <row r="2060" spans="2:4" x14ac:dyDescent="0.25">
      <c r="B2060" s="12"/>
      <c r="C2060" s="18"/>
      <c r="D2060" s="18"/>
    </row>
    <row r="2061" spans="2:4" x14ac:dyDescent="0.25">
      <c r="B2061" s="12"/>
      <c r="C2061" s="18"/>
      <c r="D2061" s="18"/>
    </row>
    <row r="2062" spans="2:4" x14ac:dyDescent="0.25">
      <c r="B2062" s="12"/>
      <c r="C2062" s="18"/>
      <c r="D2062" s="18"/>
    </row>
    <row r="2063" spans="2:4" x14ac:dyDescent="0.25">
      <c r="B2063" s="12"/>
      <c r="C2063" s="18"/>
      <c r="D2063" s="18"/>
    </row>
    <row r="2064" spans="2:4" x14ac:dyDescent="0.25">
      <c r="B2064" s="12"/>
      <c r="C2064" s="18"/>
      <c r="D2064" s="18"/>
    </row>
    <row r="2065" spans="2:4" x14ac:dyDescent="0.25">
      <c r="B2065" s="12"/>
      <c r="C2065" s="18"/>
      <c r="D2065" s="18"/>
    </row>
    <row r="2066" spans="2:4" x14ac:dyDescent="0.25">
      <c r="B2066" s="12"/>
      <c r="C2066" s="18"/>
      <c r="D2066" s="18"/>
    </row>
    <row r="2067" spans="2:4" x14ac:dyDescent="0.25">
      <c r="B2067" s="12"/>
      <c r="C2067" s="18"/>
      <c r="D2067" s="18"/>
    </row>
  </sheetData>
  <hyperlinks>
    <hyperlink ref="A1" location="Main!A1" display="Main" xr:uid="{29367571-B7F9-4EB7-AF59-84214978993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564"/>
  <sheetViews>
    <sheetView topLeftCell="A49" workbookViewId="0">
      <selection activeCell="H66" sqref="H66"/>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36</v>
      </c>
      <c r="B1" s="1" t="s">
        <v>49</v>
      </c>
      <c r="C1" s="1" t="s">
        <v>0</v>
      </c>
      <c r="D1" s="1" t="s">
        <v>87</v>
      </c>
      <c r="H1" s="140" t="s">
        <v>88</v>
      </c>
      <c r="I1" s="141"/>
      <c r="J1" s="141"/>
      <c r="K1" s="141"/>
      <c r="L1" s="141"/>
      <c r="M1" s="142"/>
    </row>
    <row r="2" spans="1:13" ht="15.75" thickBot="1" x14ac:dyDescent="0.3">
      <c r="B2" s="12">
        <v>45404</v>
      </c>
      <c r="C2" s="18">
        <v>8.74</v>
      </c>
      <c r="D2" s="126">
        <f>C2/C3-1</f>
        <v>-5.9203444564047247E-2</v>
      </c>
      <c r="H2" s="63"/>
      <c r="I2" s="64"/>
      <c r="J2" s="64"/>
      <c r="K2" s="64"/>
      <c r="L2" s="64"/>
      <c r="M2" s="65"/>
    </row>
    <row r="3" spans="1:13" ht="15.75" thickBot="1" x14ac:dyDescent="0.3">
      <c r="B3" s="12">
        <v>45397</v>
      </c>
      <c r="C3" s="18">
        <v>9.2899999999999991</v>
      </c>
      <c r="D3" s="126">
        <f t="shared" ref="D3:D66" si="0">C3/C4-1</f>
        <v>1.9758507135016368E-2</v>
      </c>
      <c r="H3" s="66" t="s">
        <v>89</v>
      </c>
      <c r="I3" s="67" t="s">
        <v>90</v>
      </c>
      <c r="J3" s="68" t="s">
        <v>91</v>
      </c>
      <c r="K3" s="69" t="s">
        <v>92</v>
      </c>
      <c r="L3" s="69" t="s">
        <v>93</v>
      </c>
      <c r="M3" s="70" t="s">
        <v>94</v>
      </c>
    </row>
    <row r="4" spans="1:13" x14ac:dyDescent="0.25">
      <c r="B4" s="12">
        <v>45390</v>
      </c>
      <c r="C4" s="18">
        <v>9.11</v>
      </c>
      <c r="D4" s="126">
        <f t="shared" si="0"/>
        <v>3.0542986425339258E-2</v>
      </c>
      <c r="H4" s="71">
        <f>$I$19-3*$I$23</f>
        <v>-0.24257269203708809</v>
      </c>
      <c r="I4" s="72">
        <f>H4</f>
        <v>-0.24257269203708809</v>
      </c>
      <c r="J4" s="73">
        <f>COUNTIF(D:D,"&lt;="&amp;H4)</f>
        <v>5</v>
      </c>
      <c r="K4" s="73" t="str">
        <f>"Less than "&amp;TEXT(H4,"0,00%")</f>
        <v>Less than -24,26%</v>
      </c>
      <c r="L4" s="74">
        <f>J4/$I$31</f>
        <v>3.205128205128205E-3</v>
      </c>
      <c r="M4" s="75">
        <f>L4</f>
        <v>3.205128205128205E-3</v>
      </c>
    </row>
    <row r="5" spans="1:13" x14ac:dyDescent="0.25">
      <c r="B5" s="12">
        <v>45383</v>
      </c>
      <c r="C5" s="18">
        <v>8.84</v>
      </c>
      <c r="D5" s="126">
        <f t="shared" si="0"/>
        <v>8.2007343941248534E-2</v>
      </c>
      <c r="H5" s="76">
        <f>$I$19-2.4*$I$23</f>
        <v>-0.19330262805424014</v>
      </c>
      <c r="I5" s="77">
        <f>H5</f>
        <v>-0.19330262805424014</v>
      </c>
      <c r="J5" s="78">
        <f>COUNTIFS(D:D,"&lt;="&amp;H5,D:D,"&gt;"&amp;H4)</f>
        <v>5</v>
      </c>
      <c r="K5" s="79" t="str">
        <f t="shared" ref="K5:K14" si="1">TEXT(H4,"0,00%")&amp;" to "&amp;TEXT(H5,"0,00%")</f>
        <v>-24,26% to -19,33%</v>
      </c>
      <c r="L5" s="80">
        <f>J5/$I$31</f>
        <v>3.205128205128205E-3</v>
      </c>
      <c r="M5" s="81">
        <f>M4+L5</f>
        <v>6.41025641025641E-3</v>
      </c>
    </row>
    <row r="6" spans="1:13" x14ac:dyDescent="0.25">
      <c r="B6" s="12">
        <v>45376</v>
      </c>
      <c r="C6" s="18">
        <v>8.17</v>
      </c>
      <c r="D6" s="126">
        <f t="shared" si="0"/>
        <v>5.8290155440414493E-2</v>
      </c>
      <c r="H6" s="76">
        <f>$I$19-1.8*$I$23</f>
        <v>-0.1440325640713922</v>
      </c>
      <c r="I6" s="77">
        <f t="shared" ref="I6:I14" si="2">H6</f>
        <v>-0.1440325640713922</v>
      </c>
      <c r="J6" s="78">
        <f t="shared" ref="J6:J14" si="3">COUNTIFS(D:D,"&lt;="&amp;H6,D:D,"&gt;"&amp;H5)</f>
        <v>15</v>
      </c>
      <c r="K6" s="79" t="str">
        <f t="shared" si="1"/>
        <v>-19,33% to -14,40%</v>
      </c>
      <c r="L6" s="80">
        <f t="shared" ref="L6:L15" si="4">J6/$I$31</f>
        <v>9.6153846153846159E-3</v>
      </c>
      <c r="M6" s="81">
        <f t="shared" ref="M6:M15" si="5">M5+L6</f>
        <v>1.6025641025641024E-2</v>
      </c>
    </row>
    <row r="7" spans="1:13" x14ac:dyDescent="0.25">
      <c r="B7" s="12">
        <v>45369</v>
      </c>
      <c r="C7" s="18">
        <v>7.72</v>
      </c>
      <c r="D7" s="126">
        <f t="shared" si="0"/>
        <v>2.5974025974024872E-3</v>
      </c>
      <c r="H7" s="76">
        <f>$I$19-1.2*$I$23</f>
        <v>-9.4762500088544255E-2</v>
      </c>
      <c r="I7" s="77">
        <f t="shared" si="2"/>
        <v>-9.4762500088544255E-2</v>
      </c>
      <c r="J7" s="78">
        <f t="shared" si="3"/>
        <v>96</v>
      </c>
      <c r="K7" s="79" t="str">
        <f t="shared" si="1"/>
        <v>-14,40% to -9,48%</v>
      </c>
      <c r="L7" s="80">
        <f t="shared" si="4"/>
        <v>6.1538461538461542E-2</v>
      </c>
      <c r="M7" s="81">
        <f t="shared" si="5"/>
        <v>7.7564102564102566E-2</v>
      </c>
    </row>
    <row r="8" spans="1:13" x14ac:dyDescent="0.25">
      <c r="B8" s="12">
        <v>45362</v>
      </c>
      <c r="C8" s="18">
        <v>7.7</v>
      </c>
      <c r="D8" s="126">
        <f t="shared" si="0"/>
        <v>7.8431372549019773E-2</v>
      </c>
      <c r="H8" s="76">
        <f>$I$19-0.6*$I$23</f>
        <v>-4.549243610569631E-2</v>
      </c>
      <c r="I8" s="77">
        <f t="shared" si="2"/>
        <v>-4.549243610569631E-2</v>
      </c>
      <c r="J8" s="78">
        <f t="shared" si="3"/>
        <v>281</v>
      </c>
      <c r="K8" s="79" t="str">
        <f t="shared" si="1"/>
        <v>-9,48% to -4,55%</v>
      </c>
      <c r="L8" s="80">
        <f t="shared" si="4"/>
        <v>0.18012820512820513</v>
      </c>
      <c r="M8" s="81">
        <f t="shared" si="5"/>
        <v>0.25769230769230766</v>
      </c>
    </row>
    <row r="9" spans="1:13" x14ac:dyDescent="0.25">
      <c r="B9" s="12">
        <v>45355</v>
      </c>
      <c r="C9" s="18">
        <v>7.14</v>
      </c>
      <c r="D9" s="126">
        <f t="shared" si="0"/>
        <v>0.20202020202020199</v>
      </c>
      <c r="H9" s="76">
        <f>$I$19</f>
        <v>3.7776278771516378E-3</v>
      </c>
      <c r="I9" s="77">
        <f t="shared" si="2"/>
        <v>3.7776278771516378E-3</v>
      </c>
      <c r="J9" s="78">
        <f t="shared" si="3"/>
        <v>431</v>
      </c>
      <c r="K9" s="79" t="str">
        <f t="shared" si="1"/>
        <v>-4,55% to 0,38%</v>
      </c>
      <c r="L9" s="80">
        <f t="shared" si="4"/>
        <v>0.2762820512820513</v>
      </c>
      <c r="M9" s="81">
        <f t="shared" si="5"/>
        <v>0.53397435897435896</v>
      </c>
    </row>
    <row r="10" spans="1:13" x14ac:dyDescent="0.25">
      <c r="B10" s="12">
        <v>45348</v>
      </c>
      <c r="C10" s="18">
        <v>5.94</v>
      </c>
      <c r="D10" s="126">
        <f t="shared" si="0"/>
        <v>4.9469964664311084E-2</v>
      </c>
      <c r="H10" s="76">
        <f>$I$19+0.6*$I$23</f>
        <v>5.3047691859999579E-2</v>
      </c>
      <c r="I10" s="77">
        <f t="shared" si="2"/>
        <v>5.3047691859999579E-2</v>
      </c>
      <c r="J10" s="78">
        <f t="shared" si="3"/>
        <v>378</v>
      </c>
      <c r="K10" s="79" t="str">
        <f t="shared" si="1"/>
        <v>0,38% to 5,30%</v>
      </c>
      <c r="L10" s="80">
        <f t="shared" si="4"/>
        <v>0.24230769230769231</v>
      </c>
      <c r="M10" s="81">
        <f t="shared" si="5"/>
        <v>0.7762820512820513</v>
      </c>
    </row>
    <row r="11" spans="1:13" x14ac:dyDescent="0.25">
      <c r="B11" s="12">
        <v>45341</v>
      </c>
      <c r="C11" s="18">
        <v>5.66</v>
      </c>
      <c r="D11" s="126">
        <f t="shared" si="0"/>
        <v>1.6157989228007263E-2</v>
      </c>
      <c r="H11" s="76">
        <f>$I$19+1.2*$I$23</f>
        <v>0.10231775584284752</v>
      </c>
      <c r="I11" s="77">
        <f t="shared" si="2"/>
        <v>0.10231775584284752</v>
      </c>
      <c r="J11" s="78">
        <f t="shared" si="3"/>
        <v>204</v>
      </c>
      <c r="K11" s="79" t="str">
        <f t="shared" si="1"/>
        <v>5,30% to 10,23%</v>
      </c>
      <c r="L11" s="80">
        <f t="shared" si="4"/>
        <v>0.13076923076923078</v>
      </c>
      <c r="M11" s="81">
        <f t="shared" si="5"/>
        <v>0.90705128205128205</v>
      </c>
    </row>
    <row r="12" spans="1:13" x14ac:dyDescent="0.25">
      <c r="B12" s="12">
        <v>45334</v>
      </c>
      <c r="C12" s="18">
        <v>5.57</v>
      </c>
      <c r="D12" s="126">
        <f t="shared" si="0"/>
        <v>-4.9488054607508492E-2</v>
      </c>
      <c r="H12" s="76">
        <f>$I$19+1.8*$I$23</f>
        <v>0.15158781982569547</v>
      </c>
      <c r="I12" s="77">
        <f t="shared" si="2"/>
        <v>0.15158781982569547</v>
      </c>
      <c r="J12" s="78">
        <f t="shared" si="3"/>
        <v>81</v>
      </c>
      <c r="K12" s="79" t="str">
        <f t="shared" si="1"/>
        <v>10,23% to 15,16%</v>
      </c>
      <c r="L12" s="80">
        <f t="shared" si="4"/>
        <v>5.1923076923076926E-2</v>
      </c>
      <c r="M12" s="81">
        <f t="shared" si="5"/>
        <v>0.95897435897435901</v>
      </c>
    </row>
    <row r="13" spans="1:13" x14ac:dyDescent="0.25">
      <c r="B13" s="12">
        <v>45327</v>
      </c>
      <c r="C13" s="18">
        <v>5.86</v>
      </c>
      <c r="D13" s="126">
        <f t="shared" si="0"/>
        <v>-8.2942097026603934E-2</v>
      </c>
      <c r="H13" s="76">
        <f>$I$19+2.4*$I$23</f>
        <v>0.20085788380854341</v>
      </c>
      <c r="I13" s="77">
        <f t="shared" si="2"/>
        <v>0.20085788380854341</v>
      </c>
      <c r="J13" s="78">
        <f t="shared" si="3"/>
        <v>30</v>
      </c>
      <c r="K13" s="79" t="str">
        <f t="shared" si="1"/>
        <v>15,16% to 20,09%</v>
      </c>
      <c r="L13" s="80">
        <f t="shared" si="4"/>
        <v>1.9230769230769232E-2</v>
      </c>
      <c r="M13" s="81">
        <f t="shared" si="5"/>
        <v>0.97820512820512828</v>
      </c>
    </row>
    <row r="14" spans="1:13" x14ac:dyDescent="0.25">
      <c r="B14" s="12">
        <v>45320</v>
      </c>
      <c r="C14" s="18">
        <v>6.39</v>
      </c>
      <c r="D14" s="126">
        <f t="shared" si="0"/>
        <v>1.5898251192368873E-2</v>
      </c>
      <c r="H14" s="76">
        <f>$I$19+3*$I$23</f>
        <v>0.25012794779139136</v>
      </c>
      <c r="I14" s="77">
        <f t="shared" si="2"/>
        <v>0.25012794779139136</v>
      </c>
      <c r="J14" s="78">
        <f t="shared" si="3"/>
        <v>16</v>
      </c>
      <c r="K14" s="79" t="str">
        <f t="shared" si="1"/>
        <v>20,09% to 25,01%</v>
      </c>
      <c r="L14" s="80">
        <f t="shared" si="4"/>
        <v>1.0256410256410256E-2</v>
      </c>
      <c r="M14" s="81">
        <f t="shared" si="5"/>
        <v>0.9884615384615385</v>
      </c>
    </row>
    <row r="15" spans="1:13" ht="15.75" thickBot="1" x14ac:dyDescent="0.3">
      <c r="B15" s="12">
        <v>45313</v>
      </c>
      <c r="C15" s="18">
        <v>6.29</v>
      </c>
      <c r="D15" s="126">
        <f t="shared" si="0"/>
        <v>0.11524822695035475</v>
      </c>
      <c r="H15" s="82"/>
      <c r="I15" s="83" t="s">
        <v>95</v>
      </c>
      <c r="J15" s="83">
        <f>COUNTIF(D:D,"&gt;"&amp;H14)</f>
        <v>18</v>
      </c>
      <c r="K15" s="83" t="str">
        <f>"Greater than "&amp;TEXT(H14,"0,00%")</f>
        <v>Greater than 25,01%</v>
      </c>
      <c r="L15" s="84">
        <f t="shared" si="4"/>
        <v>1.1538461538461539E-2</v>
      </c>
      <c r="M15" s="84">
        <f t="shared" si="5"/>
        <v>1</v>
      </c>
    </row>
    <row r="16" spans="1:13" ht="15.75" thickBot="1" x14ac:dyDescent="0.3">
      <c r="B16" s="12">
        <v>45306</v>
      </c>
      <c r="C16" s="18">
        <v>5.64</v>
      </c>
      <c r="D16" s="126">
        <f t="shared" si="0"/>
        <v>-3.9182282793867151E-2</v>
      </c>
      <c r="H16" s="85"/>
      <c r="M16" s="86"/>
    </row>
    <row r="17" spans="2:13" x14ac:dyDescent="0.25">
      <c r="B17" s="12">
        <v>45299</v>
      </c>
      <c r="C17" s="18">
        <v>5.87</v>
      </c>
      <c r="D17" s="126">
        <f t="shared" si="0"/>
        <v>-5.0847457627118953E-3</v>
      </c>
      <c r="H17" s="143" t="s">
        <v>126</v>
      </c>
      <c r="I17" s="144"/>
      <c r="M17" s="86"/>
    </row>
    <row r="18" spans="2:13" x14ac:dyDescent="0.25">
      <c r="B18" s="12">
        <v>45292</v>
      </c>
      <c r="C18" s="18">
        <v>5.9</v>
      </c>
      <c r="D18" s="126">
        <f t="shared" si="0"/>
        <v>-4.065040650406504E-2</v>
      </c>
      <c r="H18" s="145"/>
      <c r="I18" s="146"/>
      <c r="M18" s="86"/>
    </row>
    <row r="19" spans="2:13" x14ac:dyDescent="0.25">
      <c r="B19" s="12">
        <v>45285</v>
      </c>
      <c r="C19" s="18">
        <v>6.15</v>
      </c>
      <c r="D19" s="126">
        <f t="shared" si="0"/>
        <v>-2.5356576862123448E-2</v>
      </c>
      <c r="H19" s="87" t="s">
        <v>96</v>
      </c>
      <c r="I19" s="122">
        <f>AVERAGE(D:D)</f>
        <v>3.7776278771516378E-3</v>
      </c>
      <c r="M19" s="86"/>
    </row>
    <row r="20" spans="2:13" x14ac:dyDescent="0.25">
      <c r="B20" s="12">
        <v>45278</v>
      </c>
      <c r="C20" s="18">
        <v>6.31</v>
      </c>
      <c r="D20" s="126">
        <f t="shared" si="0"/>
        <v>4.4701986754966727E-2</v>
      </c>
      <c r="H20" s="87" t="s">
        <v>97</v>
      </c>
      <c r="I20" s="122">
        <f>_xlfn.STDEV.S(D:D)/SQRT(COUNT(D:D))</f>
        <v>2.0790722255900496E-3</v>
      </c>
      <c r="M20" s="86"/>
    </row>
    <row r="21" spans="2:13" x14ac:dyDescent="0.25">
      <c r="B21" s="12">
        <v>45271</v>
      </c>
      <c r="C21" s="18">
        <v>6.04</v>
      </c>
      <c r="D21" s="126">
        <f t="shared" si="0"/>
        <v>2.0270270270270396E-2</v>
      </c>
      <c r="H21" s="87" t="s">
        <v>98</v>
      </c>
      <c r="I21" s="122">
        <f>MEDIAN(D:D)</f>
        <v>0</v>
      </c>
      <c r="M21" s="86"/>
    </row>
    <row r="22" spans="2:13" x14ac:dyDescent="0.25">
      <c r="B22" s="12">
        <v>45264</v>
      </c>
      <c r="C22" s="18">
        <v>5.92</v>
      </c>
      <c r="D22" s="126">
        <f t="shared" si="0"/>
        <v>-5.8823529411764719E-2</v>
      </c>
      <c r="H22" s="87" t="s">
        <v>99</v>
      </c>
      <c r="I22" s="122">
        <f>MODE(D:D)</f>
        <v>0</v>
      </c>
      <c r="M22" s="86"/>
    </row>
    <row r="23" spans="2:13" x14ac:dyDescent="0.25">
      <c r="B23" s="12">
        <v>45257</v>
      </c>
      <c r="C23" s="18">
        <v>6.29</v>
      </c>
      <c r="D23" s="126">
        <f t="shared" si="0"/>
        <v>9.201388888888884E-2</v>
      </c>
      <c r="H23" s="87" t="s">
        <v>100</v>
      </c>
      <c r="I23" s="122">
        <f>_xlfn.STDEV.S(D:D)</f>
        <v>8.2116773304746579E-2</v>
      </c>
      <c r="M23" s="86"/>
    </row>
    <row r="24" spans="2:13" x14ac:dyDescent="0.25">
      <c r="B24" s="12">
        <v>45250</v>
      </c>
      <c r="C24" s="18">
        <v>5.76</v>
      </c>
      <c r="D24" s="126">
        <f t="shared" si="0"/>
        <v>5.8823529411764497E-2</v>
      </c>
      <c r="H24" s="87" t="s">
        <v>101</v>
      </c>
      <c r="I24" s="122">
        <f>_xlfn.VAR.S(D:D)</f>
        <v>6.7431644579831404E-3</v>
      </c>
      <c r="M24" s="86"/>
    </row>
    <row r="25" spans="2:13" x14ac:dyDescent="0.25">
      <c r="B25" s="12">
        <v>45243</v>
      </c>
      <c r="C25" s="18">
        <v>5.44</v>
      </c>
      <c r="D25" s="126">
        <f t="shared" si="0"/>
        <v>0.21700223713646549</v>
      </c>
      <c r="H25" s="87" t="s">
        <v>102</v>
      </c>
      <c r="I25" s="123">
        <f>KURT(D:D)</f>
        <v>3.5169261579696713</v>
      </c>
      <c r="M25" s="86"/>
    </row>
    <row r="26" spans="2:13" x14ac:dyDescent="0.25">
      <c r="B26" s="12">
        <v>45236</v>
      </c>
      <c r="C26" s="18">
        <v>4.47</v>
      </c>
      <c r="D26" s="126">
        <f t="shared" si="0"/>
        <v>-9.5141700404858476E-2</v>
      </c>
      <c r="H26" s="87" t="s">
        <v>103</v>
      </c>
      <c r="I26" s="123">
        <f>SKEW(D:D)</f>
        <v>0.75821241622398527</v>
      </c>
      <c r="M26" s="86"/>
    </row>
    <row r="27" spans="2:13" x14ac:dyDescent="0.25">
      <c r="B27" s="12">
        <v>45229</v>
      </c>
      <c r="C27" s="18">
        <v>4.9400000000000004</v>
      </c>
      <c r="D27" s="126">
        <f t="shared" si="0"/>
        <v>5.1063829787234116E-2</v>
      </c>
      <c r="H27" s="87" t="s">
        <v>92</v>
      </c>
      <c r="I27" s="122">
        <f>I29-I28</f>
        <v>0.89703653025195462</v>
      </c>
      <c r="M27" s="86"/>
    </row>
    <row r="28" spans="2:13" x14ac:dyDescent="0.25">
      <c r="B28" s="12">
        <v>45222</v>
      </c>
      <c r="C28" s="18">
        <v>4.7</v>
      </c>
      <c r="D28" s="126">
        <f t="shared" si="0"/>
        <v>-4.471544715447151E-2</v>
      </c>
      <c r="H28" s="87" t="s">
        <v>104</v>
      </c>
      <c r="I28" s="122">
        <f>MIN(D:D)</f>
        <v>-0.37878785486842459</v>
      </c>
      <c r="M28" s="86"/>
    </row>
    <row r="29" spans="2:13" x14ac:dyDescent="0.25">
      <c r="B29" s="12">
        <v>45215</v>
      </c>
      <c r="C29" s="18">
        <v>4.92</v>
      </c>
      <c r="D29" s="126">
        <f t="shared" si="0"/>
        <v>2.1344226011021927E-2</v>
      </c>
      <c r="H29" s="87" t="s">
        <v>105</v>
      </c>
      <c r="I29" s="122">
        <f>MAX(D:D)</f>
        <v>0.51824867538353003</v>
      </c>
      <c r="M29" s="86"/>
    </row>
    <row r="30" spans="2:13" x14ac:dyDescent="0.25">
      <c r="B30" s="12">
        <v>45208</v>
      </c>
      <c r="C30" s="18">
        <v>4.8171809999999997</v>
      </c>
      <c r="D30" s="126">
        <f t="shared" si="0"/>
        <v>0.26233786040592966</v>
      </c>
      <c r="H30" s="87" t="s">
        <v>106</v>
      </c>
      <c r="I30" s="123">
        <f>SUM(D:D)</f>
        <v>5.8930994883565546</v>
      </c>
      <c r="M30" s="86"/>
    </row>
    <row r="31" spans="2:13" ht="15.75" thickBot="1" x14ac:dyDescent="0.3">
      <c r="B31" s="12">
        <v>45201</v>
      </c>
      <c r="C31" s="18">
        <v>3.8160790000000002</v>
      </c>
      <c r="D31" s="126">
        <f t="shared" si="0"/>
        <v>2.3936158794828577E-2</v>
      </c>
      <c r="H31" s="88" t="s">
        <v>107</v>
      </c>
      <c r="I31" s="64">
        <f>COUNT(D:D)</f>
        <v>1560</v>
      </c>
      <c r="M31" s="86"/>
    </row>
    <row r="32" spans="2:13" ht="15.75" thickBot="1" x14ac:dyDescent="0.3">
      <c r="B32" s="12">
        <v>45194</v>
      </c>
      <c r="C32" s="18">
        <v>3.7268720000000002</v>
      </c>
      <c r="D32" s="126">
        <f t="shared" si="0"/>
        <v>-0.12354325510799924</v>
      </c>
      <c r="H32" s="90"/>
      <c r="M32" s="86"/>
    </row>
    <row r="33" spans="2:13" x14ac:dyDescent="0.25">
      <c r="B33" s="12">
        <v>45187</v>
      </c>
      <c r="C33" s="18">
        <v>4.2522029999999997</v>
      </c>
      <c r="D33" s="126">
        <f t="shared" si="0"/>
        <v>-4.6404201097043352E-3</v>
      </c>
      <c r="H33" s="91"/>
      <c r="I33" s="92" t="s">
        <v>108</v>
      </c>
      <c r="J33" s="92" t="s">
        <v>107</v>
      </c>
      <c r="K33" s="92" t="s">
        <v>109</v>
      </c>
      <c r="L33" s="93" t="s">
        <v>110</v>
      </c>
      <c r="M33" s="86"/>
    </row>
    <row r="34" spans="2:13" x14ac:dyDescent="0.25">
      <c r="B34" s="12">
        <v>45180</v>
      </c>
      <c r="C34" s="18">
        <v>4.2720269999999996</v>
      </c>
      <c r="D34" s="126">
        <f t="shared" si="0"/>
        <v>4.1062998534917572E-2</v>
      </c>
      <c r="H34" s="94" t="s">
        <v>111</v>
      </c>
      <c r="I34" s="80">
        <f>AVERAGEIF(D:D,"&gt;0")</f>
        <v>6.7083540294119656E-2</v>
      </c>
      <c r="J34" s="78">
        <f>COUNTIF(D:D,"&gt;0")</f>
        <v>745</v>
      </c>
      <c r="K34" s="80">
        <f>J34/$I$31</f>
        <v>0.47756410256410259</v>
      </c>
      <c r="L34" s="81">
        <f>K34*I34</f>
        <v>3.2036690717384068E-2</v>
      </c>
      <c r="M34" s="86"/>
    </row>
    <row r="35" spans="2:13" x14ac:dyDescent="0.25">
      <c r="B35" s="12">
        <v>45173</v>
      </c>
      <c r="C35" s="18">
        <v>4.1035240000000002</v>
      </c>
      <c r="D35" s="126">
        <f t="shared" si="0"/>
        <v>-4.8077436102894611E-3</v>
      </c>
      <c r="H35" s="94" t="s">
        <v>112</v>
      </c>
      <c r="I35" s="80">
        <f>AVERAGEIF(D:D,"&lt;0")</f>
        <v>-5.6809456225209477E-2</v>
      </c>
      <c r="J35" s="78">
        <f>COUNTIF(D:D,"&lt;0")</f>
        <v>776</v>
      </c>
      <c r="K35" s="80">
        <f>J35/$I$31</f>
        <v>0.49743589743589745</v>
      </c>
      <c r="L35" s="81">
        <f t="shared" ref="L35:L36" si="6">K35*I35</f>
        <v>-2.8259062840232406E-2</v>
      </c>
      <c r="M35" s="86"/>
    </row>
    <row r="36" spans="2:13" ht="15.75" thickBot="1" x14ac:dyDescent="0.3">
      <c r="B36" s="12">
        <v>45166</v>
      </c>
      <c r="C36" s="18">
        <v>4.123348</v>
      </c>
      <c r="D36" s="126">
        <f t="shared" si="0"/>
        <v>2.7160279778532637E-2</v>
      </c>
      <c r="H36" s="95" t="s">
        <v>113</v>
      </c>
      <c r="I36" s="83">
        <v>0</v>
      </c>
      <c r="J36" s="83">
        <f>COUNTIF(D:D,"0")</f>
        <v>39</v>
      </c>
      <c r="K36" s="96">
        <f>J36/$I$31</f>
        <v>2.5000000000000001E-2</v>
      </c>
      <c r="L36" s="84">
        <f t="shared" si="6"/>
        <v>0</v>
      </c>
      <c r="M36" s="86"/>
    </row>
    <row r="37" spans="2:13" ht="15.75" thickBot="1" x14ac:dyDescent="0.3">
      <c r="B37" s="12">
        <v>45159</v>
      </c>
      <c r="C37" s="18">
        <v>4.0143180000000003</v>
      </c>
      <c r="D37" s="126">
        <f t="shared" si="0"/>
        <v>0.15384635283803894</v>
      </c>
      <c r="H37" s="90"/>
      <c r="I37" s="97"/>
      <c r="J37" s="97"/>
      <c r="K37" s="97"/>
      <c r="L37" s="97"/>
      <c r="M37" s="86"/>
    </row>
    <row r="38" spans="2:13" x14ac:dyDescent="0.25">
      <c r="B38" s="12">
        <v>45152</v>
      </c>
      <c r="C38" s="18">
        <v>3.4790749999999999</v>
      </c>
      <c r="D38" s="126">
        <f t="shared" si="0"/>
        <v>-0.1000000258689443</v>
      </c>
      <c r="H38" s="71" t="s">
        <v>114</v>
      </c>
      <c r="I38" s="92" t="s">
        <v>115</v>
      </c>
      <c r="J38" s="92" t="s">
        <v>116</v>
      </c>
      <c r="K38" s="92" t="s">
        <v>117</v>
      </c>
      <c r="L38" s="92" t="s">
        <v>118</v>
      </c>
      <c r="M38" s="93" t="s">
        <v>119</v>
      </c>
    </row>
    <row r="39" spans="2:13" x14ac:dyDescent="0.25">
      <c r="B39" s="12">
        <v>45145</v>
      </c>
      <c r="C39" s="18">
        <v>3.8656389999999998</v>
      </c>
      <c r="D39" s="126">
        <f t="shared" si="0"/>
        <v>-5.1020946538418155E-3</v>
      </c>
      <c r="H39" s="98">
        <v>1</v>
      </c>
      <c r="I39" s="80">
        <f>$I$19+($H39*$I$23)</f>
        <v>8.5894401181898214E-2</v>
      </c>
      <c r="J39" s="80">
        <f>$I$19-($H39*$I$23)</f>
        <v>-7.8339145427594944E-2</v>
      </c>
      <c r="K39" s="78">
        <f>COUNTIFS(D:D,"&lt;"&amp;I39,D:D,"&gt;"&amp;J39)</f>
        <v>1155</v>
      </c>
      <c r="L39" s="80">
        <f>K39/$I$31</f>
        <v>0.74038461538461542</v>
      </c>
      <c r="M39" s="81">
        <v>0.68269999999999997</v>
      </c>
    </row>
    <row r="40" spans="2:13" x14ac:dyDescent="0.25">
      <c r="B40" s="12">
        <v>45138</v>
      </c>
      <c r="C40" s="18">
        <v>3.8854630000000001</v>
      </c>
      <c r="D40" s="126">
        <f t="shared" si="0"/>
        <v>-8.8372087566853441E-2</v>
      </c>
      <c r="H40" s="98">
        <v>2</v>
      </c>
      <c r="I40" s="80">
        <f>$I$19+($H40*$I$23)</f>
        <v>0.16801117448664479</v>
      </c>
      <c r="J40" s="80">
        <f>$I$19-($H40*$I$23)</f>
        <v>-0.16045591873234152</v>
      </c>
      <c r="K40" s="78">
        <f>COUNTIFS(D:D,"&lt;"&amp;I40,D:D,"&gt;"&amp;J40)</f>
        <v>1484</v>
      </c>
      <c r="L40" s="80">
        <f>K40/$I$31</f>
        <v>0.95128205128205123</v>
      </c>
      <c r="M40" s="81">
        <v>0.95450000000000002</v>
      </c>
    </row>
    <row r="41" spans="2:13" x14ac:dyDescent="0.25">
      <c r="B41" s="12">
        <v>45131</v>
      </c>
      <c r="C41" s="18">
        <v>4.2621149999999997</v>
      </c>
      <c r="D41" s="126">
        <f t="shared" si="0"/>
        <v>-4.4444250139899388E-2</v>
      </c>
      <c r="H41" s="98">
        <v>3</v>
      </c>
      <c r="I41" s="80">
        <f>$I$19+($H41*$I$23)</f>
        <v>0.25012794779139136</v>
      </c>
      <c r="J41" s="80">
        <f>$I$19-($H41*$I$23)</f>
        <v>-0.24257269203708809</v>
      </c>
      <c r="K41" s="78">
        <f>COUNTIFS(D:D,"&lt;"&amp;I41,D:D,"&gt;"&amp;J41)</f>
        <v>1537</v>
      </c>
      <c r="L41" s="80">
        <f>K41/$I$31</f>
        <v>0.98525641025641031</v>
      </c>
      <c r="M41" s="99">
        <v>0.99729999999999996</v>
      </c>
    </row>
    <row r="42" spans="2:13" ht="15.75" thickBot="1" x14ac:dyDescent="0.3">
      <c r="B42" s="12">
        <v>45124</v>
      </c>
      <c r="C42" s="18">
        <v>4.4603520000000003</v>
      </c>
      <c r="D42" s="126">
        <f t="shared" si="0"/>
        <v>-2.173914473850147E-2</v>
      </c>
      <c r="H42" s="76"/>
      <c r="M42" s="99"/>
    </row>
    <row r="43" spans="2:13" ht="15.75" thickBot="1" x14ac:dyDescent="0.3">
      <c r="B43" s="12">
        <v>45117</v>
      </c>
      <c r="C43" s="18">
        <v>4.5594710000000003</v>
      </c>
      <c r="D43" s="126">
        <f t="shared" si="0"/>
        <v>0.17346915927393991</v>
      </c>
      <c r="H43" s="147" t="s">
        <v>120</v>
      </c>
      <c r="I43" s="148"/>
      <c r="J43" s="148"/>
      <c r="K43" s="148"/>
      <c r="L43" s="148"/>
      <c r="M43" s="149"/>
    </row>
    <row r="44" spans="2:13" x14ac:dyDescent="0.25">
      <c r="B44" s="12">
        <v>45110</v>
      </c>
      <c r="C44" s="18">
        <v>3.8854630000000001</v>
      </c>
      <c r="D44" s="126">
        <f t="shared" si="0"/>
        <v>-6.6666426454991989E-2</v>
      </c>
      <c r="H44" s="100">
        <v>0.01</v>
      </c>
      <c r="I44" s="101">
        <f t="shared" ref="I44:I58" si="7">_xlfn.PERCENTILE.INC(D:D,H44)</f>
        <v>-0.17580774450829231</v>
      </c>
      <c r="J44" s="102">
        <v>0.2</v>
      </c>
      <c r="K44" s="101">
        <f t="shared" ref="K44:K56" si="8">_xlfn.PERCENTILE.INC(D:D,J44)</f>
        <v>-6.0792277660410038E-2</v>
      </c>
      <c r="L44" s="102">
        <v>0.85</v>
      </c>
      <c r="M44" s="103">
        <f t="shared" ref="M44:M58" si="9">_xlfn.PERCENTILE.INC(D:D,L44)</f>
        <v>7.6220169354784081E-2</v>
      </c>
    </row>
    <row r="45" spans="2:13" x14ac:dyDescent="0.25">
      <c r="B45" s="12">
        <v>45103</v>
      </c>
      <c r="C45" s="18">
        <v>4.1629949999999996</v>
      </c>
      <c r="D45" s="126">
        <f t="shared" si="0"/>
        <v>-7.0922747011435971E-3</v>
      </c>
      <c r="H45" s="104">
        <v>0.02</v>
      </c>
      <c r="I45" s="105">
        <f t="shared" si="7"/>
        <v>-0.13969946320108129</v>
      </c>
      <c r="J45" s="106">
        <v>0.25</v>
      </c>
      <c r="K45" s="105">
        <f t="shared" si="8"/>
        <v>-4.740848767900499E-2</v>
      </c>
      <c r="L45" s="106">
        <v>0.86</v>
      </c>
      <c r="M45" s="107">
        <f t="shared" si="9"/>
        <v>7.9353248178253635E-2</v>
      </c>
    </row>
    <row r="46" spans="2:13" x14ac:dyDescent="0.25">
      <c r="B46" s="12">
        <v>45096</v>
      </c>
      <c r="C46" s="18">
        <v>4.1927310000000002</v>
      </c>
      <c r="D46" s="126">
        <f t="shared" si="0"/>
        <v>-6.2084252742119928E-2</v>
      </c>
      <c r="H46" s="104">
        <v>0.03</v>
      </c>
      <c r="I46" s="105">
        <f t="shared" si="7"/>
        <v>-0.12811572980785918</v>
      </c>
      <c r="J46" s="106">
        <v>0.3</v>
      </c>
      <c r="K46" s="105">
        <f t="shared" si="8"/>
        <v>-3.6763903969519264E-2</v>
      </c>
      <c r="L46" s="106">
        <v>0.87</v>
      </c>
      <c r="M46" s="107">
        <f t="shared" si="9"/>
        <v>8.3288253669773285E-2</v>
      </c>
    </row>
    <row r="47" spans="2:13" x14ac:dyDescent="0.25">
      <c r="B47" s="12">
        <v>45089</v>
      </c>
      <c r="C47" s="18">
        <v>4.4702640000000002</v>
      </c>
      <c r="D47" s="126">
        <f t="shared" si="0"/>
        <v>-2.212413083771736E-3</v>
      </c>
      <c r="H47" s="104">
        <v>0.04</v>
      </c>
      <c r="I47" s="105">
        <f t="shared" si="7"/>
        <v>-0.1176650134015786</v>
      </c>
      <c r="J47" s="106">
        <v>0.35</v>
      </c>
      <c r="K47" s="105">
        <f t="shared" si="8"/>
        <v>-2.7086551314133976E-2</v>
      </c>
      <c r="L47" s="106">
        <v>0.88</v>
      </c>
      <c r="M47" s="107">
        <f t="shared" si="9"/>
        <v>8.743243766419706E-2</v>
      </c>
    </row>
    <row r="48" spans="2:13" x14ac:dyDescent="0.25">
      <c r="B48" s="12">
        <v>45082</v>
      </c>
      <c r="C48" s="18">
        <v>4.4801760000000002</v>
      </c>
      <c r="D48" s="126">
        <f t="shared" si="0"/>
        <v>-2.1645034879823166E-2</v>
      </c>
      <c r="H48" s="104">
        <v>0.05</v>
      </c>
      <c r="I48" s="105">
        <f t="shared" si="7"/>
        <v>-0.10907107065017954</v>
      </c>
      <c r="J48" s="106">
        <v>0.4</v>
      </c>
      <c r="K48" s="105">
        <f t="shared" si="8"/>
        <v>-1.7704377714938553E-2</v>
      </c>
      <c r="L48" s="106">
        <v>0.89</v>
      </c>
      <c r="M48" s="107">
        <f t="shared" si="9"/>
        <v>9.2060423955388174E-2</v>
      </c>
    </row>
    <row r="49" spans="2:13" x14ac:dyDescent="0.25">
      <c r="B49" s="12">
        <v>45075</v>
      </c>
      <c r="C49" s="18">
        <v>4.5792950000000001</v>
      </c>
      <c r="D49" s="126">
        <f t="shared" si="0"/>
        <v>-8.5837820471046378E-3</v>
      </c>
      <c r="H49" s="104">
        <v>0.06</v>
      </c>
      <c r="I49" s="105">
        <f t="shared" si="7"/>
        <v>-0.10437792080581709</v>
      </c>
      <c r="J49" s="106">
        <v>0.45</v>
      </c>
      <c r="K49" s="105">
        <f t="shared" si="8"/>
        <v>-9.2958763352272867E-3</v>
      </c>
      <c r="L49" s="106">
        <v>0.9</v>
      </c>
      <c r="M49" s="107">
        <f t="shared" si="9"/>
        <v>9.6250505768598033E-2</v>
      </c>
    </row>
    <row r="50" spans="2:13" x14ac:dyDescent="0.25">
      <c r="B50" s="12">
        <v>45068</v>
      </c>
      <c r="C50" s="18">
        <v>4.6189429999999998</v>
      </c>
      <c r="D50" s="126">
        <f t="shared" si="0"/>
        <v>-3.3194956476491178E-2</v>
      </c>
      <c r="H50" s="104">
        <v>7.0000000000000007E-2</v>
      </c>
      <c r="I50" s="105">
        <f t="shared" si="7"/>
        <v>-9.91313114926093E-2</v>
      </c>
      <c r="J50" s="106">
        <v>0.5</v>
      </c>
      <c r="K50" s="105">
        <f t="shared" si="8"/>
        <v>0</v>
      </c>
      <c r="L50" s="106">
        <v>0.91</v>
      </c>
      <c r="M50" s="107">
        <f t="shared" si="9"/>
        <v>0.10523375865227147</v>
      </c>
    </row>
    <row r="51" spans="2:13" x14ac:dyDescent="0.25">
      <c r="B51" s="12">
        <v>45061</v>
      </c>
      <c r="C51" s="18">
        <v>4.777533</v>
      </c>
      <c r="D51" s="126">
        <f t="shared" si="0"/>
        <v>-5.4901953802383607E-2</v>
      </c>
      <c r="H51" s="104">
        <v>0.08</v>
      </c>
      <c r="I51" s="105">
        <f t="shared" si="7"/>
        <v>-9.3988101055133791E-2</v>
      </c>
      <c r="J51" s="106">
        <v>0.55000000000000004</v>
      </c>
      <c r="K51" s="105">
        <f t="shared" si="8"/>
        <v>6.9394121160987381E-3</v>
      </c>
      <c r="L51" s="106">
        <v>0.92</v>
      </c>
      <c r="M51" s="107">
        <f t="shared" si="9"/>
        <v>0.11222689966493754</v>
      </c>
    </row>
    <row r="52" spans="2:13" x14ac:dyDescent="0.25">
      <c r="B52" s="12">
        <v>45054</v>
      </c>
      <c r="C52" s="18">
        <v>5.0550660000000001</v>
      </c>
      <c r="D52" s="126">
        <f t="shared" si="0"/>
        <v>-2.1113274983022179E-2</v>
      </c>
      <c r="H52" s="104">
        <v>0.09</v>
      </c>
      <c r="I52" s="105">
        <f t="shared" si="7"/>
        <v>-9.121079259591644E-2</v>
      </c>
      <c r="J52" s="106">
        <v>0.6</v>
      </c>
      <c r="K52" s="105">
        <f t="shared" si="8"/>
        <v>1.6293836163097097E-2</v>
      </c>
      <c r="L52" s="106">
        <v>0.93</v>
      </c>
      <c r="M52" s="107">
        <f t="shared" si="9"/>
        <v>0.11909334345442314</v>
      </c>
    </row>
    <row r="53" spans="2:13" x14ac:dyDescent="0.25">
      <c r="B53" s="12">
        <v>45047</v>
      </c>
      <c r="C53" s="18">
        <v>5.1640969999999999</v>
      </c>
      <c r="D53" s="126">
        <f t="shared" si="0"/>
        <v>0.1301519264198252</v>
      </c>
      <c r="H53" s="104">
        <v>0.1</v>
      </c>
      <c r="I53" s="105">
        <f t="shared" si="7"/>
        <v>-8.6956392910884972E-2</v>
      </c>
      <c r="J53" s="106">
        <v>0.65</v>
      </c>
      <c r="K53" s="105">
        <f t="shared" si="8"/>
        <v>2.495103379649749E-2</v>
      </c>
      <c r="L53" s="106">
        <v>0.94</v>
      </c>
      <c r="M53" s="107">
        <f t="shared" si="9"/>
        <v>0.12954716008558617</v>
      </c>
    </row>
    <row r="54" spans="2:13" x14ac:dyDescent="0.25">
      <c r="B54" s="12">
        <v>45040</v>
      </c>
      <c r="C54" s="18">
        <v>4.5693830000000002</v>
      </c>
      <c r="D54" s="126">
        <f t="shared" si="0"/>
        <v>5.0113976881962952E-2</v>
      </c>
      <c r="H54" s="104">
        <v>0.11</v>
      </c>
      <c r="I54" s="105">
        <f t="shared" si="7"/>
        <v>-8.4274094646050998E-2</v>
      </c>
      <c r="J54" s="106">
        <v>0.7</v>
      </c>
      <c r="K54" s="105">
        <f t="shared" si="8"/>
        <v>3.4108515264885807E-2</v>
      </c>
      <c r="L54" s="106">
        <v>0.95</v>
      </c>
      <c r="M54" s="107">
        <f t="shared" si="9"/>
        <v>0.14046123909678923</v>
      </c>
    </row>
    <row r="55" spans="2:13" x14ac:dyDescent="0.25">
      <c r="B55" s="12">
        <v>45033</v>
      </c>
      <c r="C55" s="18">
        <v>4.3513210000000004</v>
      </c>
      <c r="D55" s="126">
        <f t="shared" si="0"/>
        <v>-4.3573224663483789E-2</v>
      </c>
      <c r="H55" s="104">
        <v>0.12</v>
      </c>
      <c r="I55" s="105">
        <f t="shared" si="7"/>
        <v>-8.2800372401053118E-2</v>
      </c>
      <c r="J55" s="106">
        <v>0.75</v>
      </c>
      <c r="K55" s="105">
        <f t="shared" si="8"/>
        <v>4.6740407185971444E-2</v>
      </c>
      <c r="L55" s="106">
        <v>0.96</v>
      </c>
      <c r="M55" s="107">
        <f t="shared" si="9"/>
        <v>0.1531746602035004</v>
      </c>
    </row>
    <row r="56" spans="2:13" x14ac:dyDescent="0.25">
      <c r="B56" s="12">
        <v>45026</v>
      </c>
      <c r="C56" s="18">
        <v>4.5495599999999996</v>
      </c>
      <c r="D56" s="126">
        <f t="shared" si="0"/>
        <v>1.1013333333333319E-2</v>
      </c>
      <c r="H56" s="104">
        <v>0.13</v>
      </c>
      <c r="I56" s="105">
        <f t="shared" si="7"/>
        <v>-8.0212847671407572E-2</v>
      </c>
      <c r="J56" s="106">
        <v>0.8</v>
      </c>
      <c r="K56" s="105">
        <f t="shared" si="8"/>
        <v>5.9270125045737539E-2</v>
      </c>
      <c r="L56" s="106">
        <v>0.97</v>
      </c>
      <c r="M56" s="107">
        <f t="shared" si="9"/>
        <v>0.18083734391960779</v>
      </c>
    </row>
    <row r="57" spans="2:13" x14ac:dyDescent="0.25">
      <c r="B57" s="12">
        <v>45019</v>
      </c>
      <c r="C57" s="18">
        <v>4.5</v>
      </c>
      <c r="D57" s="126">
        <f t="shared" si="0"/>
        <v>0.10731697834358678</v>
      </c>
      <c r="H57" s="104">
        <v>0.14000000000000001</v>
      </c>
      <c r="I57" s="105">
        <f t="shared" si="7"/>
        <v>-7.7285110077794372E-2</v>
      </c>
      <c r="J57" s="106"/>
      <c r="K57" s="105"/>
      <c r="L57" s="106">
        <v>0.98</v>
      </c>
      <c r="M57" s="107">
        <f t="shared" si="9"/>
        <v>0.20509429853675043</v>
      </c>
    </row>
    <row r="58" spans="2:13" ht="15.75" thickBot="1" x14ac:dyDescent="0.3">
      <c r="B58" s="12">
        <v>45012</v>
      </c>
      <c r="C58" s="18">
        <v>4.0638769999999997</v>
      </c>
      <c r="D58" s="126">
        <f t="shared" si="0"/>
        <v>1.2345559071304191E-2</v>
      </c>
      <c r="H58" s="108">
        <v>0.15</v>
      </c>
      <c r="I58" s="109">
        <f t="shared" si="7"/>
        <v>-7.4074328029303221E-2</v>
      </c>
      <c r="J58" s="110"/>
      <c r="K58" s="89"/>
      <c r="L58" s="111">
        <v>0.99</v>
      </c>
      <c r="M58" s="112">
        <f t="shared" si="9"/>
        <v>0.25913774396019246</v>
      </c>
    </row>
    <row r="59" spans="2:13" ht="15.75" thickBot="1" x14ac:dyDescent="0.3">
      <c r="B59" s="12">
        <v>45005</v>
      </c>
      <c r="C59" s="18">
        <v>4.0143180000000003</v>
      </c>
      <c r="D59" s="126">
        <f t="shared" si="0"/>
        <v>7.4270816830729336E-2</v>
      </c>
    </row>
    <row r="60" spans="2:13" x14ac:dyDescent="0.25">
      <c r="B60" s="12">
        <v>44998</v>
      </c>
      <c r="C60" s="18">
        <v>3.7367840000000001</v>
      </c>
      <c r="D60" s="126">
        <f t="shared" si="0"/>
        <v>0.19303777362515762</v>
      </c>
      <c r="H60" s="113" t="s">
        <v>121</v>
      </c>
      <c r="I60" s="114">
        <v>0.11</v>
      </c>
    </row>
    <row r="61" spans="2:13" ht="15.75" thickBot="1" x14ac:dyDescent="0.3">
      <c r="B61" s="12">
        <v>44991</v>
      </c>
      <c r="C61" s="18">
        <v>3.1321590000000001</v>
      </c>
      <c r="D61" s="126">
        <f t="shared" si="0"/>
        <v>-2.4691308049251126E-2</v>
      </c>
      <c r="H61" s="115" t="s">
        <v>122</v>
      </c>
      <c r="I61" s="116">
        <v>0.33</v>
      </c>
    </row>
    <row r="62" spans="2:13" ht="15.75" thickBot="1" x14ac:dyDescent="0.3">
      <c r="B62" s="12">
        <v>44984</v>
      </c>
      <c r="C62" s="18">
        <v>3.2114539999999998</v>
      </c>
      <c r="D62" s="126">
        <f t="shared" si="0"/>
        <v>8.3612268090493602E-2</v>
      </c>
      <c r="H62" s="117"/>
    </row>
    <row r="63" spans="2:13" x14ac:dyDescent="0.25">
      <c r="B63" s="12">
        <v>44977</v>
      </c>
      <c r="C63" s="18">
        <v>2.9636559999999998</v>
      </c>
      <c r="D63" s="126">
        <f t="shared" si="0"/>
        <v>-7.7160687962524177E-2</v>
      </c>
      <c r="H63" s="113" t="s">
        <v>123</v>
      </c>
      <c r="I63" s="118">
        <v>9.01</v>
      </c>
    </row>
    <row r="64" spans="2:13" x14ac:dyDescent="0.25">
      <c r="B64" s="12">
        <v>44970</v>
      </c>
      <c r="C64" s="18">
        <v>3.2114539999999998</v>
      </c>
      <c r="D64" s="126">
        <f t="shared" si="0"/>
        <v>-2.1147957060957401E-2</v>
      </c>
      <c r="H64" s="119" t="s">
        <v>124</v>
      </c>
      <c r="I64" s="120">
        <f>I63*(1-I60)</f>
        <v>8.0189000000000004</v>
      </c>
    </row>
    <row r="65" spans="2:9" ht="15.75" thickBot="1" x14ac:dyDescent="0.3">
      <c r="B65" s="12">
        <v>44963</v>
      </c>
      <c r="C65" s="18">
        <v>3.280837</v>
      </c>
      <c r="D65" s="126">
        <f t="shared" si="0"/>
        <v>-3.7790803392212635E-2</v>
      </c>
      <c r="H65" s="115" t="s">
        <v>125</v>
      </c>
      <c r="I65" s="121">
        <f>I63*(1+I61)</f>
        <v>11.9833</v>
      </c>
    </row>
    <row r="66" spans="2:9" x14ac:dyDescent="0.25">
      <c r="B66" s="12">
        <v>44956</v>
      </c>
      <c r="C66" s="18">
        <v>3.4096920000000002</v>
      </c>
      <c r="D66" s="126">
        <f t="shared" si="0"/>
        <v>-4.1782613949645442E-2</v>
      </c>
    </row>
    <row r="67" spans="2:9" x14ac:dyDescent="0.25">
      <c r="B67" s="12">
        <v>44949</v>
      </c>
      <c r="C67" s="18">
        <v>3.55837</v>
      </c>
      <c r="D67" s="126">
        <f t="shared" ref="D67:D130" si="10">C67/C68-1</f>
        <v>-6.5104079773693591E-2</v>
      </c>
    </row>
    <row r="68" spans="2:9" x14ac:dyDescent="0.25">
      <c r="B68" s="12">
        <v>44942</v>
      </c>
      <c r="C68" s="18">
        <v>3.8061669999999999</v>
      </c>
      <c r="D68" s="126">
        <f t="shared" si="10"/>
        <v>-5.6511163095191774E-2</v>
      </c>
    </row>
    <row r="69" spans="2:9" x14ac:dyDescent="0.25">
      <c r="B69" s="12">
        <v>44935</v>
      </c>
      <c r="C69" s="18">
        <v>4.034141</v>
      </c>
      <c r="D69" s="126">
        <f t="shared" si="10"/>
        <v>6.2663335313354773E-2</v>
      </c>
    </row>
    <row r="70" spans="2:9" x14ac:dyDescent="0.25">
      <c r="B70" s="12">
        <v>44928</v>
      </c>
      <c r="C70" s="18">
        <v>3.7962549999999999</v>
      </c>
      <c r="D70" s="126">
        <f t="shared" si="10"/>
        <v>0.12647045557862158</v>
      </c>
    </row>
    <row r="71" spans="2:9" x14ac:dyDescent="0.25">
      <c r="B71" s="12">
        <v>44921</v>
      </c>
      <c r="C71" s="18">
        <v>3.370044</v>
      </c>
      <c r="D71" s="126">
        <f t="shared" si="10"/>
        <v>0</v>
      </c>
    </row>
    <row r="72" spans="2:9" x14ac:dyDescent="0.25">
      <c r="B72" s="12">
        <v>44914</v>
      </c>
      <c r="C72" s="18">
        <v>3.370044</v>
      </c>
      <c r="D72" s="126">
        <f t="shared" si="10"/>
        <v>5.9190035069104141E-2</v>
      </c>
    </row>
    <row r="73" spans="2:9" x14ac:dyDescent="0.25">
      <c r="B73" s="12">
        <v>44907</v>
      </c>
      <c r="C73" s="18">
        <v>3.181718</v>
      </c>
      <c r="D73" s="126">
        <f t="shared" si="10"/>
        <v>-6.9565364878506397E-2</v>
      </c>
    </row>
    <row r="74" spans="2:9" x14ac:dyDescent="0.25">
      <c r="B74" s="12">
        <v>44900</v>
      </c>
      <c r="C74" s="18">
        <v>3.4196040000000001</v>
      </c>
      <c r="D74" s="126">
        <f t="shared" si="10"/>
        <v>-1.9886287911075606E-2</v>
      </c>
    </row>
    <row r="75" spans="2:9" x14ac:dyDescent="0.25">
      <c r="B75" s="12">
        <v>44893</v>
      </c>
      <c r="C75" s="18">
        <v>3.4889869999999998</v>
      </c>
      <c r="D75" s="126">
        <f t="shared" si="10"/>
        <v>-1.4005470043345625E-2</v>
      </c>
    </row>
    <row r="76" spans="2:9" x14ac:dyDescent="0.25">
      <c r="B76" s="12">
        <v>44886</v>
      </c>
      <c r="C76" s="18">
        <v>3.5385460000000002</v>
      </c>
      <c r="D76" s="126">
        <f t="shared" si="10"/>
        <v>6.8862097286481738E-2</v>
      </c>
    </row>
    <row r="77" spans="2:9" x14ac:dyDescent="0.25">
      <c r="B77" s="12">
        <v>44879</v>
      </c>
      <c r="C77" s="18">
        <v>3.3105730000000002</v>
      </c>
      <c r="D77" s="126">
        <f t="shared" si="10"/>
        <v>-2.9069781082866175E-2</v>
      </c>
    </row>
    <row r="78" spans="2:9" x14ac:dyDescent="0.25">
      <c r="B78" s="12">
        <v>44872</v>
      </c>
      <c r="C78" s="18">
        <v>3.4096920000000002</v>
      </c>
      <c r="D78" s="126">
        <f t="shared" si="10"/>
        <v>0.14285733438803017</v>
      </c>
    </row>
    <row r="79" spans="2:9" x14ac:dyDescent="0.25">
      <c r="B79" s="12">
        <v>44865</v>
      </c>
      <c r="C79" s="18">
        <v>2.9834800000000001</v>
      </c>
      <c r="D79" s="126">
        <f t="shared" si="10"/>
        <v>5.2447401970225904E-2</v>
      </c>
    </row>
    <row r="80" spans="2:9" x14ac:dyDescent="0.25">
      <c r="B80" s="12">
        <v>44858</v>
      </c>
      <c r="C80" s="18">
        <v>2.8348019999999998</v>
      </c>
      <c r="D80" s="126">
        <f t="shared" si="10"/>
        <v>2.8776918367472648E-2</v>
      </c>
    </row>
    <row r="81" spans="2:4" x14ac:dyDescent="0.25">
      <c r="B81" s="12">
        <v>44851</v>
      </c>
      <c r="C81" s="18">
        <v>2.7555070000000002</v>
      </c>
      <c r="D81" s="126">
        <f t="shared" si="10"/>
        <v>0.11294854075065586</v>
      </c>
    </row>
    <row r="82" spans="2:4" x14ac:dyDescent="0.25">
      <c r="B82" s="12">
        <v>44844</v>
      </c>
      <c r="C82" s="18">
        <v>2.4758619999999998</v>
      </c>
      <c r="D82" s="126">
        <f t="shared" si="10"/>
        <v>-0.11619726605587122</v>
      </c>
    </row>
    <row r="83" spans="2:4" x14ac:dyDescent="0.25">
      <c r="B83" s="12">
        <v>44837</v>
      </c>
      <c r="C83" s="18">
        <v>2.801374</v>
      </c>
      <c r="D83" s="126">
        <f t="shared" si="10"/>
        <v>0.16872442061786863</v>
      </c>
    </row>
    <row r="84" spans="2:4" x14ac:dyDescent="0.25">
      <c r="B84" s="12">
        <v>44830</v>
      </c>
      <c r="C84" s="18">
        <v>2.3969499999999999</v>
      </c>
      <c r="D84" s="126">
        <f t="shared" si="10"/>
        <v>0.21499960208820057</v>
      </c>
    </row>
    <row r="85" spans="2:4" x14ac:dyDescent="0.25">
      <c r="B85" s="12">
        <v>44823</v>
      </c>
      <c r="C85" s="18">
        <v>1.972799</v>
      </c>
      <c r="D85" s="126">
        <f t="shared" si="10"/>
        <v>-7.834061984054097E-2</v>
      </c>
    </row>
    <row r="86" spans="2:4" x14ac:dyDescent="0.25">
      <c r="B86" s="12">
        <v>44816</v>
      </c>
      <c r="C86" s="18">
        <v>2.1404860000000001</v>
      </c>
      <c r="D86" s="126">
        <f t="shared" si="10"/>
        <v>-9.2050287296595368E-2</v>
      </c>
    </row>
    <row r="87" spans="2:4" x14ac:dyDescent="0.25">
      <c r="B87" s="12">
        <v>44809</v>
      </c>
      <c r="C87" s="18">
        <v>2.357494</v>
      </c>
      <c r="D87" s="126">
        <f t="shared" si="10"/>
        <v>-4.400003568534927E-2</v>
      </c>
    </row>
    <row r="88" spans="2:4" x14ac:dyDescent="0.25">
      <c r="B88" s="12">
        <v>44802</v>
      </c>
      <c r="C88" s="18">
        <v>2.4659979999999999</v>
      </c>
      <c r="D88" s="126">
        <f t="shared" si="10"/>
        <v>-0.2088608935066868</v>
      </c>
    </row>
    <row r="89" spans="2:4" x14ac:dyDescent="0.25">
      <c r="B89" s="12">
        <v>44795</v>
      </c>
      <c r="C89" s="18">
        <v>3.117022</v>
      </c>
      <c r="D89" s="126">
        <f t="shared" si="10"/>
        <v>-1.250000792021988E-2</v>
      </c>
    </row>
    <row r="90" spans="2:4" x14ac:dyDescent="0.25">
      <c r="B90" s="12">
        <v>44788</v>
      </c>
      <c r="C90" s="18">
        <v>3.1564779999999999</v>
      </c>
      <c r="D90" s="126">
        <f t="shared" si="10"/>
        <v>-8.5714335369213024E-2</v>
      </c>
    </row>
    <row r="91" spans="2:4" x14ac:dyDescent="0.25">
      <c r="B91" s="12">
        <v>44781</v>
      </c>
      <c r="C91" s="18">
        <v>3.4523980000000001</v>
      </c>
      <c r="D91" s="126">
        <f t="shared" si="10"/>
        <v>2.0408175329185596E-2</v>
      </c>
    </row>
    <row r="92" spans="2:4" x14ac:dyDescent="0.25">
      <c r="B92" s="12">
        <v>44774</v>
      </c>
      <c r="C92" s="18">
        <v>3.3833500000000001</v>
      </c>
      <c r="D92" s="126">
        <f t="shared" si="10"/>
        <v>4.8929693947591835E-2</v>
      </c>
    </row>
    <row r="93" spans="2:4" x14ac:dyDescent="0.25">
      <c r="B93" s="12">
        <v>44767</v>
      </c>
      <c r="C93" s="18">
        <v>3.2255259999999999</v>
      </c>
      <c r="D93" s="126">
        <f t="shared" si="10"/>
        <v>5.1446978878652461E-2</v>
      </c>
    </row>
    <row r="94" spans="2:4" x14ac:dyDescent="0.25">
      <c r="B94" s="12">
        <v>44760</v>
      </c>
      <c r="C94" s="18">
        <v>3.0677020000000002</v>
      </c>
      <c r="D94" s="126">
        <f t="shared" si="10"/>
        <v>2.6402657931805296E-2</v>
      </c>
    </row>
    <row r="95" spans="2:4" x14ac:dyDescent="0.25">
      <c r="B95" s="12">
        <v>44753</v>
      </c>
      <c r="C95" s="18">
        <v>2.9887899999999998</v>
      </c>
      <c r="D95" s="126">
        <f t="shared" si="10"/>
        <v>-7.9027404326441064E-2</v>
      </c>
    </row>
    <row r="96" spans="2:4" x14ac:dyDescent="0.25">
      <c r="B96" s="12">
        <v>44746</v>
      </c>
      <c r="C96" s="18">
        <v>3.2452540000000001</v>
      </c>
      <c r="D96" s="126">
        <f t="shared" si="10"/>
        <v>1.2307699986087606E-2</v>
      </c>
    </row>
    <row r="97" spans="2:4" x14ac:dyDescent="0.25">
      <c r="B97" s="12">
        <v>44739</v>
      </c>
      <c r="C97" s="18">
        <v>3.2057980000000001</v>
      </c>
      <c r="D97" s="126">
        <f t="shared" si="10"/>
        <v>-9.146347117349074E-3</v>
      </c>
    </row>
    <row r="98" spans="2:4" x14ac:dyDescent="0.25">
      <c r="B98" s="12">
        <v>44732</v>
      </c>
      <c r="C98" s="18">
        <v>3.2353900000000002</v>
      </c>
      <c r="D98" s="126">
        <f t="shared" si="10"/>
        <v>-2.3809538177269274E-2</v>
      </c>
    </row>
    <row r="99" spans="2:4" x14ac:dyDescent="0.25">
      <c r="B99" s="12">
        <v>44725</v>
      </c>
      <c r="C99" s="18">
        <v>3.3143020000000001</v>
      </c>
      <c r="D99" s="126">
        <f t="shared" si="10"/>
        <v>-4.5454571637089103E-2</v>
      </c>
    </row>
    <row r="100" spans="2:4" x14ac:dyDescent="0.25">
      <c r="B100" s="12">
        <v>44718</v>
      </c>
      <c r="C100" s="18">
        <v>3.4721259999999998</v>
      </c>
      <c r="D100" s="126">
        <f t="shared" si="10"/>
        <v>-1.4005610195357288E-2</v>
      </c>
    </row>
    <row r="101" spans="2:4" x14ac:dyDescent="0.25">
      <c r="B101" s="12">
        <v>44711</v>
      </c>
      <c r="C101" s="18">
        <v>3.5214460000000001</v>
      </c>
      <c r="D101" s="126">
        <f t="shared" si="10"/>
        <v>-2.7247702747311142E-2</v>
      </c>
    </row>
    <row r="102" spans="2:4" x14ac:dyDescent="0.25">
      <c r="B102" s="12">
        <v>44704</v>
      </c>
      <c r="C102" s="18">
        <v>3.620085</v>
      </c>
      <c r="D102" s="126">
        <f t="shared" si="10"/>
        <v>2.2284141441268224E-2</v>
      </c>
    </row>
    <row r="103" spans="2:4" x14ac:dyDescent="0.25">
      <c r="B103" s="12">
        <v>44697</v>
      </c>
      <c r="C103" s="18">
        <v>3.5411730000000001</v>
      </c>
      <c r="D103" s="126">
        <f t="shared" si="10"/>
        <v>2.2791747129477846E-2</v>
      </c>
    </row>
    <row r="104" spans="2:4" x14ac:dyDescent="0.25">
      <c r="B104" s="12">
        <v>44690</v>
      </c>
      <c r="C104" s="18">
        <v>3.462262</v>
      </c>
      <c r="D104" s="126">
        <f t="shared" si="10"/>
        <v>-0.10687005375141645</v>
      </c>
    </row>
    <row r="105" spans="2:4" x14ac:dyDescent="0.25">
      <c r="B105" s="12">
        <v>44683</v>
      </c>
      <c r="C105" s="18">
        <v>3.8765489999999998</v>
      </c>
      <c r="D105" s="126">
        <f t="shared" si="10"/>
        <v>-3.9120071664154099E-2</v>
      </c>
    </row>
    <row r="106" spans="2:4" x14ac:dyDescent="0.25">
      <c r="B106" s="12">
        <v>44676</v>
      </c>
      <c r="C106" s="18">
        <v>4.0343739999999997</v>
      </c>
      <c r="D106" s="126">
        <f t="shared" si="10"/>
        <v>-3.7646847225929592E-2</v>
      </c>
    </row>
    <row r="107" spans="2:4" x14ac:dyDescent="0.25">
      <c r="B107" s="12">
        <v>44669</v>
      </c>
      <c r="C107" s="18">
        <v>4.1921970000000002</v>
      </c>
      <c r="D107" s="126">
        <f t="shared" si="10"/>
        <v>-0.1182573360297573</v>
      </c>
    </row>
    <row r="108" spans="2:4" x14ac:dyDescent="0.25">
      <c r="B108" s="12">
        <v>44662</v>
      </c>
      <c r="C108" s="18">
        <v>4.7544449999999996</v>
      </c>
      <c r="D108" s="126">
        <f t="shared" si="10"/>
        <v>-2.7368682030577407E-3</v>
      </c>
    </row>
    <row r="109" spans="2:4" x14ac:dyDescent="0.25">
      <c r="B109" s="12">
        <v>44655</v>
      </c>
      <c r="C109" s="18">
        <v>4.767493</v>
      </c>
      <c r="D109" s="126">
        <f t="shared" si="10"/>
        <v>-7.2519094364876469E-2</v>
      </c>
    </row>
    <row r="110" spans="2:4" x14ac:dyDescent="0.25">
      <c r="B110" s="12">
        <v>44648</v>
      </c>
      <c r="C110" s="18">
        <v>5.1402599999999996</v>
      </c>
      <c r="D110" s="126">
        <f t="shared" si="10"/>
        <v>7.692184036845795E-3</v>
      </c>
    </row>
    <row r="111" spans="2:4" x14ac:dyDescent="0.25">
      <c r="B111" s="12">
        <v>44641</v>
      </c>
      <c r="C111" s="18">
        <v>5.1010220000000004</v>
      </c>
      <c r="D111" s="126">
        <f t="shared" si="10"/>
        <v>4.838714318304671E-2</v>
      </c>
    </row>
    <row r="112" spans="2:4" x14ac:dyDescent="0.25">
      <c r="B112" s="12">
        <v>44634</v>
      </c>
      <c r="C112" s="18">
        <v>4.8655900000000001</v>
      </c>
      <c r="D112" s="126">
        <f t="shared" si="10"/>
        <v>-5.3435040250882193E-2</v>
      </c>
    </row>
    <row r="113" spans="2:4" x14ac:dyDescent="0.25">
      <c r="B113" s="12">
        <v>44627</v>
      </c>
      <c r="C113" s="18">
        <v>5.1402599999999996</v>
      </c>
      <c r="D113" s="126">
        <f t="shared" si="10"/>
        <v>2.9469373433343105E-2</v>
      </c>
    </row>
    <row r="114" spans="2:4" x14ac:dyDescent="0.25">
      <c r="B114" s="12">
        <v>44620</v>
      </c>
      <c r="C114" s="18">
        <v>4.9931159999999997</v>
      </c>
      <c r="D114" s="126">
        <f t="shared" si="10"/>
        <v>0.28211596344937417</v>
      </c>
    </row>
    <row r="115" spans="2:4" x14ac:dyDescent="0.25">
      <c r="B115" s="12">
        <v>44613</v>
      </c>
      <c r="C115" s="18">
        <v>3.894434</v>
      </c>
      <c r="D115" s="126">
        <f t="shared" si="10"/>
        <v>-3.8740796981182823E-2</v>
      </c>
    </row>
    <row r="116" spans="2:4" x14ac:dyDescent="0.25">
      <c r="B116" s="12">
        <v>44606</v>
      </c>
      <c r="C116" s="18">
        <v>4.0513880000000002</v>
      </c>
      <c r="D116" s="126">
        <f t="shared" si="10"/>
        <v>7.8328785054639249E-2</v>
      </c>
    </row>
    <row r="117" spans="2:4" x14ac:dyDescent="0.25">
      <c r="B117" s="12">
        <v>44599</v>
      </c>
      <c r="C117" s="18">
        <v>3.7570990000000002</v>
      </c>
      <c r="D117" s="126">
        <f t="shared" si="10"/>
        <v>6.0941985482110272E-2</v>
      </c>
    </row>
    <row r="118" spans="2:4" x14ac:dyDescent="0.25">
      <c r="B118" s="12">
        <v>44592</v>
      </c>
      <c r="C118" s="18">
        <v>3.5412859999999999</v>
      </c>
      <c r="D118" s="126">
        <f t="shared" si="10"/>
        <v>6.1764455440675992E-2</v>
      </c>
    </row>
    <row r="119" spans="2:4" x14ac:dyDescent="0.25">
      <c r="B119" s="12">
        <v>44585</v>
      </c>
      <c r="C119" s="18">
        <v>3.3352840000000001</v>
      </c>
      <c r="D119" s="126">
        <f t="shared" si="10"/>
        <v>-0.16666650009744299</v>
      </c>
    </row>
    <row r="120" spans="2:4" x14ac:dyDescent="0.25">
      <c r="B120" s="12">
        <v>44578</v>
      </c>
      <c r="C120" s="18">
        <v>4.0023400000000002</v>
      </c>
      <c r="D120" s="126">
        <f t="shared" si="10"/>
        <v>9.677399907321993E-2</v>
      </c>
    </row>
    <row r="121" spans="2:4" x14ac:dyDescent="0.25">
      <c r="B121" s="12">
        <v>44571</v>
      </c>
      <c r="C121" s="18">
        <v>3.6491929999999999</v>
      </c>
      <c r="D121" s="126">
        <f t="shared" si="10"/>
        <v>5.9829111957225622E-2</v>
      </c>
    </row>
    <row r="122" spans="2:4" x14ac:dyDescent="0.25">
      <c r="B122" s="12">
        <v>44564</v>
      </c>
      <c r="C122" s="18">
        <v>3.44319</v>
      </c>
      <c r="D122" s="126">
        <f t="shared" si="10"/>
        <v>-0.14598529826485585</v>
      </c>
    </row>
    <row r="123" spans="2:4" x14ac:dyDescent="0.25">
      <c r="B123" s="12">
        <v>44557</v>
      </c>
      <c r="C123" s="18">
        <v>4.0317689999999997</v>
      </c>
      <c r="D123" s="126">
        <f t="shared" si="10"/>
        <v>4.0506191908516787E-2</v>
      </c>
    </row>
    <row r="124" spans="2:4" x14ac:dyDescent="0.25">
      <c r="B124" s="12">
        <v>44550</v>
      </c>
      <c r="C124" s="18">
        <v>3.8748149999999999</v>
      </c>
      <c r="D124" s="126">
        <f t="shared" si="10"/>
        <v>5.0532055500021489E-2</v>
      </c>
    </row>
    <row r="125" spans="2:4" x14ac:dyDescent="0.25">
      <c r="B125" s="12">
        <v>44543</v>
      </c>
      <c r="C125" s="18">
        <v>3.688431</v>
      </c>
      <c r="D125" s="126">
        <f t="shared" si="10"/>
        <v>3.0136921261546767E-2</v>
      </c>
    </row>
    <row r="126" spans="2:4" x14ac:dyDescent="0.25">
      <c r="B126" s="12">
        <v>44536</v>
      </c>
      <c r="C126" s="18">
        <v>3.5805250000000002</v>
      </c>
      <c r="D126" s="126">
        <f t="shared" si="10"/>
        <v>-0.13507119880879559</v>
      </c>
    </row>
    <row r="127" spans="2:4" x14ac:dyDescent="0.25">
      <c r="B127" s="12">
        <v>44529</v>
      </c>
      <c r="C127" s="18">
        <v>4.1396759999999997</v>
      </c>
      <c r="D127" s="126">
        <f t="shared" si="10"/>
        <v>9.3264330806480222E-2</v>
      </c>
    </row>
    <row r="128" spans="2:4" x14ac:dyDescent="0.25">
      <c r="B128" s="12">
        <v>44522</v>
      </c>
      <c r="C128" s="18">
        <v>3.7865280000000001</v>
      </c>
      <c r="D128" s="126">
        <f t="shared" si="10"/>
        <v>-4.218357763605618E-2</v>
      </c>
    </row>
    <row r="129" spans="2:4" x14ac:dyDescent="0.25">
      <c r="B129" s="12">
        <v>44515</v>
      </c>
      <c r="C129" s="18">
        <v>3.9532919999999998</v>
      </c>
      <c r="D129" s="126">
        <f t="shared" si="10"/>
        <v>-9.8281015225680779E-3</v>
      </c>
    </row>
    <row r="130" spans="2:4" x14ac:dyDescent="0.25">
      <c r="B130" s="12">
        <v>44508</v>
      </c>
      <c r="C130" s="18">
        <v>3.9925310000000001</v>
      </c>
      <c r="D130" s="126">
        <f t="shared" si="10"/>
        <v>0.12121212972204254</v>
      </c>
    </row>
    <row r="131" spans="2:4" x14ac:dyDescent="0.25">
      <c r="B131" s="12">
        <v>44501</v>
      </c>
      <c r="C131" s="18">
        <v>3.5609060000000001</v>
      </c>
      <c r="D131" s="126">
        <f t="shared" ref="D131:D194" si="11">C131/C132-1</f>
        <v>2.76252739999161E-3</v>
      </c>
    </row>
    <row r="132" spans="2:4" x14ac:dyDescent="0.25">
      <c r="B132" s="12">
        <v>44494</v>
      </c>
      <c r="C132" s="18">
        <v>3.5510959999999998</v>
      </c>
      <c r="D132" s="126">
        <f t="shared" si="11"/>
        <v>-7.8880554970486627E-2</v>
      </c>
    </row>
    <row r="133" spans="2:4" x14ac:dyDescent="0.25">
      <c r="B133" s="12">
        <v>44487</v>
      </c>
      <c r="C133" s="18">
        <v>3.8551959999999998</v>
      </c>
      <c r="D133" s="126">
        <f t="shared" si="11"/>
        <v>2.3171330153303415E-2</v>
      </c>
    </row>
    <row r="134" spans="2:4" x14ac:dyDescent="0.25">
      <c r="B134" s="12">
        <v>44480</v>
      </c>
      <c r="C134" s="18">
        <v>3.7678889999999998</v>
      </c>
      <c r="D134" s="126">
        <f t="shared" si="11"/>
        <v>0.10285703414040182</v>
      </c>
    </row>
    <row r="135" spans="2:4" x14ac:dyDescent="0.25">
      <c r="B135" s="12">
        <v>44473</v>
      </c>
      <c r="C135" s="18">
        <v>3.41648</v>
      </c>
      <c r="D135" s="126">
        <f t="shared" si="11"/>
        <v>0.1006289713399886</v>
      </c>
    </row>
    <row r="136" spans="2:4" x14ac:dyDescent="0.25">
      <c r="B136" s="12">
        <v>44466</v>
      </c>
      <c r="C136" s="18">
        <v>3.1041159999999999</v>
      </c>
      <c r="D136" s="126">
        <f t="shared" si="11"/>
        <v>0</v>
      </c>
    </row>
    <row r="137" spans="2:4" x14ac:dyDescent="0.25">
      <c r="B137" s="12">
        <v>44459</v>
      </c>
      <c r="C137" s="18">
        <v>3.1041159999999999</v>
      </c>
      <c r="D137" s="126">
        <f t="shared" si="11"/>
        <v>-1.5479921330143531E-2</v>
      </c>
    </row>
    <row r="138" spans="2:4" x14ac:dyDescent="0.25">
      <c r="B138" s="12">
        <v>44452</v>
      </c>
      <c r="C138" s="18">
        <v>3.1529229999999999</v>
      </c>
      <c r="D138" s="126">
        <f t="shared" si="11"/>
        <v>3.1948640236179049E-2</v>
      </c>
    </row>
    <row r="139" spans="2:4" x14ac:dyDescent="0.25">
      <c r="B139" s="12">
        <v>44445</v>
      </c>
      <c r="C139" s="18">
        <v>3.05531</v>
      </c>
      <c r="D139" s="126">
        <f t="shared" si="11"/>
        <v>-0.10826205504456476</v>
      </c>
    </row>
    <row r="140" spans="2:4" x14ac:dyDescent="0.25">
      <c r="B140" s="12">
        <v>44438</v>
      </c>
      <c r="C140" s="18">
        <v>3.4262419999999998</v>
      </c>
      <c r="D140" s="126">
        <f t="shared" si="11"/>
        <v>-8.5937422883084924E-2</v>
      </c>
    </row>
    <row r="141" spans="2:4" x14ac:dyDescent="0.25">
      <c r="B141" s="12">
        <v>44431</v>
      </c>
      <c r="C141" s="18">
        <v>3.748367</v>
      </c>
      <c r="D141" s="126">
        <f t="shared" si="11"/>
        <v>7.2625795841606777E-2</v>
      </c>
    </row>
    <row r="142" spans="2:4" x14ac:dyDescent="0.25">
      <c r="B142" s="12">
        <v>44424</v>
      </c>
      <c r="C142" s="18">
        <v>3.4945710000000001</v>
      </c>
      <c r="D142" s="126">
        <f t="shared" si="11"/>
        <v>2.8010135416278725E-3</v>
      </c>
    </row>
    <row r="143" spans="2:4" x14ac:dyDescent="0.25">
      <c r="B143" s="12">
        <v>44417</v>
      </c>
      <c r="C143" s="18">
        <v>3.48481</v>
      </c>
      <c r="D143" s="126">
        <f t="shared" si="11"/>
        <v>-4.7999816419224239E-2</v>
      </c>
    </row>
    <row r="144" spans="2:4" x14ac:dyDescent="0.25">
      <c r="B144" s="12">
        <v>44410</v>
      </c>
      <c r="C144" s="18">
        <v>3.660514</v>
      </c>
      <c r="D144" s="126">
        <f t="shared" si="11"/>
        <v>-8.5365859752803641E-2</v>
      </c>
    </row>
    <row r="145" spans="2:4" x14ac:dyDescent="0.25">
      <c r="B145" s="12">
        <v>44403</v>
      </c>
      <c r="C145" s="18">
        <v>4.0021620000000002</v>
      </c>
      <c r="D145" s="126">
        <f t="shared" si="11"/>
        <v>4.8593338321941459E-2</v>
      </c>
    </row>
    <row r="146" spans="2:4" x14ac:dyDescent="0.25">
      <c r="B146" s="12">
        <v>44396</v>
      </c>
      <c r="C146" s="18">
        <v>3.8166959999999999</v>
      </c>
      <c r="D146" s="126">
        <f t="shared" si="11"/>
        <v>-3.2178261758183058E-2</v>
      </c>
    </row>
    <row r="147" spans="2:4" x14ac:dyDescent="0.25">
      <c r="B147" s="12">
        <v>44389</v>
      </c>
      <c r="C147" s="18">
        <v>3.943594</v>
      </c>
      <c r="D147" s="126">
        <f t="shared" si="11"/>
        <v>5.759157529786707E-2</v>
      </c>
    </row>
    <row r="148" spans="2:4" x14ac:dyDescent="0.25">
      <c r="B148" s="12">
        <v>44382</v>
      </c>
      <c r="C148" s="18">
        <v>3.728844</v>
      </c>
      <c r="D148" s="126">
        <f t="shared" si="11"/>
        <v>-1.036256641318245E-2</v>
      </c>
    </row>
    <row r="149" spans="2:4" x14ac:dyDescent="0.25">
      <c r="B149" s="12">
        <v>44375</v>
      </c>
      <c r="C149" s="18">
        <v>3.7678889999999998</v>
      </c>
      <c r="D149" s="126">
        <f t="shared" si="11"/>
        <v>7.8328681419941315E-3</v>
      </c>
    </row>
    <row r="150" spans="2:4" x14ac:dyDescent="0.25">
      <c r="B150" s="12">
        <v>44368</v>
      </c>
      <c r="C150" s="18">
        <v>3.7386050000000002</v>
      </c>
      <c r="D150" s="126">
        <f t="shared" si="11"/>
        <v>-6.1274682120402546E-2</v>
      </c>
    </row>
    <row r="151" spans="2:4" x14ac:dyDescent="0.25">
      <c r="B151" s="12">
        <v>44361</v>
      </c>
      <c r="C151" s="18">
        <v>3.98264</v>
      </c>
      <c r="D151" s="126">
        <f t="shared" si="11"/>
        <v>-0.12068948767970866</v>
      </c>
    </row>
    <row r="152" spans="2:4" x14ac:dyDescent="0.25">
      <c r="B152" s="12">
        <v>44354</v>
      </c>
      <c r="C152" s="18">
        <v>4.5292760000000003</v>
      </c>
      <c r="D152" s="126">
        <f t="shared" si="11"/>
        <v>-9.0196251732519106E-2</v>
      </c>
    </row>
    <row r="153" spans="2:4" x14ac:dyDescent="0.25">
      <c r="B153" s="12">
        <v>44347</v>
      </c>
      <c r="C153" s="18">
        <v>4.9782999999999999</v>
      </c>
      <c r="D153" s="126">
        <f t="shared" si="11"/>
        <v>-1.1627664578000574E-2</v>
      </c>
    </row>
    <row r="154" spans="2:4" x14ac:dyDescent="0.25">
      <c r="B154" s="12">
        <v>44340</v>
      </c>
      <c r="C154" s="18">
        <v>5.036867</v>
      </c>
      <c r="D154" s="126">
        <f t="shared" si="11"/>
        <v>-5.8394187874855175E-2</v>
      </c>
    </row>
    <row r="155" spans="2:4" x14ac:dyDescent="0.25">
      <c r="B155" s="12">
        <v>44333</v>
      </c>
      <c r="C155" s="18">
        <v>5.3492309999999996</v>
      </c>
      <c r="D155" s="126">
        <f t="shared" si="11"/>
        <v>9.819635863749876E-2</v>
      </c>
    </row>
    <row r="156" spans="2:4" x14ac:dyDescent="0.25">
      <c r="B156" s="12">
        <v>44326</v>
      </c>
      <c r="C156" s="18">
        <v>4.8709239999999996</v>
      </c>
      <c r="D156" s="126">
        <f t="shared" si="11"/>
        <v>-3.6679528280057716E-2</v>
      </c>
    </row>
    <row r="157" spans="2:4" x14ac:dyDescent="0.25">
      <c r="B157" s="12">
        <v>44319</v>
      </c>
      <c r="C157" s="18">
        <v>5.0563900000000004</v>
      </c>
      <c r="D157" s="126">
        <f t="shared" si="11"/>
        <v>0.14096897710859335</v>
      </c>
    </row>
    <row r="158" spans="2:4" x14ac:dyDescent="0.25">
      <c r="B158" s="12">
        <v>44312</v>
      </c>
      <c r="C158" s="18">
        <v>4.4316630000000004</v>
      </c>
      <c r="D158" s="126">
        <f t="shared" si="11"/>
        <v>-5.2192004742822262E-2</v>
      </c>
    </row>
    <row r="159" spans="2:4" x14ac:dyDescent="0.25">
      <c r="B159" s="12">
        <v>44305</v>
      </c>
      <c r="C159" s="18">
        <v>4.6756970000000004</v>
      </c>
      <c r="D159" s="126">
        <f t="shared" si="11"/>
        <v>3.2151756449379842E-2</v>
      </c>
    </row>
    <row r="160" spans="2:4" x14ac:dyDescent="0.25">
      <c r="B160" s="12">
        <v>44298</v>
      </c>
      <c r="C160" s="18">
        <v>4.5300479999999999</v>
      </c>
      <c r="D160" s="126">
        <f t="shared" si="11"/>
        <v>-3.278689574642113E-2</v>
      </c>
    </row>
    <row r="161" spans="2:4" x14ac:dyDescent="0.25">
      <c r="B161" s="12">
        <v>44291</v>
      </c>
      <c r="C161" s="18">
        <v>4.6836089999999997</v>
      </c>
      <c r="D161" s="126">
        <f t="shared" si="11"/>
        <v>2.0532681559224386E-3</v>
      </c>
    </row>
    <row r="162" spans="2:4" x14ac:dyDescent="0.25">
      <c r="B162" s="12">
        <v>44284</v>
      </c>
      <c r="C162" s="18">
        <v>4.6740120000000003</v>
      </c>
      <c r="D162" s="126">
        <f t="shared" si="11"/>
        <v>0.10681809086446448</v>
      </c>
    </row>
    <row r="163" spans="2:4" x14ac:dyDescent="0.25">
      <c r="B163" s="12">
        <v>44277</v>
      </c>
      <c r="C163" s="18">
        <v>4.2229270000000003</v>
      </c>
      <c r="D163" s="126">
        <f t="shared" si="11"/>
        <v>-3.0836813323504519E-2</v>
      </c>
    </row>
    <row r="164" spans="2:4" x14ac:dyDescent="0.25">
      <c r="B164" s="12">
        <v>44270</v>
      </c>
      <c r="C164" s="18">
        <v>4.3572920000000002</v>
      </c>
      <c r="D164" s="126">
        <f t="shared" si="11"/>
        <v>4.3678003439092228E-2</v>
      </c>
    </row>
    <row r="165" spans="2:4" x14ac:dyDescent="0.25">
      <c r="B165" s="12">
        <v>44263</v>
      </c>
      <c r="C165" s="18">
        <v>4.1749390000000002</v>
      </c>
      <c r="D165" s="126">
        <f t="shared" si="11"/>
        <v>4.6191499329963914E-3</v>
      </c>
    </row>
    <row r="166" spans="2:4" x14ac:dyDescent="0.25">
      <c r="B166" s="12">
        <v>44256</v>
      </c>
      <c r="C166" s="18">
        <v>4.1557430000000002</v>
      </c>
      <c r="D166" s="126">
        <f t="shared" si="11"/>
        <v>0.14248015450278029</v>
      </c>
    </row>
    <row r="167" spans="2:4" x14ac:dyDescent="0.25">
      <c r="B167" s="12">
        <v>44249</v>
      </c>
      <c r="C167" s="18">
        <v>3.6374749999999998</v>
      </c>
      <c r="D167" s="126">
        <f t="shared" si="11"/>
        <v>-1.8134737403560641E-2</v>
      </c>
    </row>
    <row r="168" spans="2:4" x14ac:dyDescent="0.25">
      <c r="B168" s="12">
        <v>44242</v>
      </c>
      <c r="C168" s="18">
        <v>3.7046579999999998</v>
      </c>
      <c r="D168" s="126">
        <f t="shared" si="11"/>
        <v>-6.5375277007471699E-2</v>
      </c>
    </row>
    <row r="169" spans="2:4" x14ac:dyDescent="0.25">
      <c r="B169" s="12">
        <v>44235</v>
      </c>
      <c r="C169" s="18">
        <v>3.9637920000000002</v>
      </c>
      <c r="D169" s="126">
        <f t="shared" si="11"/>
        <v>-4.3981567460480098E-2</v>
      </c>
    </row>
    <row r="170" spans="2:4" x14ac:dyDescent="0.25">
      <c r="B170" s="12">
        <v>44228</v>
      </c>
      <c r="C170" s="18">
        <v>4.1461459999999999</v>
      </c>
      <c r="D170" s="126">
        <f t="shared" si="11"/>
        <v>-2.9213418954350368E-2</v>
      </c>
    </row>
    <row r="171" spans="2:4" x14ac:dyDescent="0.25">
      <c r="B171" s="12">
        <v>44221</v>
      </c>
      <c r="C171" s="18">
        <v>4.2709140000000003</v>
      </c>
      <c r="D171" s="126">
        <f t="shared" si="11"/>
        <v>9.0702379951066447E-3</v>
      </c>
    </row>
    <row r="172" spans="2:4" x14ac:dyDescent="0.25">
      <c r="B172" s="12">
        <v>44214</v>
      </c>
      <c r="C172" s="18">
        <v>4.2325239999999997</v>
      </c>
      <c r="D172" s="126">
        <f t="shared" si="11"/>
        <v>3.521116598235885E-2</v>
      </c>
    </row>
    <row r="173" spans="2:4" x14ac:dyDescent="0.25">
      <c r="B173" s="12">
        <v>44207</v>
      </c>
      <c r="C173" s="18">
        <v>4.0885610000000003</v>
      </c>
      <c r="D173" s="126">
        <f t="shared" si="11"/>
        <v>-5.752199639611566E-2</v>
      </c>
    </row>
    <row r="174" spans="2:4" x14ac:dyDescent="0.25">
      <c r="B174" s="12">
        <v>44200</v>
      </c>
      <c r="C174" s="18">
        <v>4.3380970000000003</v>
      </c>
      <c r="D174" s="126">
        <f t="shared" si="11"/>
        <v>-3.4187828678814869E-2</v>
      </c>
    </row>
    <row r="175" spans="2:4" x14ac:dyDescent="0.25">
      <c r="B175" s="12">
        <v>44193</v>
      </c>
      <c r="C175" s="18">
        <v>4.491657</v>
      </c>
      <c r="D175" s="126">
        <f t="shared" si="11"/>
        <v>-1.8868134719779439E-2</v>
      </c>
    </row>
    <row r="176" spans="2:4" x14ac:dyDescent="0.25">
      <c r="B176" s="12">
        <v>44186</v>
      </c>
      <c r="C176" s="18">
        <v>4.578036</v>
      </c>
      <c r="D176" s="126">
        <f t="shared" si="11"/>
        <v>-2.0921459732838876E-3</v>
      </c>
    </row>
    <row r="177" spans="2:4" x14ac:dyDescent="0.25">
      <c r="B177" s="12">
        <v>44179</v>
      </c>
      <c r="C177" s="18">
        <v>4.5876340000000004</v>
      </c>
      <c r="D177" s="126">
        <f t="shared" si="11"/>
        <v>0.15458940602357196</v>
      </c>
    </row>
    <row r="178" spans="2:4" x14ac:dyDescent="0.25">
      <c r="B178" s="12">
        <v>44172</v>
      </c>
      <c r="C178" s="18">
        <v>3.9733900000000002</v>
      </c>
      <c r="D178" s="126">
        <f t="shared" si="11"/>
        <v>-4.3879758685751225E-2</v>
      </c>
    </row>
    <row r="179" spans="2:4" x14ac:dyDescent="0.25">
      <c r="B179" s="12">
        <v>44165</v>
      </c>
      <c r="C179" s="18">
        <v>4.1557430000000002</v>
      </c>
      <c r="D179" s="126">
        <f t="shared" si="11"/>
        <v>2.1226407559901794E-2</v>
      </c>
    </row>
    <row r="180" spans="2:4" x14ac:dyDescent="0.25">
      <c r="B180" s="12">
        <v>44158</v>
      </c>
      <c r="C180" s="18">
        <v>4.0693650000000003</v>
      </c>
      <c r="D180" s="126">
        <f t="shared" si="11"/>
        <v>-9.0128861882144085E-2</v>
      </c>
    </row>
    <row r="181" spans="2:4" x14ac:dyDescent="0.25">
      <c r="B181" s="12">
        <v>44151</v>
      </c>
      <c r="C181" s="18">
        <v>4.4724630000000003</v>
      </c>
      <c r="D181" s="126">
        <f t="shared" si="11"/>
        <v>-3.1184946969798566E-2</v>
      </c>
    </row>
    <row r="182" spans="2:4" x14ac:dyDescent="0.25">
      <c r="B182" s="12">
        <v>44144</v>
      </c>
      <c r="C182" s="18">
        <v>4.6164259999999997</v>
      </c>
      <c r="D182" s="126">
        <f t="shared" si="11"/>
        <v>-0.17495711191578345</v>
      </c>
    </row>
    <row r="183" spans="2:4" x14ac:dyDescent="0.25">
      <c r="B183" s="12">
        <v>44137</v>
      </c>
      <c r="C183" s="18">
        <v>5.595377</v>
      </c>
      <c r="D183" s="126">
        <f t="shared" si="11"/>
        <v>0.18737284878769866</v>
      </c>
    </row>
    <row r="184" spans="2:4" x14ac:dyDescent="0.25">
      <c r="B184" s="12">
        <v>44130</v>
      </c>
      <c r="C184" s="18">
        <v>4.7124009999999998</v>
      </c>
      <c r="D184" s="126">
        <f t="shared" si="11"/>
        <v>-7.3585130812527599E-2</v>
      </c>
    </row>
    <row r="185" spans="2:4" x14ac:dyDescent="0.25">
      <c r="B185" s="12">
        <v>44123</v>
      </c>
      <c r="C185" s="18">
        <v>5.0867069999999996</v>
      </c>
      <c r="D185" s="126">
        <f t="shared" si="11"/>
        <v>-6.3604210360443947E-2</v>
      </c>
    </row>
    <row r="186" spans="2:4" x14ac:dyDescent="0.25">
      <c r="B186" s="12">
        <v>44116</v>
      </c>
      <c r="C186" s="18">
        <v>5.4322189999999999</v>
      </c>
      <c r="D186" s="126">
        <f t="shared" si="11"/>
        <v>-5.0335437300977448E-2</v>
      </c>
    </row>
    <row r="187" spans="2:4" x14ac:dyDescent="0.25">
      <c r="B187" s="12">
        <v>44109</v>
      </c>
      <c r="C187" s="18">
        <v>5.7201449999999996</v>
      </c>
      <c r="D187" s="126">
        <f t="shared" si="11"/>
        <v>0.1330798230538659</v>
      </c>
    </row>
    <row r="188" spans="2:4" x14ac:dyDescent="0.25">
      <c r="B188" s="12">
        <v>44102</v>
      </c>
      <c r="C188" s="18">
        <v>5.0483159999999998</v>
      </c>
      <c r="D188" s="126">
        <f t="shared" si="11"/>
        <v>2.7343786566814909E-2</v>
      </c>
    </row>
    <row r="189" spans="2:4" x14ac:dyDescent="0.25">
      <c r="B189" s="12">
        <v>44095</v>
      </c>
      <c r="C189" s="18">
        <v>4.9139499999999998</v>
      </c>
      <c r="D189" s="126">
        <f t="shared" si="11"/>
        <v>-7.4141240305374612E-2</v>
      </c>
    </row>
    <row r="190" spans="2:4" x14ac:dyDescent="0.25">
      <c r="B190" s="12">
        <v>44088</v>
      </c>
      <c r="C190" s="18">
        <v>5.3074510000000004</v>
      </c>
      <c r="D190" s="126">
        <f t="shared" si="11"/>
        <v>-7.8333277763653841E-2</v>
      </c>
    </row>
    <row r="191" spans="2:4" x14ac:dyDescent="0.25">
      <c r="B191" s="12">
        <v>44081</v>
      </c>
      <c r="C191" s="18">
        <v>5.7585360000000003</v>
      </c>
      <c r="D191" s="126">
        <f t="shared" si="11"/>
        <v>8.4033966617564904E-3</v>
      </c>
    </row>
    <row r="192" spans="2:4" x14ac:dyDescent="0.25">
      <c r="B192" s="12">
        <v>44074</v>
      </c>
      <c r="C192" s="18">
        <v>5.7105480000000002</v>
      </c>
      <c r="D192" s="126">
        <f t="shared" si="11"/>
        <v>-8.1790173332053406E-2</v>
      </c>
    </row>
    <row r="193" spans="2:4" x14ac:dyDescent="0.25">
      <c r="B193" s="12">
        <v>44067</v>
      </c>
      <c r="C193" s="18">
        <v>6.2192189999999998</v>
      </c>
      <c r="D193" s="126">
        <f t="shared" si="11"/>
        <v>0.12499993216592387</v>
      </c>
    </row>
    <row r="194" spans="2:4" x14ac:dyDescent="0.25">
      <c r="B194" s="12">
        <v>44060</v>
      </c>
      <c r="C194" s="18">
        <v>5.5281950000000002</v>
      </c>
      <c r="D194" s="126">
        <f t="shared" si="11"/>
        <v>-3.1932662154315117E-2</v>
      </c>
    </row>
    <row r="195" spans="2:4" x14ac:dyDescent="0.25">
      <c r="B195" s="12">
        <v>44053</v>
      </c>
      <c r="C195" s="18">
        <v>5.7105480000000002</v>
      </c>
      <c r="D195" s="126">
        <f t="shared" ref="D195:D258" si="12">C195/C196-1</f>
        <v>-6.8857646888285551E-2</v>
      </c>
    </row>
    <row r="196" spans="2:4" x14ac:dyDescent="0.25">
      <c r="B196" s="12">
        <v>44046</v>
      </c>
      <c r="C196" s="18">
        <v>6.132841</v>
      </c>
      <c r="D196" s="126">
        <f t="shared" si="12"/>
        <v>-9.3022677276168864E-3</v>
      </c>
    </row>
    <row r="197" spans="2:4" x14ac:dyDescent="0.25">
      <c r="B197" s="12">
        <v>44039</v>
      </c>
      <c r="C197" s="18">
        <v>6.1904260000000004</v>
      </c>
      <c r="D197" s="126">
        <f t="shared" si="12"/>
        <v>-8.2503629345117124E-2</v>
      </c>
    </row>
    <row r="198" spans="2:4" x14ac:dyDescent="0.25">
      <c r="B198" s="12">
        <v>44032</v>
      </c>
      <c r="C198" s="18">
        <v>6.7470850000000002</v>
      </c>
      <c r="D198" s="126">
        <f t="shared" si="12"/>
        <v>9.5015720670153625E-2</v>
      </c>
    </row>
    <row r="199" spans="2:4" x14ac:dyDescent="0.25">
      <c r="B199" s="12">
        <v>44025</v>
      </c>
      <c r="C199" s="18">
        <v>6.1616330000000001</v>
      </c>
      <c r="D199" s="126">
        <f t="shared" si="12"/>
        <v>0.1030926746130354</v>
      </c>
    </row>
    <row r="200" spans="2:4" x14ac:dyDescent="0.25">
      <c r="B200" s="12">
        <v>44018</v>
      </c>
      <c r="C200" s="18">
        <v>5.5857799999999997</v>
      </c>
      <c r="D200" s="126">
        <f t="shared" si="12"/>
        <v>0.29046551923299058</v>
      </c>
    </row>
    <row r="201" spans="2:4" x14ac:dyDescent="0.25">
      <c r="B201" s="12">
        <v>44011</v>
      </c>
      <c r="C201" s="18">
        <v>4.3285</v>
      </c>
      <c r="D201" s="126">
        <f t="shared" si="12"/>
        <v>0.25277776009067132</v>
      </c>
    </row>
    <row r="202" spans="2:4" x14ac:dyDescent="0.25">
      <c r="B202" s="12">
        <v>44004</v>
      </c>
      <c r="C202" s="18">
        <v>3.4551219999999998</v>
      </c>
      <c r="D202" s="126">
        <f t="shared" si="12"/>
        <v>9.7560991105463568E-2</v>
      </c>
    </row>
    <row r="203" spans="2:4" x14ac:dyDescent="0.25">
      <c r="B203" s="12">
        <v>43997</v>
      </c>
      <c r="C203" s="18">
        <v>3.1480000000000001</v>
      </c>
      <c r="D203" s="126">
        <f t="shared" si="12"/>
        <v>4.4586037986032778E-2</v>
      </c>
    </row>
    <row r="204" spans="2:4" x14ac:dyDescent="0.25">
      <c r="B204" s="12">
        <v>43990</v>
      </c>
      <c r="C204" s="18">
        <v>3.0136340000000001</v>
      </c>
      <c r="D204" s="126">
        <f t="shared" si="12"/>
        <v>3.1950349463187866E-3</v>
      </c>
    </row>
    <row r="205" spans="2:4" x14ac:dyDescent="0.25">
      <c r="B205" s="12">
        <v>43983</v>
      </c>
      <c r="C205" s="18">
        <v>3.0040360000000002</v>
      </c>
      <c r="D205" s="126">
        <f t="shared" si="12"/>
        <v>-6.0060006501903795E-2</v>
      </c>
    </row>
    <row r="206" spans="2:4" x14ac:dyDescent="0.25">
      <c r="B206" s="12">
        <v>43976</v>
      </c>
      <c r="C206" s="18">
        <v>3.1959870000000001</v>
      </c>
      <c r="D206" s="126">
        <f t="shared" si="12"/>
        <v>-5.6657176134864318E-2</v>
      </c>
    </row>
    <row r="207" spans="2:4" x14ac:dyDescent="0.25">
      <c r="B207" s="12">
        <v>43969</v>
      </c>
      <c r="C207" s="18">
        <v>3.3879380000000001</v>
      </c>
      <c r="D207" s="126">
        <f t="shared" si="12"/>
        <v>-8.3116918263844042E-2</v>
      </c>
    </row>
    <row r="208" spans="2:4" x14ac:dyDescent="0.25">
      <c r="B208" s="12">
        <v>43962</v>
      </c>
      <c r="C208" s="18">
        <v>3.6950599999999998</v>
      </c>
      <c r="D208" s="126">
        <f t="shared" si="12"/>
        <v>7.8431172254620041E-2</v>
      </c>
    </row>
    <row r="209" spans="2:4" x14ac:dyDescent="0.25">
      <c r="B209" s="12">
        <v>43955</v>
      </c>
      <c r="C209" s="18">
        <v>3.426329</v>
      </c>
      <c r="D209" s="126">
        <f t="shared" si="12"/>
        <v>-7.2727100507163578E-2</v>
      </c>
    </row>
    <row r="210" spans="2:4" x14ac:dyDescent="0.25">
      <c r="B210" s="12">
        <v>43948</v>
      </c>
      <c r="C210" s="18">
        <v>3.6950599999999998</v>
      </c>
      <c r="D210" s="126">
        <f t="shared" si="12"/>
        <v>2.1220027195241853E-2</v>
      </c>
    </row>
    <row r="211" spans="2:4" x14ac:dyDescent="0.25">
      <c r="B211" s="12">
        <v>43941</v>
      </c>
      <c r="C211" s="18">
        <v>3.6182799999999999</v>
      </c>
      <c r="D211" s="126">
        <f t="shared" si="12"/>
        <v>0.35611490029316495</v>
      </c>
    </row>
    <row r="212" spans="2:4" x14ac:dyDescent="0.25">
      <c r="B212" s="12">
        <v>43934</v>
      </c>
      <c r="C212" s="18">
        <v>2.6681219999999999</v>
      </c>
      <c r="D212" s="126">
        <f t="shared" si="12"/>
        <v>4.1198838031521579E-2</v>
      </c>
    </row>
    <row r="213" spans="2:4" x14ac:dyDescent="0.25">
      <c r="B213" s="12">
        <v>43927</v>
      </c>
      <c r="C213" s="18">
        <v>2.562548</v>
      </c>
      <c r="D213" s="126">
        <f t="shared" si="12"/>
        <v>0.26540268680080104</v>
      </c>
    </row>
    <row r="214" spans="2:4" x14ac:dyDescent="0.25">
      <c r="B214" s="12">
        <v>43920</v>
      </c>
      <c r="C214" s="18">
        <v>2.0250849999999998</v>
      </c>
      <c r="D214" s="126">
        <f t="shared" si="12"/>
        <v>-0.11344533952304936</v>
      </c>
    </row>
    <row r="215" spans="2:4" x14ac:dyDescent="0.25">
      <c r="B215" s="12">
        <v>43913</v>
      </c>
      <c r="C215" s="18">
        <v>2.2842190000000002</v>
      </c>
      <c r="D215" s="126">
        <f t="shared" si="12"/>
        <v>0.23316052385942254</v>
      </c>
    </row>
    <row r="216" spans="2:4" x14ac:dyDescent="0.25">
      <c r="B216" s="12">
        <v>43906</v>
      </c>
      <c r="C216" s="18">
        <v>1.8523289999999999</v>
      </c>
      <c r="D216" s="126">
        <f t="shared" si="12"/>
        <v>-0.21544726810673454</v>
      </c>
    </row>
    <row r="217" spans="2:4" x14ac:dyDescent="0.25">
      <c r="B217" s="12">
        <v>43899</v>
      </c>
      <c r="C217" s="18">
        <v>2.3610000000000002</v>
      </c>
      <c r="D217" s="126">
        <f t="shared" si="12"/>
        <v>-0.37878785486842459</v>
      </c>
    </row>
    <row r="218" spans="2:4" x14ac:dyDescent="0.25">
      <c r="B218" s="12">
        <v>43892</v>
      </c>
      <c r="C218" s="18">
        <v>3.8006340000000001</v>
      </c>
      <c r="D218" s="126">
        <f t="shared" si="12"/>
        <v>0.16470574174629538</v>
      </c>
    </row>
    <row r="219" spans="2:4" x14ac:dyDescent="0.25">
      <c r="B219" s="12">
        <v>43885</v>
      </c>
      <c r="C219" s="18">
        <v>3.2631709999999998</v>
      </c>
      <c r="D219" s="126">
        <f t="shared" si="12"/>
        <v>-0.17675523841816132</v>
      </c>
    </row>
    <row r="220" spans="2:4" x14ac:dyDescent="0.25">
      <c r="B220" s="12">
        <v>43878</v>
      </c>
      <c r="C220" s="18">
        <v>3.9637920000000002</v>
      </c>
      <c r="D220" s="126">
        <f t="shared" si="12"/>
        <v>0.31948884767026753</v>
      </c>
    </row>
    <row r="221" spans="2:4" x14ac:dyDescent="0.25">
      <c r="B221" s="12">
        <v>43871</v>
      </c>
      <c r="C221" s="18">
        <v>3.0040360000000002</v>
      </c>
      <c r="D221" s="126">
        <f t="shared" si="12"/>
        <v>5.0335428501300683E-2</v>
      </c>
    </row>
    <row r="222" spans="2:4" x14ac:dyDescent="0.25">
      <c r="B222" s="12">
        <v>43864</v>
      </c>
      <c r="C222" s="18">
        <v>2.8600729999999999</v>
      </c>
      <c r="D222" s="126">
        <f t="shared" si="12"/>
        <v>-0.11309515687891891</v>
      </c>
    </row>
    <row r="223" spans="2:4" x14ac:dyDescent="0.25">
      <c r="B223" s="12">
        <v>43857</v>
      </c>
      <c r="C223" s="18">
        <v>3.22478</v>
      </c>
      <c r="D223" s="126">
        <f t="shared" si="12"/>
        <v>-8.4468835038419399E-2</v>
      </c>
    </row>
    <row r="224" spans="2:4" x14ac:dyDescent="0.25">
      <c r="B224" s="12">
        <v>43850</v>
      </c>
      <c r="C224" s="18">
        <v>3.5223049999999998</v>
      </c>
      <c r="D224" s="126">
        <f t="shared" si="12"/>
        <v>3.3802897097677809E-2</v>
      </c>
    </row>
    <row r="225" spans="2:4" x14ac:dyDescent="0.25">
      <c r="B225" s="12">
        <v>43843</v>
      </c>
      <c r="C225" s="18">
        <v>3.4071340000000001</v>
      </c>
      <c r="D225" s="126">
        <f t="shared" si="12"/>
        <v>-4.0540430182560483E-2</v>
      </c>
    </row>
    <row r="226" spans="2:4" x14ac:dyDescent="0.25">
      <c r="B226" s="12">
        <v>43836</v>
      </c>
      <c r="C226" s="18">
        <v>3.5510969999999999</v>
      </c>
      <c r="D226" s="126">
        <f t="shared" si="12"/>
        <v>-5.3763109571989265E-3</v>
      </c>
    </row>
    <row r="227" spans="2:4" x14ac:dyDescent="0.25">
      <c r="B227" s="12">
        <v>43829</v>
      </c>
      <c r="C227" s="18">
        <v>3.5702919999999998</v>
      </c>
      <c r="D227" s="126">
        <f t="shared" si="12"/>
        <v>4.2016688998633756E-2</v>
      </c>
    </row>
    <row r="228" spans="2:4" x14ac:dyDescent="0.25">
      <c r="B228" s="12">
        <v>43822</v>
      </c>
      <c r="C228" s="18">
        <v>3.426329</v>
      </c>
      <c r="D228" s="126">
        <f t="shared" si="12"/>
        <v>0.13694264134264467</v>
      </c>
    </row>
    <row r="229" spans="2:4" x14ac:dyDescent="0.25">
      <c r="B229" s="12">
        <v>43815</v>
      </c>
      <c r="C229" s="18">
        <v>3.0136340000000001</v>
      </c>
      <c r="D229" s="126">
        <f t="shared" si="12"/>
        <v>-1.5674044673052334E-2</v>
      </c>
    </row>
    <row r="230" spans="2:4" x14ac:dyDescent="0.25">
      <c r="B230" s="12">
        <v>43808</v>
      </c>
      <c r="C230" s="18">
        <v>3.0616219999999998</v>
      </c>
      <c r="D230" s="126">
        <f t="shared" si="12"/>
        <v>2.243592205418099E-2</v>
      </c>
    </row>
    <row r="231" spans="2:4" x14ac:dyDescent="0.25">
      <c r="B231" s="12">
        <v>43801</v>
      </c>
      <c r="C231" s="18">
        <v>2.9944389999999999</v>
      </c>
      <c r="D231" s="126">
        <f t="shared" si="12"/>
        <v>0</v>
      </c>
    </row>
    <row r="232" spans="2:4" x14ac:dyDescent="0.25">
      <c r="B232" s="12">
        <v>43794</v>
      </c>
      <c r="C232" s="18">
        <v>2.9944389999999999</v>
      </c>
      <c r="D232" s="126">
        <f t="shared" si="12"/>
        <v>-1.577293391098622E-2</v>
      </c>
    </row>
    <row r="233" spans="2:4" x14ac:dyDescent="0.25">
      <c r="B233" s="12">
        <v>43787</v>
      </c>
      <c r="C233" s="18">
        <v>3.042427</v>
      </c>
      <c r="D233" s="126">
        <f t="shared" si="12"/>
        <v>-3.0580849744551553E-2</v>
      </c>
    </row>
    <row r="234" spans="2:4" x14ac:dyDescent="0.25">
      <c r="B234" s="12">
        <v>43780</v>
      </c>
      <c r="C234" s="18">
        <v>3.1384020000000001</v>
      </c>
      <c r="D234" s="126">
        <f t="shared" si="12"/>
        <v>4.8076785000462641E-2</v>
      </c>
    </row>
    <row r="235" spans="2:4" x14ac:dyDescent="0.25">
      <c r="B235" s="12">
        <v>43773</v>
      </c>
      <c r="C235" s="18">
        <v>2.9944389999999999</v>
      </c>
      <c r="D235" s="126">
        <f t="shared" si="12"/>
        <v>-0.10857134521690937</v>
      </c>
    </row>
    <row r="236" spans="2:4" x14ac:dyDescent="0.25">
      <c r="B236" s="12">
        <v>43766</v>
      </c>
      <c r="C236" s="18">
        <v>3.359146</v>
      </c>
      <c r="D236" s="126">
        <f t="shared" si="12"/>
        <v>3.2448326808711681E-2</v>
      </c>
    </row>
    <row r="237" spans="2:4" x14ac:dyDescent="0.25">
      <c r="B237" s="12">
        <v>43759</v>
      </c>
      <c r="C237" s="18">
        <v>3.2535729999999998</v>
      </c>
      <c r="D237" s="126">
        <f t="shared" si="12"/>
        <v>6.940051478638587E-2</v>
      </c>
    </row>
    <row r="238" spans="2:4" x14ac:dyDescent="0.25">
      <c r="B238" s="12">
        <v>43752</v>
      </c>
      <c r="C238" s="18">
        <v>3.042427</v>
      </c>
      <c r="D238" s="126">
        <f t="shared" si="12"/>
        <v>8.5616423692090882E-2</v>
      </c>
    </row>
    <row r="239" spans="2:4" x14ac:dyDescent="0.25">
      <c r="B239" s="12">
        <v>43745</v>
      </c>
      <c r="C239" s="18">
        <v>2.8024879999999999</v>
      </c>
      <c r="D239" s="126">
        <f t="shared" si="12"/>
        <v>-6.109303644649744E-2</v>
      </c>
    </row>
    <row r="240" spans="2:4" x14ac:dyDescent="0.25">
      <c r="B240" s="12">
        <v>43738</v>
      </c>
      <c r="C240" s="18">
        <v>2.9848409999999999</v>
      </c>
      <c r="D240" s="126">
        <f t="shared" si="12"/>
        <v>6.5068253637482032E-2</v>
      </c>
    </row>
    <row r="241" spans="2:4" x14ac:dyDescent="0.25">
      <c r="B241" s="12">
        <v>43731</v>
      </c>
      <c r="C241" s="18">
        <v>2.8024879999999999</v>
      </c>
      <c r="D241" s="126">
        <f t="shared" si="12"/>
        <v>-9.316745264550319E-2</v>
      </c>
    </row>
    <row r="242" spans="2:4" x14ac:dyDescent="0.25">
      <c r="B242" s="12">
        <v>43724</v>
      </c>
      <c r="C242" s="18">
        <v>3.090414</v>
      </c>
      <c r="D242" s="126">
        <f t="shared" si="12"/>
        <v>7.6923130534172879E-2</v>
      </c>
    </row>
    <row r="243" spans="2:4" x14ac:dyDescent="0.25">
      <c r="B243" s="12">
        <v>43717</v>
      </c>
      <c r="C243" s="18">
        <v>2.8696700000000002</v>
      </c>
      <c r="D243" s="126">
        <f t="shared" si="12"/>
        <v>-0.12058853182992857</v>
      </c>
    </row>
    <row r="244" spans="2:4" x14ac:dyDescent="0.25">
      <c r="B244" s="12">
        <v>43710</v>
      </c>
      <c r="C244" s="18">
        <v>3.2631709999999998</v>
      </c>
      <c r="D244" s="126">
        <f t="shared" si="12"/>
        <v>-8.355784474660144E-2</v>
      </c>
    </row>
    <row r="245" spans="2:4" x14ac:dyDescent="0.25">
      <c r="B245" s="12">
        <v>43703</v>
      </c>
      <c r="C245" s="18">
        <v>3.5606949999999999</v>
      </c>
      <c r="D245" s="126">
        <f t="shared" si="12"/>
        <v>3.6312762174516511E-2</v>
      </c>
    </row>
    <row r="246" spans="2:4" x14ac:dyDescent="0.25">
      <c r="B246" s="12">
        <v>43696</v>
      </c>
      <c r="C246" s="18">
        <v>3.435927</v>
      </c>
      <c r="D246" s="126">
        <f t="shared" si="12"/>
        <v>0.20538752313210962</v>
      </c>
    </row>
    <row r="247" spans="2:4" x14ac:dyDescent="0.25">
      <c r="B247" s="12">
        <v>43689</v>
      </c>
      <c r="C247" s="18">
        <v>2.8504749999999999</v>
      </c>
      <c r="D247" s="126">
        <f t="shared" si="12"/>
        <v>-2.3026345102818757E-2</v>
      </c>
    </row>
    <row r="248" spans="2:4" x14ac:dyDescent="0.25">
      <c r="B248" s="12">
        <v>43682</v>
      </c>
      <c r="C248" s="18">
        <v>2.9176579999999999</v>
      </c>
      <c r="D248" s="126">
        <f t="shared" si="12"/>
        <v>0.14285703094183932</v>
      </c>
    </row>
    <row r="249" spans="2:4" x14ac:dyDescent="0.25">
      <c r="B249" s="12">
        <v>43675</v>
      </c>
      <c r="C249" s="18">
        <v>2.5529510000000002</v>
      </c>
      <c r="D249" s="126">
        <f t="shared" si="12"/>
        <v>7.6923239167180357E-2</v>
      </c>
    </row>
    <row r="250" spans="2:4" x14ac:dyDescent="0.25">
      <c r="B250" s="12">
        <v>43668</v>
      </c>
      <c r="C250" s="18">
        <v>2.3705970000000001</v>
      </c>
      <c r="D250" s="126">
        <f t="shared" si="12"/>
        <v>-3.5156238870969303E-2</v>
      </c>
    </row>
    <row r="251" spans="2:4" x14ac:dyDescent="0.25">
      <c r="B251" s="12">
        <v>43661</v>
      </c>
      <c r="C251" s="18">
        <v>2.4569749999999999</v>
      </c>
      <c r="D251" s="126">
        <f t="shared" si="12"/>
        <v>7.5630226348699425E-2</v>
      </c>
    </row>
    <row r="252" spans="2:4" x14ac:dyDescent="0.25">
      <c r="B252" s="12">
        <v>43654</v>
      </c>
      <c r="C252" s="18">
        <v>2.2842190000000002</v>
      </c>
      <c r="D252" s="126">
        <f t="shared" si="12"/>
        <v>6.7264383326106847E-2</v>
      </c>
    </row>
    <row r="253" spans="2:4" x14ac:dyDescent="0.25">
      <c r="B253" s="12">
        <v>43647</v>
      </c>
      <c r="C253" s="18">
        <v>2.1402559999999999</v>
      </c>
      <c r="D253" s="126">
        <f t="shared" si="12"/>
        <v>-1.7621036184859884E-2</v>
      </c>
    </row>
    <row r="254" spans="2:4" x14ac:dyDescent="0.25">
      <c r="B254" s="12">
        <v>43640</v>
      </c>
      <c r="C254" s="18">
        <v>2.1786460000000001</v>
      </c>
      <c r="D254" s="126">
        <f t="shared" si="12"/>
        <v>4.6082650596277697E-2</v>
      </c>
    </row>
    <row r="255" spans="2:4" x14ac:dyDescent="0.25">
      <c r="B255" s="12">
        <v>43633</v>
      </c>
      <c r="C255" s="18">
        <v>2.0826709999999999</v>
      </c>
      <c r="D255" s="126">
        <f t="shared" si="12"/>
        <v>0.10714297105663539</v>
      </c>
    </row>
    <row r="256" spans="2:4" x14ac:dyDescent="0.25">
      <c r="B256" s="12">
        <v>43626</v>
      </c>
      <c r="C256" s="18">
        <v>1.881122</v>
      </c>
      <c r="D256" s="126">
        <f t="shared" si="12"/>
        <v>3.7037077873070645E-2</v>
      </c>
    </row>
    <row r="257" spans="2:4" x14ac:dyDescent="0.25">
      <c r="B257" s="12">
        <v>43619</v>
      </c>
      <c r="C257" s="18">
        <v>1.813939</v>
      </c>
      <c r="D257" s="126">
        <f t="shared" si="12"/>
        <v>6.1797647576690151E-2</v>
      </c>
    </row>
    <row r="258" spans="2:4" x14ac:dyDescent="0.25">
      <c r="B258" s="12">
        <v>43612</v>
      </c>
      <c r="C258" s="18">
        <v>1.7083660000000001</v>
      </c>
      <c r="D258" s="126">
        <f t="shared" si="12"/>
        <v>7.2289330559033971E-2</v>
      </c>
    </row>
    <row r="259" spans="2:4" x14ac:dyDescent="0.25">
      <c r="B259" s="12">
        <v>43605</v>
      </c>
      <c r="C259" s="18">
        <v>1.5931949999999999</v>
      </c>
      <c r="D259" s="126">
        <f t="shared" ref="D259:D322" si="13">C259/C260-1</f>
        <v>1.8405115820613771E-2</v>
      </c>
    </row>
    <row r="260" spans="2:4" x14ac:dyDescent="0.25">
      <c r="B260" s="12">
        <v>43598</v>
      </c>
      <c r="C260" s="18">
        <v>1.5644020000000001</v>
      </c>
      <c r="D260" s="126">
        <f t="shared" si="13"/>
        <v>-1.2121139406048309E-2</v>
      </c>
    </row>
    <row r="261" spans="2:4" x14ac:dyDescent="0.25">
      <c r="B261" s="12">
        <v>43591</v>
      </c>
      <c r="C261" s="18">
        <v>1.5835969999999999</v>
      </c>
      <c r="D261" s="126">
        <f t="shared" si="13"/>
        <v>3.1250142451626717E-2</v>
      </c>
    </row>
    <row r="262" spans="2:4" x14ac:dyDescent="0.25">
      <c r="B262" s="12">
        <v>43584</v>
      </c>
      <c r="C262" s="18">
        <v>1.535609</v>
      </c>
      <c r="D262" s="126">
        <f t="shared" si="13"/>
        <v>-0.13978520524371674</v>
      </c>
    </row>
    <row r="263" spans="2:4" x14ac:dyDescent="0.25">
      <c r="B263" s="12">
        <v>43577</v>
      </c>
      <c r="C263" s="18">
        <v>1.7851459999999999</v>
      </c>
      <c r="D263" s="126">
        <f t="shared" si="13"/>
        <v>2.197788357389352E-2</v>
      </c>
    </row>
    <row r="264" spans="2:4" x14ac:dyDescent="0.25">
      <c r="B264" s="12">
        <v>43570</v>
      </c>
      <c r="C264" s="18">
        <v>1.746756</v>
      </c>
      <c r="D264" s="126">
        <f t="shared" si="13"/>
        <v>-5.2083022427038994E-2</v>
      </c>
    </row>
    <row r="265" spans="2:4" x14ac:dyDescent="0.25">
      <c r="B265" s="12">
        <v>43563</v>
      </c>
      <c r="C265" s="18">
        <v>1.8427309999999999</v>
      </c>
      <c r="D265" s="126">
        <f t="shared" si="13"/>
        <v>-1.0309748985862566E-2</v>
      </c>
    </row>
    <row r="266" spans="2:4" x14ac:dyDescent="0.25">
      <c r="B266" s="12">
        <v>43556</v>
      </c>
      <c r="C266" s="18">
        <v>1.8619270000000001</v>
      </c>
      <c r="D266" s="126">
        <f t="shared" si="13"/>
        <v>2.1053052969615127E-2</v>
      </c>
    </row>
    <row r="267" spans="2:4" x14ac:dyDescent="0.25">
      <c r="B267" s="12">
        <v>43549</v>
      </c>
      <c r="C267" s="18">
        <v>1.823536</v>
      </c>
      <c r="D267" s="126">
        <f t="shared" si="13"/>
        <v>-4.5226120128969094E-2</v>
      </c>
    </row>
    <row r="268" spans="2:4" x14ac:dyDescent="0.25">
      <c r="B268" s="12">
        <v>43542</v>
      </c>
      <c r="C268" s="18">
        <v>1.9099139999999999</v>
      </c>
      <c r="D268" s="126">
        <f t="shared" si="13"/>
        <v>5.0502100439031583E-3</v>
      </c>
    </row>
    <row r="269" spans="2:4" x14ac:dyDescent="0.25">
      <c r="B269" s="12">
        <v>43535</v>
      </c>
      <c r="C269" s="18">
        <v>1.900317</v>
      </c>
      <c r="D269" s="126">
        <f t="shared" si="13"/>
        <v>-2.9411584440896421E-2</v>
      </c>
    </row>
    <row r="270" spans="2:4" x14ac:dyDescent="0.25">
      <c r="B270" s="12">
        <v>43528</v>
      </c>
      <c r="C270" s="18">
        <v>1.957902</v>
      </c>
      <c r="D270" s="126">
        <f t="shared" si="13"/>
        <v>1.9999874968221087E-2</v>
      </c>
    </row>
    <row r="271" spans="2:4" x14ac:dyDescent="0.25">
      <c r="B271" s="12">
        <v>43521</v>
      </c>
      <c r="C271" s="18">
        <v>1.9195120000000001</v>
      </c>
      <c r="D271" s="126">
        <f t="shared" si="13"/>
        <v>-4.3062181874379823E-2</v>
      </c>
    </row>
    <row r="272" spans="2:4" x14ac:dyDescent="0.25">
      <c r="B272" s="12">
        <v>43514</v>
      </c>
      <c r="C272" s="18">
        <v>2.00589</v>
      </c>
      <c r="D272" s="126">
        <f t="shared" si="13"/>
        <v>5.0251477291647806E-2</v>
      </c>
    </row>
    <row r="273" spans="2:4" x14ac:dyDescent="0.25">
      <c r="B273" s="12">
        <v>43507</v>
      </c>
      <c r="C273" s="18">
        <v>1.9099139999999999</v>
      </c>
      <c r="D273" s="126">
        <f t="shared" si="13"/>
        <v>-7.0093744613847653E-2</v>
      </c>
    </row>
    <row r="274" spans="2:4" x14ac:dyDescent="0.25">
      <c r="B274" s="12">
        <v>43500</v>
      </c>
      <c r="C274" s="18">
        <v>2.0538780000000001</v>
      </c>
      <c r="D274" s="126">
        <f t="shared" si="13"/>
        <v>4.901981815228762E-2</v>
      </c>
    </row>
    <row r="275" spans="2:4" x14ac:dyDescent="0.25">
      <c r="B275" s="12">
        <v>43493</v>
      </c>
      <c r="C275" s="18">
        <v>1.957902</v>
      </c>
      <c r="D275" s="126">
        <f t="shared" si="13"/>
        <v>0.14606706057132945</v>
      </c>
    </row>
    <row r="276" spans="2:4" x14ac:dyDescent="0.25">
      <c r="B276" s="12">
        <v>43486</v>
      </c>
      <c r="C276" s="18">
        <v>1.7083660000000001</v>
      </c>
      <c r="D276" s="126">
        <f t="shared" si="13"/>
        <v>5.3254401388912909E-2</v>
      </c>
    </row>
    <row r="277" spans="2:4" x14ac:dyDescent="0.25">
      <c r="B277" s="12">
        <v>43479</v>
      </c>
      <c r="C277" s="18">
        <v>1.621988</v>
      </c>
      <c r="D277" s="126">
        <f t="shared" si="13"/>
        <v>-9.1397566361518856E-2</v>
      </c>
    </row>
    <row r="278" spans="2:4" x14ac:dyDescent="0.25">
      <c r="B278" s="12">
        <v>43472</v>
      </c>
      <c r="C278" s="18">
        <v>1.7851459999999999</v>
      </c>
      <c r="D278" s="126">
        <f t="shared" si="13"/>
        <v>-5.347837908916242E-3</v>
      </c>
    </row>
    <row r="279" spans="2:4" x14ac:dyDescent="0.25">
      <c r="B279" s="12">
        <v>43465</v>
      </c>
      <c r="C279" s="18">
        <v>1.7947439999999999</v>
      </c>
      <c r="D279" s="126">
        <f t="shared" si="13"/>
        <v>0.11976031839420309</v>
      </c>
    </row>
    <row r="280" spans="2:4" x14ac:dyDescent="0.25">
      <c r="B280" s="12">
        <v>43458</v>
      </c>
      <c r="C280" s="18">
        <v>1.6027929999999999</v>
      </c>
      <c r="D280" s="126">
        <f t="shared" si="13"/>
        <v>-2.3391663208795155E-2</v>
      </c>
    </row>
    <row r="281" spans="2:4" x14ac:dyDescent="0.25">
      <c r="B281" s="12">
        <v>43451</v>
      </c>
      <c r="C281" s="18">
        <v>1.6411830000000001</v>
      </c>
      <c r="D281" s="126">
        <f t="shared" si="13"/>
        <v>6.8750573876553256E-2</v>
      </c>
    </row>
    <row r="282" spans="2:4" x14ac:dyDescent="0.25">
      <c r="B282" s="12">
        <v>43444</v>
      </c>
      <c r="C282" s="18">
        <v>1.535609</v>
      </c>
      <c r="D282" s="126">
        <f t="shared" si="13"/>
        <v>-2.4390724269377384E-2</v>
      </c>
    </row>
    <row r="283" spans="2:4" x14ac:dyDescent="0.25">
      <c r="B283" s="12">
        <v>43437</v>
      </c>
      <c r="C283" s="18">
        <v>1.5740000000000001</v>
      </c>
      <c r="D283" s="126">
        <f t="shared" si="13"/>
        <v>9.3333444472692317E-2</v>
      </c>
    </row>
    <row r="284" spans="2:4" x14ac:dyDescent="0.25">
      <c r="B284" s="12">
        <v>43430</v>
      </c>
      <c r="C284" s="18">
        <v>1.4396340000000001</v>
      </c>
      <c r="D284" s="126">
        <f t="shared" si="13"/>
        <v>-7.9754436519513527E-2</v>
      </c>
    </row>
    <row r="285" spans="2:4" x14ac:dyDescent="0.25">
      <c r="B285" s="12">
        <v>43423</v>
      </c>
      <c r="C285" s="18">
        <v>1.5644020000000001</v>
      </c>
      <c r="D285" s="126">
        <f t="shared" si="13"/>
        <v>-3.5503345277523635E-2</v>
      </c>
    </row>
    <row r="286" spans="2:4" x14ac:dyDescent="0.25">
      <c r="B286" s="12">
        <v>43416</v>
      </c>
      <c r="C286" s="18">
        <v>1.621988</v>
      </c>
      <c r="D286" s="126">
        <f t="shared" si="13"/>
        <v>1.1975969448331902E-2</v>
      </c>
    </row>
    <row r="287" spans="2:4" x14ac:dyDescent="0.25">
      <c r="B287" s="12">
        <v>43409</v>
      </c>
      <c r="C287" s="18">
        <v>1.6027929999999999</v>
      </c>
      <c r="D287" s="126">
        <f t="shared" si="13"/>
        <v>-0.10695174353556836</v>
      </c>
    </row>
    <row r="288" spans="2:4" x14ac:dyDescent="0.25">
      <c r="B288" s="12">
        <v>43402</v>
      </c>
      <c r="C288" s="18">
        <v>1.7947439999999999</v>
      </c>
      <c r="D288" s="126">
        <f t="shared" si="13"/>
        <v>-4.5918340224610721E-2</v>
      </c>
    </row>
    <row r="289" spans="2:4" x14ac:dyDescent="0.25">
      <c r="B289" s="12">
        <v>43395</v>
      </c>
      <c r="C289" s="18">
        <v>1.881122</v>
      </c>
      <c r="D289" s="126">
        <f t="shared" si="13"/>
        <v>-5.3140013942754249E-2</v>
      </c>
    </row>
    <row r="290" spans="2:4" x14ac:dyDescent="0.25">
      <c r="B290" s="12">
        <v>43388</v>
      </c>
      <c r="C290" s="18">
        <v>1.9866950000000001</v>
      </c>
      <c r="D290" s="126">
        <f t="shared" si="13"/>
        <v>2.4752579941166974E-2</v>
      </c>
    </row>
    <row r="291" spans="2:4" x14ac:dyDescent="0.25">
      <c r="B291" s="12">
        <v>43381</v>
      </c>
      <c r="C291" s="18">
        <v>1.938707</v>
      </c>
      <c r="D291" s="126">
        <f t="shared" si="13"/>
        <v>0.20958040121213406</v>
      </c>
    </row>
    <row r="292" spans="2:4" x14ac:dyDescent="0.25">
      <c r="B292" s="12">
        <v>43374</v>
      </c>
      <c r="C292" s="18">
        <v>1.6027929999999999</v>
      </c>
      <c r="D292" s="126">
        <f t="shared" si="13"/>
        <v>6.0243724089015238E-3</v>
      </c>
    </row>
    <row r="293" spans="2:4" x14ac:dyDescent="0.25">
      <c r="B293" s="12">
        <v>43367</v>
      </c>
      <c r="C293" s="18">
        <v>1.5931949999999999</v>
      </c>
      <c r="D293" s="126">
        <f t="shared" si="13"/>
        <v>-0.1122995814444846</v>
      </c>
    </row>
    <row r="294" spans="2:4" x14ac:dyDescent="0.25">
      <c r="B294" s="12">
        <v>43360</v>
      </c>
      <c r="C294" s="18">
        <v>1.7947439999999999</v>
      </c>
      <c r="D294" s="126">
        <f t="shared" si="13"/>
        <v>5.649741459693125E-2</v>
      </c>
    </row>
    <row r="295" spans="2:4" x14ac:dyDescent="0.25">
      <c r="B295" s="12">
        <v>43353</v>
      </c>
      <c r="C295" s="18">
        <v>1.6987680000000001</v>
      </c>
      <c r="D295" s="126">
        <f t="shared" si="13"/>
        <v>-1.1173116068273758E-2</v>
      </c>
    </row>
    <row r="296" spans="2:4" x14ac:dyDescent="0.25">
      <c r="B296" s="12">
        <v>43346</v>
      </c>
      <c r="C296" s="18">
        <v>1.7179629999999999</v>
      </c>
      <c r="D296" s="126">
        <f t="shared" si="13"/>
        <v>7.8313075298378498E-2</v>
      </c>
    </row>
    <row r="297" spans="2:4" x14ac:dyDescent="0.25">
      <c r="B297" s="12">
        <v>43339</v>
      </c>
      <c r="C297" s="18">
        <v>1.5931949999999999</v>
      </c>
      <c r="D297" s="126">
        <f t="shared" si="13"/>
        <v>3.7500431424926539E-2</v>
      </c>
    </row>
    <row r="298" spans="2:4" x14ac:dyDescent="0.25">
      <c r="B298" s="12">
        <v>43332</v>
      </c>
      <c r="C298" s="18">
        <v>1.535609</v>
      </c>
      <c r="D298" s="126">
        <f t="shared" si="13"/>
        <v>7.3825414185377136E-2</v>
      </c>
    </row>
    <row r="299" spans="2:4" x14ac:dyDescent="0.25">
      <c r="B299" s="12">
        <v>43325</v>
      </c>
      <c r="C299" s="18">
        <v>1.4300360000000001</v>
      </c>
      <c r="D299" s="126">
        <f t="shared" si="13"/>
        <v>-8.588968820034748E-2</v>
      </c>
    </row>
    <row r="300" spans="2:4" x14ac:dyDescent="0.25">
      <c r="B300" s="12">
        <v>43318</v>
      </c>
      <c r="C300" s="18">
        <v>1.5644020000000001</v>
      </c>
      <c r="D300" s="126">
        <f t="shared" si="13"/>
        <v>-6.0978398983481119E-3</v>
      </c>
    </row>
    <row r="301" spans="2:4" x14ac:dyDescent="0.25">
      <c r="B301" s="12">
        <v>43311</v>
      </c>
      <c r="C301" s="18">
        <v>1.5740000000000001</v>
      </c>
      <c r="D301" s="126">
        <f t="shared" si="13"/>
        <v>-2.380937614348877E-2</v>
      </c>
    </row>
    <row r="302" spans="2:4" x14ac:dyDescent="0.25">
      <c r="B302" s="12">
        <v>43304</v>
      </c>
      <c r="C302" s="18">
        <v>1.61239</v>
      </c>
      <c r="D302" s="126">
        <f t="shared" si="13"/>
        <v>3.7036798826862505E-2</v>
      </c>
    </row>
    <row r="303" spans="2:4" x14ac:dyDescent="0.25">
      <c r="B303" s="12">
        <v>43297</v>
      </c>
      <c r="C303" s="18">
        <v>1.554805</v>
      </c>
      <c r="D303" s="126">
        <f t="shared" si="13"/>
        <v>6.2114655188592049E-3</v>
      </c>
    </row>
    <row r="304" spans="2:4" x14ac:dyDescent="0.25">
      <c r="B304" s="12">
        <v>43290</v>
      </c>
      <c r="C304" s="18">
        <v>1.545207</v>
      </c>
      <c r="D304" s="126">
        <f t="shared" si="13"/>
        <v>-5.8479767338560085E-2</v>
      </c>
    </row>
    <row r="305" spans="2:4" x14ac:dyDescent="0.25">
      <c r="B305" s="12">
        <v>43283</v>
      </c>
      <c r="C305" s="18">
        <v>1.6411830000000001</v>
      </c>
      <c r="D305" s="126">
        <f t="shared" si="13"/>
        <v>9.6154270016610699E-2</v>
      </c>
    </row>
    <row r="306" spans="2:4" x14ac:dyDescent="0.25">
      <c r="B306" s="12">
        <v>43276</v>
      </c>
      <c r="C306" s="18">
        <v>1.4972190000000001</v>
      </c>
      <c r="D306" s="126">
        <f t="shared" si="13"/>
        <v>-2.4999853478326783E-2</v>
      </c>
    </row>
    <row r="307" spans="2:4" x14ac:dyDescent="0.25">
      <c r="B307" s="12">
        <v>43269</v>
      </c>
      <c r="C307" s="18">
        <v>1.535609</v>
      </c>
      <c r="D307" s="126">
        <f t="shared" si="13"/>
        <v>1.2657484923322304E-2</v>
      </c>
    </row>
    <row r="308" spans="2:4" x14ac:dyDescent="0.25">
      <c r="B308" s="12">
        <v>43262</v>
      </c>
      <c r="C308" s="18">
        <v>1.5164150000000001</v>
      </c>
      <c r="D308" s="126">
        <f t="shared" si="13"/>
        <v>-1.2499275531727139E-2</v>
      </c>
    </row>
    <row r="309" spans="2:4" x14ac:dyDescent="0.25">
      <c r="B309" s="12">
        <v>43255</v>
      </c>
      <c r="C309" s="18">
        <v>1.535609</v>
      </c>
      <c r="D309" s="126">
        <f t="shared" si="13"/>
        <v>-6.4327987799045028E-2</v>
      </c>
    </row>
    <row r="310" spans="2:4" x14ac:dyDescent="0.25">
      <c r="B310" s="12">
        <v>43248</v>
      </c>
      <c r="C310" s="18">
        <v>1.6411830000000001</v>
      </c>
      <c r="D310" s="126">
        <f t="shared" si="13"/>
        <v>-4.4692464273095478E-2</v>
      </c>
    </row>
    <row r="311" spans="2:4" x14ac:dyDescent="0.25">
      <c r="B311" s="12">
        <v>43241</v>
      </c>
      <c r="C311" s="18">
        <v>1.7179629999999999</v>
      </c>
      <c r="D311" s="126">
        <f t="shared" si="13"/>
        <v>5.6176486771568612E-3</v>
      </c>
    </row>
    <row r="312" spans="2:4" x14ac:dyDescent="0.25">
      <c r="B312" s="12">
        <v>43234</v>
      </c>
      <c r="C312" s="18">
        <v>1.7083660000000001</v>
      </c>
      <c r="D312" s="126">
        <f t="shared" si="13"/>
        <v>-7.2916231397854525E-2</v>
      </c>
    </row>
    <row r="313" spans="2:4" x14ac:dyDescent="0.25">
      <c r="B313" s="12">
        <v>43227</v>
      </c>
      <c r="C313" s="18">
        <v>1.8427309999999999</v>
      </c>
      <c r="D313" s="126">
        <f t="shared" si="13"/>
        <v>-5.4187614362227743E-2</v>
      </c>
    </row>
    <row r="314" spans="2:4" x14ac:dyDescent="0.25">
      <c r="B314" s="12">
        <v>43220</v>
      </c>
      <c r="C314" s="18">
        <v>1.948305</v>
      </c>
      <c r="D314" s="126">
        <f t="shared" si="13"/>
        <v>-1.9323549915815086E-2</v>
      </c>
    </row>
    <row r="315" spans="2:4" x14ac:dyDescent="0.25">
      <c r="B315" s="12">
        <v>43213</v>
      </c>
      <c r="C315" s="18">
        <v>1.9866950000000001</v>
      </c>
      <c r="D315" s="126">
        <f t="shared" si="13"/>
        <v>5.0761641470784324E-2</v>
      </c>
    </row>
    <row r="316" spans="2:4" x14ac:dyDescent="0.25">
      <c r="B316" s="12">
        <v>43206</v>
      </c>
      <c r="C316" s="18">
        <v>1.890719</v>
      </c>
      <c r="D316" s="126">
        <f t="shared" si="13"/>
        <v>-5.7416408676447817E-2</v>
      </c>
    </row>
    <row r="317" spans="2:4" x14ac:dyDescent="0.25">
      <c r="B317" s="12">
        <v>43199</v>
      </c>
      <c r="C317" s="18">
        <v>2.00589</v>
      </c>
      <c r="D317" s="126">
        <f t="shared" si="13"/>
        <v>-0.13991768312160968</v>
      </c>
    </row>
    <row r="318" spans="2:4" x14ac:dyDescent="0.25">
      <c r="B318" s="12">
        <v>43192</v>
      </c>
      <c r="C318" s="18">
        <v>2.3322069999999999</v>
      </c>
      <c r="D318" s="126">
        <f t="shared" si="13"/>
        <v>1.6736295877133989E-2</v>
      </c>
    </row>
    <row r="319" spans="2:4" x14ac:dyDescent="0.25">
      <c r="B319" s="12">
        <v>43185</v>
      </c>
      <c r="C319" s="18">
        <v>2.2938170000000002</v>
      </c>
      <c r="D319" s="126">
        <f t="shared" si="13"/>
        <v>2.5750905988287442E-2</v>
      </c>
    </row>
    <row r="320" spans="2:4" x14ac:dyDescent="0.25">
      <c r="B320" s="12">
        <v>43178</v>
      </c>
      <c r="C320" s="18">
        <v>2.2362320000000002</v>
      </c>
      <c r="D320" s="126">
        <f t="shared" si="13"/>
        <v>9.38965827104985E-2</v>
      </c>
    </row>
    <row r="321" spans="2:4" x14ac:dyDescent="0.25">
      <c r="B321" s="12">
        <v>43171</v>
      </c>
      <c r="C321" s="18">
        <v>2.0442809999999998</v>
      </c>
      <c r="D321" s="126">
        <f t="shared" si="13"/>
        <v>-3.1817749115187088E-2</v>
      </c>
    </row>
    <row r="322" spans="2:4" x14ac:dyDescent="0.25">
      <c r="B322" s="12">
        <v>43164</v>
      </c>
      <c r="C322" s="18">
        <v>2.1114630000000001</v>
      </c>
      <c r="D322" s="126">
        <f t="shared" si="13"/>
        <v>2.3255419496034824E-2</v>
      </c>
    </row>
    <row r="323" spans="2:4" x14ac:dyDescent="0.25">
      <c r="B323" s="12">
        <v>43157</v>
      </c>
      <c r="C323" s="18">
        <v>2.0634760000000001</v>
      </c>
      <c r="D323" s="126">
        <f t="shared" ref="D323:D386" si="14">C323/C324-1</f>
        <v>1.8957722762254603E-2</v>
      </c>
    </row>
    <row r="324" spans="2:4" x14ac:dyDescent="0.25">
      <c r="B324" s="12">
        <v>43150</v>
      </c>
      <c r="C324" s="18">
        <v>2.0250849999999998</v>
      </c>
      <c r="D324" s="126">
        <f t="shared" si="14"/>
        <v>-4.7171967328571984E-3</v>
      </c>
    </row>
    <row r="325" spans="2:4" x14ac:dyDescent="0.25">
      <c r="B325" s="12">
        <v>43143</v>
      </c>
      <c r="C325" s="18">
        <v>2.0346829999999998</v>
      </c>
      <c r="D325" s="126">
        <f t="shared" si="14"/>
        <v>0.23976607118158033</v>
      </c>
    </row>
    <row r="326" spans="2:4" x14ac:dyDescent="0.25">
      <c r="B326" s="12">
        <v>43136</v>
      </c>
      <c r="C326" s="18">
        <v>1.6411830000000001</v>
      </c>
      <c r="D326" s="126">
        <f t="shared" si="14"/>
        <v>2.3951938896663583E-2</v>
      </c>
    </row>
    <row r="327" spans="2:4" x14ac:dyDescent="0.25">
      <c r="B327" s="12">
        <v>43129</v>
      </c>
      <c r="C327" s="18">
        <v>1.6027929999999999</v>
      </c>
      <c r="D327" s="126">
        <f t="shared" si="14"/>
        <v>-3.4681861600189823E-2</v>
      </c>
    </row>
    <row r="328" spans="2:4" x14ac:dyDescent="0.25">
      <c r="B328" s="12">
        <v>43122</v>
      </c>
      <c r="C328" s="18">
        <v>1.6603779999999999</v>
      </c>
      <c r="D328" s="126">
        <f t="shared" si="14"/>
        <v>0</v>
      </c>
    </row>
    <row r="329" spans="2:4" x14ac:dyDescent="0.25">
      <c r="B329" s="12">
        <v>43115</v>
      </c>
      <c r="C329" s="18">
        <v>1.6603779999999999</v>
      </c>
      <c r="D329" s="126">
        <f t="shared" si="14"/>
        <v>-5.4644482060269284E-2</v>
      </c>
    </row>
    <row r="330" spans="2:4" x14ac:dyDescent="0.25">
      <c r="B330" s="12">
        <v>43108</v>
      </c>
      <c r="C330" s="18">
        <v>1.7563530000000001</v>
      </c>
      <c r="D330" s="126">
        <f t="shared" si="14"/>
        <v>-1.0811303996679289E-2</v>
      </c>
    </row>
    <row r="331" spans="2:4" x14ac:dyDescent="0.25">
      <c r="B331" s="12">
        <v>43101</v>
      </c>
      <c r="C331" s="18">
        <v>1.775549</v>
      </c>
      <c r="D331" s="126">
        <f t="shared" si="14"/>
        <v>-1.0695118635303924E-2</v>
      </c>
    </row>
    <row r="332" spans="2:4" x14ac:dyDescent="0.25">
      <c r="B332" s="12">
        <v>43094</v>
      </c>
      <c r="C332" s="18">
        <v>1.7947439999999999</v>
      </c>
      <c r="D332" s="126">
        <f t="shared" si="14"/>
        <v>1.6304529400872347E-2</v>
      </c>
    </row>
    <row r="333" spans="2:4" x14ac:dyDescent="0.25">
      <c r="B333" s="12">
        <v>43087</v>
      </c>
      <c r="C333" s="18">
        <v>1.765951</v>
      </c>
      <c r="D333" s="126">
        <f t="shared" si="14"/>
        <v>2.2222080725369464E-2</v>
      </c>
    </row>
    <row r="334" spans="2:4" x14ac:dyDescent="0.25">
      <c r="B334" s="12">
        <v>43080</v>
      </c>
      <c r="C334" s="18">
        <v>1.7275609999999999</v>
      </c>
      <c r="D334" s="126">
        <f t="shared" si="14"/>
        <v>4.0462473003135324E-2</v>
      </c>
    </row>
    <row r="335" spans="2:4" x14ac:dyDescent="0.25">
      <c r="B335" s="12">
        <v>43073</v>
      </c>
      <c r="C335" s="18">
        <v>1.6603779999999999</v>
      </c>
      <c r="D335" s="126">
        <f t="shared" si="14"/>
        <v>-5.4644482060269284E-2</v>
      </c>
    </row>
    <row r="336" spans="2:4" x14ac:dyDescent="0.25">
      <c r="B336" s="12">
        <v>43066</v>
      </c>
      <c r="C336" s="18">
        <v>1.7563530000000001</v>
      </c>
      <c r="D336" s="126">
        <f t="shared" si="14"/>
        <v>2.2346232136547739E-2</v>
      </c>
    </row>
    <row r="337" spans="2:4" x14ac:dyDescent="0.25">
      <c r="B337" s="12">
        <v>43059</v>
      </c>
      <c r="C337" s="18">
        <v>1.7179629999999999</v>
      </c>
      <c r="D337" s="126">
        <f t="shared" si="14"/>
        <v>-2.1857792824107714E-2</v>
      </c>
    </row>
    <row r="338" spans="2:4" x14ac:dyDescent="0.25">
      <c r="B338" s="12">
        <v>43052</v>
      </c>
      <c r="C338" s="18">
        <v>1.7563530000000001</v>
      </c>
      <c r="D338" s="126">
        <f t="shared" si="14"/>
        <v>0</v>
      </c>
    </row>
    <row r="339" spans="2:4" x14ac:dyDescent="0.25">
      <c r="B339" s="12">
        <v>43045</v>
      </c>
      <c r="C339" s="18">
        <v>1.7563530000000001</v>
      </c>
      <c r="D339" s="126">
        <f t="shared" si="14"/>
        <v>3.3898095561018415E-2</v>
      </c>
    </row>
    <row r="340" spans="2:4" x14ac:dyDescent="0.25">
      <c r="B340" s="12">
        <v>43038</v>
      </c>
      <c r="C340" s="18">
        <v>1.6987680000000001</v>
      </c>
      <c r="D340" s="126">
        <f t="shared" si="14"/>
        <v>1.142849998184059E-2</v>
      </c>
    </row>
    <row r="341" spans="2:4" x14ac:dyDescent="0.25">
      <c r="B341" s="12">
        <v>43031</v>
      </c>
      <c r="C341" s="18">
        <v>1.679573</v>
      </c>
      <c r="D341" s="126">
        <f t="shared" si="14"/>
        <v>5.4216841001886174E-2</v>
      </c>
    </row>
    <row r="342" spans="2:4" x14ac:dyDescent="0.25">
      <c r="B342" s="12">
        <v>43024</v>
      </c>
      <c r="C342" s="18">
        <v>1.5931949999999999</v>
      </c>
      <c r="D342" s="126">
        <f t="shared" si="14"/>
        <v>-0.10429296435994595</v>
      </c>
    </row>
    <row r="343" spans="2:4" x14ac:dyDescent="0.25">
      <c r="B343" s="12">
        <v>43017</v>
      </c>
      <c r="C343" s="18">
        <v>1.7787010000000001</v>
      </c>
      <c r="D343" s="126">
        <f t="shared" si="14"/>
        <v>-5.2909076470699645E-3</v>
      </c>
    </row>
    <row r="344" spans="2:4" x14ac:dyDescent="0.25">
      <c r="B344" s="12">
        <v>43010</v>
      </c>
      <c r="C344" s="18">
        <v>1.788162</v>
      </c>
      <c r="D344" s="126">
        <f t="shared" si="14"/>
        <v>3.2786856840871126E-2</v>
      </c>
    </row>
    <row r="345" spans="2:4" x14ac:dyDescent="0.25">
      <c r="B345" s="12">
        <v>43003</v>
      </c>
      <c r="C345" s="18">
        <v>1.731395</v>
      </c>
      <c r="D345" s="126">
        <f t="shared" si="14"/>
        <v>-1.6128738965937806E-2</v>
      </c>
    </row>
    <row r="346" spans="2:4" x14ac:dyDescent="0.25">
      <c r="B346" s="12">
        <v>42996</v>
      </c>
      <c r="C346" s="18">
        <v>1.7597780000000001</v>
      </c>
      <c r="D346" s="126">
        <f t="shared" si="14"/>
        <v>-0.13084119996582178</v>
      </c>
    </row>
    <row r="347" spans="2:4" x14ac:dyDescent="0.25">
      <c r="B347" s="12">
        <v>42989</v>
      </c>
      <c r="C347" s="18">
        <v>2.0246909999999998</v>
      </c>
      <c r="D347" s="126">
        <f t="shared" si="14"/>
        <v>3.3816314119796909E-2</v>
      </c>
    </row>
    <row r="348" spans="2:4" x14ac:dyDescent="0.25">
      <c r="B348" s="12">
        <v>42982</v>
      </c>
      <c r="C348" s="18">
        <v>1.9584630000000001</v>
      </c>
      <c r="D348" s="126">
        <f t="shared" si="14"/>
        <v>1.9704595083457566E-2</v>
      </c>
    </row>
    <row r="349" spans="2:4" x14ac:dyDescent="0.25">
      <c r="B349" s="12">
        <v>42975</v>
      </c>
      <c r="C349" s="18">
        <v>1.9206179999999999</v>
      </c>
      <c r="D349" s="126">
        <f t="shared" si="14"/>
        <v>0.12777780061314914</v>
      </c>
    </row>
    <row r="350" spans="2:4" x14ac:dyDescent="0.25">
      <c r="B350" s="12">
        <v>42968</v>
      </c>
      <c r="C350" s="18">
        <v>1.7030110000000001</v>
      </c>
      <c r="D350" s="126">
        <f t="shared" si="14"/>
        <v>-3.7433587303022708E-2</v>
      </c>
    </row>
    <row r="351" spans="2:4" x14ac:dyDescent="0.25">
      <c r="B351" s="12">
        <v>42961</v>
      </c>
      <c r="C351" s="18">
        <v>1.7692399999999999</v>
      </c>
      <c r="D351" s="126">
        <f t="shared" si="14"/>
        <v>5.3768145754746755E-3</v>
      </c>
    </row>
    <row r="352" spans="2:4" x14ac:dyDescent="0.25">
      <c r="B352" s="12">
        <v>42954</v>
      </c>
      <c r="C352" s="18">
        <v>1.7597780000000001</v>
      </c>
      <c r="D352" s="126">
        <f t="shared" si="14"/>
        <v>7.5144353283239207E-2</v>
      </c>
    </row>
    <row r="353" spans="2:4" x14ac:dyDescent="0.25">
      <c r="B353" s="12">
        <v>42947</v>
      </c>
      <c r="C353" s="18">
        <v>1.6367830000000001</v>
      </c>
      <c r="D353" s="126">
        <f t="shared" si="14"/>
        <v>-2.2599048863389259E-2</v>
      </c>
    </row>
    <row r="354" spans="2:4" x14ac:dyDescent="0.25">
      <c r="B354" s="12">
        <v>42940</v>
      </c>
      <c r="C354" s="18">
        <v>1.674628</v>
      </c>
      <c r="D354" s="126">
        <f t="shared" si="14"/>
        <v>1.7241672558867327E-2</v>
      </c>
    </row>
    <row r="355" spans="2:4" x14ac:dyDescent="0.25">
      <c r="B355" s="12">
        <v>42933</v>
      </c>
      <c r="C355" s="18">
        <v>1.646244</v>
      </c>
      <c r="D355" s="126">
        <f t="shared" si="14"/>
        <v>1.1627692614000207E-2</v>
      </c>
    </row>
    <row r="356" spans="2:4" x14ac:dyDescent="0.25">
      <c r="B356" s="12">
        <v>42926</v>
      </c>
      <c r="C356" s="18">
        <v>1.6273219999999999</v>
      </c>
      <c r="D356" s="126">
        <f t="shared" si="14"/>
        <v>8.176081397196211E-2</v>
      </c>
    </row>
    <row r="357" spans="2:4" x14ac:dyDescent="0.25">
      <c r="B357" s="12">
        <v>42919</v>
      </c>
      <c r="C357" s="18">
        <v>1.504327</v>
      </c>
      <c r="D357" s="126">
        <f t="shared" si="14"/>
        <v>-3.6363601423104575E-2</v>
      </c>
    </row>
    <row r="358" spans="2:4" x14ac:dyDescent="0.25">
      <c r="B358" s="12">
        <v>42912</v>
      </c>
      <c r="C358" s="18">
        <v>1.561094</v>
      </c>
      <c r="D358" s="126">
        <f t="shared" si="14"/>
        <v>-2.9411837851280764E-2</v>
      </c>
    </row>
    <row r="359" spans="2:4" x14ac:dyDescent="0.25">
      <c r="B359" s="12">
        <v>42905</v>
      </c>
      <c r="C359" s="18">
        <v>1.6084000000000001</v>
      </c>
      <c r="D359" s="126">
        <f t="shared" si="14"/>
        <v>1.1905173840200289E-2</v>
      </c>
    </row>
    <row r="360" spans="2:4" x14ac:dyDescent="0.25">
      <c r="B360" s="12">
        <v>42898</v>
      </c>
      <c r="C360" s="18">
        <v>1.589477</v>
      </c>
      <c r="D360" s="126">
        <f t="shared" si="14"/>
        <v>-9.6774138556113387E-2</v>
      </c>
    </row>
    <row r="361" spans="2:4" x14ac:dyDescent="0.25">
      <c r="B361" s="12">
        <v>42891</v>
      </c>
      <c r="C361" s="18">
        <v>1.7597780000000001</v>
      </c>
      <c r="D361" s="126">
        <f t="shared" si="14"/>
        <v>-3.6269322225666256E-2</v>
      </c>
    </row>
    <row r="362" spans="2:4" x14ac:dyDescent="0.25">
      <c r="B362" s="12">
        <v>42884</v>
      </c>
      <c r="C362" s="18">
        <v>1.826006</v>
      </c>
      <c r="D362" s="126">
        <f t="shared" si="14"/>
        <v>-9.3896974538886346E-2</v>
      </c>
    </row>
    <row r="363" spans="2:4" x14ac:dyDescent="0.25">
      <c r="B363" s="12">
        <v>42877</v>
      </c>
      <c r="C363" s="18">
        <v>2.0152299999999999</v>
      </c>
      <c r="D363" s="126">
        <f t="shared" si="14"/>
        <v>-6.5789211398203373E-2</v>
      </c>
    </row>
    <row r="364" spans="2:4" x14ac:dyDescent="0.25">
      <c r="B364" s="12">
        <v>42870</v>
      </c>
      <c r="C364" s="18">
        <v>2.1571470000000001</v>
      </c>
      <c r="D364" s="126">
        <f t="shared" si="14"/>
        <v>-1.2987232850963926E-2</v>
      </c>
    </row>
    <row r="365" spans="2:4" x14ac:dyDescent="0.25">
      <c r="B365" s="12">
        <v>42863</v>
      </c>
      <c r="C365" s="18">
        <v>2.1855310000000001</v>
      </c>
      <c r="D365" s="126">
        <f t="shared" si="14"/>
        <v>6.9444655127952393E-2</v>
      </c>
    </row>
    <row r="366" spans="2:4" x14ac:dyDescent="0.25">
      <c r="B366" s="12">
        <v>42856</v>
      </c>
      <c r="C366" s="18">
        <v>2.0436130000000001</v>
      </c>
      <c r="D366" s="126">
        <f t="shared" si="14"/>
        <v>-9.1746277398310205E-3</v>
      </c>
    </row>
    <row r="367" spans="2:4" x14ac:dyDescent="0.25">
      <c r="B367" s="12">
        <v>42849</v>
      </c>
      <c r="C367" s="18">
        <v>2.0625360000000001</v>
      </c>
      <c r="D367" s="126">
        <f t="shared" si="14"/>
        <v>-8.4033822432230676E-2</v>
      </c>
    </row>
    <row r="368" spans="2:4" x14ac:dyDescent="0.25">
      <c r="B368" s="12">
        <v>42842</v>
      </c>
      <c r="C368" s="18">
        <v>2.25176</v>
      </c>
      <c r="D368" s="126">
        <f t="shared" si="14"/>
        <v>-0.11524147209334501</v>
      </c>
    </row>
    <row r="369" spans="2:4" x14ac:dyDescent="0.25">
      <c r="B369" s="12">
        <v>42835</v>
      </c>
      <c r="C369" s="18">
        <v>2.5450560000000002</v>
      </c>
      <c r="D369" s="126">
        <f t="shared" si="14"/>
        <v>1.5094461535148262E-2</v>
      </c>
    </row>
    <row r="370" spans="2:4" x14ac:dyDescent="0.25">
      <c r="B370" s="12">
        <v>42828</v>
      </c>
      <c r="C370" s="18">
        <v>2.5072109999999999</v>
      </c>
      <c r="D370" s="126">
        <f t="shared" si="14"/>
        <v>8.1632432954786616E-2</v>
      </c>
    </row>
    <row r="371" spans="2:4" x14ac:dyDescent="0.25">
      <c r="B371" s="12">
        <v>42821</v>
      </c>
      <c r="C371" s="18">
        <v>2.3179880000000002</v>
      </c>
      <c r="D371" s="126">
        <f t="shared" si="14"/>
        <v>2.0833388382873741E-2</v>
      </c>
    </row>
    <row r="372" spans="2:4" x14ac:dyDescent="0.25">
      <c r="B372" s="12">
        <v>42814</v>
      </c>
      <c r="C372" s="18">
        <v>2.2706819999999999</v>
      </c>
      <c r="D372" s="126">
        <f t="shared" si="14"/>
        <v>7.5597475994616747E-2</v>
      </c>
    </row>
    <row r="373" spans="2:4" x14ac:dyDescent="0.25">
      <c r="B373" s="12">
        <v>42807</v>
      </c>
      <c r="C373" s="18">
        <v>2.1110890000000002</v>
      </c>
      <c r="D373" s="126">
        <f t="shared" si="14"/>
        <v>2.7148966812469366E-2</v>
      </c>
    </row>
    <row r="374" spans="2:4" x14ac:dyDescent="0.25">
      <c r="B374" s="12">
        <v>42800</v>
      </c>
      <c r="C374" s="18">
        <v>2.0552899999999998</v>
      </c>
      <c r="D374" s="126">
        <f t="shared" si="14"/>
        <v>-7.1428055090205778E-2</v>
      </c>
    </row>
    <row r="375" spans="2:4" x14ac:dyDescent="0.25">
      <c r="B375" s="12">
        <v>42793</v>
      </c>
      <c r="C375" s="18">
        <v>2.2133880000000001</v>
      </c>
      <c r="D375" s="126">
        <f t="shared" si="14"/>
        <v>-0.10861439812620333</v>
      </c>
    </row>
    <row r="376" spans="2:4" x14ac:dyDescent="0.25">
      <c r="B376" s="12">
        <v>42786</v>
      </c>
      <c r="C376" s="18">
        <v>2.4830869999999998</v>
      </c>
      <c r="D376" s="126">
        <f t="shared" si="14"/>
        <v>-3.9568544283699159E-2</v>
      </c>
    </row>
    <row r="377" spans="2:4" x14ac:dyDescent="0.25">
      <c r="B377" s="12">
        <v>42779</v>
      </c>
      <c r="C377" s="18">
        <v>2.5853869999999999</v>
      </c>
      <c r="D377" s="126">
        <f t="shared" si="14"/>
        <v>1.0909146361252287E-2</v>
      </c>
    </row>
    <row r="378" spans="2:4" x14ac:dyDescent="0.25">
      <c r="B378" s="12">
        <v>42772</v>
      </c>
      <c r="C378" s="18">
        <v>2.5574870000000001</v>
      </c>
      <c r="D378" s="126">
        <f t="shared" si="14"/>
        <v>3.3834764270327167E-2</v>
      </c>
    </row>
    <row r="379" spans="2:4" x14ac:dyDescent="0.25">
      <c r="B379" s="12">
        <v>42765</v>
      </c>
      <c r="C379" s="18">
        <v>2.4737870000000002</v>
      </c>
      <c r="D379" s="126">
        <f t="shared" si="14"/>
        <v>9.0163970548055028E-2</v>
      </c>
    </row>
    <row r="380" spans="2:4" x14ac:dyDescent="0.25">
      <c r="B380" s="12">
        <v>42758</v>
      </c>
      <c r="C380" s="18">
        <v>2.2691880000000002</v>
      </c>
      <c r="D380" s="126">
        <f t="shared" si="14"/>
        <v>-1.6129116176462843E-2</v>
      </c>
    </row>
    <row r="381" spans="2:4" x14ac:dyDescent="0.25">
      <c r="B381" s="12">
        <v>42751</v>
      </c>
      <c r="C381" s="18">
        <v>2.3063880000000001</v>
      </c>
      <c r="D381" s="126">
        <f t="shared" si="14"/>
        <v>4.0486041457705735E-3</v>
      </c>
    </row>
    <row r="382" spans="2:4" x14ac:dyDescent="0.25">
      <c r="B382" s="12">
        <v>42744</v>
      </c>
      <c r="C382" s="18">
        <v>2.297088</v>
      </c>
      <c r="D382" s="126">
        <f t="shared" si="14"/>
        <v>3.7815331067124092E-2</v>
      </c>
    </row>
    <row r="383" spans="2:4" x14ac:dyDescent="0.25">
      <c r="B383" s="12">
        <v>42737</v>
      </c>
      <c r="C383" s="18">
        <v>2.2133880000000001</v>
      </c>
      <c r="D383" s="126">
        <f t="shared" si="14"/>
        <v>7.692247809311592E-2</v>
      </c>
    </row>
    <row r="384" spans="2:4" x14ac:dyDescent="0.25">
      <c r="B384" s="12">
        <v>42730</v>
      </c>
      <c r="C384" s="18">
        <v>2.0552899999999998</v>
      </c>
      <c r="D384" s="126">
        <f t="shared" si="14"/>
        <v>8.3333772579446297E-2</v>
      </c>
    </row>
    <row r="385" spans="2:4" x14ac:dyDescent="0.25">
      <c r="B385" s="12">
        <v>42723</v>
      </c>
      <c r="C385" s="18">
        <v>1.8971899999999999</v>
      </c>
      <c r="D385" s="126">
        <f t="shared" si="14"/>
        <v>7.9364916814161246E-2</v>
      </c>
    </row>
    <row r="386" spans="2:4" x14ac:dyDescent="0.25">
      <c r="B386" s="12">
        <v>42716</v>
      </c>
      <c r="C386" s="18">
        <v>1.7576909999999999</v>
      </c>
      <c r="D386" s="126">
        <f t="shared" si="14"/>
        <v>-9.1346109109331719E-2</v>
      </c>
    </row>
    <row r="387" spans="2:4" x14ac:dyDescent="0.25">
      <c r="B387" s="12">
        <v>42709</v>
      </c>
      <c r="C387" s="18">
        <v>1.9343900000000001</v>
      </c>
      <c r="D387" s="126">
        <f t="shared" ref="D387:D450" si="15">C387/C388-1</f>
        <v>-9.1703060869450792E-2</v>
      </c>
    </row>
    <row r="388" spans="2:4" x14ac:dyDescent="0.25">
      <c r="B388" s="12">
        <v>42702</v>
      </c>
      <c r="C388" s="18">
        <v>2.1296889999999999</v>
      </c>
      <c r="D388" s="126">
        <f t="shared" si="15"/>
        <v>8.8106185954262006E-3</v>
      </c>
    </row>
    <row r="389" spans="2:4" x14ac:dyDescent="0.25">
      <c r="B389" s="12">
        <v>42695</v>
      </c>
      <c r="C389" s="18">
        <v>2.1110890000000002</v>
      </c>
      <c r="D389" s="126">
        <f t="shared" si="15"/>
        <v>-8.0971647581633666E-2</v>
      </c>
    </row>
    <row r="390" spans="2:4" x14ac:dyDescent="0.25">
      <c r="B390" s="12">
        <v>42688</v>
      </c>
      <c r="C390" s="18">
        <v>2.297088</v>
      </c>
      <c r="D390" s="126">
        <f t="shared" si="15"/>
        <v>-2.7559195119101543E-2</v>
      </c>
    </row>
    <row r="391" spans="2:4" x14ac:dyDescent="0.25">
      <c r="B391" s="12">
        <v>42681</v>
      </c>
      <c r="C391" s="18">
        <v>2.3621880000000002</v>
      </c>
      <c r="D391" s="126">
        <f t="shared" si="15"/>
        <v>-0.25730974478578295</v>
      </c>
    </row>
    <row r="392" spans="2:4" x14ac:dyDescent="0.25">
      <c r="B392" s="12">
        <v>42674</v>
      </c>
      <c r="C392" s="18">
        <v>3.1805829999999999</v>
      </c>
      <c r="D392" s="126">
        <f t="shared" si="15"/>
        <v>0.11400641311904902</v>
      </c>
    </row>
    <row r="393" spans="2:4" x14ac:dyDescent="0.25">
      <c r="B393" s="12">
        <v>42667</v>
      </c>
      <c r="C393" s="18">
        <v>2.8550849999999999</v>
      </c>
      <c r="D393" s="126">
        <f t="shared" si="15"/>
        <v>-3.4591043976703761E-2</v>
      </c>
    </row>
    <row r="394" spans="2:4" x14ac:dyDescent="0.25">
      <c r="B394" s="12">
        <v>42660</v>
      </c>
      <c r="C394" s="18">
        <v>2.9573839999999998</v>
      </c>
      <c r="D394" s="126">
        <f t="shared" si="15"/>
        <v>8.1632339570168133E-2</v>
      </c>
    </row>
    <row r="395" spans="2:4" x14ac:dyDescent="0.25">
      <c r="B395" s="12">
        <v>42653</v>
      </c>
      <c r="C395" s="18">
        <v>2.7341859999999998</v>
      </c>
      <c r="D395" s="126">
        <f t="shared" si="15"/>
        <v>-1.9999749102593833E-2</v>
      </c>
    </row>
    <row r="396" spans="2:4" x14ac:dyDescent="0.25">
      <c r="B396" s="12">
        <v>42646</v>
      </c>
      <c r="C396" s="18">
        <v>2.7899850000000002</v>
      </c>
      <c r="D396" s="126">
        <f t="shared" si="15"/>
        <v>-0.14040126531149222</v>
      </c>
    </row>
    <row r="397" spans="2:4" x14ac:dyDescent="0.25">
      <c r="B397" s="12">
        <v>42639</v>
      </c>
      <c r="C397" s="18">
        <v>3.2456830000000001</v>
      </c>
      <c r="D397" s="126">
        <f t="shared" si="15"/>
        <v>-2.8571577793187197E-3</v>
      </c>
    </row>
    <row r="398" spans="2:4" x14ac:dyDescent="0.25">
      <c r="B398" s="12">
        <v>42632</v>
      </c>
      <c r="C398" s="18">
        <v>3.2549830000000002</v>
      </c>
      <c r="D398" s="126">
        <f t="shared" si="15"/>
        <v>5.5842863811129462E-2</v>
      </c>
    </row>
    <row r="399" spans="2:4" x14ac:dyDescent="0.25">
      <c r="B399" s="12">
        <v>42625</v>
      </c>
      <c r="C399" s="18">
        <v>3.0828289999999998</v>
      </c>
      <c r="D399" s="126">
        <f t="shared" si="15"/>
        <v>-6.9444201286490093E-2</v>
      </c>
    </row>
    <row r="400" spans="2:4" x14ac:dyDescent="0.25">
      <c r="B400" s="12">
        <v>42618</v>
      </c>
      <c r="C400" s="18">
        <v>3.3128899999999999</v>
      </c>
      <c r="D400" s="126">
        <f t="shared" si="15"/>
        <v>-0.10447765228575279</v>
      </c>
    </row>
    <row r="401" spans="2:4" x14ac:dyDescent="0.25">
      <c r="B401" s="12">
        <v>42611</v>
      </c>
      <c r="C401" s="18">
        <v>3.6993939999999998</v>
      </c>
      <c r="D401" s="126">
        <f t="shared" si="15"/>
        <v>3.8759663802308886E-2</v>
      </c>
    </row>
    <row r="402" spans="2:4" x14ac:dyDescent="0.25">
      <c r="B402" s="12">
        <v>42604</v>
      </c>
      <c r="C402" s="18">
        <v>3.5613570000000001</v>
      </c>
      <c r="D402" s="126">
        <f t="shared" si="15"/>
        <v>-5.609759200469433E-2</v>
      </c>
    </row>
    <row r="403" spans="2:4" x14ac:dyDescent="0.25">
      <c r="B403" s="12">
        <v>42597</v>
      </c>
      <c r="C403" s="18">
        <v>3.7730139999999999</v>
      </c>
      <c r="D403" s="126">
        <f t="shared" si="15"/>
        <v>-8.2773936095859924E-2</v>
      </c>
    </row>
    <row r="404" spans="2:4" x14ac:dyDescent="0.25">
      <c r="B404" s="12">
        <v>42590</v>
      </c>
      <c r="C404" s="18">
        <v>4.113505</v>
      </c>
      <c r="D404" s="126">
        <f t="shared" si="15"/>
        <v>-6.6668067256314689E-3</v>
      </c>
    </row>
    <row r="405" spans="2:4" x14ac:dyDescent="0.25">
      <c r="B405" s="12">
        <v>42583</v>
      </c>
      <c r="C405" s="18">
        <v>4.1411129999999998</v>
      </c>
      <c r="D405" s="126">
        <f t="shared" si="15"/>
        <v>-1.5317447428160658E-2</v>
      </c>
    </row>
    <row r="406" spans="2:4" x14ac:dyDescent="0.25">
      <c r="B406" s="12">
        <v>42576</v>
      </c>
      <c r="C406" s="18">
        <v>4.2055309999999997</v>
      </c>
      <c r="D406" s="126">
        <f t="shared" si="15"/>
        <v>5.7870670824164527E-2</v>
      </c>
    </row>
    <row r="407" spans="2:4" x14ac:dyDescent="0.25">
      <c r="B407" s="12">
        <v>42569</v>
      </c>
      <c r="C407" s="18">
        <v>3.9754679999999998</v>
      </c>
      <c r="D407" s="126">
        <f t="shared" si="15"/>
        <v>-4.2128609515181381E-2</v>
      </c>
    </row>
    <row r="408" spans="2:4" x14ac:dyDescent="0.25">
      <c r="B408" s="12">
        <v>42562</v>
      </c>
      <c r="C408" s="18">
        <v>4.150315</v>
      </c>
      <c r="D408" s="126">
        <f t="shared" si="15"/>
        <v>1.1210426907948268E-2</v>
      </c>
    </row>
    <row r="409" spans="2:4" x14ac:dyDescent="0.25">
      <c r="B409" s="12">
        <v>42555</v>
      </c>
      <c r="C409" s="18">
        <v>4.104304</v>
      </c>
      <c r="D409" s="126">
        <f t="shared" si="15"/>
        <v>0.14652985310196587</v>
      </c>
    </row>
    <row r="410" spans="2:4" x14ac:dyDescent="0.25">
      <c r="B410" s="12">
        <v>42548</v>
      </c>
      <c r="C410" s="18">
        <v>3.5797620000000001</v>
      </c>
      <c r="D410" s="126">
        <f t="shared" si="15"/>
        <v>7.4585709161152147E-2</v>
      </c>
    </row>
    <row r="411" spans="2:4" x14ac:dyDescent="0.25">
      <c r="B411" s="12">
        <v>42541</v>
      </c>
      <c r="C411" s="18">
        <v>3.3312949999999999</v>
      </c>
      <c r="D411" s="126">
        <f t="shared" si="15"/>
        <v>4.0229685857220421E-2</v>
      </c>
    </row>
    <row r="412" spans="2:4" x14ac:dyDescent="0.25">
      <c r="B412" s="12">
        <v>42534</v>
      </c>
      <c r="C412" s="18">
        <v>3.202461</v>
      </c>
      <c r="D412" s="126">
        <f t="shared" si="15"/>
        <v>-4.6575325336873474E-2</v>
      </c>
    </row>
    <row r="413" spans="2:4" x14ac:dyDescent="0.25">
      <c r="B413" s="12">
        <v>42527</v>
      </c>
      <c r="C413" s="18">
        <v>3.3589030000000002</v>
      </c>
      <c r="D413" s="126">
        <f t="shared" si="15"/>
        <v>4.2857107374227876E-2</v>
      </c>
    </row>
    <row r="414" spans="2:4" x14ac:dyDescent="0.25">
      <c r="B414" s="12">
        <v>42520</v>
      </c>
      <c r="C414" s="18">
        <v>3.220866</v>
      </c>
      <c r="D414" s="126">
        <f t="shared" si="15"/>
        <v>0.19863035619521563</v>
      </c>
    </row>
    <row r="415" spans="2:4" x14ac:dyDescent="0.25">
      <c r="B415" s="12">
        <v>42513</v>
      </c>
      <c r="C415" s="18">
        <v>2.687122</v>
      </c>
      <c r="D415" s="126">
        <f t="shared" si="15"/>
        <v>-0.12048195531518013</v>
      </c>
    </row>
    <row r="416" spans="2:4" x14ac:dyDescent="0.25">
      <c r="B416" s="12">
        <v>42506</v>
      </c>
      <c r="C416" s="18">
        <v>3.055221</v>
      </c>
      <c r="D416" s="126">
        <f t="shared" si="15"/>
        <v>0</v>
      </c>
    </row>
    <row r="417" spans="2:4" x14ac:dyDescent="0.25">
      <c r="B417" s="12">
        <v>42499</v>
      </c>
      <c r="C417" s="18">
        <v>3.055221</v>
      </c>
      <c r="D417" s="126">
        <f t="shared" si="15"/>
        <v>-9.7826080537190219E-2</v>
      </c>
    </row>
    <row r="418" spans="2:4" x14ac:dyDescent="0.25">
      <c r="B418" s="12">
        <v>42492</v>
      </c>
      <c r="C418" s="18">
        <v>3.3865099999999999</v>
      </c>
      <c r="D418" s="126">
        <f t="shared" si="15"/>
        <v>5.4644970985169294E-3</v>
      </c>
    </row>
    <row r="419" spans="2:4" x14ac:dyDescent="0.25">
      <c r="B419" s="12">
        <v>42485</v>
      </c>
      <c r="C419" s="18">
        <v>3.3681049999999999</v>
      </c>
      <c r="D419" s="126">
        <f t="shared" si="15"/>
        <v>0.18064496679890074</v>
      </c>
    </row>
    <row r="420" spans="2:4" x14ac:dyDescent="0.25">
      <c r="B420" s="12">
        <v>42478</v>
      </c>
      <c r="C420" s="18">
        <v>2.8527670000000001</v>
      </c>
      <c r="D420" s="126">
        <f t="shared" si="15"/>
        <v>-0.1364901891461906</v>
      </c>
    </row>
    <row r="421" spans="2:4" x14ac:dyDescent="0.25">
      <c r="B421" s="12">
        <v>42471</v>
      </c>
      <c r="C421" s="18">
        <v>3.3036880000000002</v>
      </c>
      <c r="D421" s="126">
        <f t="shared" si="15"/>
        <v>-8.651396958224522E-2</v>
      </c>
    </row>
    <row r="422" spans="2:4" x14ac:dyDescent="0.25">
      <c r="B422" s="12">
        <v>42464</v>
      </c>
      <c r="C422" s="18">
        <v>3.6165720000000001</v>
      </c>
      <c r="D422" s="126">
        <f t="shared" si="15"/>
        <v>5.6451631749296016E-2</v>
      </c>
    </row>
    <row r="423" spans="2:4" x14ac:dyDescent="0.25">
      <c r="B423" s="12">
        <v>42457</v>
      </c>
      <c r="C423" s="18">
        <v>3.4233199999999999</v>
      </c>
      <c r="D423" s="126">
        <f t="shared" si="15"/>
        <v>-5.347609120426533E-3</v>
      </c>
    </row>
    <row r="424" spans="2:4" x14ac:dyDescent="0.25">
      <c r="B424" s="12">
        <v>42450</v>
      </c>
      <c r="C424" s="18">
        <v>3.4417249999999999</v>
      </c>
      <c r="D424" s="126">
        <f t="shared" si="15"/>
        <v>-1.0582041002893505E-2</v>
      </c>
    </row>
    <row r="425" spans="2:4" x14ac:dyDescent="0.25">
      <c r="B425" s="12">
        <v>42443</v>
      </c>
      <c r="C425" s="18">
        <v>3.4785349999999999</v>
      </c>
      <c r="D425" s="126">
        <f t="shared" si="15"/>
        <v>0.11504443784823737</v>
      </c>
    </row>
    <row r="426" spans="2:4" x14ac:dyDescent="0.25">
      <c r="B426" s="12">
        <v>42436</v>
      </c>
      <c r="C426" s="18">
        <v>3.1196380000000001</v>
      </c>
      <c r="D426" s="126">
        <f t="shared" si="15"/>
        <v>7.6190354628621115E-2</v>
      </c>
    </row>
    <row r="427" spans="2:4" x14ac:dyDescent="0.25">
      <c r="B427" s="12">
        <v>42429</v>
      </c>
      <c r="C427" s="18">
        <v>2.8987790000000002</v>
      </c>
      <c r="D427" s="126">
        <f t="shared" si="15"/>
        <v>4.9999963777854095E-2</v>
      </c>
    </row>
    <row r="428" spans="2:4" x14ac:dyDescent="0.25">
      <c r="B428" s="12">
        <v>42422</v>
      </c>
      <c r="C428" s="18">
        <v>2.760742</v>
      </c>
      <c r="D428" s="126">
        <f t="shared" si="15"/>
        <v>0.14068416870812173</v>
      </c>
    </row>
    <row r="429" spans="2:4" x14ac:dyDescent="0.25">
      <c r="B429" s="12">
        <v>42415</v>
      </c>
      <c r="C429" s="18">
        <v>2.4202509999999999</v>
      </c>
      <c r="D429" s="126">
        <f t="shared" si="15"/>
        <v>-4.0145517884953907E-2</v>
      </c>
    </row>
    <row r="430" spans="2:4" x14ac:dyDescent="0.25">
      <c r="B430" s="12">
        <v>42408</v>
      </c>
      <c r="C430" s="18">
        <v>2.521477</v>
      </c>
      <c r="D430" s="126">
        <f t="shared" si="15"/>
        <v>0.17093971846107903</v>
      </c>
    </row>
    <row r="431" spans="2:4" x14ac:dyDescent="0.25">
      <c r="B431" s="12">
        <v>42401</v>
      </c>
      <c r="C431" s="18">
        <v>2.1533790000000002</v>
      </c>
      <c r="D431" s="126">
        <f t="shared" si="15"/>
        <v>0.30726249861131616</v>
      </c>
    </row>
    <row r="432" spans="2:4" x14ac:dyDescent="0.25">
      <c r="B432" s="12">
        <v>42394</v>
      </c>
      <c r="C432" s="18">
        <v>1.647243</v>
      </c>
      <c r="D432" s="126">
        <f t="shared" si="15"/>
        <v>8.4848736308027917E-2</v>
      </c>
    </row>
    <row r="433" spans="2:4" x14ac:dyDescent="0.25">
      <c r="B433" s="12">
        <v>42387</v>
      </c>
      <c r="C433" s="18">
        <v>1.518408</v>
      </c>
      <c r="D433" s="126">
        <f t="shared" si="15"/>
        <v>2.4844795956797894E-2</v>
      </c>
    </row>
    <row r="434" spans="2:4" x14ac:dyDescent="0.25">
      <c r="B434" s="12">
        <v>42380</v>
      </c>
      <c r="C434" s="18">
        <v>1.481598</v>
      </c>
      <c r="D434" s="126">
        <f t="shared" si="15"/>
        <v>0.24806190449314669</v>
      </c>
    </row>
    <row r="435" spans="2:4" x14ac:dyDescent="0.25">
      <c r="B435" s="12">
        <v>42373</v>
      </c>
      <c r="C435" s="18">
        <v>1.187119</v>
      </c>
      <c r="D435" s="126">
        <f t="shared" si="15"/>
        <v>0.38709673650140797</v>
      </c>
    </row>
    <row r="436" spans="2:4" x14ac:dyDescent="0.25">
      <c r="B436" s="12">
        <v>42366</v>
      </c>
      <c r="C436" s="18">
        <v>0.85582999999999998</v>
      </c>
      <c r="D436" s="126">
        <f t="shared" si="15"/>
        <v>-9.7087634712060389E-2</v>
      </c>
    </row>
    <row r="437" spans="2:4" x14ac:dyDescent="0.25">
      <c r="B437" s="12">
        <v>42359</v>
      </c>
      <c r="C437" s="18">
        <v>0.947855</v>
      </c>
      <c r="D437" s="126">
        <f t="shared" si="15"/>
        <v>0.24096464411728125</v>
      </c>
    </row>
    <row r="438" spans="2:4" x14ac:dyDescent="0.25">
      <c r="B438" s="12">
        <v>42352</v>
      </c>
      <c r="C438" s="18">
        <v>0.76380499999999996</v>
      </c>
      <c r="D438" s="126">
        <f t="shared" si="15"/>
        <v>-0.10752719582160009</v>
      </c>
    </row>
    <row r="439" spans="2:4" x14ac:dyDescent="0.25">
      <c r="B439" s="12">
        <v>42345</v>
      </c>
      <c r="C439" s="18">
        <v>0.85582999999999998</v>
      </c>
      <c r="D439" s="126">
        <f t="shared" si="15"/>
        <v>0.27397172590472207</v>
      </c>
    </row>
    <row r="440" spans="2:4" x14ac:dyDescent="0.25">
      <c r="B440" s="12">
        <v>42338</v>
      </c>
      <c r="C440" s="18">
        <v>0.67178099999999996</v>
      </c>
      <c r="D440" s="126">
        <f t="shared" si="15"/>
        <v>0.30357357695337828</v>
      </c>
    </row>
    <row r="441" spans="2:4" x14ac:dyDescent="0.25">
      <c r="B441" s="12">
        <v>42331</v>
      </c>
      <c r="C441" s="18">
        <v>0.51533799999999996</v>
      </c>
      <c r="D441" s="126">
        <f t="shared" si="15"/>
        <v>5.660292251261434E-2</v>
      </c>
    </row>
    <row r="442" spans="2:4" x14ac:dyDescent="0.25">
      <c r="B442" s="12">
        <v>42324</v>
      </c>
      <c r="C442" s="18">
        <v>0.48773100000000003</v>
      </c>
      <c r="D442" s="126">
        <f t="shared" si="15"/>
        <v>-0.13114789142621996</v>
      </c>
    </row>
    <row r="443" spans="2:4" x14ac:dyDescent="0.25">
      <c r="B443" s="12">
        <v>42317</v>
      </c>
      <c r="C443" s="18">
        <v>0.56135100000000004</v>
      </c>
      <c r="D443" s="126">
        <f t="shared" si="15"/>
        <v>-8.955245667130507E-2</v>
      </c>
    </row>
    <row r="444" spans="2:4" x14ac:dyDescent="0.25">
      <c r="B444" s="12">
        <v>42310</v>
      </c>
      <c r="C444" s="18">
        <v>0.61656599999999995</v>
      </c>
      <c r="D444" s="126">
        <f t="shared" si="15"/>
        <v>-1.4705130335843419E-2</v>
      </c>
    </row>
    <row r="445" spans="2:4" x14ac:dyDescent="0.25">
      <c r="B445" s="12">
        <v>42303</v>
      </c>
      <c r="C445" s="18">
        <v>0.62576799999999999</v>
      </c>
      <c r="D445" s="126">
        <f t="shared" si="15"/>
        <v>-8.1081319210611791E-2</v>
      </c>
    </row>
    <row r="446" spans="2:4" x14ac:dyDescent="0.25">
      <c r="B446" s="12">
        <v>42296</v>
      </c>
      <c r="C446" s="18">
        <v>0.680983</v>
      </c>
      <c r="D446" s="126">
        <f t="shared" si="15"/>
        <v>-7.5000203749534755E-2</v>
      </c>
    </row>
    <row r="447" spans="2:4" x14ac:dyDescent="0.25">
      <c r="B447" s="12">
        <v>42289</v>
      </c>
      <c r="C447" s="18">
        <v>0.73619800000000002</v>
      </c>
      <c r="D447" s="126">
        <f t="shared" si="15"/>
        <v>3.8961882047446217E-2</v>
      </c>
    </row>
    <row r="448" spans="2:4" x14ac:dyDescent="0.25">
      <c r="B448" s="12">
        <v>42282</v>
      </c>
      <c r="C448" s="18">
        <v>0.70859000000000005</v>
      </c>
      <c r="D448" s="126">
        <f t="shared" si="15"/>
        <v>0.26229400143582171</v>
      </c>
    </row>
    <row r="449" spans="2:4" x14ac:dyDescent="0.25">
      <c r="B449" s="12">
        <v>42275</v>
      </c>
      <c r="C449" s="18">
        <v>0.56135100000000004</v>
      </c>
      <c r="D449" s="126">
        <f t="shared" si="15"/>
        <v>-7.5757001990572226E-2</v>
      </c>
    </row>
    <row r="450" spans="2:4" x14ac:dyDescent="0.25">
      <c r="B450" s="12">
        <v>42268</v>
      </c>
      <c r="C450" s="18">
        <v>0.60736299999999999</v>
      </c>
      <c r="D450" s="126">
        <f t="shared" si="15"/>
        <v>-0.17500047541558117</v>
      </c>
    </row>
    <row r="451" spans="2:4" x14ac:dyDescent="0.25">
      <c r="B451" s="12">
        <v>42261</v>
      </c>
      <c r="C451" s="18">
        <v>0.73619800000000002</v>
      </c>
      <c r="D451" s="126">
        <f t="shared" ref="D451:D514" si="16">C451/C452-1</f>
        <v>0.15941987901809695</v>
      </c>
    </row>
    <row r="452" spans="2:4" x14ac:dyDescent="0.25">
      <c r="B452" s="12">
        <v>42254</v>
      </c>
      <c r="C452" s="18">
        <v>0.63497099999999995</v>
      </c>
      <c r="D452" s="126">
        <f t="shared" si="16"/>
        <v>-0.10389505920207753</v>
      </c>
    </row>
    <row r="453" spans="2:4" x14ac:dyDescent="0.25">
      <c r="B453" s="12">
        <v>42247</v>
      </c>
      <c r="C453" s="18">
        <v>0.70859000000000005</v>
      </c>
      <c r="D453" s="126">
        <f t="shared" si="16"/>
        <v>-0.15384661312953385</v>
      </c>
    </row>
    <row r="454" spans="2:4" x14ac:dyDescent="0.25">
      <c r="B454" s="12">
        <v>42240</v>
      </c>
      <c r="C454" s="18">
        <v>0.83742499999999997</v>
      </c>
      <c r="D454" s="126">
        <f t="shared" si="16"/>
        <v>-0.15740737945821726</v>
      </c>
    </row>
    <row r="455" spans="2:4" x14ac:dyDescent="0.25">
      <c r="B455" s="12">
        <v>42233</v>
      </c>
      <c r="C455" s="18">
        <v>0.99386699999999994</v>
      </c>
      <c r="D455" s="126">
        <f t="shared" si="16"/>
        <v>0.10204115576786177</v>
      </c>
    </row>
    <row r="456" spans="2:4" x14ac:dyDescent="0.25">
      <c r="B456" s="12">
        <v>42226</v>
      </c>
      <c r="C456" s="18">
        <v>0.90184200000000003</v>
      </c>
      <c r="D456" s="126">
        <f t="shared" si="16"/>
        <v>4.2552133849228957E-2</v>
      </c>
    </row>
    <row r="457" spans="2:4" x14ac:dyDescent="0.25">
      <c r="B457" s="12">
        <v>42219</v>
      </c>
      <c r="C457" s="18">
        <v>0.86503300000000005</v>
      </c>
      <c r="D457" s="126">
        <f t="shared" si="16"/>
        <v>-5.9999108934883805E-2</v>
      </c>
    </row>
    <row r="458" spans="2:4" x14ac:dyDescent="0.25">
      <c r="B458" s="12">
        <v>42212</v>
      </c>
      <c r="C458" s="18">
        <v>0.92024700000000004</v>
      </c>
      <c r="D458" s="126">
        <f t="shared" si="16"/>
        <v>-7.4074297667595324E-2</v>
      </c>
    </row>
    <row r="459" spans="2:4" x14ac:dyDescent="0.25">
      <c r="B459" s="12">
        <v>42205</v>
      </c>
      <c r="C459" s="18">
        <v>0.99386699999999994</v>
      </c>
      <c r="D459" s="126">
        <f t="shared" si="16"/>
        <v>-4.4248374812478342E-2</v>
      </c>
    </row>
    <row r="460" spans="2:4" x14ac:dyDescent="0.25">
      <c r="B460" s="12">
        <v>42198</v>
      </c>
      <c r="C460" s="18">
        <v>1.0398799999999999</v>
      </c>
      <c r="D460" s="126">
        <f t="shared" si="16"/>
        <v>-4.2372537968785262E-2</v>
      </c>
    </row>
    <row r="461" spans="2:4" x14ac:dyDescent="0.25">
      <c r="B461" s="12">
        <v>42191</v>
      </c>
      <c r="C461" s="18">
        <v>1.0858920000000001</v>
      </c>
      <c r="D461" s="126">
        <f t="shared" si="16"/>
        <v>-8.5271148048342238E-2</v>
      </c>
    </row>
    <row r="462" spans="2:4" x14ac:dyDescent="0.25">
      <c r="B462" s="12">
        <v>42184</v>
      </c>
      <c r="C462" s="18">
        <v>1.187119</v>
      </c>
      <c r="D462" s="126">
        <f t="shared" si="16"/>
        <v>-6.5217203003919089E-2</v>
      </c>
    </row>
    <row r="463" spans="2:4" x14ac:dyDescent="0.25">
      <c r="B463" s="12">
        <v>42177</v>
      </c>
      <c r="C463" s="18">
        <v>1.269941</v>
      </c>
      <c r="D463" s="126">
        <f t="shared" si="16"/>
        <v>-5.4794683680160383E-2</v>
      </c>
    </row>
    <row r="464" spans="2:4" x14ac:dyDescent="0.25">
      <c r="B464" s="12">
        <v>42170</v>
      </c>
      <c r="C464" s="18">
        <v>1.343561</v>
      </c>
      <c r="D464" s="126">
        <f t="shared" si="16"/>
        <v>8.1481308569193001E-2</v>
      </c>
    </row>
    <row r="465" spans="2:4" x14ac:dyDescent="0.25">
      <c r="B465" s="12">
        <v>42163</v>
      </c>
      <c r="C465" s="18">
        <v>1.242334</v>
      </c>
      <c r="D465" s="126">
        <f t="shared" si="16"/>
        <v>7.4622992510129382E-3</v>
      </c>
    </row>
    <row r="466" spans="2:4" x14ac:dyDescent="0.25">
      <c r="B466" s="12">
        <v>42156</v>
      </c>
      <c r="C466" s="18">
        <v>1.2331319999999999</v>
      </c>
      <c r="D466" s="126">
        <f t="shared" si="16"/>
        <v>-9.4594138179661003E-2</v>
      </c>
    </row>
    <row r="467" spans="2:4" x14ac:dyDescent="0.25">
      <c r="B467" s="12">
        <v>42149</v>
      </c>
      <c r="C467" s="18">
        <v>1.361966</v>
      </c>
      <c r="D467" s="126">
        <f t="shared" si="16"/>
        <v>-3.8961148928753686E-2</v>
      </c>
    </row>
    <row r="468" spans="2:4" x14ac:dyDescent="0.25">
      <c r="B468" s="12">
        <v>42142</v>
      </c>
      <c r="C468" s="18">
        <v>1.417181</v>
      </c>
      <c r="D468" s="126">
        <f t="shared" si="16"/>
        <v>-7.7844213967476872E-2</v>
      </c>
    </row>
    <row r="469" spans="2:4" x14ac:dyDescent="0.25">
      <c r="B469" s="12">
        <v>42135</v>
      </c>
      <c r="C469" s="18">
        <v>1.536813</v>
      </c>
      <c r="D469" s="126">
        <f t="shared" si="16"/>
        <v>-7.7348275265842537E-2</v>
      </c>
    </row>
    <row r="470" spans="2:4" x14ac:dyDescent="0.25">
      <c r="B470" s="12">
        <v>42128</v>
      </c>
      <c r="C470" s="18">
        <v>1.665648</v>
      </c>
      <c r="D470" s="126">
        <f t="shared" si="16"/>
        <v>-6.7010216884746399E-2</v>
      </c>
    </row>
    <row r="471" spans="2:4" x14ac:dyDescent="0.25">
      <c r="B471" s="12">
        <v>42121</v>
      </c>
      <c r="C471" s="18">
        <v>1.78528</v>
      </c>
      <c r="D471" s="126">
        <f t="shared" si="16"/>
        <v>2.1052691781958011E-2</v>
      </c>
    </row>
    <row r="472" spans="2:4" x14ac:dyDescent="0.25">
      <c r="B472" s="12">
        <v>42114</v>
      </c>
      <c r="C472" s="18">
        <v>1.74847</v>
      </c>
      <c r="D472" s="126">
        <f t="shared" si="16"/>
        <v>-1.5543808066879938E-2</v>
      </c>
    </row>
    <row r="473" spans="2:4" x14ac:dyDescent="0.25">
      <c r="B473" s="12">
        <v>42107</v>
      </c>
      <c r="C473" s="18">
        <v>1.7760769999999999</v>
      </c>
      <c r="D473" s="126">
        <f t="shared" si="16"/>
        <v>5.2080650866641598E-3</v>
      </c>
    </row>
    <row r="474" spans="2:4" x14ac:dyDescent="0.25">
      <c r="B474" s="12">
        <v>42100</v>
      </c>
      <c r="C474" s="18">
        <v>1.766875</v>
      </c>
      <c r="D474" s="126">
        <f t="shared" si="16"/>
        <v>-5.1810816760758938E-3</v>
      </c>
    </row>
    <row r="475" spans="2:4" x14ac:dyDescent="0.25">
      <c r="B475" s="12">
        <v>42093</v>
      </c>
      <c r="C475" s="18">
        <v>1.7760769999999999</v>
      </c>
      <c r="D475" s="126">
        <f t="shared" si="16"/>
        <v>7.2222138374651745E-2</v>
      </c>
    </row>
    <row r="476" spans="2:4" x14ac:dyDescent="0.25">
      <c r="B476" s="12">
        <v>42086</v>
      </c>
      <c r="C476" s="18">
        <v>1.6564449999999999</v>
      </c>
      <c r="D476" s="126">
        <f t="shared" si="16"/>
        <v>-6.7357440020899939E-2</v>
      </c>
    </row>
    <row r="477" spans="2:4" x14ac:dyDescent="0.25">
      <c r="B477" s="12">
        <v>42079</v>
      </c>
      <c r="C477" s="18">
        <v>1.7760769999999999</v>
      </c>
      <c r="D477" s="126">
        <f t="shared" si="16"/>
        <v>0.14201160223196996</v>
      </c>
    </row>
    <row r="478" spans="2:4" x14ac:dyDescent="0.25">
      <c r="B478" s="12">
        <v>42072</v>
      </c>
      <c r="C478" s="18">
        <v>1.555218</v>
      </c>
      <c r="D478" s="126">
        <f t="shared" si="16"/>
        <v>-0.13333318472963229</v>
      </c>
    </row>
    <row r="479" spans="2:4" x14ac:dyDescent="0.25">
      <c r="B479" s="12">
        <v>42065</v>
      </c>
      <c r="C479" s="18">
        <v>1.7944819999999999</v>
      </c>
      <c r="D479" s="126">
        <f t="shared" si="16"/>
        <v>-0.20731705162275249</v>
      </c>
    </row>
    <row r="480" spans="2:4" x14ac:dyDescent="0.25">
      <c r="B480" s="12">
        <v>42058</v>
      </c>
      <c r="C480" s="18">
        <v>2.263808</v>
      </c>
      <c r="D480" s="126">
        <f t="shared" si="16"/>
        <v>1.6528521117431971E-2</v>
      </c>
    </row>
    <row r="481" spans="2:4" x14ac:dyDescent="0.25">
      <c r="B481" s="12">
        <v>42051</v>
      </c>
      <c r="C481" s="18">
        <v>2.2269990000000002</v>
      </c>
      <c r="D481" s="126">
        <f t="shared" si="16"/>
        <v>-8.3333161826962709E-2</v>
      </c>
    </row>
    <row r="482" spans="2:4" x14ac:dyDescent="0.25">
      <c r="B482" s="12">
        <v>42044</v>
      </c>
      <c r="C482" s="18">
        <v>2.4294530000000001</v>
      </c>
      <c r="D482" s="126">
        <f t="shared" si="16"/>
        <v>-8.3333207561977596E-2</v>
      </c>
    </row>
    <row r="483" spans="2:4" x14ac:dyDescent="0.25">
      <c r="B483" s="12">
        <v>42037</v>
      </c>
      <c r="C483" s="18">
        <v>2.650312</v>
      </c>
      <c r="D483" s="126">
        <f t="shared" si="16"/>
        <v>-7.096794094996195E-2</v>
      </c>
    </row>
    <row r="484" spans="2:4" x14ac:dyDescent="0.25">
      <c r="B484" s="12">
        <v>42030</v>
      </c>
      <c r="C484" s="18">
        <v>2.8527670000000001</v>
      </c>
      <c r="D484" s="126">
        <f t="shared" si="16"/>
        <v>7.6389119469707722E-2</v>
      </c>
    </row>
    <row r="485" spans="2:4" x14ac:dyDescent="0.25">
      <c r="B485" s="12">
        <v>42023</v>
      </c>
      <c r="C485" s="18">
        <v>2.650312</v>
      </c>
      <c r="D485" s="126">
        <f t="shared" si="16"/>
        <v>-4.3189320794933095E-2</v>
      </c>
    </row>
    <row r="486" spans="2:4" x14ac:dyDescent="0.25">
      <c r="B486" s="12">
        <v>42016</v>
      </c>
      <c r="C486" s="18">
        <v>2.7699440000000002</v>
      </c>
      <c r="D486" s="126">
        <f t="shared" si="16"/>
        <v>0.16666652627074452</v>
      </c>
    </row>
    <row r="487" spans="2:4" x14ac:dyDescent="0.25">
      <c r="B487" s="12">
        <v>42009</v>
      </c>
      <c r="C487" s="18">
        <v>2.3742380000000001</v>
      </c>
      <c r="D487" s="126">
        <f t="shared" si="16"/>
        <v>0.3298967108800861</v>
      </c>
    </row>
    <row r="488" spans="2:4" x14ac:dyDescent="0.25">
      <c r="B488" s="12">
        <v>42002</v>
      </c>
      <c r="C488" s="18">
        <v>1.78528</v>
      </c>
      <c r="D488" s="126">
        <f t="shared" si="16"/>
        <v>5.1816447147281508E-3</v>
      </c>
    </row>
    <row r="489" spans="2:4" x14ac:dyDescent="0.25">
      <c r="B489" s="12">
        <v>41995</v>
      </c>
      <c r="C489" s="18">
        <v>1.7760769999999999</v>
      </c>
      <c r="D489" s="126">
        <f t="shared" si="16"/>
        <v>7.2222138374651745E-2</v>
      </c>
    </row>
    <row r="490" spans="2:4" x14ac:dyDescent="0.25">
      <c r="B490" s="12">
        <v>41988</v>
      </c>
      <c r="C490" s="18">
        <v>1.6564449999999999</v>
      </c>
      <c r="D490" s="126">
        <f t="shared" si="16"/>
        <v>5.882371741603909E-2</v>
      </c>
    </row>
    <row r="491" spans="2:4" x14ac:dyDescent="0.25">
      <c r="B491" s="12">
        <v>41981</v>
      </c>
      <c r="C491" s="18">
        <v>1.5644199999999999</v>
      </c>
      <c r="D491" s="126">
        <f t="shared" si="16"/>
        <v>-1.162794370824316E-2</v>
      </c>
    </row>
    <row r="492" spans="2:4" x14ac:dyDescent="0.25">
      <c r="B492" s="12">
        <v>41974</v>
      </c>
      <c r="C492" s="18">
        <v>1.5828249999999999</v>
      </c>
      <c r="D492" s="126">
        <f t="shared" si="16"/>
        <v>5.8476522013213295E-3</v>
      </c>
    </row>
    <row r="493" spans="2:4" x14ac:dyDescent="0.25">
      <c r="B493" s="12">
        <v>41967</v>
      </c>
      <c r="C493" s="18">
        <v>1.573623</v>
      </c>
      <c r="D493" s="126">
        <f t="shared" si="16"/>
        <v>-1.1560726318883829E-2</v>
      </c>
    </row>
    <row r="494" spans="2:4" x14ac:dyDescent="0.25">
      <c r="B494" s="12">
        <v>41960</v>
      </c>
      <c r="C494" s="18">
        <v>1.592028</v>
      </c>
      <c r="D494" s="126">
        <f t="shared" si="16"/>
        <v>-5.7468321228055785E-3</v>
      </c>
    </row>
    <row r="495" spans="2:4" x14ac:dyDescent="0.25">
      <c r="B495" s="12">
        <v>41953</v>
      </c>
      <c r="C495" s="18">
        <v>1.6012299999999999</v>
      </c>
      <c r="D495" s="126">
        <f t="shared" si="16"/>
        <v>3.5714401218616798E-2</v>
      </c>
    </row>
    <row r="496" spans="2:4" x14ac:dyDescent="0.25">
      <c r="B496" s="12">
        <v>41946</v>
      </c>
      <c r="C496" s="18">
        <v>1.5460149999999999</v>
      </c>
      <c r="D496" s="126">
        <f t="shared" si="16"/>
        <v>3.7036465631563154E-2</v>
      </c>
    </row>
    <row r="497" spans="2:4" x14ac:dyDescent="0.25">
      <c r="B497" s="12">
        <v>41939</v>
      </c>
      <c r="C497" s="18">
        <v>1.490801</v>
      </c>
      <c r="D497" s="126">
        <f t="shared" si="16"/>
        <v>-0.1336893951984528</v>
      </c>
    </row>
    <row r="498" spans="2:4" x14ac:dyDescent="0.25">
      <c r="B498" s="12">
        <v>41932</v>
      </c>
      <c r="C498" s="18">
        <v>1.7208619999999999</v>
      </c>
      <c r="D498" s="126">
        <f t="shared" si="16"/>
        <v>-6.9651948400197505E-2</v>
      </c>
    </row>
    <row r="499" spans="2:4" x14ac:dyDescent="0.25">
      <c r="B499" s="12">
        <v>41925</v>
      </c>
      <c r="C499" s="18">
        <v>1.8496969999999999</v>
      </c>
      <c r="D499" s="126">
        <f t="shared" si="16"/>
        <v>4.9997419172558288E-3</v>
      </c>
    </row>
    <row r="500" spans="2:4" x14ac:dyDescent="0.25">
      <c r="B500" s="12">
        <v>41918</v>
      </c>
      <c r="C500" s="18">
        <v>1.840495</v>
      </c>
      <c r="D500" s="126">
        <f t="shared" si="16"/>
        <v>-4.9748688568992394E-3</v>
      </c>
    </row>
    <row r="501" spans="2:4" x14ac:dyDescent="0.25">
      <c r="B501" s="12">
        <v>41911</v>
      </c>
      <c r="C501" s="18">
        <v>1.8496969999999999</v>
      </c>
      <c r="D501" s="126">
        <f t="shared" si="16"/>
        <v>-0.11453774649802151</v>
      </c>
    </row>
    <row r="502" spans="2:4" x14ac:dyDescent="0.25">
      <c r="B502" s="12">
        <v>41904</v>
      </c>
      <c r="C502" s="18">
        <v>2.088962</v>
      </c>
      <c r="D502" s="126">
        <f t="shared" si="16"/>
        <v>-4.6218385719223432E-2</v>
      </c>
    </row>
    <row r="503" spans="2:4" x14ac:dyDescent="0.25">
      <c r="B503" s="12">
        <v>41897</v>
      </c>
      <c r="C503" s="18">
        <v>2.1901890000000002</v>
      </c>
      <c r="D503" s="126">
        <f t="shared" si="16"/>
        <v>-9.8484720634644862E-2</v>
      </c>
    </row>
    <row r="504" spans="2:4" x14ac:dyDescent="0.25">
      <c r="B504" s="12">
        <v>41890</v>
      </c>
      <c r="C504" s="18">
        <v>2.4294530000000001</v>
      </c>
      <c r="D504" s="126">
        <f t="shared" si="16"/>
        <v>-5.7143012380597935E-2</v>
      </c>
    </row>
    <row r="505" spans="2:4" x14ac:dyDescent="0.25">
      <c r="B505" s="12">
        <v>41883</v>
      </c>
      <c r="C505" s="18">
        <v>2.5766930000000001</v>
      </c>
      <c r="D505" s="126">
        <f t="shared" si="16"/>
        <v>-7.8947236726967018E-2</v>
      </c>
    </row>
    <row r="506" spans="2:4" x14ac:dyDescent="0.25">
      <c r="B506" s="12">
        <v>41876</v>
      </c>
      <c r="C506" s="18">
        <v>2.797552</v>
      </c>
      <c r="D506" s="126">
        <f t="shared" si="16"/>
        <v>2.3568905304714338E-2</v>
      </c>
    </row>
    <row r="507" spans="2:4" x14ac:dyDescent="0.25">
      <c r="B507" s="12">
        <v>41869</v>
      </c>
      <c r="C507" s="18">
        <v>2.7331349999999999</v>
      </c>
      <c r="D507" s="126">
        <f t="shared" si="16"/>
        <v>-2.3026202908828952E-2</v>
      </c>
    </row>
    <row r="508" spans="2:4" x14ac:dyDescent="0.25">
      <c r="B508" s="12">
        <v>41862</v>
      </c>
      <c r="C508" s="18">
        <v>2.797552</v>
      </c>
      <c r="D508" s="126">
        <f t="shared" si="16"/>
        <v>-3.1846886878905356E-2</v>
      </c>
    </row>
    <row r="509" spans="2:4" x14ac:dyDescent="0.25">
      <c r="B509" s="12">
        <v>41855</v>
      </c>
      <c r="C509" s="18">
        <v>2.8895759999999999</v>
      </c>
      <c r="D509" s="126">
        <f t="shared" si="16"/>
        <v>2.2801194552235726E-2</v>
      </c>
    </row>
    <row r="510" spans="2:4" x14ac:dyDescent="0.25">
      <c r="B510" s="12">
        <v>41848</v>
      </c>
      <c r="C510" s="18">
        <v>2.8251590000000002</v>
      </c>
      <c r="D510" s="126">
        <f t="shared" si="16"/>
        <v>-4.3613832661812957E-2</v>
      </c>
    </row>
    <row r="511" spans="2:4" x14ac:dyDescent="0.25">
      <c r="B511" s="12">
        <v>41841</v>
      </c>
      <c r="C511" s="18">
        <v>2.9539939999999998</v>
      </c>
      <c r="D511" s="126">
        <f t="shared" si="16"/>
        <v>-2.1341361398431236E-2</v>
      </c>
    </row>
    <row r="512" spans="2:4" x14ac:dyDescent="0.25">
      <c r="B512" s="12">
        <v>41834</v>
      </c>
      <c r="C512" s="18">
        <v>3.018411</v>
      </c>
      <c r="D512" s="126">
        <f t="shared" si="16"/>
        <v>6.1349877300245215E-3</v>
      </c>
    </row>
    <row r="513" spans="2:4" x14ac:dyDescent="0.25">
      <c r="B513" s="12">
        <v>41827</v>
      </c>
      <c r="C513" s="18">
        <v>3.000006</v>
      </c>
      <c r="D513" s="126">
        <f t="shared" si="16"/>
        <v>6.5359307688292123E-2</v>
      </c>
    </row>
    <row r="514" spans="2:4" x14ac:dyDescent="0.25">
      <c r="B514" s="12">
        <v>41820</v>
      </c>
      <c r="C514" s="18">
        <v>2.815957</v>
      </c>
      <c r="D514" s="126">
        <f t="shared" si="16"/>
        <v>4.7945348220140405E-2</v>
      </c>
    </row>
    <row r="515" spans="2:4" x14ac:dyDescent="0.25">
      <c r="B515" s="12">
        <v>41813</v>
      </c>
      <c r="C515" s="18">
        <v>2.687122</v>
      </c>
      <c r="D515" s="126">
        <f t="shared" ref="D515:D578" si="17">C515/C516-1</f>
        <v>3.436249029097338E-3</v>
      </c>
    </row>
    <row r="516" spans="2:4" x14ac:dyDescent="0.25">
      <c r="B516" s="12">
        <v>41806</v>
      </c>
      <c r="C516" s="18">
        <v>2.6779199999999999</v>
      </c>
      <c r="D516" s="126">
        <f t="shared" si="17"/>
        <v>1.0416886766539069E-2</v>
      </c>
    </row>
    <row r="517" spans="2:4" x14ac:dyDescent="0.25">
      <c r="B517" s="12">
        <v>41799</v>
      </c>
      <c r="C517" s="18">
        <v>2.650312</v>
      </c>
      <c r="D517" s="126">
        <f t="shared" si="17"/>
        <v>8.6792514726355297E-2</v>
      </c>
    </row>
    <row r="518" spans="2:4" x14ac:dyDescent="0.25">
      <c r="B518" s="12">
        <v>41792</v>
      </c>
      <c r="C518" s="18">
        <v>2.4386549999999998</v>
      </c>
      <c r="D518" s="126">
        <f t="shared" si="17"/>
        <v>0</v>
      </c>
    </row>
    <row r="519" spans="2:4" x14ac:dyDescent="0.25">
      <c r="B519" s="12">
        <v>41785</v>
      </c>
      <c r="C519" s="18">
        <v>2.4386549999999998</v>
      </c>
      <c r="D519" s="126">
        <f t="shared" si="17"/>
        <v>-0.1166668236292997</v>
      </c>
    </row>
    <row r="520" spans="2:4" x14ac:dyDescent="0.25">
      <c r="B520" s="12">
        <v>41778</v>
      </c>
      <c r="C520" s="18">
        <v>2.760742</v>
      </c>
      <c r="D520" s="126">
        <f t="shared" si="17"/>
        <v>-4.4585780059081315E-2</v>
      </c>
    </row>
    <row r="521" spans="2:4" x14ac:dyDescent="0.25">
      <c r="B521" s="12">
        <v>41771</v>
      </c>
      <c r="C521" s="18">
        <v>2.8895759999999999</v>
      </c>
      <c r="D521" s="126">
        <f t="shared" si="17"/>
        <v>4.3189320794932984E-2</v>
      </c>
    </row>
    <row r="522" spans="2:4" x14ac:dyDescent="0.25">
      <c r="B522" s="12">
        <v>41764</v>
      </c>
      <c r="C522" s="18">
        <v>2.7699440000000002</v>
      </c>
      <c r="D522" s="126">
        <f t="shared" si="17"/>
        <v>-9.0634694005519822E-2</v>
      </c>
    </row>
    <row r="523" spans="2:4" x14ac:dyDescent="0.25">
      <c r="B523" s="12">
        <v>41757</v>
      </c>
      <c r="C523" s="18">
        <v>3.0460189999999998</v>
      </c>
      <c r="D523" s="126">
        <f t="shared" si="17"/>
        <v>-8.9818995544675984E-3</v>
      </c>
    </row>
    <row r="524" spans="2:4" x14ac:dyDescent="0.25">
      <c r="B524" s="12">
        <v>41750</v>
      </c>
      <c r="C524" s="18">
        <v>3.073626</v>
      </c>
      <c r="D524" s="126">
        <f t="shared" si="17"/>
        <v>8.7947970362022065E-2</v>
      </c>
    </row>
    <row r="525" spans="2:4" x14ac:dyDescent="0.25">
      <c r="B525" s="12">
        <v>41743</v>
      </c>
      <c r="C525" s="18">
        <v>2.8251590000000002</v>
      </c>
      <c r="D525" s="126">
        <f t="shared" si="17"/>
        <v>-4.0625280155610288E-2</v>
      </c>
    </row>
    <row r="526" spans="2:4" x14ac:dyDescent="0.25">
      <c r="B526" s="12">
        <v>41736</v>
      </c>
      <c r="C526" s="18">
        <v>2.9447920000000001</v>
      </c>
      <c r="D526" s="126">
        <f t="shared" si="17"/>
        <v>3.2258154977255371E-2</v>
      </c>
    </row>
    <row r="527" spans="2:4" x14ac:dyDescent="0.25">
      <c r="B527" s="12">
        <v>41729</v>
      </c>
      <c r="C527" s="18">
        <v>2.8527670000000001</v>
      </c>
      <c r="D527" s="126">
        <f t="shared" si="17"/>
        <v>-3.1250084895639518E-2</v>
      </c>
    </row>
    <row r="528" spans="2:4" x14ac:dyDescent="0.25">
      <c r="B528" s="12">
        <v>41722</v>
      </c>
      <c r="C528" s="18">
        <v>2.9447920000000001</v>
      </c>
      <c r="D528" s="126">
        <f t="shared" si="17"/>
        <v>-5.3254270462404607E-2</v>
      </c>
    </row>
    <row r="529" spans="2:4" x14ac:dyDescent="0.25">
      <c r="B529" s="12">
        <v>41715</v>
      </c>
      <c r="C529" s="18">
        <v>3.110436</v>
      </c>
      <c r="D529" s="126">
        <f t="shared" si="17"/>
        <v>-0.10344815659037532</v>
      </c>
    </row>
    <row r="530" spans="2:4" x14ac:dyDescent="0.25">
      <c r="B530" s="12">
        <v>41708</v>
      </c>
      <c r="C530" s="18">
        <v>3.4693320000000001</v>
      </c>
      <c r="D530" s="126">
        <f t="shared" si="17"/>
        <v>0.13213184598475936</v>
      </c>
    </row>
    <row r="531" spans="2:4" x14ac:dyDescent="0.25">
      <c r="B531" s="12">
        <v>41701</v>
      </c>
      <c r="C531" s="18">
        <v>3.0644239999999998</v>
      </c>
      <c r="D531" s="126">
        <f t="shared" si="17"/>
        <v>2.777768461384178E-2</v>
      </c>
    </row>
    <row r="532" spans="2:4" x14ac:dyDescent="0.25">
      <c r="B532" s="12">
        <v>41694</v>
      </c>
      <c r="C532" s="18">
        <v>2.9816020000000001</v>
      </c>
      <c r="D532" s="126">
        <f t="shared" si="17"/>
        <v>-3.857530214595295E-2</v>
      </c>
    </row>
    <row r="533" spans="2:4" x14ac:dyDescent="0.25">
      <c r="B533" s="12">
        <v>41687</v>
      </c>
      <c r="C533" s="18">
        <v>3.1012330000000001</v>
      </c>
      <c r="D533" s="126">
        <f t="shared" si="17"/>
        <v>5.6426155023745039E-2</v>
      </c>
    </row>
    <row r="534" spans="2:4" x14ac:dyDescent="0.25">
      <c r="B534" s="12">
        <v>41680</v>
      </c>
      <c r="C534" s="18">
        <v>2.9355889999999998</v>
      </c>
      <c r="D534" s="126">
        <f t="shared" si="17"/>
        <v>0.18148138906284439</v>
      </c>
    </row>
    <row r="535" spans="2:4" x14ac:dyDescent="0.25">
      <c r="B535" s="12">
        <v>41673</v>
      </c>
      <c r="C535" s="18">
        <v>2.4846680000000001</v>
      </c>
      <c r="D535" s="126">
        <f t="shared" si="17"/>
        <v>-6.2499811342966338E-2</v>
      </c>
    </row>
    <row r="536" spans="2:4" x14ac:dyDescent="0.25">
      <c r="B536" s="12">
        <v>41666</v>
      </c>
      <c r="C536" s="18">
        <v>2.650312</v>
      </c>
      <c r="D536" s="126">
        <f t="shared" si="17"/>
        <v>-2.0408585680872671E-2</v>
      </c>
    </row>
    <row r="537" spans="2:4" x14ac:dyDescent="0.25">
      <c r="B537" s="12">
        <v>41659</v>
      </c>
      <c r="C537" s="18">
        <v>2.7055280000000002</v>
      </c>
      <c r="D537" s="126">
        <f t="shared" si="17"/>
        <v>3.8869561878432046E-2</v>
      </c>
    </row>
    <row r="538" spans="2:4" x14ac:dyDescent="0.25">
      <c r="B538" s="12">
        <v>41652</v>
      </c>
      <c r="C538" s="18">
        <v>2.6042999999999998</v>
      </c>
      <c r="D538" s="126">
        <f t="shared" si="17"/>
        <v>8.015314508593141E-2</v>
      </c>
    </row>
    <row r="539" spans="2:4" x14ac:dyDescent="0.25">
      <c r="B539" s="12">
        <v>41645</v>
      </c>
      <c r="C539" s="18">
        <v>2.4110469999999999</v>
      </c>
      <c r="D539" s="126">
        <f t="shared" si="17"/>
        <v>3.8308034736616037E-3</v>
      </c>
    </row>
    <row r="540" spans="2:4" x14ac:dyDescent="0.25">
      <c r="B540" s="12">
        <v>41638</v>
      </c>
      <c r="C540" s="18">
        <v>2.4018459999999999</v>
      </c>
      <c r="D540" s="126">
        <f t="shared" si="17"/>
        <v>3.9840749564576727E-2</v>
      </c>
    </row>
    <row r="541" spans="2:4" x14ac:dyDescent="0.25">
      <c r="B541" s="12">
        <v>41631</v>
      </c>
      <c r="C541" s="18">
        <v>2.3098209999999999</v>
      </c>
      <c r="D541" s="126">
        <f t="shared" si="17"/>
        <v>4.5833231458565882E-2</v>
      </c>
    </row>
    <row r="542" spans="2:4" x14ac:dyDescent="0.25">
      <c r="B542" s="12">
        <v>41624</v>
      </c>
      <c r="C542" s="18">
        <v>2.2085940000000002</v>
      </c>
      <c r="D542" s="126">
        <f t="shared" si="17"/>
        <v>-2.4389877586791786E-2</v>
      </c>
    </row>
    <row r="543" spans="2:4" x14ac:dyDescent="0.25">
      <c r="B543" s="12">
        <v>41617</v>
      </c>
      <c r="C543" s="18">
        <v>2.263808</v>
      </c>
      <c r="D543" s="126">
        <f t="shared" si="17"/>
        <v>-3.5294428480660112E-2</v>
      </c>
    </row>
    <row r="544" spans="2:4" x14ac:dyDescent="0.25">
      <c r="B544" s="12">
        <v>41610</v>
      </c>
      <c r="C544" s="18">
        <v>2.3466309999999999</v>
      </c>
      <c r="D544" s="126">
        <f t="shared" si="17"/>
        <v>-0.10526307762405607</v>
      </c>
    </row>
    <row r="545" spans="2:4" x14ac:dyDescent="0.25">
      <c r="B545" s="12">
        <v>41603</v>
      </c>
      <c r="C545" s="18">
        <v>2.6227049999999998</v>
      </c>
      <c r="D545" s="126">
        <f t="shared" si="17"/>
        <v>-4.0404151276830502E-2</v>
      </c>
    </row>
    <row r="546" spans="2:4" x14ac:dyDescent="0.25">
      <c r="B546" s="12">
        <v>41596</v>
      </c>
      <c r="C546" s="18">
        <v>2.7331349999999999</v>
      </c>
      <c r="D546" s="126">
        <f t="shared" si="17"/>
        <v>-5.1118014535612488E-2</v>
      </c>
    </row>
    <row r="547" spans="2:4" x14ac:dyDescent="0.25">
      <c r="B547" s="12">
        <v>41589</v>
      </c>
      <c r="C547" s="18">
        <v>2.8803740000000002</v>
      </c>
      <c r="D547" s="126">
        <f t="shared" si="17"/>
        <v>-4.5731678025291989E-2</v>
      </c>
    </row>
    <row r="548" spans="2:4" x14ac:dyDescent="0.25">
      <c r="B548" s="12">
        <v>41582</v>
      </c>
      <c r="C548" s="18">
        <v>3.018411</v>
      </c>
      <c r="D548" s="126">
        <f t="shared" si="17"/>
        <v>9.2306282859058175E-3</v>
      </c>
    </row>
    <row r="549" spans="2:4" x14ac:dyDescent="0.25">
      <c r="B549" s="12">
        <v>41575</v>
      </c>
      <c r="C549" s="18">
        <v>2.9908039999999998</v>
      </c>
      <c r="D549" s="126">
        <f t="shared" si="17"/>
        <v>-0.10468319394293912</v>
      </c>
    </row>
    <row r="550" spans="2:4" x14ac:dyDescent="0.25">
      <c r="B550" s="12">
        <v>41568</v>
      </c>
      <c r="C550" s="18">
        <v>3.3404980000000002</v>
      </c>
      <c r="D550" s="126">
        <f t="shared" si="17"/>
        <v>9.3373605379119873E-2</v>
      </c>
    </row>
    <row r="551" spans="2:4" x14ac:dyDescent="0.25">
      <c r="B551" s="12">
        <v>41561</v>
      </c>
      <c r="C551" s="18">
        <v>3.055221</v>
      </c>
      <c r="D551" s="126">
        <f t="shared" si="17"/>
        <v>8.4967206530497386E-2</v>
      </c>
    </row>
    <row r="552" spans="2:4" x14ac:dyDescent="0.25">
      <c r="B552" s="12">
        <v>41554</v>
      </c>
      <c r="C552" s="18">
        <v>2.815957</v>
      </c>
      <c r="D552" s="126">
        <f t="shared" si="17"/>
        <v>-6.1349543967578746E-2</v>
      </c>
    </row>
    <row r="553" spans="2:4" x14ac:dyDescent="0.25">
      <c r="B553" s="12">
        <v>41547</v>
      </c>
      <c r="C553" s="18">
        <v>3.000006</v>
      </c>
      <c r="D553" s="126">
        <f t="shared" si="17"/>
        <v>-5.2325730157872785E-2</v>
      </c>
    </row>
    <row r="554" spans="2:4" x14ac:dyDescent="0.25">
      <c r="B554" s="12">
        <v>41540</v>
      </c>
      <c r="C554" s="18">
        <v>3.165651</v>
      </c>
      <c r="D554" s="126">
        <f t="shared" si="17"/>
        <v>-3.6414518931854656E-2</v>
      </c>
    </row>
    <row r="555" spans="2:4" x14ac:dyDescent="0.25">
      <c r="B555" s="12">
        <v>41533</v>
      </c>
      <c r="C555" s="18">
        <v>3.2852830000000002</v>
      </c>
      <c r="D555" s="126">
        <f t="shared" si="17"/>
        <v>-2.1917870209410606E-2</v>
      </c>
    </row>
    <row r="556" spans="2:4" x14ac:dyDescent="0.25">
      <c r="B556" s="12">
        <v>41526</v>
      </c>
      <c r="C556" s="18">
        <v>3.3589030000000002</v>
      </c>
      <c r="D556" s="126">
        <f t="shared" si="17"/>
        <v>-6.1696559715422428E-2</v>
      </c>
    </row>
    <row r="557" spans="2:4" x14ac:dyDescent="0.25">
      <c r="B557" s="12">
        <v>41519</v>
      </c>
      <c r="C557" s="18">
        <v>3.5797620000000001</v>
      </c>
      <c r="D557" s="126">
        <f t="shared" si="17"/>
        <v>7.4585709161152147E-2</v>
      </c>
    </row>
    <row r="558" spans="2:4" x14ac:dyDescent="0.25">
      <c r="B558" s="12">
        <v>41512</v>
      </c>
      <c r="C558" s="18">
        <v>3.3312949999999999</v>
      </c>
      <c r="D558" s="126">
        <f t="shared" si="17"/>
        <v>-9.7256999093814134E-2</v>
      </c>
    </row>
    <row r="559" spans="2:4" x14ac:dyDescent="0.25">
      <c r="B559" s="12">
        <v>41505</v>
      </c>
      <c r="C559" s="18">
        <v>3.6901920000000001</v>
      </c>
      <c r="D559" s="126">
        <f t="shared" si="17"/>
        <v>-1.47420560702749E-2</v>
      </c>
    </row>
    <row r="560" spans="2:4" x14ac:dyDescent="0.25">
      <c r="B560" s="12">
        <v>41498</v>
      </c>
      <c r="C560" s="18">
        <v>3.7454070000000002</v>
      </c>
      <c r="D560" s="126">
        <f t="shared" si="17"/>
        <v>9.1152775961006016E-2</v>
      </c>
    </row>
    <row r="561" spans="2:4" x14ac:dyDescent="0.25">
      <c r="B561" s="12">
        <v>41491</v>
      </c>
      <c r="C561" s="18">
        <v>3.4325230000000002</v>
      </c>
      <c r="D561" s="126">
        <f t="shared" si="17"/>
        <v>6.5714314100617788E-2</v>
      </c>
    </row>
    <row r="562" spans="2:4" x14ac:dyDescent="0.25">
      <c r="B562" s="12">
        <v>41484</v>
      </c>
      <c r="C562" s="18">
        <v>3.220866</v>
      </c>
      <c r="D562" s="126">
        <f t="shared" si="17"/>
        <v>-0.10941466117638476</v>
      </c>
    </row>
    <row r="563" spans="2:4" x14ac:dyDescent="0.25">
      <c r="B563" s="12">
        <v>41477</v>
      </c>
      <c r="C563" s="18">
        <v>3.6165720000000001</v>
      </c>
      <c r="D563" s="126">
        <f t="shared" si="17"/>
        <v>7.3770562378548288E-2</v>
      </c>
    </row>
    <row r="564" spans="2:4" x14ac:dyDescent="0.25">
      <c r="B564" s="12">
        <v>41470</v>
      </c>
      <c r="C564" s="18">
        <v>3.3681049999999999</v>
      </c>
      <c r="D564" s="126">
        <f t="shared" si="17"/>
        <v>4.8710590121068043E-2</v>
      </c>
    </row>
    <row r="565" spans="2:4" x14ac:dyDescent="0.25">
      <c r="B565" s="12">
        <v>41463</v>
      </c>
      <c r="C565" s="18">
        <v>3.2116630000000002</v>
      </c>
      <c r="D565" s="126">
        <f t="shared" si="17"/>
        <v>-2.2409028385073637E-2</v>
      </c>
    </row>
    <row r="566" spans="2:4" x14ac:dyDescent="0.25">
      <c r="B566" s="12">
        <v>41456</v>
      </c>
      <c r="C566" s="18">
        <v>3.2852830000000002</v>
      </c>
      <c r="D566" s="126">
        <f t="shared" si="17"/>
        <v>-6.299202941580806E-2</v>
      </c>
    </row>
    <row r="567" spans="2:4" x14ac:dyDescent="0.25">
      <c r="B567" s="12">
        <v>41449</v>
      </c>
      <c r="C567" s="18">
        <v>3.5061420000000001</v>
      </c>
      <c r="D567" s="126">
        <f t="shared" si="17"/>
        <v>7.9320037445285818E-2</v>
      </c>
    </row>
    <row r="568" spans="2:4" x14ac:dyDescent="0.25">
      <c r="B568" s="12">
        <v>41442</v>
      </c>
      <c r="C568" s="18">
        <v>3.2484730000000002</v>
      </c>
      <c r="D568" s="126">
        <f t="shared" si="17"/>
        <v>-7.8328931349191833E-2</v>
      </c>
    </row>
    <row r="569" spans="2:4" x14ac:dyDescent="0.25">
      <c r="B569" s="12">
        <v>41435</v>
      </c>
      <c r="C569" s="18">
        <v>3.5245470000000001</v>
      </c>
      <c r="D569" s="126">
        <f t="shared" si="17"/>
        <v>-6.1274556152185133E-2</v>
      </c>
    </row>
    <row r="570" spans="2:4" x14ac:dyDescent="0.25">
      <c r="B570" s="12">
        <v>41428</v>
      </c>
      <c r="C570" s="18">
        <v>3.7546089999999999</v>
      </c>
      <c r="D570" s="126">
        <f t="shared" si="17"/>
        <v>-2.3923259640314054E-2</v>
      </c>
    </row>
    <row r="571" spans="2:4" x14ac:dyDescent="0.25">
      <c r="B571" s="12">
        <v>41421</v>
      </c>
      <c r="C571" s="18">
        <v>3.8466330000000002</v>
      </c>
      <c r="D571" s="126">
        <f t="shared" si="17"/>
        <v>0.12365569096666396</v>
      </c>
    </row>
    <row r="572" spans="2:4" x14ac:dyDescent="0.25">
      <c r="B572" s="12">
        <v>41414</v>
      </c>
      <c r="C572" s="18">
        <v>3.4233199999999999</v>
      </c>
      <c r="D572" s="126">
        <f t="shared" si="17"/>
        <v>-1.0638328617710857E-2</v>
      </c>
    </row>
    <row r="573" spans="2:4" x14ac:dyDescent="0.25">
      <c r="B573" s="12">
        <v>41407</v>
      </c>
      <c r="C573" s="18">
        <v>3.4601299999999999</v>
      </c>
      <c r="D573" s="126">
        <f t="shared" si="17"/>
        <v>-0.18614724113104342</v>
      </c>
    </row>
    <row r="574" spans="2:4" x14ac:dyDescent="0.25">
      <c r="B574" s="12">
        <v>41400</v>
      </c>
      <c r="C574" s="18">
        <v>4.2515429999999999</v>
      </c>
      <c r="D574" s="126">
        <f t="shared" si="17"/>
        <v>6.9444654063370637E-2</v>
      </c>
    </row>
    <row r="575" spans="2:4" x14ac:dyDescent="0.25">
      <c r="B575" s="12">
        <v>41393</v>
      </c>
      <c r="C575" s="18">
        <v>3.9754679999999998</v>
      </c>
      <c r="D575" s="126">
        <f t="shared" si="17"/>
        <v>-8.2802671210200351E-2</v>
      </c>
    </row>
    <row r="576" spans="2:4" x14ac:dyDescent="0.25">
      <c r="B576" s="12">
        <v>41386</v>
      </c>
      <c r="C576" s="18">
        <v>4.334365</v>
      </c>
      <c r="D576" s="126">
        <f t="shared" si="17"/>
        <v>-3.8775511109258032E-2</v>
      </c>
    </row>
    <row r="577" spans="2:4" x14ac:dyDescent="0.25">
      <c r="B577" s="12">
        <v>41379</v>
      </c>
      <c r="C577" s="18">
        <v>4.5092119999999998</v>
      </c>
      <c r="D577" s="126">
        <f t="shared" si="17"/>
        <v>-0.10909101326698489</v>
      </c>
    </row>
    <row r="578" spans="2:4" x14ac:dyDescent="0.25">
      <c r="B578" s="12">
        <v>41372</v>
      </c>
      <c r="C578" s="18">
        <v>5.0613609999999998</v>
      </c>
      <c r="D578" s="126">
        <f t="shared" si="17"/>
        <v>-9.2408984671574546E-2</v>
      </c>
    </row>
    <row r="579" spans="2:4" x14ac:dyDescent="0.25">
      <c r="B579" s="12">
        <v>41365</v>
      </c>
      <c r="C579" s="18">
        <v>5.5766980000000004</v>
      </c>
      <c r="D579" s="126">
        <f t="shared" ref="D579:D642" si="18">C579/C580-1</f>
        <v>-5.4602261313134837E-2</v>
      </c>
    </row>
    <row r="580" spans="2:4" x14ac:dyDescent="0.25">
      <c r="B580" s="12">
        <v>41358</v>
      </c>
      <c r="C580" s="18">
        <v>5.8987850000000002</v>
      </c>
      <c r="D580" s="126">
        <f t="shared" si="18"/>
        <v>3.1298997683824048E-3</v>
      </c>
    </row>
    <row r="581" spans="2:4" x14ac:dyDescent="0.25">
      <c r="B581" s="12">
        <v>41351</v>
      </c>
      <c r="C581" s="18">
        <v>5.8803799999999997</v>
      </c>
      <c r="D581" s="126">
        <f t="shared" si="18"/>
        <v>-2.5914628591003686E-2</v>
      </c>
    </row>
    <row r="582" spans="2:4" x14ac:dyDescent="0.25">
      <c r="B582" s="12">
        <v>41344</v>
      </c>
      <c r="C582" s="18">
        <v>6.0368219999999999</v>
      </c>
      <c r="D582" s="126">
        <f t="shared" si="18"/>
        <v>5.6158977519788378E-2</v>
      </c>
    </row>
    <row r="583" spans="2:4" x14ac:dyDescent="0.25">
      <c r="B583" s="12">
        <v>41337</v>
      </c>
      <c r="C583" s="18">
        <v>5.715827</v>
      </c>
      <c r="D583" s="126">
        <f t="shared" si="18"/>
        <v>2.1172643964956661E-2</v>
      </c>
    </row>
    <row r="584" spans="2:4" x14ac:dyDescent="0.25">
      <c r="B584" s="12">
        <v>41330</v>
      </c>
      <c r="C584" s="18">
        <v>5.5973170000000003</v>
      </c>
      <c r="D584" s="126">
        <f t="shared" si="18"/>
        <v>-4.3613831188691443E-2</v>
      </c>
    </row>
    <row r="585" spans="2:4" x14ac:dyDescent="0.25">
      <c r="B585" s="12">
        <v>41323</v>
      </c>
      <c r="C585" s="18">
        <v>5.8525700000000001</v>
      </c>
      <c r="D585" s="126">
        <f t="shared" si="18"/>
        <v>-5.4491800873912033E-2</v>
      </c>
    </row>
    <row r="586" spans="2:4" x14ac:dyDescent="0.25">
      <c r="B586" s="12">
        <v>41316</v>
      </c>
      <c r="C586" s="18">
        <v>6.1898669999999996</v>
      </c>
      <c r="D586" s="126">
        <f t="shared" si="18"/>
        <v>-4.2313035451734038E-2</v>
      </c>
    </row>
    <row r="587" spans="2:4" x14ac:dyDescent="0.25">
      <c r="B587" s="12">
        <v>41309</v>
      </c>
      <c r="C587" s="18">
        <v>6.4633510000000003</v>
      </c>
      <c r="D587" s="126">
        <f t="shared" si="18"/>
        <v>8.0792502453096882E-2</v>
      </c>
    </row>
    <row r="588" spans="2:4" x14ac:dyDescent="0.25">
      <c r="B588" s="12">
        <v>41302</v>
      </c>
      <c r="C588" s="18">
        <v>5.9801960000000003</v>
      </c>
      <c r="D588" s="126">
        <f t="shared" si="18"/>
        <v>-6.0171860330400007E-2</v>
      </c>
    </row>
    <row r="589" spans="2:4" x14ac:dyDescent="0.25">
      <c r="B589" s="12">
        <v>41295</v>
      </c>
      <c r="C589" s="18">
        <v>6.3630740000000001</v>
      </c>
      <c r="D589" s="126">
        <f t="shared" si="18"/>
        <v>-8.6387431548054838E-2</v>
      </c>
    </row>
    <row r="590" spans="2:4" x14ac:dyDescent="0.25">
      <c r="B590" s="12">
        <v>41288</v>
      </c>
      <c r="C590" s="18">
        <v>6.9647399999999999</v>
      </c>
      <c r="D590" s="126">
        <f t="shared" si="18"/>
        <v>-1.1643038400768857E-2</v>
      </c>
    </row>
    <row r="591" spans="2:4" x14ac:dyDescent="0.25">
      <c r="B591" s="12">
        <v>41281</v>
      </c>
      <c r="C591" s="18">
        <v>7.046786</v>
      </c>
      <c r="D591" s="126">
        <f t="shared" si="18"/>
        <v>-8.7367143261030678E-2</v>
      </c>
    </row>
    <row r="592" spans="2:4" x14ac:dyDescent="0.25">
      <c r="B592" s="12">
        <v>41274</v>
      </c>
      <c r="C592" s="18">
        <v>7.721381</v>
      </c>
      <c r="D592" s="126">
        <f t="shared" si="18"/>
        <v>-1.8540047081314404E-2</v>
      </c>
    </row>
    <row r="593" spans="2:4" x14ac:dyDescent="0.25">
      <c r="B593" s="12">
        <v>41267</v>
      </c>
      <c r="C593" s="18">
        <v>7.8672399999999998</v>
      </c>
      <c r="D593" s="126">
        <f t="shared" si="18"/>
        <v>4.1013241385041255E-2</v>
      </c>
    </row>
    <row r="594" spans="2:4" x14ac:dyDescent="0.25">
      <c r="B594" s="12">
        <v>41260</v>
      </c>
      <c r="C594" s="18">
        <v>7.5572910000000002</v>
      </c>
      <c r="D594" s="126">
        <f t="shared" si="18"/>
        <v>7.2905460818679657E-3</v>
      </c>
    </row>
    <row r="595" spans="2:4" x14ac:dyDescent="0.25">
      <c r="B595" s="12">
        <v>41253</v>
      </c>
      <c r="C595" s="18">
        <v>7.5025930000000001</v>
      </c>
      <c r="D595" s="126">
        <f t="shared" si="18"/>
        <v>6.0566989542465643E-2</v>
      </c>
    </row>
    <row r="596" spans="2:4" x14ac:dyDescent="0.25">
      <c r="B596" s="12">
        <v>41246</v>
      </c>
      <c r="C596" s="18">
        <v>7.0741339999999999</v>
      </c>
      <c r="D596" s="126">
        <f t="shared" si="18"/>
        <v>-6.4019425499395322E-3</v>
      </c>
    </row>
    <row r="597" spans="2:4" x14ac:dyDescent="0.25">
      <c r="B597" s="12">
        <v>41239</v>
      </c>
      <c r="C597" s="18">
        <v>7.1197140000000001</v>
      </c>
      <c r="D597" s="126">
        <f t="shared" si="18"/>
        <v>-4.1717773740208575E-2</v>
      </c>
    </row>
    <row r="598" spans="2:4" x14ac:dyDescent="0.25">
      <c r="B598" s="12">
        <v>41232</v>
      </c>
      <c r="C598" s="18">
        <v>7.4296629999999997</v>
      </c>
      <c r="D598" s="126">
        <f t="shared" si="18"/>
        <v>5.4333564266035639E-2</v>
      </c>
    </row>
    <row r="599" spans="2:4" x14ac:dyDescent="0.25">
      <c r="B599" s="12">
        <v>41225</v>
      </c>
      <c r="C599" s="18">
        <v>7.046786</v>
      </c>
      <c r="D599" s="126">
        <f t="shared" si="18"/>
        <v>-8.1947679720680511E-2</v>
      </c>
    </row>
    <row r="600" spans="2:4" x14ac:dyDescent="0.25">
      <c r="B600" s="12">
        <v>41218</v>
      </c>
      <c r="C600" s="18">
        <v>7.6757999999999997</v>
      </c>
      <c r="D600" s="126">
        <f t="shared" si="18"/>
        <v>6.313122464246157E-2</v>
      </c>
    </row>
    <row r="601" spans="2:4" x14ac:dyDescent="0.25">
      <c r="B601" s="12">
        <v>41211</v>
      </c>
      <c r="C601" s="18">
        <v>7.2199929999999997</v>
      </c>
      <c r="D601" s="126">
        <f t="shared" si="18"/>
        <v>-3.532285049814532E-2</v>
      </c>
    </row>
    <row r="602" spans="2:4" x14ac:dyDescent="0.25">
      <c r="B602" s="12">
        <v>41204</v>
      </c>
      <c r="C602" s="18">
        <v>7.484362</v>
      </c>
      <c r="D602" s="126">
        <f t="shared" si="18"/>
        <v>8.5996344205305775E-3</v>
      </c>
    </row>
    <row r="603" spans="2:4" x14ac:dyDescent="0.25">
      <c r="B603" s="12">
        <v>41197</v>
      </c>
      <c r="C603" s="18">
        <v>7.4205480000000001</v>
      </c>
      <c r="D603" s="126">
        <f t="shared" si="18"/>
        <v>1.118021089317689E-2</v>
      </c>
    </row>
    <row r="604" spans="2:4" x14ac:dyDescent="0.25">
      <c r="B604" s="12">
        <v>41190</v>
      </c>
      <c r="C604" s="18">
        <v>7.3385020000000001</v>
      </c>
      <c r="D604" s="126">
        <f t="shared" si="18"/>
        <v>2.5477702556070847E-2</v>
      </c>
    </row>
    <row r="605" spans="2:4" x14ac:dyDescent="0.25">
      <c r="B605" s="12">
        <v>41183</v>
      </c>
      <c r="C605" s="18">
        <v>7.1561789999999998</v>
      </c>
      <c r="D605" s="126">
        <f t="shared" si="18"/>
        <v>-6.6587579899265448E-2</v>
      </c>
    </row>
    <row r="606" spans="2:4" x14ac:dyDescent="0.25">
      <c r="B606" s="12">
        <v>41176</v>
      </c>
      <c r="C606" s="18">
        <v>7.6666850000000002</v>
      </c>
      <c r="D606" s="126">
        <f t="shared" si="18"/>
        <v>-9.4725458046175048E-2</v>
      </c>
    </row>
    <row r="607" spans="2:4" x14ac:dyDescent="0.25">
      <c r="B607" s="12">
        <v>41169</v>
      </c>
      <c r="C607" s="18">
        <v>8.4689060000000005</v>
      </c>
      <c r="D607" s="126">
        <f t="shared" si="18"/>
        <v>3.0377180146702321E-2</v>
      </c>
    </row>
    <row r="608" spans="2:4" x14ac:dyDescent="0.25">
      <c r="B608" s="12">
        <v>41162</v>
      </c>
      <c r="C608" s="18">
        <v>8.2192290000000003</v>
      </c>
      <c r="D608" s="126">
        <f t="shared" si="18"/>
        <v>6.6521206895602258E-3</v>
      </c>
    </row>
    <row r="609" spans="2:4" x14ac:dyDescent="0.25">
      <c r="B609" s="12">
        <v>41155</v>
      </c>
      <c r="C609" s="18">
        <v>8.1649150000000006</v>
      </c>
      <c r="D609" s="126">
        <f t="shared" si="18"/>
        <v>5.6205872384682998E-2</v>
      </c>
    </row>
    <row r="610" spans="2:4" x14ac:dyDescent="0.25">
      <c r="B610" s="12">
        <v>41148</v>
      </c>
      <c r="C610" s="18">
        <v>7.7304199999999996</v>
      </c>
      <c r="D610" s="126">
        <f t="shared" si="18"/>
        <v>-0.11958766596806969</v>
      </c>
    </row>
    <row r="611" spans="2:4" x14ac:dyDescent="0.25">
      <c r="B611" s="12">
        <v>41141</v>
      </c>
      <c r="C611" s="18">
        <v>8.7804540000000006</v>
      </c>
      <c r="D611" s="126">
        <f t="shared" si="18"/>
        <v>3.6325093243781303E-2</v>
      </c>
    </row>
    <row r="612" spans="2:4" x14ac:dyDescent="0.25">
      <c r="B612" s="12">
        <v>41134</v>
      </c>
      <c r="C612" s="18">
        <v>8.472683</v>
      </c>
      <c r="D612" s="126">
        <f t="shared" si="18"/>
        <v>-8.5937693853081254E-2</v>
      </c>
    </row>
    <row r="613" spans="2:4" x14ac:dyDescent="0.25">
      <c r="B613" s="12">
        <v>41127</v>
      </c>
      <c r="C613" s="18">
        <v>9.2692619999999994</v>
      </c>
      <c r="D613" s="126">
        <f t="shared" si="18"/>
        <v>3.6437305813266097E-2</v>
      </c>
    </row>
    <row r="614" spans="2:4" x14ac:dyDescent="0.25">
      <c r="B614" s="12">
        <v>41120</v>
      </c>
      <c r="C614" s="18">
        <v>8.9433889999999998</v>
      </c>
      <c r="D614" s="126">
        <f t="shared" si="18"/>
        <v>-2.467934851894138E-2</v>
      </c>
    </row>
    <row r="615" spans="2:4" x14ac:dyDescent="0.25">
      <c r="B615" s="12">
        <v>41113</v>
      </c>
      <c r="C615" s="18">
        <v>9.1696910000000003</v>
      </c>
      <c r="D615" s="126">
        <f t="shared" si="18"/>
        <v>0.1168689928206168</v>
      </c>
    </row>
    <row r="616" spans="2:4" x14ac:dyDescent="0.25">
      <c r="B616" s="12">
        <v>41106</v>
      </c>
      <c r="C616" s="18">
        <v>8.2101760000000006</v>
      </c>
      <c r="D616" s="126">
        <f t="shared" si="18"/>
        <v>-1.0905109643817745E-2</v>
      </c>
    </row>
    <row r="617" spans="2:4" x14ac:dyDescent="0.25">
      <c r="B617" s="12">
        <v>41099</v>
      </c>
      <c r="C617" s="18">
        <v>8.3006960000000003</v>
      </c>
      <c r="D617" s="126">
        <f t="shared" si="18"/>
        <v>8.8007446512825549E-3</v>
      </c>
    </row>
    <row r="618" spans="2:4" x14ac:dyDescent="0.25">
      <c r="B618" s="12">
        <v>41092</v>
      </c>
      <c r="C618" s="18">
        <v>8.2282810000000008</v>
      </c>
      <c r="D618" s="126">
        <f t="shared" si="18"/>
        <v>-3.2978559370597127E-2</v>
      </c>
    </row>
    <row r="619" spans="2:4" x14ac:dyDescent="0.25">
      <c r="B619" s="12">
        <v>41085</v>
      </c>
      <c r="C619" s="18">
        <v>8.5088919999999995</v>
      </c>
      <c r="D619" s="126">
        <f t="shared" si="18"/>
        <v>-2.4896231323357165E-2</v>
      </c>
    </row>
    <row r="620" spans="2:4" x14ac:dyDescent="0.25">
      <c r="B620" s="12">
        <v>41078</v>
      </c>
      <c r="C620" s="18">
        <v>8.7261399999999991</v>
      </c>
      <c r="D620" s="126">
        <f t="shared" si="18"/>
        <v>-6.2256930601033655E-2</v>
      </c>
    </row>
    <row r="621" spans="2:4" x14ac:dyDescent="0.25">
      <c r="B621" s="12">
        <v>41071</v>
      </c>
      <c r="C621" s="18">
        <v>9.3054699999999997</v>
      </c>
      <c r="D621" s="126">
        <f t="shared" si="18"/>
        <v>3.9062441001236348E-3</v>
      </c>
    </row>
    <row r="622" spans="2:4" x14ac:dyDescent="0.25">
      <c r="B622" s="12">
        <v>41064</v>
      </c>
      <c r="C622" s="18">
        <v>9.2692619999999994</v>
      </c>
      <c r="D622" s="126">
        <f t="shared" si="18"/>
        <v>-8.7125808666723703E-3</v>
      </c>
    </row>
    <row r="623" spans="2:4" x14ac:dyDescent="0.25">
      <c r="B623" s="12">
        <v>41057</v>
      </c>
      <c r="C623" s="18">
        <v>9.3507309999999997</v>
      </c>
      <c r="D623" s="126">
        <f t="shared" si="18"/>
        <v>5.4081660029665191E-2</v>
      </c>
    </row>
    <row r="624" spans="2:4" x14ac:dyDescent="0.25">
      <c r="B624" s="12">
        <v>41050</v>
      </c>
      <c r="C624" s="18">
        <v>8.8709740000000004</v>
      </c>
      <c r="D624" s="126">
        <f t="shared" si="18"/>
        <v>7.2210202646025845E-2</v>
      </c>
    </row>
    <row r="625" spans="2:4" x14ac:dyDescent="0.25">
      <c r="B625" s="12">
        <v>41043</v>
      </c>
      <c r="C625" s="18">
        <v>8.2735400000000006</v>
      </c>
      <c r="D625" s="126">
        <f t="shared" si="18"/>
        <v>-3.177950308123989E-2</v>
      </c>
    </row>
    <row r="626" spans="2:4" x14ac:dyDescent="0.25">
      <c r="B626" s="12">
        <v>41036</v>
      </c>
      <c r="C626" s="18">
        <v>8.5450990000000004</v>
      </c>
      <c r="D626" s="126">
        <f t="shared" si="18"/>
        <v>-8.4034656854712342E-3</v>
      </c>
    </row>
    <row r="627" spans="2:4" x14ac:dyDescent="0.25">
      <c r="B627" s="12">
        <v>41029</v>
      </c>
      <c r="C627" s="18">
        <v>8.6175160000000002</v>
      </c>
      <c r="D627" s="126">
        <f t="shared" si="18"/>
        <v>-3.4482712258791959E-2</v>
      </c>
    </row>
    <row r="628" spans="2:4" x14ac:dyDescent="0.25">
      <c r="B628" s="12">
        <v>41022</v>
      </c>
      <c r="C628" s="18">
        <v>8.9252839999999996</v>
      </c>
      <c r="D628" s="126">
        <f t="shared" si="18"/>
        <v>4.0084332132117817E-2</v>
      </c>
    </row>
    <row r="629" spans="2:4" x14ac:dyDescent="0.25">
      <c r="B629" s="12">
        <v>41015</v>
      </c>
      <c r="C629" s="18">
        <v>8.5813079999999999</v>
      </c>
      <c r="D629" s="126">
        <f t="shared" si="18"/>
        <v>-3.1664921371440946E-2</v>
      </c>
    </row>
    <row r="630" spans="2:4" x14ac:dyDescent="0.25">
      <c r="B630" s="12">
        <v>41008</v>
      </c>
      <c r="C630" s="18">
        <v>8.8619199999999996</v>
      </c>
      <c r="D630" s="126">
        <f t="shared" si="18"/>
        <v>-4.2074620055714052E-2</v>
      </c>
    </row>
    <row r="631" spans="2:4" x14ac:dyDescent="0.25">
      <c r="B631" s="12">
        <v>41001</v>
      </c>
      <c r="C631" s="18">
        <v>9.2511589999999995</v>
      </c>
      <c r="D631" s="126">
        <f t="shared" si="18"/>
        <v>-6.4958730427616129E-2</v>
      </c>
    </row>
    <row r="632" spans="2:4" x14ac:dyDescent="0.25">
      <c r="B632" s="12">
        <v>40994</v>
      </c>
      <c r="C632" s="18">
        <v>9.8938509999999997</v>
      </c>
      <c r="D632" s="126">
        <f t="shared" si="18"/>
        <v>-3.6462022679022432E-3</v>
      </c>
    </row>
    <row r="633" spans="2:4" x14ac:dyDescent="0.25">
      <c r="B633" s="12">
        <v>40987</v>
      </c>
      <c r="C633" s="18">
        <v>9.9300580000000007</v>
      </c>
      <c r="D633" s="126">
        <f t="shared" si="18"/>
        <v>7.3461787311814852E-3</v>
      </c>
    </row>
    <row r="634" spans="2:4" x14ac:dyDescent="0.25">
      <c r="B634" s="12">
        <v>40980</v>
      </c>
      <c r="C634" s="18">
        <v>9.8576420000000002</v>
      </c>
      <c r="D634" s="126">
        <f t="shared" si="18"/>
        <v>-8.0716798361083697E-2</v>
      </c>
    </row>
    <row r="635" spans="2:4" x14ac:dyDescent="0.25">
      <c r="B635" s="12">
        <v>40973</v>
      </c>
      <c r="C635" s="18">
        <v>10.723183000000001</v>
      </c>
      <c r="D635" s="126">
        <f t="shared" si="18"/>
        <v>-3.877214851510169E-2</v>
      </c>
    </row>
    <row r="636" spans="2:4" x14ac:dyDescent="0.25">
      <c r="B636" s="12">
        <v>40966</v>
      </c>
      <c r="C636" s="18">
        <v>11.155714</v>
      </c>
      <c r="D636" s="126">
        <f t="shared" si="18"/>
        <v>-6.9872492724750712E-2</v>
      </c>
    </row>
    <row r="637" spans="2:4" x14ac:dyDescent="0.25">
      <c r="B637" s="12">
        <v>40959</v>
      </c>
      <c r="C637" s="18">
        <v>11.993747000000001</v>
      </c>
      <c r="D637" s="126">
        <f t="shared" si="18"/>
        <v>5.0513197996397752E-2</v>
      </c>
    </row>
    <row r="638" spans="2:4" x14ac:dyDescent="0.25">
      <c r="B638" s="12">
        <v>40952</v>
      </c>
      <c r="C638" s="18">
        <v>11.417036</v>
      </c>
      <c r="D638" s="126">
        <f t="shared" si="18"/>
        <v>-1.7829390010056567E-2</v>
      </c>
    </row>
    <row r="639" spans="2:4" x14ac:dyDescent="0.25">
      <c r="B639" s="12">
        <v>40945</v>
      </c>
      <c r="C639" s="18">
        <v>11.62429</v>
      </c>
      <c r="D639" s="126">
        <f t="shared" si="18"/>
        <v>3.9484305600403946E-2</v>
      </c>
    </row>
    <row r="640" spans="2:4" x14ac:dyDescent="0.25">
      <c r="B640" s="12">
        <v>40938</v>
      </c>
      <c r="C640" s="18">
        <v>11.182747000000001</v>
      </c>
      <c r="D640" s="126">
        <f t="shared" si="18"/>
        <v>1.9720544838353948E-2</v>
      </c>
    </row>
    <row r="641" spans="2:4" x14ac:dyDescent="0.25">
      <c r="B641" s="12">
        <v>40931</v>
      </c>
      <c r="C641" s="18">
        <v>10.966481999999999</v>
      </c>
      <c r="D641" s="126">
        <f t="shared" si="18"/>
        <v>6.381132312678095E-2</v>
      </c>
    </row>
    <row r="642" spans="2:4" x14ac:dyDescent="0.25">
      <c r="B642" s="12">
        <v>40924</v>
      </c>
      <c r="C642" s="18">
        <v>10.308672</v>
      </c>
      <c r="D642" s="126">
        <f t="shared" si="18"/>
        <v>-2.6383127265473871E-2</v>
      </c>
    </row>
    <row r="643" spans="2:4" x14ac:dyDescent="0.25">
      <c r="B643" s="12">
        <v>40917</v>
      </c>
      <c r="C643" s="18">
        <v>10.588017000000001</v>
      </c>
      <c r="D643" s="126">
        <f t="shared" ref="D643:D706" si="19">C643/C644-1</f>
        <v>-2.3274947937446444E-2</v>
      </c>
    </row>
    <row r="644" spans="2:4" x14ac:dyDescent="0.25">
      <c r="B644" s="12">
        <v>40910</v>
      </c>
      <c r="C644" s="18">
        <v>10.840325</v>
      </c>
      <c r="D644" s="126">
        <f t="shared" si="19"/>
        <v>3.3504959292661507E-2</v>
      </c>
    </row>
    <row r="645" spans="2:4" x14ac:dyDescent="0.25">
      <c r="B645" s="12">
        <v>40903</v>
      </c>
      <c r="C645" s="18">
        <v>10.488894999999999</v>
      </c>
      <c r="D645" s="126">
        <f t="shared" si="19"/>
        <v>-2.5941293825535228E-2</v>
      </c>
    </row>
    <row r="646" spans="2:4" x14ac:dyDescent="0.25">
      <c r="B646" s="12">
        <v>40896</v>
      </c>
      <c r="C646" s="18">
        <v>10.768236999999999</v>
      </c>
      <c r="D646" s="126">
        <f t="shared" si="19"/>
        <v>1.0998118033873405E-2</v>
      </c>
    </row>
    <row r="647" spans="2:4" x14ac:dyDescent="0.25">
      <c r="B647" s="12">
        <v>40889</v>
      </c>
      <c r="C647" s="18">
        <v>10.651095</v>
      </c>
      <c r="D647" s="126">
        <f t="shared" si="19"/>
        <v>-0.11922492153638364</v>
      </c>
    </row>
    <row r="648" spans="2:4" x14ac:dyDescent="0.25">
      <c r="B648" s="12">
        <v>40882</v>
      </c>
      <c r="C648" s="18">
        <v>12.092866000000001</v>
      </c>
      <c r="D648" s="126">
        <f t="shared" si="19"/>
        <v>-3.661170998576202E-2</v>
      </c>
    </row>
    <row r="649" spans="2:4" x14ac:dyDescent="0.25">
      <c r="B649" s="12">
        <v>40875</v>
      </c>
      <c r="C649" s="18">
        <v>12.552432</v>
      </c>
      <c r="D649" s="126">
        <f t="shared" si="19"/>
        <v>0.11350918165480461</v>
      </c>
    </row>
    <row r="650" spans="2:4" x14ac:dyDescent="0.25">
      <c r="B650" s="12">
        <v>40868</v>
      </c>
      <c r="C650" s="18">
        <v>11.272859</v>
      </c>
      <c r="D650" s="126">
        <f t="shared" si="19"/>
        <v>-3.023247011215302E-2</v>
      </c>
    </row>
    <row r="651" spans="2:4" x14ac:dyDescent="0.25">
      <c r="B651" s="12">
        <v>40861</v>
      </c>
      <c r="C651" s="18">
        <v>11.62429</v>
      </c>
      <c r="D651" s="126">
        <f t="shared" si="19"/>
        <v>-9.0267988593885518E-2</v>
      </c>
    </row>
    <row r="652" spans="2:4" x14ac:dyDescent="0.25">
      <c r="B652" s="12">
        <v>40854</v>
      </c>
      <c r="C652" s="18">
        <v>12.777708000000001</v>
      </c>
      <c r="D652" s="126">
        <f t="shared" si="19"/>
        <v>2.4566503767721404E-2</v>
      </c>
    </row>
    <row r="653" spans="2:4" x14ac:dyDescent="0.25">
      <c r="B653" s="12">
        <v>40847</v>
      </c>
      <c r="C653" s="18">
        <v>12.471330999999999</v>
      </c>
      <c r="D653" s="126">
        <f t="shared" si="19"/>
        <v>4.1384477695791455E-2</v>
      </c>
    </row>
    <row r="654" spans="2:4" x14ac:dyDescent="0.25">
      <c r="B654" s="12">
        <v>40840</v>
      </c>
      <c r="C654" s="18">
        <v>11.975721999999999</v>
      </c>
      <c r="D654" s="126">
        <f t="shared" si="19"/>
        <v>0.11962931705607316</v>
      </c>
    </row>
    <row r="655" spans="2:4" x14ac:dyDescent="0.25">
      <c r="B655" s="12">
        <v>40833</v>
      </c>
      <c r="C655" s="18">
        <v>10.696149</v>
      </c>
      <c r="D655" s="126">
        <f t="shared" si="19"/>
        <v>-4.7351645967457223E-2</v>
      </c>
    </row>
    <row r="656" spans="2:4" x14ac:dyDescent="0.25">
      <c r="B656" s="12">
        <v>40826</v>
      </c>
      <c r="C656" s="18">
        <v>11.227804000000001</v>
      </c>
      <c r="D656" s="126">
        <f t="shared" si="19"/>
        <v>6.0425573551685874E-2</v>
      </c>
    </row>
    <row r="657" spans="2:4" x14ac:dyDescent="0.25">
      <c r="B657" s="12">
        <v>40819</v>
      </c>
      <c r="C657" s="18">
        <v>10.588017000000001</v>
      </c>
      <c r="D657" s="126">
        <f t="shared" si="19"/>
        <v>1.7051097663822734E-3</v>
      </c>
    </row>
    <row r="658" spans="2:4" x14ac:dyDescent="0.25">
      <c r="B658" s="12">
        <v>40812</v>
      </c>
      <c r="C658" s="18">
        <v>10.569993999999999</v>
      </c>
      <c r="D658" s="126">
        <f t="shared" si="19"/>
        <v>-9.2906470141812525E-3</v>
      </c>
    </row>
    <row r="659" spans="2:4" x14ac:dyDescent="0.25">
      <c r="B659" s="12">
        <v>40805</v>
      </c>
      <c r="C659" s="18">
        <v>10.669117</v>
      </c>
      <c r="D659" s="126">
        <f t="shared" si="19"/>
        <v>-9.3229116026644854E-2</v>
      </c>
    </row>
    <row r="660" spans="2:4" x14ac:dyDescent="0.25">
      <c r="B660" s="12">
        <v>40798</v>
      </c>
      <c r="C660" s="18">
        <v>11.766056000000001</v>
      </c>
      <c r="D660" s="126">
        <f t="shared" si="19"/>
        <v>-3.8067130756598289E-2</v>
      </c>
    </row>
    <row r="661" spans="2:4" x14ac:dyDescent="0.25">
      <c r="B661" s="12">
        <v>40791</v>
      </c>
      <c r="C661" s="18">
        <v>12.231681</v>
      </c>
      <c r="D661" s="126">
        <f t="shared" si="19"/>
        <v>-9.4272879449371905E-3</v>
      </c>
    </row>
    <row r="662" spans="2:4" x14ac:dyDescent="0.25">
      <c r="B662" s="12">
        <v>40784</v>
      </c>
      <c r="C662" s="18">
        <v>12.348089999999999</v>
      </c>
      <c r="D662" s="126">
        <f t="shared" si="19"/>
        <v>3.9969909479987686E-2</v>
      </c>
    </row>
    <row r="663" spans="2:4" x14ac:dyDescent="0.25">
      <c r="B663" s="12">
        <v>40777</v>
      </c>
      <c r="C663" s="18">
        <v>11.873507</v>
      </c>
      <c r="D663" s="126">
        <f t="shared" si="19"/>
        <v>0.10869572322055787</v>
      </c>
    </row>
    <row r="664" spans="2:4" x14ac:dyDescent="0.25">
      <c r="B664" s="12">
        <v>40770</v>
      </c>
      <c r="C664" s="18">
        <v>10.709436999999999</v>
      </c>
      <c r="D664" s="126">
        <f t="shared" si="19"/>
        <v>-0.14265237273222231</v>
      </c>
    </row>
    <row r="665" spans="2:4" x14ac:dyDescent="0.25">
      <c r="B665" s="12">
        <v>40763</v>
      </c>
      <c r="C665" s="18">
        <v>12.491358999999999</v>
      </c>
      <c r="D665" s="126">
        <f t="shared" si="19"/>
        <v>6.1643680771194642E-2</v>
      </c>
    </row>
    <row r="666" spans="2:4" x14ac:dyDescent="0.25">
      <c r="B666" s="12">
        <v>40756</v>
      </c>
      <c r="C666" s="18">
        <v>11.766056000000001</v>
      </c>
      <c r="D666" s="126">
        <f t="shared" si="19"/>
        <v>-3.2400529997907768E-2</v>
      </c>
    </row>
    <row r="667" spans="2:4" x14ac:dyDescent="0.25">
      <c r="B667" s="12">
        <v>40749</v>
      </c>
      <c r="C667" s="18">
        <v>12.160048</v>
      </c>
      <c r="D667" s="126">
        <f t="shared" si="19"/>
        <v>-4.4334980015205749E-2</v>
      </c>
    </row>
    <row r="668" spans="2:4" x14ac:dyDescent="0.25">
      <c r="B668" s="12">
        <v>40742</v>
      </c>
      <c r="C668" s="18">
        <v>12.724174</v>
      </c>
      <c r="D668" s="126">
        <f t="shared" si="19"/>
        <v>-6.2936736900167656E-3</v>
      </c>
    </row>
    <row r="669" spans="2:4" x14ac:dyDescent="0.25">
      <c r="B669" s="12">
        <v>40735</v>
      </c>
      <c r="C669" s="18">
        <v>12.804762999999999</v>
      </c>
      <c r="D669" s="126">
        <f t="shared" si="19"/>
        <v>8.0060491254848376E-2</v>
      </c>
    </row>
    <row r="670" spans="2:4" x14ac:dyDescent="0.25">
      <c r="B670" s="12">
        <v>40728</v>
      </c>
      <c r="C670" s="18">
        <v>11.855598000000001</v>
      </c>
      <c r="D670" s="126">
        <f t="shared" si="19"/>
        <v>3.3567498012302854E-2</v>
      </c>
    </row>
    <row r="671" spans="2:4" x14ac:dyDescent="0.25">
      <c r="B671" s="12">
        <v>40721</v>
      </c>
      <c r="C671" s="18">
        <v>11.470560000000001</v>
      </c>
      <c r="D671" s="126">
        <f t="shared" si="19"/>
        <v>3.8087630047613175E-2</v>
      </c>
    </row>
    <row r="672" spans="2:4" x14ac:dyDescent="0.25">
      <c r="B672" s="12">
        <v>40714</v>
      </c>
      <c r="C672" s="18">
        <v>11.049702999999999</v>
      </c>
      <c r="D672" s="126">
        <f t="shared" si="19"/>
        <v>-8.0386044047681127E-3</v>
      </c>
    </row>
    <row r="673" spans="2:4" x14ac:dyDescent="0.25">
      <c r="B673" s="12">
        <v>40707</v>
      </c>
      <c r="C673" s="18">
        <v>11.139246999999999</v>
      </c>
      <c r="D673" s="126">
        <f t="shared" si="19"/>
        <v>-5.1829369502217726E-2</v>
      </c>
    </row>
    <row r="674" spans="2:4" x14ac:dyDescent="0.25">
      <c r="B674" s="12">
        <v>40700</v>
      </c>
      <c r="C674" s="18">
        <v>11.748146</v>
      </c>
      <c r="D674" s="126">
        <f t="shared" si="19"/>
        <v>-7.2791439227948285E-2</v>
      </c>
    </row>
    <row r="675" spans="2:4" x14ac:dyDescent="0.25">
      <c r="B675" s="12">
        <v>40693</v>
      </c>
      <c r="C675" s="18">
        <v>12.670446</v>
      </c>
      <c r="D675" s="126">
        <f t="shared" si="19"/>
        <v>2.6105737810462992E-2</v>
      </c>
    </row>
    <row r="676" spans="2:4" x14ac:dyDescent="0.25">
      <c r="B676" s="12">
        <v>40686</v>
      </c>
      <c r="C676" s="18">
        <v>12.348089999999999</v>
      </c>
      <c r="D676" s="126">
        <f t="shared" si="19"/>
        <v>2.2997220828098186E-2</v>
      </c>
    </row>
    <row r="677" spans="2:4" x14ac:dyDescent="0.25">
      <c r="B677" s="12">
        <v>40679</v>
      </c>
      <c r="C677" s="18">
        <v>12.070501999999999</v>
      </c>
      <c r="D677" s="126">
        <f t="shared" si="19"/>
        <v>2.66563160425346E-2</v>
      </c>
    </row>
    <row r="678" spans="2:4" x14ac:dyDescent="0.25">
      <c r="B678" s="12">
        <v>40672</v>
      </c>
      <c r="C678" s="18">
        <v>11.757101</v>
      </c>
      <c r="D678" s="126">
        <f t="shared" si="19"/>
        <v>-5.6074793367097642E-2</v>
      </c>
    </row>
    <row r="679" spans="2:4" x14ac:dyDescent="0.25">
      <c r="B679" s="12">
        <v>40665</v>
      </c>
      <c r="C679" s="18">
        <v>12.455543</v>
      </c>
      <c r="D679" s="126">
        <f t="shared" si="19"/>
        <v>-0.10661514931034122</v>
      </c>
    </row>
    <row r="680" spans="2:4" x14ac:dyDescent="0.25">
      <c r="B680" s="12">
        <v>40658</v>
      </c>
      <c r="C680" s="18">
        <v>13.941967999999999</v>
      </c>
      <c r="D680" s="126">
        <f t="shared" si="19"/>
        <v>9.7276495670661767E-3</v>
      </c>
    </row>
    <row r="681" spans="2:4" x14ac:dyDescent="0.25">
      <c r="B681" s="12">
        <v>40651</v>
      </c>
      <c r="C681" s="18">
        <v>13.807651999999999</v>
      </c>
      <c r="D681" s="126">
        <f t="shared" si="19"/>
        <v>4.1188299668301287E-2</v>
      </c>
    </row>
    <row r="682" spans="2:4" x14ac:dyDescent="0.25">
      <c r="B682" s="12">
        <v>40644</v>
      </c>
      <c r="C682" s="18">
        <v>13.261436</v>
      </c>
      <c r="D682" s="126">
        <f t="shared" si="19"/>
        <v>-4.8200550993449665E-2</v>
      </c>
    </row>
    <row r="683" spans="2:4" x14ac:dyDescent="0.25">
      <c r="B683" s="12">
        <v>40637</v>
      </c>
      <c r="C683" s="18">
        <v>13.933014999999999</v>
      </c>
      <c r="D683" s="126">
        <f t="shared" si="19"/>
        <v>2.2338959040961504E-2</v>
      </c>
    </row>
    <row r="684" spans="2:4" x14ac:dyDescent="0.25">
      <c r="B684" s="12">
        <v>40630</v>
      </c>
      <c r="C684" s="18">
        <v>13.628567</v>
      </c>
      <c r="D684" s="126">
        <f t="shared" si="19"/>
        <v>7.9432657704822995E-2</v>
      </c>
    </row>
    <row r="685" spans="2:4" x14ac:dyDescent="0.25">
      <c r="B685" s="12">
        <v>40623</v>
      </c>
      <c r="C685" s="18">
        <v>12.625676</v>
      </c>
      <c r="D685" s="126">
        <f t="shared" si="19"/>
        <v>0.18786849000597439</v>
      </c>
    </row>
    <row r="686" spans="2:4" x14ac:dyDescent="0.25">
      <c r="B686" s="12">
        <v>40616</v>
      </c>
      <c r="C686" s="18">
        <v>10.62885</v>
      </c>
      <c r="D686" s="126">
        <f t="shared" si="19"/>
        <v>-4.8115319648891264E-2</v>
      </c>
    </row>
    <row r="687" spans="2:4" x14ac:dyDescent="0.25">
      <c r="B687" s="12">
        <v>40609</v>
      </c>
      <c r="C687" s="18">
        <v>11.166111000000001</v>
      </c>
      <c r="D687" s="126">
        <f t="shared" si="19"/>
        <v>3.057850911678206E-2</v>
      </c>
    </row>
    <row r="688" spans="2:4" x14ac:dyDescent="0.25">
      <c r="B688" s="12">
        <v>40602</v>
      </c>
      <c r="C688" s="18">
        <v>10.834799</v>
      </c>
      <c r="D688" s="126">
        <f t="shared" si="19"/>
        <v>3.6846584338148913E-2</v>
      </c>
    </row>
    <row r="689" spans="2:4" x14ac:dyDescent="0.25">
      <c r="B689" s="12">
        <v>40595</v>
      </c>
      <c r="C689" s="18">
        <v>10.449761000000001</v>
      </c>
      <c r="D689" s="126">
        <f t="shared" si="19"/>
        <v>3.8256194432772839E-2</v>
      </c>
    </row>
    <row r="690" spans="2:4" x14ac:dyDescent="0.25">
      <c r="B690" s="12">
        <v>40588</v>
      </c>
      <c r="C690" s="18">
        <v>10.064723000000001</v>
      </c>
      <c r="D690" s="126">
        <f t="shared" si="19"/>
        <v>5.5399236589271261E-2</v>
      </c>
    </row>
    <row r="691" spans="2:4" x14ac:dyDescent="0.25">
      <c r="B691" s="12">
        <v>40581</v>
      </c>
      <c r="C691" s="18">
        <v>9.5364129999999996</v>
      </c>
      <c r="D691" s="126">
        <f t="shared" si="19"/>
        <v>-2.1139836169143722E-2</v>
      </c>
    </row>
    <row r="692" spans="2:4" x14ac:dyDescent="0.25">
      <c r="B692" s="12">
        <v>40574</v>
      </c>
      <c r="C692" s="18">
        <v>9.7423649999999995</v>
      </c>
      <c r="D692" s="126">
        <f t="shared" si="19"/>
        <v>-9.1823475367802665E-4</v>
      </c>
    </row>
    <row r="693" spans="2:4" x14ac:dyDescent="0.25">
      <c r="B693" s="12">
        <v>40567</v>
      </c>
      <c r="C693" s="18">
        <v>9.7513190000000005</v>
      </c>
      <c r="D693" s="126">
        <f t="shared" si="19"/>
        <v>-7.2928149123338004E-3</v>
      </c>
    </row>
    <row r="694" spans="2:4" x14ac:dyDescent="0.25">
      <c r="B694" s="12">
        <v>40560</v>
      </c>
      <c r="C694" s="18">
        <v>9.8229559999999996</v>
      </c>
      <c r="D694" s="126">
        <f t="shared" si="19"/>
        <v>-1.2601127668240619E-2</v>
      </c>
    </row>
    <row r="695" spans="2:4" x14ac:dyDescent="0.25">
      <c r="B695" s="12">
        <v>40553</v>
      </c>
      <c r="C695" s="18">
        <v>9.9483160000000002</v>
      </c>
      <c r="D695" s="126">
        <f t="shared" si="19"/>
        <v>-3.3913060958168928E-2</v>
      </c>
    </row>
    <row r="696" spans="2:4" x14ac:dyDescent="0.25">
      <c r="B696" s="12">
        <v>40546</v>
      </c>
      <c r="C696" s="18">
        <v>10.297537</v>
      </c>
      <c r="D696" s="126">
        <f t="shared" si="19"/>
        <v>-8.293464845242049E-2</v>
      </c>
    </row>
    <row r="697" spans="2:4" x14ac:dyDescent="0.25">
      <c r="B697" s="12">
        <v>40539</v>
      </c>
      <c r="C697" s="18">
        <v>11.228793</v>
      </c>
      <c r="D697" s="126">
        <f t="shared" si="19"/>
        <v>1.7031631272184322E-2</v>
      </c>
    </row>
    <row r="698" spans="2:4" x14ac:dyDescent="0.25">
      <c r="B698" s="12">
        <v>40532</v>
      </c>
      <c r="C698" s="18">
        <v>11.040751</v>
      </c>
      <c r="D698" s="126">
        <f t="shared" si="19"/>
        <v>-8.1015752188084988E-4</v>
      </c>
    </row>
    <row r="699" spans="2:4" x14ac:dyDescent="0.25">
      <c r="B699" s="12">
        <v>40525</v>
      </c>
      <c r="C699" s="18">
        <v>11.049702999999999</v>
      </c>
      <c r="D699" s="126">
        <f t="shared" si="19"/>
        <v>-1.6183253228746475E-3</v>
      </c>
    </row>
    <row r="700" spans="2:4" x14ac:dyDescent="0.25">
      <c r="B700" s="12">
        <v>40518</v>
      </c>
      <c r="C700" s="18">
        <v>11.067614000000001</v>
      </c>
      <c r="D700" s="126">
        <f t="shared" si="19"/>
        <v>-4.0289280833951668E-3</v>
      </c>
    </row>
    <row r="701" spans="2:4" x14ac:dyDescent="0.25">
      <c r="B701" s="12">
        <v>40511</v>
      </c>
      <c r="C701" s="18">
        <v>11.112385</v>
      </c>
      <c r="D701" s="126">
        <f t="shared" si="19"/>
        <v>9.1468834153854539E-2</v>
      </c>
    </row>
    <row r="702" spans="2:4" x14ac:dyDescent="0.25">
      <c r="B702" s="12">
        <v>40504</v>
      </c>
      <c r="C702" s="18">
        <v>10.181129</v>
      </c>
      <c r="D702" s="126">
        <f t="shared" si="19"/>
        <v>-4.2123183599354519E-2</v>
      </c>
    </row>
    <row r="703" spans="2:4" x14ac:dyDescent="0.25">
      <c r="B703" s="12">
        <v>40497</v>
      </c>
      <c r="C703" s="18">
        <v>10.62885</v>
      </c>
      <c r="D703" s="126">
        <f t="shared" si="19"/>
        <v>-2.5451488043526593E-2</v>
      </c>
    </row>
    <row r="704" spans="2:4" x14ac:dyDescent="0.25">
      <c r="B704" s="12">
        <v>40490</v>
      </c>
      <c r="C704" s="18">
        <v>10.906435</v>
      </c>
      <c r="D704" s="126">
        <f t="shared" si="19"/>
        <v>-1.3765230145424412E-2</v>
      </c>
    </row>
    <row r="705" spans="2:4" x14ac:dyDescent="0.25">
      <c r="B705" s="12">
        <v>40483</v>
      </c>
      <c r="C705" s="18">
        <v>11.05866</v>
      </c>
      <c r="D705" s="126">
        <f t="shared" si="19"/>
        <v>7.111890279338251E-2</v>
      </c>
    </row>
    <row r="706" spans="2:4" x14ac:dyDescent="0.25">
      <c r="B706" s="12">
        <v>40476</v>
      </c>
      <c r="C706" s="18">
        <v>10.324400000000001</v>
      </c>
      <c r="D706" s="126">
        <f t="shared" si="19"/>
        <v>2.4888824121636732E-2</v>
      </c>
    </row>
    <row r="707" spans="2:4" x14ac:dyDescent="0.25">
      <c r="B707" s="12">
        <v>40469</v>
      </c>
      <c r="C707" s="18">
        <v>10.073677999999999</v>
      </c>
      <c r="D707" s="126">
        <f t="shared" ref="D707:D770" si="20">C707/C708-1</f>
        <v>0</v>
      </c>
    </row>
    <row r="708" spans="2:4" x14ac:dyDescent="0.25">
      <c r="B708" s="12">
        <v>40462</v>
      </c>
      <c r="C708" s="18">
        <v>10.073677999999999</v>
      </c>
      <c r="D708" s="126">
        <f t="shared" si="20"/>
        <v>-2.0034771686290753E-2</v>
      </c>
    </row>
    <row r="709" spans="2:4" x14ac:dyDescent="0.25">
      <c r="B709" s="12">
        <v>40455</v>
      </c>
      <c r="C709" s="18">
        <v>10.279628000000001</v>
      </c>
      <c r="D709" s="126">
        <f t="shared" si="20"/>
        <v>1.4134267949099888E-2</v>
      </c>
    </row>
    <row r="710" spans="2:4" x14ac:dyDescent="0.25">
      <c r="B710" s="12">
        <v>40448</v>
      </c>
      <c r="C710" s="18">
        <v>10.136358</v>
      </c>
      <c r="D710" s="126">
        <f t="shared" si="20"/>
        <v>-8.75658694949355E-3</v>
      </c>
    </row>
    <row r="711" spans="2:4" x14ac:dyDescent="0.25">
      <c r="B711" s="12">
        <v>40441</v>
      </c>
      <c r="C711" s="18">
        <v>10.225902</v>
      </c>
      <c r="D711" s="126">
        <f t="shared" si="20"/>
        <v>3.8815353118827556E-2</v>
      </c>
    </row>
    <row r="712" spans="2:4" x14ac:dyDescent="0.25">
      <c r="B712" s="12">
        <v>40434</v>
      </c>
      <c r="C712" s="18">
        <v>9.8438110000000005</v>
      </c>
      <c r="D712" s="126">
        <f t="shared" si="20"/>
        <v>-9.0340608758276986E-4</v>
      </c>
    </row>
    <row r="713" spans="2:4" x14ac:dyDescent="0.25">
      <c r="B713" s="12">
        <v>40427</v>
      </c>
      <c r="C713" s="18">
        <v>9.8527120000000004</v>
      </c>
      <c r="D713" s="126">
        <f t="shared" si="20"/>
        <v>4.2373129706513746E-2</v>
      </c>
    </row>
    <row r="714" spans="2:4" x14ac:dyDescent="0.25">
      <c r="B714" s="12">
        <v>40420</v>
      </c>
      <c r="C714" s="18">
        <v>9.4521929999999994</v>
      </c>
      <c r="D714" s="126">
        <f t="shared" si="20"/>
        <v>2.8073602127977493E-2</v>
      </c>
    </row>
    <row r="715" spans="2:4" x14ac:dyDescent="0.25">
      <c r="B715" s="12">
        <v>40413</v>
      </c>
      <c r="C715" s="18">
        <v>9.1940819999999999</v>
      </c>
      <c r="D715" s="126">
        <f t="shared" si="20"/>
        <v>2.683873861457764E-2</v>
      </c>
    </row>
    <row r="716" spans="2:4" x14ac:dyDescent="0.25">
      <c r="B716" s="12">
        <v>40406</v>
      </c>
      <c r="C716" s="18">
        <v>8.9537739999999992</v>
      </c>
      <c r="D716" s="126">
        <f t="shared" si="20"/>
        <v>-7.6216726222994136E-2</v>
      </c>
    </row>
    <row r="717" spans="2:4" x14ac:dyDescent="0.25">
      <c r="B717" s="12">
        <v>40399</v>
      </c>
      <c r="C717" s="18">
        <v>9.6925050000000006</v>
      </c>
      <c r="D717" s="126">
        <f t="shared" si="20"/>
        <v>0</v>
      </c>
    </row>
    <row r="718" spans="2:4" x14ac:dyDescent="0.25">
      <c r="B718" s="12">
        <v>40392</v>
      </c>
      <c r="C718" s="18">
        <v>9.6925050000000006</v>
      </c>
      <c r="D718" s="126">
        <f t="shared" si="20"/>
        <v>8.8999865511254495E-2</v>
      </c>
    </row>
    <row r="719" spans="2:4" x14ac:dyDescent="0.25">
      <c r="B719" s="12">
        <v>40385</v>
      </c>
      <c r="C719" s="18">
        <v>8.9003730000000001</v>
      </c>
      <c r="D719" s="126">
        <f t="shared" si="20"/>
        <v>-1.9960364083499993E-3</v>
      </c>
    </row>
    <row r="720" spans="2:4" x14ac:dyDescent="0.25">
      <c r="B720" s="12">
        <v>40378</v>
      </c>
      <c r="C720" s="18">
        <v>8.9181740000000005</v>
      </c>
      <c r="D720" s="126">
        <f t="shared" si="20"/>
        <v>-2.8127837818428092E-2</v>
      </c>
    </row>
    <row r="721" spans="2:4" x14ac:dyDescent="0.25">
      <c r="B721" s="12">
        <v>40371</v>
      </c>
      <c r="C721" s="18">
        <v>9.1762829999999997</v>
      </c>
      <c r="D721" s="126">
        <f t="shared" si="20"/>
        <v>-2.5519949145094256E-2</v>
      </c>
    </row>
    <row r="722" spans="2:4" x14ac:dyDescent="0.25">
      <c r="B722" s="12">
        <v>40364</v>
      </c>
      <c r="C722" s="18">
        <v>9.4165939999999999</v>
      </c>
      <c r="D722" s="126">
        <f t="shared" si="20"/>
        <v>2.6188272528212098E-2</v>
      </c>
    </row>
    <row r="723" spans="2:4" x14ac:dyDescent="0.25">
      <c r="B723" s="12">
        <v>40357</v>
      </c>
      <c r="C723" s="18">
        <v>9.1762829999999997</v>
      </c>
      <c r="D723" s="126">
        <f t="shared" si="20"/>
        <v>-2.0892669522735052E-2</v>
      </c>
    </row>
    <row r="724" spans="2:4" x14ac:dyDescent="0.25">
      <c r="B724" s="12">
        <v>40350</v>
      </c>
      <c r="C724" s="18">
        <v>9.3720909999999993</v>
      </c>
      <c r="D724" s="126">
        <f t="shared" si="20"/>
        <v>2.0349081852605755E-2</v>
      </c>
    </row>
    <row r="725" spans="2:4" x14ac:dyDescent="0.25">
      <c r="B725" s="12">
        <v>40343</v>
      </c>
      <c r="C725" s="18">
        <v>9.185181</v>
      </c>
      <c r="D725" s="126">
        <f t="shared" si="20"/>
        <v>5.6294621387077859E-2</v>
      </c>
    </row>
    <row r="726" spans="2:4" x14ac:dyDescent="0.25">
      <c r="B726" s="12">
        <v>40336</v>
      </c>
      <c r="C726" s="18">
        <v>8.6956620000000004</v>
      </c>
      <c r="D726" s="126">
        <f t="shared" si="20"/>
        <v>2.7339565582456204E-2</v>
      </c>
    </row>
    <row r="727" spans="2:4" x14ac:dyDescent="0.25">
      <c r="B727" s="12">
        <v>40329</v>
      </c>
      <c r="C727" s="18">
        <v>8.4642529999999994</v>
      </c>
      <c r="D727" s="126">
        <f t="shared" si="20"/>
        <v>-1.7562062129449663E-2</v>
      </c>
    </row>
    <row r="728" spans="2:4" x14ac:dyDescent="0.25">
      <c r="B728" s="12">
        <v>40322</v>
      </c>
      <c r="C728" s="18">
        <v>8.6155600000000003</v>
      </c>
      <c r="D728" s="126">
        <f t="shared" si="20"/>
        <v>7.0796486574091766E-2</v>
      </c>
    </row>
    <row r="729" spans="2:4" x14ac:dyDescent="0.25">
      <c r="B729" s="12">
        <v>40315</v>
      </c>
      <c r="C729" s="18">
        <v>8.0459359999999993</v>
      </c>
      <c r="D729" s="126">
        <f t="shared" si="20"/>
        <v>-0.12909443068452253</v>
      </c>
    </row>
    <row r="730" spans="2:4" x14ac:dyDescent="0.25">
      <c r="B730" s="12">
        <v>40308</v>
      </c>
      <c r="C730" s="18">
        <v>9.2385859999999997</v>
      </c>
      <c r="D730" s="126">
        <f t="shared" si="20"/>
        <v>0.10897436820799289</v>
      </c>
    </row>
    <row r="731" spans="2:4" x14ac:dyDescent="0.25">
      <c r="B731" s="12">
        <v>40301</v>
      </c>
      <c r="C731" s="18">
        <v>8.3307479999999998</v>
      </c>
      <c r="D731" s="126">
        <f t="shared" si="20"/>
        <v>-4.1965062579479406E-2</v>
      </c>
    </row>
    <row r="732" spans="2:4" x14ac:dyDescent="0.25">
      <c r="B732" s="12">
        <v>40294</v>
      </c>
      <c r="C732" s="18">
        <v>8.6956620000000004</v>
      </c>
      <c r="D732" s="126">
        <f t="shared" si="20"/>
        <v>2.3036390263552864E-2</v>
      </c>
    </row>
    <row r="733" spans="2:4" x14ac:dyDescent="0.25">
      <c r="B733" s="12">
        <v>40287</v>
      </c>
      <c r="C733" s="18">
        <v>8.4998559999999994</v>
      </c>
      <c r="D733" s="126">
        <f t="shared" si="20"/>
        <v>1.8123626258452097E-2</v>
      </c>
    </row>
    <row r="734" spans="2:4" x14ac:dyDescent="0.25">
      <c r="B734" s="12">
        <v>40280</v>
      </c>
      <c r="C734" s="18">
        <v>8.3485499999999995</v>
      </c>
      <c r="D734" s="126">
        <f t="shared" si="20"/>
        <v>-7.9489368571087349E-2</v>
      </c>
    </row>
    <row r="735" spans="2:4" x14ac:dyDescent="0.25">
      <c r="B735" s="12">
        <v>40273</v>
      </c>
      <c r="C735" s="18">
        <v>9.0694769999999991</v>
      </c>
      <c r="D735" s="126">
        <f t="shared" si="20"/>
        <v>2.6182978863032114E-2</v>
      </c>
    </row>
    <row r="736" spans="2:4" x14ac:dyDescent="0.25">
      <c r="B736" s="12">
        <v>40266</v>
      </c>
      <c r="C736" s="18">
        <v>8.8380700000000001</v>
      </c>
      <c r="D736" s="126">
        <f t="shared" si="20"/>
        <v>5.0793790069518563E-2</v>
      </c>
    </row>
    <row r="737" spans="2:4" x14ac:dyDescent="0.25">
      <c r="B737" s="12">
        <v>40259</v>
      </c>
      <c r="C737" s="18">
        <v>8.4108509999999992</v>
      </c>
      <c r="D737" s="126">
        <f t="shared" si="20"/>
        <v>-1.1506614713921892E-2</v>
      </c>
    </row>
    <row r="738" spans="2:4" x14ac:dyDescent="0.25">
      <c r="B738" s="12">
        <v>40252</v>
      </c>
      <c r="C738" s="18">
        <v>8.5087580000000003</v>
      </c>
      <c r="D738" s="126">
        <f t="shared" si="20"/>
        <v>-3.127777019502842E-3</v>
      </c>
    </row>
    <row r="739" spans="2:4" x14ac:dyDescent="0.25">
      <c r="B739" s="12">
        <v>40245</v>
      </c>
      <c r="C739" s="18">
        <v>8.5354550000000007</v>
      </c>
      <c r="D739" s="126">
        <f t="shared" si="20"/>
        <v>-3.1313188975104489E-2</v>
      </c>
    </row>
    <row r="740" spans="2:4" x14ac:dyDescent="0.25">
      <c r="B740" s="12">
        <v>40238</v>
      </c>
      <c r="C740" s="18">
        <v>8.8113670000000006</v>
      </c>
      <c r="D740" s="126">
        <f t="shared" si="20"/>
        <v>8.4337143307195328E-2</v>
      </c>
    </row>
    <row r="741" spans="2:4" x14ac:dyDescent="0.25">
      <c r="B741" s="12">
        <v>40231</v>
      </c>
      <c r="C741" s="18">
        <v>8.1260399999999997</v>
      </c>
      <c r="D741" s="126">
        <f t="shared" si="20"/>
        <v>-1.6163723304370881E-2</v>
      </c>
    </row>
    <row r="742" spans="2:4" x14ac:dyDescent="0.25">
      <c r="B742" s="12">
        <v>40224</v>
      </c>
      <c r="C742" s="18">
        <v>8.2595449999999992</v>
      </c>
      <c r="D742" s="126">
        <f t="shared" si="20"/>
        <v>-5.3591934921378703E-3</v>
      </c>
    </row>
    <row r="743" spans="2:4" x14ac:dyDescent="0.25">
      <c r="B743" s="12">
        <v>40217</v>
      </c>
      <c r="C743" s="18">
        <v>8.3040479999999999</v>
      </c>
      <c r="D743" s="126">
        <f t="shared" si="20"/>
        <v>-1.3741972447644635E-2</v>
      </c>
    </row>
    <row r="744" spans="2:4" x14ac:dyDescent="0.25">
      <c r="B744" s="12">
        <v>40210</v>
      </c>
      <c r="C744" s="18">
        <v>8.4197520000000008</v>
      </c>
      <c r="D744" s="126">
        <f t="shared" si="20"/>
        <v>3.1624890141578321E-2</v>
      </c>
    </row>
    <row r="745" spans="2:4" x14ac:dyDescent="0.25">
      <c r="B745" s="12">
        <v>40203</v>
      </c>
      <c r="C745" s="18">
        <v>8.1616409999999995</v>
      </c>
      <c r="D745" s="126">
        <f t="shared" si="20"/>
        <v>-6.714123933714522E-2</v>
      </c>
    </row>
    <row r="746" spans="2:4" x14ac:dyDescent="0.25">
      <c r="B746" s="12">
        <v>40196</v>
      </c>
      <c r="C746" s="18">
        <v>8.7490640000000006</v>
      </c>
      <c r="D746" s="126">
        <f t="shared" si="20"/>
        <v>-5.389831270935419E-2</v>
      </c>
    </row>
    <row r="747" spans="2:4" x14ac:dyDescent="0.25">
      <c r="B747" s="12">
        <v>40189</v>
      </c>
      <c r="C747" s="18">
        <v>9.2474880000000006</v>
      </c>
      <c r="D747" s="126">
        <f t="shared" si="20"/>
        <v>-5.3733768276980731E-2</v>
      </c>
    </row>
    <row r="748" spans="2:4" x14ac:dyDescent="0.25">
      <c r="B748" s="12">
        <v>40182</v>
      </c>
      <c r="C748" s="18">
        <v>9.7726070000000007</v>
      </c>
      <c r="D748" s="126">
        <f t="shared" si="20"/>
        <v>7.9645776214556596E-2</v>
      </c>
    </row>
    <row r="749" spans="2:4" x14ac:dyDescent="0.25">
      <c r="B749" s="12">
        <v>40175</v>
      </c>
      <c r="C749" s="18">
        <v>9.051679</v>
      </c>
      <c r="D749" s="126">
        <f t="shared" si="20"/>
        <v>1.5984248318408945E-2</v>
      </c>
    </row>
    <row r="750" spans="2:4" x14ac:dyDescent="0.25">
      <c r="B750" s="12">
        <v>40168</v>
      </c>
      <c r="C750" s="18">
        <v>8.9092710000000004</v>
      </c>
      <c r="D750" s="126">
        <f t="shared" si="20"/>
        <v>9.0724279940728181E-3</v>
      </c>
    </row>
    <row r="751" spans="2:4" x14ac:dyDescent="0.25">
      <c r="B751" s="12">
        <v>40161</v>
      </c>
      <c r="C751" s="18">
        <v>8.8291690000000003</v>
      </c>
      <c r="D751" s="126">
        <f t="shared" si="20"/>
        <v>-2.6496345930421272E-2</v>
      </c>
    </row>
    <row r="752" spans="2:4" x14ac:dyDescent="0.25">
      <c r="B752" s="12">
        <v>40154</v>
      </c>
      <c r="C752" s="18">
        <v>9.0694769999999991</v>
      </c>
      <c r="D752" s="126">
        <f t="shared" si="20"/>
        <v>-8.3633240994207325E-2</v>
      </c>
    </row>
    <row r="753" spans="2:4" x14ac:dyDescent="0.25">
      <c r="B753" s="12">
        <v>40147</v>
      </c>
      <c r="C753" s="18">
        <v>9.8972130000000007</v>
      </c>
      <c r="D753" s="126">
        <f t="shared" si="20"/>
        <v>2.1120236718990659E-2</v>
      </c>
    </row>
    <row r="754" spans="2:4" x14ac:dyDescent="0.25">
      <c r="B754" s="12">
        <v>40140</v>
      </c>
      <c r="C754" s="18">
        <v>9.6925050000000006</v>
      </c>
      <c r="D754" s="126">
        <f t="shared" si="20"/>
        <v>2.8328594766491744E-2</v>
      </c>
    </row>
    <row r="755" spans="2:4" x14ac:dyDescent="0.25">
      <c r="B755" s="12">
        <v>40133</v>
      </c>
      <c r="C755" s="18">
        <v>9.4254940000000005</v>
      </c>
      <c r="D755" s="126">
        <f t="shared" si="20"/>
        <v>3.791417005497344E-3</v>
      </c>
    </row>
    <row r="756" spans="2:4" x14ac:dyDescent="0.25">
      <c r="B756" s="12">
        <v>40126</v>
      </c>
      <c r="C756" s="18">
        <v>9.3898930000000007</v>
      </c>
      <c r="D756" s="126">
        <f t="shared" si="20"/>
        <v>-1.3096018233232476E-2</v>
      </c>
    </row>
    <row r="757" spans="2:4" x14ac:dyDescent="0.25">
      <c r="B757" s="12">
        <v>40119</v>
      </c>
      <c r="C757" s="18">
        <v>9.5144950000000001</v>
      </c>
      <c r="D757" s="126">
        <f t="shared" si="20"/>
        <v>7.329293371401624E-2</v>
      </c>
    </row>
    <row r="758" spans="2:4" x14ac:dyDescent="0.25">
      <c r="B758" s="12">
        <v>40112</v>
      </c>
      <c r="C758" s="18">
        <v>8.86477</v>
      </c>
      <c r="D758" s="126">
        <f t="shared" si="20"/>
        <v>-9.7008182652532082E-2</v>
      </c>
    </row>
    <row r="759" spans="2:4" x14ac:dyDescent="0.25">
      <c r="B759" s="12">
        <v>40105</v>
      </c>
      <c r="C759" s="18">
        <v>9.8171099999999996</v>
      </c>
      <c r="D759" s="126">
        <f t="shared" si="20"/>
        <v>-4.2534702242064681E-2</v>
      </c>
    </row>
    <row r="760" spans="2:4" x14ac:dyDescent="0.25">
      <c r="B760" s="12">
        <v>40098</v>
      </c>
      <c r="C760" s="18">
        <v>10.253228</v>
      </c>
      <c r="D760" s="126">
        <f t="shared" si="20"/>
        <v>-9.4584805877307998E-3</v>
      </c>
    </row>
    <row r="761" spans="2:4" x14ac:dyDescent="0.25">
      <c r="B761" s="12">
        <v>40091</v>
      </c>
      <c r="C761" s="18">
        <v>10.351134</v>
      </c>
      <c r="D761" s="126">
        <f t="shared" si="20"/>
        <v>0.13685236442681137</v>
      </c>
    </row>
    <row r="762" spans="2:4" x14ac:dyDescent="0.25">
      <c r="B762" s="12">
        <v>40084</v>
      </c>
      <c r="C762" s="18">
        <v>9.1050819999999995</v>
      </c>
      <c r="D762" s="126">
        <f t="shared" si="20"/>
        <v>-2.6641246606370572E-2</v>
      </c>
    </row>
    <row r="763" spans="2:4" x14ac:dyDescent="0.25">
      <c r="B763" s="12">
        <v>40077</v>
      </c>
      <c r="C763" s="18">
        <v>9.3542919999999992</v>
      </c>
      <c r="D763" s="126">
        <f t="shared" si="20"/>
        <v>-7.0409557568909875E-2</v>
      </c>
    </row>
    <row r="764" spans="2:4" x14ac:dyDescent="0.25">
      <c r="B764" s="12">
        <v>40070</v>
      </c>
      <c r="C764" s="18">
        <v>10.062810000000001</v>
      </c>
      <c r="D764" s="126">
        <f t="shared" si="20"/>
        <v>-5.2494520267226674E-3</v>
      </c>
    </row>
    <row r="765" spans="2:4" x14ac:dyDescent="0.25">
      <c r="B765" s="12">
        <v>40063</v>
      </c>
      <c r="C765" s="18">
        <v>10.115913000000001</v>
      </c>
      <c r="D765" s="126">
        <f t="shared" si="20"/>
        <v>7.022462638090432E-2</v>
      </c>
    </row>
    <row r="766" spans="2:4" x14ac:dyDescent="0.25">
      <c r="B766" s="12">
        <v>40056</v>
      </c>
      <c r="C766" s="18">
        <v>9.45214</v>
      </c>
      <c r="D766" s="126">
        <f t="shared" si="20"/>
        <v>0.13980807565936826</v>
      </c>
    </row>
    <row r="767" spans="2:4" x14ac:dyDescent="0.25">
      <c r="B767" s="12">
        <v>40049</v>
      </c>
      <c r="C767" s="18">
        <v>8.2927470000000003</v>
      </c>
      <c r="D767" s="126">
        <f t="shared" si="20"/>
        <v>-1.0661802703527679E-3</v>
      </c>
    </row>
    <row r="768" spans="2:4" x14ac:dyDescent="0.25">
      <c r="B768" s="12">
        <v>40042</v>
      </c>
      <c r="C768" s="18">
        <v>8.3015980000000003</v>
      </c>
      <c r="D768" s="126">
        <f t="shared" si="20"/>
        <v>2.9637686911483163E-2</v>
      </c>
    </row>
    <row r="769" spans="2:4" x14ac:dyDescent="0.25">
      <c r="B769" s="12">
        <v>40035</v>
      </c>
      <c r="C769" s="18">
        <v>8.06264</v>
      </c>
      <c r="D769" s="126">
        <f t="shared" si="20"/>
        <v>-6.5430862637081422E-3</v>
      </c>
    </row>
    <row r="770" spans="2:4" x14ac:dyDescent="0.25">
      <c r="B770" s="12">
        <v>40028</v>
      </c>
      <c r="C770" s="18">
        <v>8.1157419999999991</v>
      </c>
      <c r="D770" s="126">
        <f t="shared" si="20"/>
        <v>-9.7191178361896169E-3</v>
      </c>
    </row>
    <row r="771" spans="2:4" x14ac:dyDescent="0.25">
      <c r="B771" s="12">
        <v>40021</v>
      </c>
      <c r="C771" s="18">
        <v>8.1953940000000003</v>
      </c>
      <c r="D771" s="126">
        <f t="shared" ref="D771:D834" si="21">C771/C772-1</f>
        <v>-1.4893564336798559E-2</v>
      </c>
    </row>
    <row r="772" spans="2:4" x14ac:dyDescent="0.25">
      <c r="B772" s="12">
        <v>40014</v>
      </c>
      <c r="C772" s="18">
        <v>8.3192979999999999</v>
      </c>
      <c r="D772" s="126">
        <f t="shared" si="21"/>
        <v>2.1739338687273513E-2</v>
      </c>
    </row>
    <row r="773" spans="2:4" x14ac:dyDescent="0.25">
      <c r="B773" s="12">
        <v>40007</v>
      </c>
      <c r="C773" s="18">
        <v>8.1422899999999991</v>
      </c>
      <c r="D773" s="126">
        <f t="shared" si="21"/>
        <v>8.2352787916257775E-2</v>
      </c>
    </row>
    <row r="774" spans="2:4" x14ac:dyDescent="0.25">
      <c r="B774" s="12">
        <v>40000</v>
      </c>
      <c r="C774" s="18">
        <v>7.5227690000000003</v>
      </c>
      <c r="D774" s="126">
        <f t="shared" si="21"/>
        <v>-0.12008274260021601</v>
      </c>
    </row>
    <row r="775" spans="2:4" x14ac:dyDescent="0.25">
      <c r="B775" s="12">
        <v>39993</v>
      </c>
      <c r="C775" s="18">
        <v>8.5494050000000001</v>
      </c>
      <c r="D775" s="126">
        <f t="shared" si="21"/>
        <v>-0.10638304321686032</v>
      </c>
    </row>
    <row r="776" spans="2:4" x14ac:dyDescent="0.25">
      <c r="B776" s="12">
        <v>39986</v>
      </c>
      <c r="C776" s="18">
        <v>9.5671920000000004</v>
      </c>
      <c r="D776" s="126">
        <f t="shared" si="21"/>
        <v>-3.4821395603910066E-2</v>
      </c>
    </row>
    <row r="777" spans="2:4" x14ac:dyDescent="0.25">
      <c r="B777" s="12">
        <v>39979</v>
      </c>
      <c r="C777" s="18">
        <v>9.9123540000000006</v>
      </c>
      <c r="D777" s="126">
        <f t="shared" si="21"/>
        <v>6.8702318058903922E-2</v>
      </c>
    </row>
    <row r="778" spans="2:4" x14ac:dyDescent="0.25">
      <c r="B778" s="12">
        <v>39972</v>
      </c>
      <c r="C778" s="18">
        <v>9.275131</v>
      </c>
      <c r="D778" s="126">
        <f t="shared" si="21"/>
        <v>-4.8138179443995344E-2</v>
      </c>
    </row>
    <row r="779" spans="2:4" x14ac:dyDescent="0.25">
      <c r="B779" s="12">
        <v>39965</v>
      </c>
      <c r="C779" s="18">
        <v>9.7441990000000001</v>
      </c>
      <c r="D779" s="126">
        <f t="shared" si="21"/>
        <v>-9.0082682752002818E-2</v>
      </c>
    </row>
    <row r="780" spans="2:4" x14ac:dyDescent="0.25">
      <c r="B780" s="12">
        <v>39958</v>
      </c>
      <c r="C780" s="18">
        <v>10.708883999999999</v>
      </c>
      <c r="D780" s="126">
        <f t="shared" si="21"/>
        <v>4.6712993349112164E-2</v>
      </c>
    </row>
    <row r="781" spans="2:4" x14ac:dyDescent="0.25">
      <c r="B781" s="12">
        <v>39951</v>
      </c>
      <c r="C781" s="18">
        <v>10.230964999999999</v>
      </c>
      <c r="D781" s="126">
        <f t="shared" si="21"/>
        <v>8.7488083137052808E-2</v>
      </c>
    </row>
    <row r="782" spans="2:4" x14ac:dyDescent="0.25">
      <c r="B782" s="12">
        <v>39944</v>
      </c>
      <c r="C782" s="18">
        <v>9.4078870000000006</v>
      </c>
      <c r="D782" s="126">
        <f t="shared" si="21"/>
        <v>5.0395354445700091E-2</v>
      </c>
    </row>
    <row r="783" spans="2:4" x14ac:dyDescent="0.25">
      <c r="B783" s="12">
        <v>39937</v>
      </c>
      <c r="C783" s="18">
        <v>8.9565199999999994</v>
      </c>
      <c r="D783" s="126">
        <f t="shared" si="21"/>
        <v>8.4673100130852941E-2</v>
      </c>
    </row>
    <row r="784" spans="2:4" x14ac:dyDescent="0.25">
      <c r="B784" s="12">
        <v>39930</v>
      </c>
      <c r="C784" s="18">
        <v>8.2573450000000008</v>
      </c>
      <c r="D784" s="126">
        <f t="shared" si="21"/>
        <v>-4.4057532435508029E-2</v>
      </c>
    </row>
    <row r="785" spans="2:4" x14ac:dyDescent="0.25">
      <c r="B785" s="12">
        <v>39923</v>
      </c>
      <c r="C785" s="18">
        <v>8.6379099999999998</v>
      </c>
      <c r="D785" s="126">
        <f t="shared" si="21"/>
        <v>0.19461436013890743</v>
      </c>
    </row>
    <row r="786" spans="2:4" x14ac:dyDescent="0.25">
      <c r="B786" s="12">
        <v>39916</v>
      </c>
      <c r="C786" s="18">
        <v>7.2307100000000002</v>
      </c>
      <c r="D786" s="126">
        <f t="shared" si="21"/>
        <v>-9.9227928517362618E-2</v>
      </c>
    </row>
    <row r="787" spans="2:4" x14ac:dyDescent="0.25">
      <c r="B787" s="12">
        <v>39909</v>
      </c>
      <c r="C787" s="18">
        <v>8.0272360000000003</v>
      </c>
      <c r="D787" s="126">
        <f t="shared" si="21"/>
        <v>-7.1648216019848276E-2</v>
      </c>
    </row>
    <row r="788" spans="2:4" x14ac:dyDescent="0.25">
      <c r="B788" s="12">
        <v>39902</v>
      </c>
      <c r="C788" s="18">
        <v>8.6467609999999997</v>
      </c>
      <c r="D788" s="126">
        <f t="shared" si="21"/>
        <v>-0.1392070231976531</v>
      </c>
    </row>
    <row r="789" spans="2:4" x14ac:dyDescent="0.25">
      <c r="B789" s="12">
        <v>39895</v>
      </c>
      <c r="C789" s="18">
        <v>10.045111</v>
      </c>
      <c r="D789" s="126">
        <f t="shared" si="21"/>
        <v>-6.3531135684122275E-2</v>
      </c>
    </row>
    <row r="790" spans="2:4" x14ac:dyDescent="0.25">
      <c r="B790" s="12">
        <v>39888</v>
      </c>
      <c r="C790" s="18">
        <v>10.726583</v>
      </c>
      <c r="D790" s="126">
        <f t="shared" si="21"/>
        <v>9.3862719429876229E-2</v>
      </c>
    </row>
    <row r="791" spans="2:4" x14ac:dyDescent="0.25">
      <c r="B791" s="12">
        <v>39881</v>
      </c>
      <c r="C791" s="18">
        <v>9.8061509999999998</v>
      </c>
      <c r="D791" s="126">
        <f t="shared" si="21"/>
        <v>-2.8922243081796473E-2</v>
      </c>
    </row>
    <row r="792" spans="2:4" x14ac:dyDescent="0.25">
      <c r="B792" s="12">
        <v>39874</v>
      </c>
      <c r="C792" s="18">
        <v>10.098214</v>
      </c>
      <c r="D792" s="126">
        <f t="shared" si="21"/>
        <v>-4.7579012813648291E-2</v>
      </c>
    </row>
    <row r="793" spans="2:4" x14ac:dyDescent="0.25">
      <c r="B793" s="12">
        <v>39867</v>
      </c>
      <c r="C793" s="18">
        <v>10.602679</v>
      </c>
      <c r="D793" s="126">
        <f t="shared" si="21"/>
        <v>-8.1992428524327643E-2</v>
      </c>
    </row>
    <row r="794" spans="2:4" x14ac:dyDescent="0.25">
      <c r="B794" s="12">
        <v>39860</v>
      </c>
      <c r="C794" s="18">
        <v>11.549664</v>
      </c>
      <c r="D794" s="126">
        <f t="shared" si="21"/>
        <v>8.5690548887529694E-2</v>
      </c>
    </row>
    <row r="795" spans="2:4" x14ac:dyDescent="0.25">
      <c r="B795" s="12">
        <v>39853</v>
      </c>
      <c r="C795" s="18">
        <v>10.638081</v>
      </c>
      <c r="D795" s="126">
        <f t="shared" si="21"/>
        <v>4.1769592133384936E-3</v>
      </c>
    </row>
    <row r="796" spans="2:4" x14ac:dyDescent="0.25">
      <c r="B796" s="12">
        <v>39846</v>
      </c>
      <c r="C796" s="18">
        <v>10.593831</v>
      </c>
      <c r="D796" s="126">
        <f t="shared" si="21"/>
        <v>1.4406739736269047E-2</v>
      </c>
    </row>
    <row r="797" spans="2:4" x14ac:dyDescent="0.25">
      <c r="B797" s="12">
        <v>39839</v>
      </c>
      <c r="C797" s="18">
        <v>10.443376000000001</v>
      </c>
      <c r="D797" s="126">
        <f t="shared" si="21"/>
        <v>6.2106212085709211E-2</v>
      </c>
    </row>
    <row r="798" spans="2:4" x14ac:dyDescent="0.25">
      <c r="B798" s="12">
        <v>39832</v>
      </c>
      <c r="C798" s="18">
        <v>9.8327039999999997</v>
      </c>
      <c r="D798" s="126">
        <f t="shared" si="21"/>
        <v>8.6021620576824942E-2</v>
      </c>
    </row>
    <row r="799" spans="2:4" x14ac:dyDescent="0.25">
      <c r="B799" s="12">
        <v>39825</v>
      </c>
      <c r="C799" s="18">
        <v>9.0538749999999997</v>
      </c>
      <c r="D799" s="126">
        <f t="shared" si="21"/>
        <v>1.4881092831515952E-2</v>
      </c>
    </row>
    <row r="800" spans="2:4" x14ac:dyDescent="0.25">
      <c r="B800" s="12">
        <v>39818</v>
      </c>
      <c r="C800" s="18">
        <v>8.9211189999999991</v>
      </c>
      <c r="D800" s="126">
        <f t="shared" si="21"/>
        <v>-5.7062744708824886E-2</v>
      </c>
    </row>
    <row r="801" spans="2:4" x14ac:dyDescent="0.25">
      <c r="B801" s="12">
        <v>39811</v>
      </c>
      <c r="C801" s="18">
        <v>9.4609889999999996</v>
      </c>
      <c r="D801" s="126">
        <f t="shared" si="21"/>
        <v>2.5911645710147813E-2</v>
      </c>
    </row>
    <row r="802" spans="2:4" x14ac:dyDescent="0.25">
      <c r="B802" s="12">
        <v>39804</v>
      </c>
      <c r="C802" s="18">
        <v>9.2220309999999994</v>
      </c>
      <c r="D802" s="126">
        <f t="shared" si="21"/>
        <v>0.16424585477098064</v>
      </c>
    </row>
    <row r="803" spans="2:4" x14ac:dyDescent="0.25">
      <c r="B803" s="12">
        <v>39797</v>
      </c>
      <c r="C803" s="18">
        <v>7.9210339999999997</v>
      </c>
      <c r="D803" s="126">
        <f t="shared" si="21"/>
        <v>-0.11822649514848549</v>
      </c>
    </row>
    <row r="804" spans="2:4" x14ac:dyDescent="0.25">
      <c r="B804" s="12">
        <v>39790</v>
      </c>
      <c r="C804" s="18">
        <v>8.9830710000000007</v>
      </c>
      <c r="D804" s="126">
        <f t="shared" si="21"/>
        <v>0.14044950595935068</v>
      </c>
    </row>
    <row r="805" spans="2:4" x14ac:dyDescent="0.25">
      <c r="B805" s="12">
        <v>39783</v>
      </c>
      <c r="C805" s="18">
        <v>7.8767810000000003</v>
      </c>
      <c r="D805" s="126">
        <f t="shared" si="21"/>
        <v>3.009269915068935E-2</v>
      </c>
    </row>
    <row r="806" spans="2:4" x14ac:dyDescent="0.25">
      <c r="B806" s="12">
        <v>39776</v>
      </c>
      <c r="C806" s="18">
        <v>7.6466719999999997</v>
      </c>
      <c r="D806" s="126">
        <f t="shared" si="21"/>
        <v>0.20670341691458249</v>
      </c>
    </row>
    <row r="807" spans="2:4" x14ac:dyDescent="0.25">
      <c r="B807" s="12">
        <v>39769</v>
      </c>
      <c r="C807" s="18">
        <v>6.3368279999999997</v>
      </c>
      <c r="D807" s="126">
        <f t="shared" si="21"/>
        <v>0.14743604368813368</v>
      </c>
    </row>
    <row r="808" spans="2:4" x14ac:dyDescent="0.25">
      <c r="B808" s="12">
        <v>39762</v>
      </c>
      <c r="C808" s="18">
        <v>5.5225980000000003</v>
      </c>
      <c r="D808" s="126">
        <f t="shared" si="21"/>
        <v>-9.4339529815994694E-2</v>
      </c>
    </row>
    <row r="809" spans="2:4" x14ac:dyDescent="0.25">
      <c r="B809" s="12">
        <v>39755</v>
      </c>
      <c r="C809" s="18">
        <v>6.0978680000000001</v>
      </c>
      <c r="D809" s="126">
        <f t="shared" si="21"/>
        <v>-5.7455643965869774E-2</v>
      </c>
    </row>
    <row r="810" spans="2:4" x14ac:dyDescent="0.25">
      <c r="B810" s="12">
        <v>39748</v>
      </c>
      <c r="C810" s="18">
        <v>6.4695819999999999</v>
      </c>
      <c r="D810" s="126">
        <f t="shared" si="21"/>
        <v>0.11263308820001305</v>
      </c>
    </row>
    <row r="811" spans="2:4" x14ac:dyDescent="0.25">
      <c r="B811" s="12">
        <v>39741</v>
      </c>
      <c r="C811" s="18">
        <v>5.8146589999999998</v>
      </c>
      <c r="D811" s="126">
        <f t="shared" si="21"/>
        <v>-0.17565865758736932</v>
      </c>
    </row>
    <row r="812" spans="2:4" x14ac:dyDescent="0.25">
      <c r="B812" s="12">
        <v>39734</v>
      </c>
      <c r="C812" s="18">
        <v>7.0537029999999996</v>
      </c>
      <c r="D812" s="126">
        <f t="shared" si="21"/>
        <v>-0.13930886056240865</v>
      </c>
    </row>
    <row r="813" spans="2:4" x14ac:dyDescent="0.25">
      <c r="B813" s="12">
        <v>39727</v>
      </c>
      <c r="C813" s="18">
        <v>8.1953940000000003</v>
      </c>
      <c r="D813" s="126">
        <f t="shared" si="21"/>
        <v>0.14888335868839309</v>
      </c>
    </row>
    <row r="814" spans="2:4" x14ac:dyDescent="0.25">
      <c r="B814" s="12">
        <v>39720</v>
      </c>
      <c r="C814" s="18">
        <v>7.133356</v>
      </c>
      <c r="D814" s="126">
        <f t="shared" si="21"/>
        <v>-0.20591120787089412</v>
      </c>
    </row>
    <row r="815" spans="2:4" x14ac:dyDescent="0.25">
      <c r="B815" s="12">
        <v>39713</v>
      </c>
      <c r="C815" s="18">
        <v>8.9830710000000007</v>
      </c>
      <c r="D815" s="126">
        <f t="shared" si="21"/>
        <v>8.2089376045431317E-2</v>
      </c>
    </row>
    <row r="816" spans="2:4" x14ac:dyDescent="0.25">
      <c r="B816" s="12">
        <v>39706</v>
      </c>
      <c r="C816" s="18">
        <v>8.3015980000000003</v>
      </c>
      <c r="D816" s="126">
        <f t="shared" si="21"/>
        <v>0.22294648620826107</v>
      </c>
    </row>
    <row r="817" spans="2:4" x14ac:dyDescent="0.25">
      <c r="B817" s="12">
        <v>39699</v>
      </c>
      <c r="C817" s="18">
        <v>6.7881939999999998</v>
      </c>
      <c r="D817" s="126">
        <f t="shared" si="21"/>
        <v>-1.1597813928850509E-2</v>
      </c>
    </row>
    <row r="818" spans="2:4" x14ac:dyDescent="0.25">
      <c r="B818" s="12">
        <v>39692</v>
      </c>
      <c r="C818" s="18">
        <v>6.8678460000000001</v>
      </c>
      <c r="D818" s="126">
        <f t="shared" si="21"/>
        <v>-0.10907002103876873</v>
      </c>
    </row>
    <row r="819" spans="2:4" x14ac:dyDescent="0.25">
      <c r="B819" s="12">
        <v>39685</v>
      </c>
      <c r="C819" s="18">
        <v>7.7086259999999998</v>
      </c>
      <c r="D819" s="126">
        <f t="shared" si="21"/>
        <v>3.6904786565344905E-2</v>
      </c>
    </row>
    <row r="820" spans="2:4" x14ac:dyDescent="0.25">
      <c r="B820" s="12">
        <v>39678</v>
      </c>
      <c r="C820" s="18">
        <v>7.434266</v>
      </c>
      <c r="D820" s="126">
        <f t="shared" si="21"/>
        <v>0.10236209030267474</v>
      </c>
    </row>
    <row r="821" spans="2:4" x14ac:dyDescent="0.25">
      <c r="B821" s="12">
        <v>39671</v>
      </c>
      <c r="C821" s="18">
        <v>6.7439419999999997</v>
      </c>
      <c r="D821" s="126">
        <f t="shared" si="21"/>
        <v>-8.5233901490617714E-2</v>
      </c>
    </row>
    <row r="822" spans="2:4" x14ac:dyDescent="0.25">
      <c r="B822" s="12">
        <v>39664</v>
      </c>
      <c r="C822" s="18">
        <v>7.3723130000000001</v>
      </c>
      <c r="D822" s="126">
        <f t="shared" si="21"/>
        <v>-0.18968875455107503</v>
      </c>
    </row>
    <row r="823" spans="2:4" x14ac:dyDescent="0.25">
      <c r="B823" s="12">
        <v>39657</v>
      </c>
      <c r="C823" s="18">
        <v>9.0981249999999996</v>
      </c>
      <c r="D823" s="126">
        <f t="shared" si="21"/>
        <v>-2.188389153703596E-2</v>
      </c>
    </row>
    <row r="824" spans="2:4" x14ac:dyDescent="0.25">
      <c r="B824" s="12">
        <v>39650</v>
      </c>
      <c r="C824" s="18">
        <v>9.3016819999999996</v>
      </c>
      <c r="D824" s="126">
        <f t="shared" si="21"/>
        <v>-0.10247643727121514</v>
      </c>
    </row>
    <row r="825" spans="2:4" x14ac:dyDescent="0.25">
      <c r="B825" s="12">
        <v>39643</v>
      </c>
      <c r="C825" s="18">
        <v>10.363719</v>
      </c>
      <c r="D825" s="126">
        <f t="shared" si="21"/>
        <v>-3.937670505062052E-2</v>
      </c>
    </row>
    <row r="826" spans="2:4" x14ac:dyDescent="0.25">
      <c r="B826" s="12">
        <v>39636</v>
      </c>
      <c r="C826" s="18">
        <v>10.788536000000001</v>
      </c>
      <c r="D826" s="126">
        <f t="shared" si="21"/>
        <v>1.7529248975659772E-2</v>
      </c>
    </row>
    <row r="827" spans="2:4" x14ac:dyDescent="0.25">
      <c r="B827" s="12">
        <v>39629</v>
      </c>
      <c r="C827" s="18">
        <v>10.602679</v>
      </c>
      <c r="D827" s="126">
        <f t="shared" si="21"/>
        <v>-2.6016249109282685E-2</v>
      </c>
    </row>
    <row r="828" spans="2:4" x14ac:dyDescent="0.25">
      <c r="B828" s="12">
        <v>39622</v>
      </c>
      <c r="C828" s="18">
        <v>10.885889000000001</v>
      </c>
      <c r="D828" s="126">
        <f t="shared" si="21"/>
        <v>0.10810800081271577</v>
      </c>
    </row>
    <row r="829" spans="2:4" x14ac:dyDescent="0.25">
      <c r="B829" s="12">
        <v>39615</v>
      </c>
      <c r="C829" s="18">
        <v>9.8238520000000005</v>
      </c>
      <c r="D829" s="126">
        <f t="shared" si="21"/>
        <v>-9.0026100653484153E-4</v>
      </c>
    </row>
    <row r="830" spans="2:4" x14ac:dyDescent="0.25">
      <c r="B830" s="12">
        <v>39608</v>
      </c>
      <c r="C830" s="18">
        <v>9.8327039999999997</v>
      </c>
      <c r="D830" s="126">
        <f t="shared" si="21"/>
        <v>-7.416663543740698E-2</v>
      </c>
    </row>
    <row r="831" spans="2:4" x14ac:dyDescent="0.25">
      <c r="B831" s="12">
        <v>39601</v>
      </c>
      <c r="C831" s="18">
        <v>10.620381999999999</v>
      </c>
      <c r="D831" s="126">
        <f t="shared" si="21"/>
        <v>8.4034395385133021E-3</v>
      </c>
    </row>
    <row r="832" spans="2:4" x14ac:dyDescent="0.25">
      <c r="B832" s="12">
        <v>39594</v>
      </c>
      <c r="C832" s="18">
        <v>10.531878000000001</v>
      </c>
      <c r="D832" s="126">
        <f t="shared" si="21"/>
        <v>-7.4649956284347785E-2</v>
      </c>
    </row>
    <row r="833" spans="2:4" x14ac:dyDescent="0.25">
      <c r="B833" s="12">
        <v>39587</v>
      </c>
      <c r="C833" s="18">
        <v>11.381506999999999</v>
      </c>
      <c r="D833" s="126">
        <f t="shared" si="21"/>
        <v>2.4701212651637716E-2</v>
      </c>
    </row>
    <row r="834" spans="2:4" x14ac:dyDescent="0.25">
      <c r="B834" s="12">
        <v>39580</v>
      </c>
      <c r="C834" s="18">
        <v>11.107146999999999</v>
      </c>
      <c r="D834" s="126">
        <f t="shared" si="21"/>
        <v>1.7017768320613413E-2</v>
      </c>
    </row>
    <row r="835" spans="2:4" x14ac:dyDescent="0.25">
      <c r="B835" s="12">
        <v>39573</v>
      </c>
      <c r="C835" s="18">
        <v>10.921291</v>
      </c>
      <c r="D835" s="126">
        <f t="shared" ref="D835:D898" si="22">C835/C836-1</f>
        <v>7.0251657763003461E-2</v>
      </c>
    </row>
    <row r="836" spans="2:4" x14ac:dyDescent="0.25">
      <c r="B836" s="12">
        <v>39566</v>
      </c>
      <c r="C836" s="18">
        <v>10.204414</v>
      </c>
      <c r="D836" s="126">
        <f t="shared" si="22"/>
        <v>-3.027760265915902E-2</v>
      </c>
    </row>
    <row r="837" spans="2:4" x14ac:dyDescent="0.25">
      <c r="B837" s="12">
        <v>39559</v>
      </c>
      <c r="C837" s="18">
        <v>10.523026</v>
      </c>
      <c r="D837" s="126">
        <f t="shared" si="22"/>
        <v>-8.3404553028210149E-3</v>
      </c>
    </row>
    <row r="838" spans="2:4" x14ac:dyDescent="0.25">
      <c r="B838" s="12">
        <v>39552</v>
      </c>
      <c r="C838" s="18">
        <v>10.611530999999999</v>
      </c>
      <c r="D838" s="126">
        <f t="shared" si="22"/>
        <v>5.0832454134958738E-2</v>
      </c>
    </row>
    <row r="839" spans="2:4" x14ac:dyDescent="0.25">
      <c r="B839" s="12">
        <v>39545</v>
      </c>
      <c r="C839" s="18">
        <v>10.098214</v>
      </c>
      <c r="D839" s="126">
        <f t="shared" si="22"/>
        <v>-1.975932291247029E-2</v>
      </c>
    </row>
    <row r="840" spans="2:4" x14ac:dyDescent="0.25">
      <c r="B840" s="12">
        <v>39538</v>
      </c>
      <c r="C840" s="18">
        <v>10.301769999999999</v>
      </c>
      <c r="D840" s="126">
        <f t="shared" si="22"/>
        <v>-3.6423662042232574E-2</v>
      </c>
    </row>
    <row r="841" spans="2:4" x14ac:dyDescent="0.25">
      <c r="B841" s="12">
        <v>39531</v>
      </c>
      <c r="C841" s="18">
        <v>10.691182</v>
      </c>
      <c r="D841" s="126">
        <f t="shared" si="22"/>
        <v>1.5979814171322992E-2</v>
      </c>
    </row>
    <row r="842" spans="2:4" x14ac:dyDescent="0.25">
      <c r="B842" s="12">
        <v>39524</v>
      </c>
      <c r="C842" s="18">
        <v>10.523026</v>
      </c>
      <c r="D842" s="126">
        <f t="shared" si="22"/>
        <v>-0.17602228422376687</v>
      </c>
    </row>
    <row r="843" spans="2:4" x14ac:dyDescent="0.25">
      <c r="B843" s="12">
        <v>39517</v>
      </c>
      <c r="C843" s="18">
        <v>12.771008</v>
      </c>
      <c r="D843" s="126">
        <f t="shared" si="22"/>
        <v>7.1269265806475524E-2</v>
      </c>
    </row>
    <row r="844" spans="2:4" x14ac:dyDescent="0.25">
      <c r="B844" s="12">
        <v>39510</v>
      </c>
      <c r="C844" s="18">
        <v>11.921379999999999</v>
      </c>
      <c r="D844" s="126">
        <f t="shared" si="22"/>
        <v>0.10955545203799044</v>
      </c>
    </row>
    <row r="845" spans="2:4" x14ac:dyDescent="0.25">
      <c r="B845" s="12">
        <v>39503</v>
      </c>
      <c r="C845" s="18">
        <v>10.744285</v>
      </c>
      <c r="D845" s="126">
        <f t="shared" si="22"/>
        <v>-2.4649899473904169E-3</v>
      </c>
    </row>
    <row r="846" spans="2:4" x14ac:dyDescent="0.25">
      <c r="B846" s="12">
        <v>39496</v>
      </c>
      <c r="C846" s="18">
        <v>10.770835</v>
      </c>
      <c r="D846" s="126">
        <f t="shared" si="22"/>
        <v>0.203758497602337</v>
      </c>
    </row>
    <row r="847" spans="2:4" x14ac:dyDescent="0.25">
      <c r="B847" s="12">
        <v>39489</v>
      </c>
      <c r="C847" s="18">
        <v>8.9476709999999997</v>
      </c>
      <c r="D847" s="126">
        <f t="shared" si="22"/>
        <v>1.7102685338485024E-2</v>
      </c>
    </row>
    <row r="848" spans="2:4" x14ac:dyDescent="0.25">
      <c r="B848" s="12">
        <v>39482</v>
      </c>
      <c r="C848" s="18">
        <v>8.7972149999999996</v>
      </c>
      <c r="D848" s="126">
        <f t="shared" si="22"/>
        <v>1.7400041472176664E-2</v>
      </c>
    </row>
    <row r="849" spans="2:4" x14ac:dyDescent="0.25">
      <c r="B849" s="12">
        <v>39475</v>
      </c>
      <c r="C849" s="18">
        <v>8.6467609999999997</v>
      </c>
      <c r="D849" s="126">
        <f t="shared" si="22"/>
        <v>-0.10119585729959435</v>
      </c>
    </row>
    <row r="850" spans="2:4" x14ac:dyDescent="0.25">
      <c r="B850" s="12">
        <v>39468</v>
      </c>
      <c r="C850" s="18">
        <v>9.6202950000000005</v>
      </c>
      <c r="D850" s="126">
        <f t="shared" si="22"/>
        <v>-1.7179020459927696E-2</v>
      </c>
    </row>
    <row r="851" spans="2:4" x14ac:dyDescent="0.25">
      <c r="B851" s="12">
        <v>39461</v>
      </c>
      <c r="C851" s="18">
        <v>9.7884510000000002</v>
      </c>
      <c r="D851" s="126">
        <f t="shared" si="22"/>
        <v>-0.12569158557118165</v>
      </c>
    </row>
    <row r="852" spans="2:4" x14ac:dyDescent="0.25">
      <c r="B852" s="12">
        <v>39454</v>
      </c>
      <c r="C852" s="18">
        <v>11.195650000000001</v>
      </c>
      <c r="D852" s="126">
        <f t="shared" si="22"/>
        <v>8.7703869484668129E-2</v>
      </c>
    </row>
    <row r="853" spans="2:4" x14ac:dyDescent="0.25">
      <c r="B853" s="12">
        <v>39447</v>
      </c>
      <c r="C853" s="18">
        <v>10.292921</v>
      </c>
      <c r="D853" s="126">
        <f t="shared" si="22"/>
        <v>9.4073621419985098E-2</v>
      </c>
    </row>
    <row r="854" spans="2:4" x14ac:dyDescent="0.25">
      <c r="B854" s="12">
        <v>39440</v>
      </c>
      <c r="C854" s="18">
        <v>9.4078870000000006</v>
      </c>
      <c r="D854" s="126">
        <f t="shared" si="22"/>
        <v>6.3000003276718841E-2</v>
      </c>
    </row>
    <row r="855" spans="2:4" x14ac:dyDescent="0.25">
      <c r="B855" s="12">
        <v>39433</v>
      </c>
      <c r="C855" s="18">
        <v>8.8503170000000004</v>
      </c>
      <c r="D855" s="126">
        <f t="shared" si="22"/>
        <v>3.0927653719494685E-2</v>
      </c>
    </row>
    <row r="856" spans="2:4" x14ac:dyDescent="0.25">
      <c r="B856" s="12">
        <v>39426</v>
      </c>
      <c r="C856" s="18">
        <v>8.5848089999999999</v>
      </c>
      <c r="D856" s="126">
        <f t="shared" si="22"/>
        <v>-0.10599063128150576</v>
      </c>
    </row>
    <row r="857" spans="2:4" x14ac:dyDescent="0.25">
      <c r="B857" s="12">
        <v>39419</v>
      </c>
      <c r="C857" s="18">
        <v>9.6025939999999999</v>
      </c>
      <c r="D857" s="126">
        <f t="shared" si="22"/>
        <v>3.9272255712261561E-2</v>
      </c>
    </row>
    <row r="858" spans="2:4" x14ac:dyDescent="0.25">
      <c r="B858" s="12">
        <v>39412</v>
      </c>
      <c r="C858" s="18">
        <v>9.2397290000000005</v>
      </c>
      <c r="D858" s="126">
        <f t="shared" si="22"/>
        <v>1.2608995650914334E-2</v>
      </c>
    </row>
    <row r="859" spans="2:4" x14ac:dyDescent="0.25">
      <c r="B859" s="12">
        <v>39405</v>
      </c>
      <c r="C859" s="18">
        <v>9.1246759999999991</v>
      </c>
      <c r="D859" s="126">
        <f t="shared" si="22"/>
        <v>-1.9361485530514644E-3</v>
      </c>
    </row>
    <row r="860" spans="2:4" x14ac:dyDescent="0.25">
      <c r="B860" s="12">
        <v>39398</v>
      </c>
      <c r="C860" s="18">
        <v>9.1423769999999998</v>
      </c>
      <c r="D860" s="126">
        <f t="shared" si="22"/>
        <v>-7.3542604895794006E-2</v>
      </c>
    </row>
    <row r="861" spans="2:4" x14ac:dyDescent="0.25">
      <c r="B861" s="12">
        <v>39391</v>
      </c>
      <c r="C861" s="18">
        <v>9.8681029999999996</v>
      </c>
      <c r="D861" s="126">
        <f t="shared" si="22"/>
        <v>-2.6832674172606596E-3</v>
      </c>
    </row>
    <row r="862" spans="2:4" x14ac:dyDescent="0.25">
      <c r="B862" s="12">
        <v>39384</v>
      </c>
      <c r="C862" s="18">
        <v>9.8946529999999999</v>
      </c>
      <c r="D862" s="126">
        <f t="shared" si="22"/>
        <v>4.4859685576491781E-2</v>
      </c>
    </row>
    <row r="863" spans="2:4" x14ac:dyDescent="0.25">
      <c r="B863" s="12">
        <v>39377</v>
      </c>
      <c r="C863" s="18">
        <v>9.4698390000000003</v>
      </c>
      <c r="D863" s="126">
        <f t="shared" si="22"/>
        <v>0.11691029760445204</v>
      </c>
    </row>
    <row r="864" spans="2:4" x14ac:dyDescent="0.25">
      <c r="B864" s="12">
        <v>39370</v>
      </c>
      <c r="C864" s="18">
        <v>8.4786029999999997</v>
      </c>
      <c r="D864" s="126">
        <f t="shared" si="22"/>
        <v>-5.3359675409645702E-2</v>
      </c>
    </row>
    <row r="865" spans="2:4" x14ac:dyDescent="0.25">
      <c r="B865" s="12">
        <v>39363</v>
      </c>
      <c r="C865" s="18">
        <v>8.9565199999999994</v>
      </c>
      <c r="D865" s="126">
        <f t="shared" si="22"/>
        <v>-6.2094611943755873E-2</v>
      </c>
    </row>
    <row r="866" spans="2:4" x14ac:dyDescent="0.25">
      <c r="B866" s="12">
        <v>39356</v>
      </c>
      <c r="C866" s="18">
        <v>9.5494920000000008</v>
      </c>
      <c r="D866" s="126">
        <f t="shared" si="22"/>
        <v>-9.4038580071374556E-2</v>
      </c>
    </row>
    <row r="867" spans="2:4" x14ac:dyDescent="0.25">
      <c r="B867" s="12">
        <v>39349</v>
      </c>
      <c r="C867" s="18">
        <v>10.540727</v>
      </c>
      <c r="D867" s="126">
        <f t="shared" si="22"/>
        <v>-3.2494026246241092E-2</v>
      </c>
    </row>
    <row r="868" spans="2:4" x14ac:dyDescent="0.25">
      <c r="B868" s="12">
        <v>39342</v>
      </c>
      <c r="C868" s="18">
        <v>10.894741</v>
      </c>
      <c r="D868" s="126">
        <f t="shared" si="22"/>
        <v>9.8126679357328106E-2</v>
      </c>
    </row>
    <row r="869" spans="2:4" x14ac:dyDescent="0.25">
      <c r="B869" s="12">
        <v>39335</v>
      </c>
      <c r="C869" s="18">
        <v>9.9212059999999997</v>
      </c>
      <c r="D869" s="126">
        <f t="shared" si="22"/>
        <v>0.100098331513365</v>
      </c>
    </row>
    <row r="870" spans="2:4" x14ac:dyDescent="0.25">
      <c r="B870" s="12">
        <v>39328</v>
      </c>
      <c r="C870" s="18">
        <v>9.0184719999999992</v>
      </c>
      <c r="D870" s="126">
        <f t="shared" si="22"/>
        <v>0.13854731591860348</v>
      </c>
    </row>
    <row r="871" spans="2:4" x14ac:dyDescent="0.25">
      <c r="B871" s="12">
        <v>39321</v>
      </c>
      <c r="C871" s="18">
        <v>7.9210339999999997</v>
      </c>
      <c r="D871" s="126">
        <f t="shared" si="22"/>
        <v>-6.6592794504632957E-3</v>
      </c>
    </row>
    <row r="872" spans="2:4" x14ac:dyDescent="0.25">
      <c r="B872" s="12">
        <v>39314</v>
      </c>
      <c r="C872" s="18">
        <v>7.9741359999999997</v>
      </c>
      <c r="D872" s="126">
        <f t="shared" si="22"/>
        <v>3.3408895080566658E-3</v>
      </c>
    </row>
    <row r="873" spans="2:4" x14ac:dyDescent="0.25">
      <c r="B873" s="12">
        <v>39307</v>
      </c>
      <c r="C873" s="18">
        <v>7.947584</v>
      </c>
      <c r="D873" s="126">
        <f t="shared" si="22"/>
        <v>-9.0172432109664968E-2</v>
      </c>
    </row>
    <row r="874" spans="2:4" x14ac:dyDescent="0.25">
      <c r="B874" s="12">
        <v>39300</v>
      </c>
      <c r="C874" s="18">
        <v>8.7352640000000008</v>
      </c>
      <c r="D874" s="126">
        <f t="shared" si="22"/>
        <v>-0.2672606694862506</v>
      </c>
    </row>
    <row r="875" spans="2:4" x14ac:dyDescent="0.25">
      <c r="B875" s="12">
        <v>39293</v>
      </c>
      <c r="C875" s="18">
        <v>11.921379999999999</v>
      </c>
      <c r="D875" s="126">
        <f t="shared" si="22"/>
        <v>8.23374512771613E-3</v>
      </c>
    </row>
    <row r="876" spans="2:4" x14ac:dyDescent="0.25">
      <c r="B876" s="12">
        <v>39286</v>
      </c>
      <c r="C876" s="18">
        <v>11.824024</v>
      </c>
      <c r="D876" s="126">
        <f t="shared" si="22"/>
        <v>-0.11051939573817482</v>
      </c>
    </row>
    <row r="877" spans="2:4" x14ac:dyDescent="0.25">
      <c r="B877" s="12">
        <v>39279</v>
      </c>
      <c r="C877" s="18">
        <v>13.293177999999999</v>
      </c>
      <c r="D877" s="126">
        <f t="shared" si="22"/>
        <v>2.0014886981429836E-3</v>
      </c>
    </row>
    <row r="878" spans="2:4" x14ac:dyDescent="0.25">
      <c r="B878" s="12">
        <v>39272</v>
      </c>
      <c r="C878" s="18">
        <v>13.266624999999999</v>
      </c>
      <c r="D878" s="126">
        <f t="shared" si="22"/>
        <v>1.9034523717898155E-2</v>
      </c>
    </row>
    <row r="879" spans="2:4" x14ac:dyDescent="0.25">
      <c r="B879" s="12">
        <v>39265</v>
      </c>
      <c r="C879" s="18">
        <v>13.018818</v>
      </c>
      <c r="D879" s="126">
        <f t="shared" si="22"/>
        <v>3.0834243907073899E-2</v>
      </c>
    </row>
    <row r="880" spans="2:4" x14ac:dyDescent="0.25">
      <c r="B880" s="12">
        <v>39258</v>
      </c>
      <c r="C880" s="18">
        <v>12.6294</v>
      </c>
      <c r="D880" s="126">
        <f t="shared" si="22"/>
        <v>-2.1262171450465384E-2</v>
      </c>
    </row>
    <row r="881" spans="2:4" x14ac:dyDescent="0.25">
      <c r="B881" s="12">
        <v>39251</v>
      </c>
      <c r="C881" s="18">
        <v>12.903762</v>
      </c>
      <c r="D881" s="126">
        <f t="shared" si="22"/>
        <v>4.8920901906528647E-2</v>
      </c>
    </row>
    <row r="882" spans="2:4" x14ac:dyDescent="0.25">
      <c r="B882" s="12">
        <v>39244</v>
      </c>
      <c r="C882" s="18">
        <v>12.30194</v>
      </c>
      <c r="D882" s="126">
        <f t="shared" si="22"/>
        <v>1.0909028755086814E-2</v>
      </c>
    </row>
    <row r="883" spans="2:4" x14ac:dyDescent="0.25">
      <c r="B883" s="12">
        <v>39237</v>
      </c>
      <c r="C883" s="18">
        <v>12.169186</v>
      </c>
      <c r="D883" s="126">
        <f t="shared" si="22"/>
        <v>-9.3605799106222132E-2</v>
      </c>
    </row>
    <row r="884" spans="2:4" x14ac:dyDescent="0.25">
      <c r="B884" s="12">
        <v>39230</v>
      </c>
      <c r="C884" s="18">
        <v>13.425931</v>
      </c>
      <c r="D884" s="126">
        <f t="shared" si="22"/>
        <v>9.3147464904970168E-3</v>
      </c>
    </row>
    <row r="885" spans="2:4" x14ac:dyDescent="0.25">
      <c r="B885" s="12">
        <v>39223</v>
      </c>
      <c r="C885" s="18">
        <v>13.302026</v>
      </c>
      <c r="D885" s="126">
        <f t="shared" si="22"/>
        <v>0</v>
      </c>
    </row>
    <row r="886" spans="2:4" x14ac:dyDescent="0.25">
      <c r="B886" s="12">
        <v>39216</v>
      </c>
      <c r="C886" s="18">
        <v>13.302026</v>
      </c>
      <c r="D886" s="126">
        <f t="shared" si="22"/>
        <v>-4.4500873358399029E-2</v>
      </c>
    </row>
    <row r="887" spans="2:4" x14ac:dyDescent="0.25">
      <c r="B887" s="12">
        <v>39209</v>
      </c>
      <c r="C887" s="18">
        <v>13.921547</v>
      </c>
      <c r="D887" s="126">
        <f t="shared" si="22"/>
        <v>-3.6151984710859675E-2</v>
      </c>
    </row>
    <row r="888" spans="2:4" x14ac:dyDescent="0.25">
      <c r="B888" s="12">
        <v>39202</v>
      </c>
      <c r="C888" s="18">
        <v>14.443716</v>
      </c>
      <c r="D888" s="126">
        <f t="shared" si="22"/>
        <v>4.9260014409047148E-3</v>
      </c>
    </row>
    <row r="889" spans="2:4" x14ac:dyDescent="0.25">
      <c r="B889" s="12">
        <v>39195</v>
      </c>
      <c r="C889" s="18">
        <v>14.372915000000001</v>
      </c>
      <c r="D889" s="126">
        <f t="shared" si="22"/>
        <v>0</v>
      </c>
    </row>
    <row r="890" spans="2:4" x14ac:dyDescent="0.25">
      <c r="B890" s="12">
        <v>39188</v>
      </c>
      <c r="C890" s="18">
        <v>14.372915000000001</v>
      </c>
      <c r="D890" s="126">
        <f t="shared" si="22"/>
        <v>1.1837933199857043E-2</v>
      </c>
    </row>
    <row r="891" spans="2:4" x14ac:dyDescent="0.25">
      <c r="B891" s="12">
        <v>39181</v>
      </c>
      <c r="C891" s="18">
        <v>14.20476</v>
      </c>
      <c r="D891" s="126">
        <f t="shared" si="22"/>
        <v>3.4149571787136734E-2</v>
      </c>
    </row>
    <row r="892" spans="2:4" x14ac:dyDescent="0.25">
      <c r="B892" s="12">
        <v>39174</v>
      </c>
      <c r="C892" s="18">
        <v>13.735692</v>
      </c>
      <c r="D892" s="126">
        <f t="shared" si="22"/>
        <v>0.11654682107049785</v>
      </c>
    </row>
    <row r="893" spans="2:4" x14ac:dyDescent="0.25">
      <c r="B893" s="12">
        <v>39167</v>
      </c>
      <c r="C893" s="18">
        <v>12.30194</v>
      </c>
      <c r="D893" s="126">
        <f t="shared" si="22"/>
        <v>-4.0055146767637995E-2</v>
      </c>
    </row>
    <row r="894" spans="2:4" x14ac:dyDescent="0.25">
      <c r="B894" s="12">
        <v>39160</v>
      </c>
      <c r="C894" s="18">
        <v>12.815257000000001</v>
      </c>
      <c r="D894" s="126">
        <f t="shared" si="22"/>
        <v>5.5393587206333361E-2</v>
      </c>
    </row>
    <row r="895" spans="2:4" x14ac:dyDescent="0.25">
      <c r="B895" s="12">
        <v>39153</v>
      </c>
      <c r="C895" s="18">
        <v>12.142633</v>
      </c>
      <c r="D895" s="126">
        <f t="shared" si="22"/>
        <v>2.2354740285168484E-2</v>
      </c>
    </row>
    <row r="896" spans="2:4" x14ac:dyDescent="0.25">
      <c r="B896" s="12">
        <v>39146</v>
      </c>
      <c r="C896" s="18">
        <v>11.877122999999999</v>
      </c>
      <c r="D896" s="126">
        <f t="shared" si="22"/>
        <v>2.2403134227928501E-3</v>
      </c>
    </row>
    <row r="897" spans="2:4" x14ac:dyDescent="0.25">
      <c r="B897" s="12">
        <v>39139</v>
      </c>
      <c r="C897" s="18">
        <v>11.850574</v>
      </c>
      <c r="D897" s="126">
        <f t="shared" si="22"/>
        <v>-5.2370809412852659E-2</v>
      </c>
    </row>
    <row r="898" spans="2:4" x14ac:dyDescent="0.25">
      <c r="B898" s="12">
        <v>39132</v>
      </c>
      <c r="C898" s="18">
        <v>12.505497</v>
      </c>
      <c r="D898" s="126">
        <f t="shared" si="22"/>
        <v>4.744252842996155E-2</v>
      </c>
    </row>
    <row r="899" spans="2:4" x14ac:dyDescent="0.25">
      <c r="B899" s="12">
        <v>39125</v>
      </c>
      <c r="C899" s="18">
        <v>11.939076999999999</v>
      </c>
      <c r="D899" s="126">
        <f t="shared" ref="D899:D962" si="23">C899/C900-1</f>
        <v>2.5076036643205235E-2</v>
      </c>
    </row>
    <row r="900" spans="2:4" x14ac:dyDescent="0.25">
      <c r="B900" s="12">
        <v>39118</v>
      </c>
      <c r="C900" s="18">
        <v>11.647016000000001</v>
      </c>
      <c r="D900" s="126">
        <f t="shared" si="23"/>
        <v>0</v>
      </c>
    </row>
    <row r="901" spans="2:4" x14ac:dyDescent="0.25">
      <c r="B901" s="12">
        <v>39111</v>
      </c>
      <c r="C901" s="18">
        <v>11.647016000000001</v>
      </c>
      <c r="D901" s="126">
        <f t="shared" si="23"/>
        <v>-3.9416290527224174E-2</v>
      </c>
    </row>
    <row r="902" spans="2:4" x14ac:dyDescent="0.25">
      <c r="B902" s="12">
        <v>39104</v>
      </c>
      <c r="C902" s="18">
        <v>12.124936</v>
      </c>
      <c r="D902" s="126">
        <f t="shared" si="23"/>
        <v>2.0104365009655067E-2</v>
      </c>
    </row>
    <row r="903" spans="2:4" x14ac:dyDescent="0.25">
      <c r="B903" s="12">
        <v>39097</v>
      </c>
      <c r="C903" s="18">
        <v>11.885975999999999</v>
      </c>
      <c r="D903" s="126">
        <f t="shared" si="23"/>
        <v>-3.7092333859839455E-3</v>
      </c>
    </row>
    <row r="904" spans="2:4" x14ac:dyDescent="0.25">
      <c r="B904" s="12">
        <v>39090</v>
      </c>
      <c r="C904" s="18">
        <v>11.930228</v>
      </c>
      <c r="D904" s="126">
        <f t="shared" si="23"/>
        <v>-5.5360666381617518E-2</v>
      </c>
    </row>
    <row r="905" spans="2:4" x14ac:dyDescent="0.25">
      <c r="B905" s="12">
        <v>39083</v>
      </c>
      <c r="C905" s="18">
        <v>12.6294</v>
      </c>
      <c r="D905" s="126">
        <f t="shared" si="23"/>
        <v>-9.3968470326595721E-2</v>
      </c>
    </row>
    <row r="906" spans="2:4" x14ac:dyDescent="0.25">
      <c r="B906" s="12">
        <v>39076</v>
      </c>
      <c r="C906" s="18">
        <v>13.939249999999999</v>
      </c>
      <c r="D906" s="126">
        <f t="shared" si="23"/>
        <v>2.5390520835930852E-2</v>
      </c>
    </row>
    <row r="907" spans="2:4" x14ac:dyDescent="0.25">
      <c r="B907" s="12">
        <v>39069</v>
      </c>
      <c r="C907" s="18">
        <v>13.594089</v>
      </c>
      <c r="D907" s="126">
        <f t="shared" si="23"/>
        <v>-3.6990473961367676E-2</v>
      </c>
    </row>
    <row r="908" spans="2:4" x14ac:dyDescent="0.25">
      <c r="B908" s="12">
        <v>39062</v>
      </c>
      <c r="C908" s="18">
        <v>14.116256</v>
      </c>
      <c r="D908" s="126">
        <f t="shared" si="23"/>
        <v>3.6387206209635092E-2</v>
      </c>
    </row>
    <row r="909" spans="2:4" x14ac:dyDescent="0.25">
      <c r="B909" s="12">
        <v>39055</v>
      </c>
      <c r="C909" s="18">
        <v>13.620639000000001</v>
      </c>
      <c r="D909" s="126">
        <f t="shared" si="23"/>
        <v>-6.9528445203056677E-2</v>
      </c>
    </row>
    <row r="910" spans="2:4" x14ac:dyDescent="0.25">
      <c r="B910" s="12">
        <v>39048</v>
      </c>
      <c r="C910" s="18">
        <v>14.638426000000001</v>
      </c>
      <c r="D910" s="126">
        <f t="shared" si="23"/>
        <v>3.6409894578255386E-3</v>
      </c>
    </row>
    <row r="911" spans="2:4" x14ac:dyDescent="0.25">
      <c r="B911" s="12">
        <v>39041</v>
      </c>
      <c r="C911" s="18">
        <v>14.585321</v>
      </c>
      <c r="D911" s="126">
        <f t="shared" si="23"/>
        <v>0.11126085903107197</v>
      </c>
    </row>
    <row r="912" spans="2:4" x14ac:dyDescent="0.25">
      <c r="B912" s="12">
        <v>39034</v>
      </c>
      <c r="C912" s="18">
        <v>13.125019999999999</v>
      </c>
      <c r="D912" s="126">
        <f t="shared" si="23"/>
        <v>-5.4209256009347118E-2</v>
      </c>
    </row>
    <row r="913" spans="2:4" x14ac:dyDescent="0.25">
      <c r="B913" s="12">
        <v>39027</v>
      </c>
      <c r="C913" s="18">
        <v>13.877298</v>
      </c>
      <c r="D913" s="126">
        <f t="shared" si="23"/>
        <v>-9.4756250726264479E-3</v>
      </c>
    </row>
    <row r="914" spans="2:4" x14ac:dyDescent="0.25">
      <c r="B914" s="12">
        <v>39020</v>
      </c>
      <c r="C914" s="18">
        <v>14.010052</v>
      </c>
      <c r="D914" s="126">
        <f t="shared" si="23"/>
        <v>9.0220169963215024E-2</v>
      </c>
    </row>
    <row r="915" spans="2:4" x14ac:dyDescent="0.25">
      <c r="B915" s="12">
        <v>39013</v>
      </c>
      <c r="C915" s="18">
        <v>12.850663000000001</v>
      </c>
      <c r="D915" s="126">
        <f t="shared" si="23"/>
        <v>2.4700302585963119E-2</v>
      </c>
    </row>
    <row r="916" spans="2:4" x14ac:dyDescent="0.25">
      <c r="B916" s="12">
        <v>39006</v>
      </c>
      <c r="C916" s="18">
        <v>12.540899</v>
      </c>
      <c r="D916" s="126">
        <f t="shared" si="23"/>
        <v>-9.7834123607440926E-3</v>
      </c>
    </row>
    <row r="917" spans="2:4" x14ac:dyDescent="0.25">
      <c r="B917" s="12">
        <v>38999</v>
      </c>
      <c r="C917" s="18">
        <v>12.664804</v>
      </c>
      <c r="D917" s="126">
        <f t="shared" si="23"/>
        <v>3.7708527130004388E-2</v>
      </c>
    </row>
    <row r="918" spans="2:4" x14ac:dyDescent="0.25">
      <c r="B918" s="12">
        <v>38992</v>
      </c>
      <c r="C918" s="18">
        <v>12.204587</v>
      </c>
      <c r="D918" s="126">
        <f t="shared" si="23"/>
        <v>6.6511964038848292E-2</v>
      </c>
    </row>
    <row r="919" spans="2:4" x14ac:dyDescent="0.25">
      <c r="B919" s="12">
        <v>38985</v>
      </c>
      <c r="C919" s="18">
        <v>11.44346</v>
      </c>
      <c r="D919" s="126">
        <f t="shared" si="23"/>
        <v>2.2134489734852325E-2</v>
      </c>
    </row>
    <row r="920" spans="2:4" x14ac:dyDescent="0.25">
      <c r="B920" s="12">
        <v>38978</v>
      </c>
      <c r="C920" s="18">
        <v>11.195650000000001</v>
      </c>
      <c r="D920" s="126">
        <f t="shared" si="23"/>
        <v>3.2652999482181588E-2</v>
      </c>
    </row>
    <row r="921" spans="2:4" x14ac:dyDescent="0.25">
      <c r="B921" s="12">
        <v>38971</v>
      </c>
      <c r="C921" s="18">
        <v>10.841638</v>
      </c>
      <c r="D921" s="126">
        <f t="shared" si="23"/>
        <v>-5.6966861655411538E-2</v>
      </c>
    </row>
    <row r="922" spans="2:4" x14ac:dyDescent="0.25">
      <c r="B922" s="12">
        <v>38964</v>
      </c>
      <c r="C922" s="18">
        <v>11.496561</v>
      </c>
      <c r="D922" s="126">
        <f t="shared" si="23"/>
        <v>-6.8817176082890619E-2</v>
      </c>
    </row>
    <row r="923" spans="2:4" x14ac:dyDescent="0.25">
      <c r="B923" s="12">
        <v>38957</v>
      </c>
      <c r="C923" s="18">
        <v>12.346190999999999</v>
      </c>
      <c r="D923" s="126">
        <f t="shared" si="23"/>
        <v>3.5970749328966267E-3</v>
      </c>
    </row>
    <row r="924" spans="2:4" x14ac:dyDescent="0.25">
      <c r="B924" s="12">
        <v>38950</v>
      </c>
      <c r="C924" s="18">
        <v>12.30194</v>
      </c>
      <c r="D924" s="126">
        <f t="shared" si="23"/>
        <v>1.7569411691137127E-2</v>
      </c>
    </row>
    <row r="925" spans="2:4" x14ac:dyDescent="0.25">
      <c r="B925" s="12">
        <v>38943</v>
      </c>
      <c r="C925" s="18">
        <v>12.089534</v>
      </c>
      <c r="D925" s="126">
        <f t="shared" si="23"/>
        <v>2.6296007571622981E-2</v>
      </c>
    </row>
    <row r="926" spans="2:4" x14ac:dyDescent="0.25">
      <c r="B926" s="12">
        <v>38936</v>
      </c>
      <c r="C926" s="18">
        <v>11.779773</v>
      </c>
      <c r="D926" s="126">
        <f t="shared" si="23"/>
        <v>-4.5877955395311698E-2</v>
      </c>
    </row>
    <row r="927" spans="2:4" x14ac:dyDescent="0.25">
      <c r="B927" s="12">
        <v>38929</v>
      </c>
      <c r="C927" s="18">
        <v>12.346190999999999</v>
      </c>
      <c r="D927" s="126">
        <f t="shared" si="23"/>
        <v>-4.778163393084256E-2</v>
      </c>
    </row>
    <row r="928" spans="2:4" x14ac:dyDescent="0.25">
      <c r="B928" s="12">
        <v>38922</v>
      </c>
      <c r="C928" s="18">
        <v>12.965714</v>
      </c>
      <c r="D928" s="126">
        <f t="shared" si="23"/>
        <v>6.5454501229581075E-2</v>
      </c>
    </row>
    <row r="929" spans="2:4" x14ac:dyDescent="0.25">
      <c r="B929" s="12">
        <v>38915</v>
      </c>
      <c r="C929" s="18">
        <v>12.169186</v>
      </c>
      <c r="D929" s="126">
        <f t="shared" si="23"/>
        <v>-0.12196675862701911</v>
      </c>
    </row>
    <row r="930" spans="2:4" x14ac:dyDescent="0.25">
      <c r="B930" s="12">
        <v>38908</v>
      </c>
      <c r="C930" s="18">
        <v>13.859596</v>
      </c>
      <c r="D930" s="126">
        <f t="shared" si="23"/>
        <v>-2.0638005808223947E-2</v>
      </c>
    </row>
    <row r="931" spans="2:4" x14ac:dyDescent="0.25">
      <c r="B931" s="12">
        <v>38901</v>
      </c>
      <c r="C931" s="18">
        <v>14.151657999999999</v>
      </c>
      <c r="D931" s="126">
        <f t="shared" si="23"/>
        <v>-1.8416238196017454E-2</v>
      </c>
    </row>
    <row r="932" spans="2:4" x14ac:dyDescent="0.25">
      <c r="B932" s="12">
        <v>38894</v>
      </c>
      <c r="C932" s="18">
        <v>14.417168</v>
      </c>
      <c r="D932" s="126">
        <f t="shared" si="23"/>
        <v>0.1081633027970017</v>
      </c>
    </row>
    <row r="933" spans="2:4" x14ac:dyDescent="0.25">
      <c r="B933" s="12">
        <v>38887</v>
      </c>
      <c r="C933" s="18">
        <v>13.009967</v>
      </c>
      <c r="D933" s="126">
        <f t="shared" si="23"/>
        <v>0.11702147571532473</v>
      </c>
    </row>
    <row r="934" spans="2:4" x14ac:dyDescent="0.25">
      <c r="B934" s="12">
        <v>38880</v>
      </c>
      <c r="C934" s="18">
        <v>11.647016000000001</v>
      </c>
      <c r="D934" s="126">
        <f t="shared" si="23"/>
        <v>-1.8642894607683091E-2</v>
      </c>
    </row>
    <row r="935" spans="2:4" x14ac:dyDescent="0.25">
      <c r="B935" s="12">
        <v>38873</v>
      </c>
      <c r="C935" s="18">
        <v>11.868275000000001</v>
      </c>
      <c r="D935" s="126">
        <f t="shared" si="23"/>
        <v>-7.1329520457820483E-2</v>
      </c>
    </row>
    <row r="936" spans="2:4" x14ac:dyDescent="0.25">
      <c r="B936" s="12">
        <v>38866</v>
      </c>
      <c r="C936" s="18">
        <v>12.779856000000001</v>
      </c>
      <c r="D936" s="126">
        <f t="shared" si="23"/>
        <v>1.4044837949762412E-2</v>
      </c>
    </row>
    <row r="937" spans="2:4" x14ac:dyDescent="0.25">
      <c r="B937" s="12">
        <v>38859</v>
      </c>
      <c r="C937" s="18">
        <v>12.602850999999999</v>
      </c>
      <c r="D937" s="126">
        <f t="shared" si="23"/>
        <v>3.5636319471162636E-2</v>
      </c>
    </row>
    <row r="938" spans="2:4" x14ac:dyDescent="0.25">
      <c r="B938" s="12">
        <v>38852</v>
      </c>
      <c r="C938" s="18">
        <v>12.169186</v>
      </c>
      <c r="D938" s="126">
        <f t="shared" si="23"/>
        <v>-0.10481783663473154</v>
      </c>
    </row>
    <row r="939" spans="2:4" x14ac:dyDescent="0.25">
      <c r="B939" s="12">
        <v>38845</v>
      </c>
      <c r="C939" s="18">
        <v>13.594089</v>
      </c>
      <c r="D939" s="126">
        <f t="shared" si="23"/>
        <v>-5.2436631330419314E-2</v>
      </c>
    </row>
    <row r="940" spans="2:4" x14ac:dyDescent="0.25">
      <c r="B940" s="12">
        <v>38838</v>
      </c>
      <c r="C940" s="18">
        <v>14.346363999999999</v>
      </c>
      <c r="D940" s="126">
        <f t="shared" si="23"/>
        <v>-3.5119001660688487E-2</v>
      </c>
    </row>
    <row r="941" spans="2:4" x14ac:dyDescent="0.25">
      <c r="B941" s="12">
        <v>38831</v>
      </c>
      <c r="C941" s="18">
        <v>14.868532</v>
      </c>
      <c r="D941" s="126">
        <f t="shared" si="23"/>
        <v>3.5841684254747097E-3</v>
      </c>
    </row>
    <row r="942" spans="2:4" x14ac:dyDescent="0.25">
      <c r="B942" s="12">
        <v>38824</v>
      </c>
      <c r="C942" s="18">
        <v>14.815431</v>
      </c>
      <c r="D942" s="126">
        <f t="shared" si="23"/>
        <v>7.5835441977231577E-2</v>
      </c>
    </row>
    <row r="943" spans="2:4" x14ac:dyDescent="0.25">
      <c r="B943" s="12">
        <v>38817</v>
      </c>
      <c r="C943" s="18">
        <v>13.771094</v>
      </c>
      <c r="D943" s="126">
        <f t="shared" si="23"/>
        <v>2.5032933173013028E-2</v>
      </c>
    </row>
    <row r="944" spans="2:4" x14ac:dyDescent="0.25">
      <c r="B944" s="12">
        <v>38810</v>
      </c>
      <c r="C944" s="18">
        <v>13.434782</v>
      </c>
      <c r="D944" s="126">
        <f t="shared" si="23"/>
        <v>-4.4080657136727819E-2</v>
      </c>
    </row>
    <row r="945" spans="2:4" x14ac:dyDescent="0.25">
      <c r="B945" s="12">
        <v>38803</v>
      </c>
      <c r="C945" s="18">
        <v>14.054304999999999</v>
      </c>
      <c r="D945" s="126">
        <f t="shared" si="23"/>
        <v>3.3854125863086448E-2</v>
      </c>
    </row>
    <row r="946" spans="2:4" x14ac:dyDescent="0.25">
      <c r="B946" s="12">
        <v>38796</v>
      </c>
      <c r="C946" s="18">
        <v>13.594089</v>
      </c>
      <c r="D946" s="126">
        <f t="shared" si="23"/>
        <v>9.479709823488669E-2</v>
      </c>
    </row>
    <row r="947" spans="2:4" x14ac:dyDescent="0.25">
      <c r="B947" s="12">
        <v>38789</v>
      </c>
      <c r="C947" s="18">
        <v>12.416994000000001</v>
      </c>
      <c r="D947" s="126">
        <f t="shared" si="23"/>
        <v>8.1726916831999619E-2</v>
      </c>
    </row>
    <row r="948" spans="2:4" x14ac:dyDescent="0.25">
      <c r="B948" s="12">
        <v>38782</v>
      </c>
      <c r="C948" s="18">
        <v>11.478861999999999</v>
      </c>
      <c r="D948" s="126">
        <f t="shared" si="23"/>
        <v>-9.4905849049075952E-2</v>
      </c>
    </row>
    <row r="949" spans="2:4" x14ac:dyDescent="0.25">
      <c r="B949" s="12">
        <v>38775</v>
      </c>
      <c r="C949" s="18">
        <v>12.682506</v>
      </c>
      <c r="D949" s="126">
        <f t="shared" si="23"/>
        <v>-6.4621237236501927E-2</v>
      </c>
    </row>
    <row r="950" spans="2:4" x14ac:dyDescent="0.25">
      <c r="B950" s="12">
        <v>38768</v>
      </c>
      <c r="C950" s="18">
        <v>13.558685000000001</v>
      </c>
      <c r="D950" s="126">
        <f t="shared" si="23"/>
        <v>-2.3581919448209754E-2</v>
      </c>
    </row>
    <row r="951" spans="2:4" x14ac:dyDescent="0.25">
      <c r="B951" s="12">
        <v>38761</v>
      </c>
      <c r="C951" s="18">
        <v>13.886146999999999</v>
      </c>
      <c r="D951" s="126">
        <f t="shared" si="23"/>
        <v>-3.6832545753784696E-2</v>
      </c>
    </row>
    <row r="952" spans="2:4" x14ac:dyDescent="0.25">
      <c r="B952" s="12">
        <v>38754</v>
      </c>
      <c r="C952" s="18">
        <v>14.417168</v>
      </c>
      <c r="D952" s="126">
        <f t="shared" si="23"/>
        <v>-8.4316991447606293E-2</v>
      </c>
    </row>
    <row r="953" spans="2:4" x14ac:dyDescent="0.25">
      <c r="B953" s="12">
        <v>38747</v>
      </c>
      <c r="C953" s="18">
        <v>15.744714999999999</v>
      </c>
      <c r="D953" s="126">
        <f t="shared" si="23"/>
        <v>5.079737910572546E-2</v>
      </c>
    </row>
    <row r="954" spans="2:4" x14ac:dyDescent="0.25">
      <c r="B954" s="12">
        <v>38740</v>
      </c>
      <c r="C954" s="18">
        <v>14.983587999999999</v>
      </c>
      <c r="D954" s="126">
        <f t="shared" si="23"/>
        <v>8.1789240810567154E-2</v>
      </c>
    </row>
    <row r="955" spans="2:4" x14ac:dyDescent="0.25">
      <c r="B955" s="12">
        <v>38733</v>
      </c>
      <c r="C955" s="18">
        <v>13.850745999999999</v>
      </c>
      <c r="D955" s="126">
        <f t="shared" si="23"/>
        <v>4.6822648696549285E-2</v>
      </c>
    </row>
    <row r="956" spans="2:4" x14ac:dyDescent="0.25">
      <c r="B956" s="12">
        <v>38726</v>
      </c>
      <c r="C956" s="18">
        <v>13.231225</v>
      </c>
      <c r="D956" s="126">
        <f t="shared" si="23"/>
        <v>4.181184147721706E-2</v>
      </c>
    </row>
    <row r="957" spans="2:4" x14ac:dyDescent="0.25">
      <c r="B957" s="12">
        <v>38719</v>
      </c>
      <c r="C957" s="18">
        <v>12.700206</v>
      </c>
      <c r="D957" s="126">
        <f t="shared" si="23"/>
        <v>9.9616923920903711E-2</v>
      </c>
    </row>
    <row r="958" spans="2:4" x14ac:dyDescent="0.25">
      <c r="B958" s="12">
        <v>38712</v>
      </c>
      <c r="C958" s="18">
        <v>11.549664</v>
      </c>
      <c r="D958" s="126">
        <f t="shared" si="23"/>
        <v>3.8461026996596814E-3</v>
      </c>
    </row>
    <row r="959" spans="2:4" x14ac:dyDescent="0.25">
      <c r="B959" s="12">
        <v>38705</v>
      </c>
      <c r="C959" s="18">
        <v>11.505413000000001</v>
      </c>
      <c r="D959" s="126">
        <f t="shared" si="23"/>
        <v>4.636881118307068E-3</v>
      </c>
    </row>
    <row r="960" spans="2:4" x14ac:dyDescent="0.25">
      <c r="B960" s="12">
        <v>38698</v>
      </c>
      <c r="C960" s="18">
        <v>11.452310000000001</v>
      </c>
      <c r="D960" s="126">
        <f t="shared" si="23"/>
        <v>-4.6154796876913817E-3</v>
      </c>
    </row>
    <row r="961" spans="2:4" x14ac:dyDescent="0.25">
      <c r="B961" s="12">
        <v>38691</v>
      </c>
      <c r="C961" s="18">
        <v>11.505413000000001</v>
      </c>
      <c r="D961" s="126">
        <f t="shared" si="23"/>
        <v>6.8200654823883378E-2</v>
      </c>
    </row>
    <row r="962" spans="2:4" x14ac:dyDescent="0.25">
      <c r="B962" s="12">
        <v>38684</v>
      </c>
      <c r="C962" s="18">
        <v>10.770835</v>
      </c>
      <c r="D962" s="126">
        <f t="shared" si="23"/>
        <v>-6.3846295652316032E-2</v>
      </c>
    </row>
    <row r="963" spans="2:4" x14ac:dyDescent="0.25">
      <c r="B963" s="12">
        <v>38677</v>
      </c>
      <c r="C963" s="18">
        <v>11.505413000000001</v>
      </c>
      <c r="D963" s="126">
        <f t="shared" ref="D963:D1026" si="24">C963/C964-1</f>
        <v>3.3386481293097736E-2</v>
      </c>
    </row>
    <row r="964" spans="2:4" x14ac:dyDescent="0.25">
      <c r="B964" s="12">
        <v>38670</v>
      </c>
      <c r="C964" s="18">
        <v>11.133698000000001</v>
      </c>
      <c r="D964" s="126">
        <f t="shared" si="24"/>
        <v>7.7054536772726667E-2</v>
      </c>
    </row>
    <row r="965" spans="2:4" x14ac:dyDescent="0.25">
      <c r="B965" s="12">
        <v>38663</v>
      </c>
      <c r="C965" s="18">
        <v>10.337172000000001</v>
      </c>
      <c r="D965" s="126">
        <f t="shared" si="24"/>
        <v>0.1339807128854027</v>
      </c>
    </row>
    <row r="966" spans="2:4" x14ac:dyDescent="0.25">
      <c r="B966" s="12">
        <v>38656</v>
      </c>
      <c r="C966" s="18">
        <v>9.1158269999999995</v>
      </c>
      <c r="D966" s="126">
        <f t="shared" si="24"/>
        <v>-2.7384407148284162E-2</v>
      </c>
    </row>
    <row r="967" spans="2:4" x14ac:dyDescent="0.25">
      <c r="B967" s="12">
        <v>38649</v>
      </c>
      <c r="C967" s="18">
        <v>9.3724869999999996</v>
      </c>
      <c r="D967" s="126">
        <f t="shared" si="24"/>
        <v>3.9254432458181387E-2</v>
      </c>
    </row>
    <row r="968" spans="2:4" x14ac:dyDescent="0.25">
      <c r="B968" s="12">
        <v>38642</v>
      </c>
      <c r="C968" s="18">
        <v>9.0184719999999992</v>
      </c>
      <c r="D968" s="126">
        <f t="shared" si="24"/>
        <v>-4.2293210726094599E-2</v>
      </c>
    </row>
    <row r="969" spans="2:4" x14ac:dyDescent="0.25">
      <c r="B969" s="12">
        <v>38635</v>
      </c>
      <c r="C969" s="18">
        <v>9.4167360000000002</v>
      </c>
      <c r="D969" s="126">
        <f t="shared" si="24"/>
        <v>-4.8300531610355635E-2</v>
      </c>
    </row>
    <row r="970" spans="2:4" x14ac:dyDescent="0.25">
      <c r="B970" s="12">
        <v>38628</v>
      </c>
      <c r="C970" s="18">
        <v>9.8946529999999999</v>
      </c>
      <c r="D970" s="126">
        <f t="shared" si="24"/>
        <v>2.1937781791538935E-2</v>
      </c>
    </row>
    <row r="971" spans="2:4" x14ac:dyDescent="0.25">
      <c r="B971" s="12">
        <v>38621</v>
      </c>
      <c r="C971" s="18">
        <v>9.6822459999999992</v>
      </c>
      <c r="D971" s="126">
        <f t="shared" si="24"/>
        <v>9.6192339845862174E-2</v>
      </c>
    </row>
    <row r="972" spans="2:4" x14ac:dyDescent="0.25">
      <c r="B972" s="12">
        <v>38614</v>
      </c>
      <c r="C972" s="18">
        <v>8.8326159999999998</v>
      </c>
      <c r="D972" s="126">
        <f t="shared" si="24"/>
        <v>-6.9651499656868676E-3</v>
      </c>
    </row>
    <row r="973" spans="2:4" x14ac:dyDescent="0.25">
      <c r="B973" s="12">
        <v>38607</v>
      </c>
      <c r="C973" s="18">
        <v>8.8945679999999996</v>
      </c>
      <c r="D973" s="126">
        <f t="shared" si="24"/>
        <v>0.19642853780050373</v>
      </c>
    </row>
    <row r="974" spans="2:4" x14ac:dyDescent="0.25">
      <c r="B974" s="12">
        <v>38600</v>
      </c>
      <c r="C974" s="18">
        <v>7.434266</v>
      </c>
      <c r="D974" s="126">
        <f t="shared" si="24"/>
        <v>6.8702274713358991E-2</v>
      </c>
    </row>
    <row r="975" spans="2:4" x14ac:dyDescent="0.25">
      <c r="B975" s="12">
        <v>38593</v>
      </c>
      <c r="C975" s="18">
        <v>6.9563490000000003</v>
      </c>
      <c r="D975" s="126">
        <f t="shared" si="24"/>
        <v>5.2208778847126824E-2</v>
      </c>
    </row>
    <row r="976" spans="2:4" x14ac:dyDescent="0.25">
      <c r="B976" s="12">
        <v>38586</v>
      </c>
      <c r="C976" s="18">
        <v>6.6111870000000001</v>
      </c>
      <c r="D976" s="126">
        <f t="shared" si="24"/>
        <v>-0.12733672708917809</v>
      </c>
    </row>
    <row r="977" spans="2:4" x14ac:dyDescent="0.25">
      <c r="B977" s="12">
        <v>38579</v>
      </c>
      <c r="C977" s="18">
        <v>7.5758739999999998</v>
      </c>
      <c r="D977" s="126">
        <f t="shared" si="24"/>
        <v>-2.61658021430623E-2</v>
      </c>
    </row>
    <row r="978" spans="2:4" x14ac:dyDescent="0.25">
      <c r="B978" s="12">
        <v>38572</v>
      </c>
      <c r="C978" s="18">
        <v>7.7794290000000004</v>
      </c>
      <c r="D978" s="126">
        <f t="shared" si="24"/>
        <v>4.8926012389022056E-2</v>
      </c>
    </row>
    <row r="979" spans="2:4" x14ac:dyDescent="0.25">
      <c r="B979" s="12">
        <v>38565</v>
      </c>
      <c r="C979" s="18">
        <v>7.4165660000000004</v>
      </c>
      <c r="D979" s="126">
        <f t="shared" si="24"/>
        <v>2.1951259841868742E-2</v>
      </c>
    </row>
    <row r="980" spans="2:4" x14ac:dyDescent="0.25">
      <c r="B980" s="12">
        <v>38558</v>
      </c>
      <c r="C980" s="18">
        <v>7.2572599999999996</v>
      </c>
      <c r="D980" s="126">
        <f t="shared" si="24"/>
        <v>-2.7283473110250478E-2</v>
      </c>
    </row>
    <row r="981" spans="2:4" x14ac:dyDescent="0.25">
      <c r="B981" s="12">
        <v>38551</v>
      </c>
      <c r="C981" s="18">
        <v>7.4608169999999996</v>
      </c>
      <c r="D981" s="126">
        <f t="shared" si="24"/>
        <v>2.5547212480284909E-2</v>
      </c>
    </row>
    <row r="982" spans="2:4" x14ac:dyDescent="0.25">
      <c r="B982" s="12">
        <v>38544</v>
      </c>
      <c r="C982" s="18">
        <v>7.2749620000000004</v>
      </c>
      <c r="D982" s="126">
        <f t="shared" si="24"/>
        <v>-3.5211195693213293E-2</v>
      </c>
    </row>
    <row r="983" spans="2:4" x14ac:dyDescent="0.25">
      <c r="B983" s="12">
        <v>38537</v>
      </c>
      <c r="C983" s="18">
        <v>7.5404710000000001</v>
      </c>
      <c r="D983" s="126">
        <f t="shared" si="24"/>
        <v>-1.0452589926065459E-2</v>
      </c>
    </row>
    <row r="984" spans="2:4" x14ac:dyDescent="0.25">
      <c r="B984" s="12">
        <v>38530</v>
      </c>
      <c r="C984" s="18">
        <v>7.6201210000000001</v>
      </c>
      <c r="D984" s="126">
        <f t="shared" si="24"/>
        <v>2.6221150108990621E-2</v>
      </c>
    </row>
    <row r="985" spans="2:4" x14ac:dyDescent="0.25">
      <c r="B985" s="12">
        <v>38523</v>
      </c>
      <c r="C985" s="18">
        <v>7.4254179999999996</v>
      </c>
      <c r="D985" s="126">
        <f t="shared" si="24"/>
        <v>2.3171003932613621E-2</v>
      </c>
    </row>
    <row r="986" spans="2:4" x14ac:dyDescent="0.25">
      <c r="B986" s="12">
        <v>38516</v>
      </c>
      <c r="C986" s="18">
        <v>7.2572599999999996</v>
      </c>
      <c r="D986" s="126">
        <f t="shared" si="24"/>
        <v>4.3257030376135486E-2</v>
      </c>
    </row>
    <row r="987" spans="2:4" x14ac:dyDescent="0.25">
      <c r="B987" s="12">
        <v>38509</v>
      </c>
      <c r="C987" s="18">
        <v>6.9563490000000003</v>
      </c>
      <c r="D987" s="126">
        <f t="shared" si="24"/>
        <v>2.5509288623766224E-3</v>
      </c>
    </row>
    <row r="988" spans="2:4" x14ac:dyDescent="0.25">
      <c r="B988" s="12">
        <v>38502</v>
      </c>
      <c r="C988" s="18">
        <v>6.9386489999999998</v>
      </c>
      <c r="D988" s="126">
        <f t="shared" si="24"/>
        <v>2.216421628492049E-2</v>
      </c>
    </row>
    <row r="989" spans="2:4" x14ac:dyDescent="0.25">
      <c r="B989" s="12">
        <v>38495</v>
      </c>
      <c r="C989" s="18">
        <v>6.7881939999999998</v>
      </c>
      <c r="D989" s="126">
        <f t="shared" si="24"/>
        <v>0.1067821895986969</v>
      </c>
    </row>
    <row r="990" spans="2:4" x14ac:dyDescent="0.25">
      <c r="B990" s="12">
        <v>38488</v>
      </c>
      <c r="C990" s="18">
        <v>6.1332700000000004</v>
      </c>
      <c r="D990" s="126">
        <f t="shared" si="24"/>
        <v>0.13235300090798408</v>
      </c>
    </row>
    <row r="991" spans="2:4" x14ac:dyDescent="0.25">
      <c r="B991" s="12">
        <v>38481</v>
      </c>
      <c r="C991" s="18">
        <v>5.4163940000000004</v>
      </c>
      <c r="D991" s="126">
        <f t="shared" si="24"/>
        <v>-1.1308522681845901E-2</v>
      </c>
    </row>
    <row r="992" spans="2:4" x14ac:dyDescent="0.25">
      <c r="B992" s="12">
        <v>38474</v>
      </c>
      <c r="C992" s="18">
        <v>5.4783460000000002</v>
      </c>
      <c r="D992" s="126">
        <f t="shared" si="24"/>
        <v>-1.2759253716200347E-2</v>
      </c>
    </row>
    <row r="993" spans="2:4" x14ac:dyDescent="0.25">
      <c r="B993" s="12">
        <v>38467</v>
      </c>
      <c r="C993" s="18">
        <v>5.5491489999999999</v>
      </c>
      <c r="D993" s="126">
        <f t="shared" si="24"/>
        <v>-0.10043038443774999</v>
      </c>
    </row>
    <row r="994" spans="2:4" x14ac:dyDescent="0.25">
      <c r="B994" s="12">
        <v>38460</v>
      </c>
      <c r="C994" s="18">
        <v>6.1686709999999998</v>
      </c>
      <c r="D994" s="126">
        <f t="shared" si="24"/>
        <v>-1.1347591159126647E-2</v>
      </c>
    </row>
    <row r="995" spans="2:4" x14ac:dyDescent="0.25">
      <c r="B995" s="12">
        <v>38453</v>
      </c>
      <c r="C995" s="18">
        <v>6.2394740000000004</v>
      </c>
      <c r="D995" s="126">
        <f t="shared" si="24"/>
        <v>-8.0834460535453068E-2</v>
      </c>
    </row>
    <row r="996" spans="2:4" x14ac:dyDescent="0.25">
      <c r="B996" s="12">
        <v>38446</v>
      </c>
      <c r="C996" s="18">
        <v>6.7881939999999998</v>
      </c>
      <c r="D996" s="126">
        <f t="shared" si="24"/>
        <v>-2.5412909894906188E-2</v>
      </c>
    </row>
    <row r="997" spans="2:4" x14ac:dyDescent="0.25">
      <c r="B997" s="12">
        <v>38439</v>
      </c>
      <c r="C997" s="18">
        <v>6.9652000000000003</v>
      </c>
      <c r="D997" s="126">
        <f t="shared" si="24"/>
        <v>2.5478233246238879E-3</v>
      </c>
    </row>
    <row r="998" spans="2:4" x14ac:dyDescent="0.25">
      <c r="B998" s="12">
        <v>38432</v>
      </c>
      <c r="C998" s="18">
        <v>6.9474989999999996</v>
      </c>
      <c r="D998" s="126">
        <f t="shared" si="24"/>
        <v>-0.12486047836600633</v>
      </c>
    </row>
    <row r="999" spans="2:4" x14ac:dyDescent="0.25">
      <c r="B999" s="12">
        <v>38425</v>
      </c>
      <c r="C999" s="18">
        <v>7.938733</v>
      </c>
      <c r="D999" s="126">
        <f t="shared" si="24"/>
        <v>1.8160913053905769E-2</v>
      </c>
    </row>
    <row r="1000" spans="2:4" x14ac:dyDescent="0.25">
      <c r="B1000" s="12">
        <v>38418</v>
      </c>
      <c r="C1000" s="18">
        <v>7.7971300000000001</v>
      </c>
      <c r="D1000" s="126">
        <f t="shared" si="24"/>
        <v>7.0474106271305903E-2</v>
      </c>
    </row>
    <row r="1001" spans="2:4" x14ac:dyDescent="0.25">
      <c r="B1001" s="12">
        <v>38411</v>
      </c>
      <c r="C1001" s="18">
        <v>7.2838099999999999</v>
      </c>
      <c r="D1001" s="126">
        <f t="shared" si="24"/>
        <v>-3.9673311648510179E-2</v>
      </c>
    </row>
    <row r="1002" spans="2:4" x14ac:dyDescent="0.25">
      <c r="B1002" s="12">
        <v>38404</v>
      </c>
      <c r="C1002" s="18">
        <v>7.584721</v>
      </c>
      <c r="D1002" s="126">
        <f t="shared" si="24"/>
        <v>3.2530044870764385E-2</v>
      </c>
    </row>
    <row r="1003" spans="2:4" x14ac:dyDescent="0.25">
      <c r="B1003" s="12">
        <v>38397</v>
      </c>
      <c r="C1003" s="18">
        <v>7.3457629999999998</v>
      </c>
      <c r="D1003" s="126">
        <f t="shared" si="24"/>
        <v>-2.3529367976073745E-2</v>
      </c>
    </row>
    <row r="1004" spans="2:4" x14ac:dyDescent="0.25">
      <c r="B1004" s="12">
        <v>38390</v>
      </c>
      <c r="C1004" s="18">
        <v>7.5227690000000003</v>
      </c>
      <c r="D1004" s="126">
        <f t="shared" si="24"/>
        <v>5.0679855294189613E-2</v>
      </c>
    </row>
    <row r="1005" spans="2:4" x14ac:dyDescent="0.25">
      <c r="B1005" s="12">
        <v>38383</v>
      </c>
      <c r="C1005" s="18">
        <v>7.1599060000000003</v>
      </c>
      <c r="D1005" s="126">
        <f t="shared" si="24"/>
        <v>-7.3619771390798228E-3</v>
      </c>
    </row>
    <row r="1006" spans="2:4" x14ac:dyDescent="0.25">
      <c r="B1006" s="12">
        <v>38376</v>
      </c>
      <c r="C1006" s="18">
        <v>7.2130080000000003</v>
      </c>
      <c r="D1006" s="126">
        <f t="shared" si="24"/>
        <v>-8.9385552441764493E-2</v>
      </c>
    </row>
    <row r="1007" spans="2:4" x14ac:dyDescent="0.25">
      <c r="B1007" s="12">
        <v>38369</v>
      </c>
      <c r="C1007" s="18">
        <v>7.9210339999999997</v>
      </c>
      <c r="D1007" s="126">
        <f t="shared" si="24"/>
        <v>-2.2294489561496267E-3</v>
      </c>
    </row>
    <row r="1008" spans="2:4" x14ac:dyDescent="0.25">
      <c r="B1008" s="12">
        <v>38362</v>
      </c>
      <c r="C1008" s="18">
        <v>7.938733</v>
      </c>
      <c r="D1008" s="126">
        <f t="shared" si="24"/>
        <v>-4.6759009715123923E-2</v>
      </c>
    </row>
    <row r="1009" spans="2:4" x14ac:dyDescent="0.25">
      <c r="B1009" s="12">
        <v>38355</v>
      </c>
      <c r="C1009" s="18">
        <v>8.3281489999999998</v>
      </c>
      <c r="D1009" s="126">
        <f t="shared" si="24"/>
        <v>1.510254936347577E-2</v>
      </c>
    </row>
    <row r="1010" spans="2:4" x14ac:dyDescent="0.25">
      <c r="B1010" s="12">
        <v>38348</v>
      </c>
      <c r="C1010" s="18">
        <v>8.2042439999999992</v>
      </c>
      <c r="D1010" s="126">
        <f t="shared" si="24"/>
        <v>1.3114903497007058E-2</v>
      </c>
    </row>
    <row r="1011" spans="2:4" x14ac:dyDescent="0.25">
      <c r="B1011" s="12">
        <v>38341</v>
      </c>
      <c r="C1011" s="18">
        <v>8.098039</v>
      </c>
      <c r="D1011" s="126">
        <f t="shared" si="24"/>
        <v>-2.4520459795812855E-2</v>
      </c>
    </row>
    <row r="1012" spans="2:4" x14ac:dyDescent="0.25">
      <c r="B1012" s="12">
        <v>38334</v>
      </c>
      <c r="C1012" s="18">
        <v>8.3015980000000003</v>
      </c>
      <c r="D1012" s="126">
        <f t="shared" si="24"/>
        <v>-3.1881033828764505E-3</v>
      </c>
    </row>
    <row r="1013" spans="2:4" x14ac:dyDescent="0.25">
      <c r="B1013" s="12">
        <v>38327</v>
      </c>
      <c r="C1013" s="18">
        <v>8.3281489999999998</v>
      </c>
      <c r="D1013" s="126">
        <f t="shared" si="24"/>
        <v>-9.0821269117875469E-2</v>
      </c>
    </row>
    <row r="1014" spans="2:4" x14ac:dyDescent="0.25">
      <c r="B1014" s="12">
        <v>38320</v>
      </c>
      <c r="C1014" s="18">
        <v>9.1600789999999996</v>
      </c>
      <c r="D1014" s="126">
        <f t="shared" si="24"/>
        <v>-2.9990610263013306E-2</v>
      </c>
    </row>
    <row r="1015" spans="2:4" x14ac:dyDescent="0.25">
      <c r="B1015" s="12">
        <v>38313</v>
      </c>
      <c r="C1015" s="18">
        <v>9.443289</v>
      </c>
      <c r="D1015" s="126">
        <f t="shared" si="24"/>
        <v>-7.0557241114856173E-2</v>
      </c>
    </row>
    <row r="1016" spans="2:4" x14ac:dyDescent="0.25">
      <c r="B1016" s="12">
        <v>38306</v>
      </c>
      <c r="C1016" s="18">
        <v>10.160162</v>
      </c>
      <c r="D1016" s="126">
        <f t="shared" si="24"/>
        <v>3.8913967740395128E-2</v>
      </c>
    </row>
    <row r="1017" spans="2:4" x14ac:dyDescent="0.25">
      <c r="B1017" s="12">
        <v>38299</v>
      </c>
      <c r="C1017" s="18">
        <v>9.7795989999999993</v>
      </c>
      <c r="D1017" s="126">
        <f t="shared" si="24"/>
        <v>-4.4117636997096588E-2</v>
      </c>
    </row>
    <row r="1018" spans="2:4" x14ac:dyDescent="0.25">
      <c r="B1018" s="12">
        <v>38292</v>
      </c>
      <c r="C1018" s="18">
        <v>10.230964999999999</v>
      </c>
      <c r="D1018" s="126">
        <f t="shared" si="24"/>
        <v>-2.0339304071786857E-2</v>
      </c>
    </row>
    <row r="1019" spans="2:4" x14ac:dyDescent="0.25">
      <c r="B1019" s="12">
        <v>38285</v>
      </c>
      <c r="C1019" s="18">
        <v>10.443376000000001</v>
      </c>
      <c r="D1019" s="126">
        <f t="shared" si="24"/>
        <v>-3.6734486061976934E-2</v>
      </c>
    </row>
    <row r="1020" spans="2:4" x14ac:dyDescent="0.25">
      <c r="B1020" s="12">
        <v>38278</v>
      </c>
      <c r="C1020" s="18">
        <v>10.841638</v>
      </c>
      <c r="D1020" s="126">
        <f t="shared" si="24"/>
        <v>-2.4681544563070257E-2</v>
      </c>
    </row>
    <row r="1021" spans="2:4" x14ac:dyDescent="0.25">
      <c r="B1021" s="12">
        <v>38271</v>
      </c>
      <c r="C1021" s="18">
        <v>11.115997999999999</v>
      </c>
      <c r="D1021" s="126">
        <f t="shared" si="24"/>
        <v>-0.10985123237899908</v>
      </c>
    </row>
    <row r="1022" spans="2:4" x14ac:dyDescent="0.25">
      <c r="B1022" s="12">
        <v>38264</v>
      </c>
      <c r="C1022" s="18">
        <v>12.487798</v>
      </c>
      <c r="D1022" s="126">
        <f t="shared" si="24"/>
        <v>5.0632947601442213E-2</v>
      </c>
    </row>
    <row r="1023" spans="2:4" x14ac:dyDescent="0.25">
      <c r="B1023" s="12">
        <v>38257</v>
      </c>
      <c r="C1023" s="18">
        <v>11.885975999999999</v>
      </c>
      <c r="D1023" s="126">
        <f t="shared" si="24"/>
        <v>3.786712025783423E-2</v>
      </c>
    </row>
    <row r="1024" spans="2:4" x14ac:dyDescent="0.25">
      <c r="B1024" s="12">
        <v>38250</v>
      </c>
      <c r="C1024" s="18">
        <v>11.452310000000001</v>
      </c>
      <c r="D1024" s="126">
        <f t="shared" si="24"/>
        <v>2.6984055813619845E-2</v>
      </c>
    </row>
    <row r="1025" spans="2:4" x14ac:dyDescent="0.25">
      <c r="B1025" s="12">
        <v>38243</v>
      </c>
      <c r="C1025" s="18">
        <v>11.151400000000001</v>
      </c>
      <c r="D1025" s="126">
        <f t="shared" si="24"/>
        <v>2.6058616936214696E-2</v>
      </c>
    </row>
    <row r="1026" spans="2:4" x14ac:dyDescent="0.25">
      <c r="B1026" s="12">
        <v>38236</v>
      </c>
      <c r="C1026" s="18">
        <v>10.86819</v>
      </c>
      <c r="D1026" s="126">
        <f t="shared" si="24"/>
        <v>4.7190282845313014E-2</v>
      </c>
    </row>
    <row r="1027" spans="2:4" x14ac:dyDescent="0.25">
      <c r="B1027" s="12">
        <v>38229</v>
      </c>
      <c r="C1027" s="18">
        <v>10.378429000000001</v>
      </c>
      <c r="D1027" s="126">
        <f t="shared" ref="D1027:D1090" si="25">C1027/C1028-1</f>
        <v>-5.7645931950829232E-2</v>
      </c>
    </row>
    <row r="1028" spans="2:4" x14ac:dyDescent="0.25">
      <c r="B1028" s="12">
        <v>38222</v>
      </c>
      <c r="C1028" s="18">
        <v>11.013301</v>
      </c>
      <c r="D1028" s="126">
        <f t="shared" si="25"/>
        <v>-3.4029509491082632E-2</v>
      </c>
    </row>
    <row r="1029" spans="2:4" x14ac:dyDescent="0.25">
      <c r="B1029" s="12">
        <v>38215</v>
      </c>
      <c r="C1029" s="18">
        <v>11.401281000000001</v>
      </c>
      <c r="D1029" s="126">
        <f t="shared" si="25"/>
        <v>6.8595064095378522E-2</v>
      </c>
    </row>
    <row r="1030" spans="2:4" x14ac:dyDescent="0.25">
      <c r="B1030" s="12">
        <v>38208</v>
      </c>
      <c r="C1030" s="18">
        <v>10.669411999999999</v>
      </c>
      <c r="D1030" s="126">
        <f t="shared" si="25"/>
        <v>0.11520725863290626</v>
      </c>
    </row>
    <row r="1031" spans="2:4" x14ac:dyDescent="0.25">
      <c r="B1031" s="12">
        <v>38201</v>
      </c>
      <c r="C1031" s="18">
        <v>9.5672010000000007</v>
      </c>
      <c r="D1031" s="126">
        <f t="shared" si="25"/>
        <v>-1.0036428279851406E-2</v>
      </c>
    </row>
    <row r="1032" spans="2:4" x14ac:dyDescent="0.25">
      <c r="B1032" s="12">
        <v>38194</v>
      </c>
      <c r="C1032" s="18">
        <v>9.6641949999999994</v>
      </c>
      <c r="D1032" s="126">
        <f t="shared" si="25"/>
        <v>7.4509814822021125E-2</v>
      </c>
    </row>
    <row r="1033" spans="2:4" x14ac:dyDescent="0.25">
      <c r="B1033" s="12">
        <v>38187</v>
      </c>
      <c r="C1033" s="18">
        <v>8.9940499999999997</v>
      </c>
      <c r="D1033" s="126">
        <f t="shared" si="25"/>
        <v>5.9172524139250449E-3</v>
      </c>
    </row>
    <row r="1034" spans="2:4" x14ac:dyDescent="0.25">
      <c r="B1034" s="12">
        <v>38180</v>
      </c>
      <c r="C1034" s="18">
        <v>8.9411430000000003</v>
      </c>
      <c r="D1034" s="126">
        <f t="shared" si="25"/>
        <v>-8.2352915820337769E-2</v>
      </c>
    </row>
    <row r="1035" spans="2:4" x14ac:dyDescent="0.25">
      <c r="B1035" s="12">
        <v>38173</v>
      </c>
      <c r="C1035" s="18">
        <v>9.7435530000000004</v>
      </c>
      <c r="D1035" s="126">
        <f t="shared" si="25"/>
        <v>2.7906667616131475E-2</v>
      </c>
    </row>
    <row r="1036" spans="2:4" x14ac:dyDescent="0.25">
      <c r="B1036" s="12">
        <v>38166</v>
      </c>
      <c r="C1036" s="18">
        <v>9.479025</v>
      </c>
      <c r="D1036" s="126">
        <f t="shared" si="25"/>
        <v>-1.1039313665806461E-2</v>
      </c>
    </row>
    <row r="1037" spans="2:4" x14ac:dyDescent="0.25">
      <c r="B1037" s="12">
        <v>38159</v>
      </c>
      <c r="C1037" s="18">
        <v>9.584835</v>
      </c>
      <c r="D1037" s="126">
        <f t="shared" si="25"/>
        <v>4.9227860090034659E-2</v>
      </c>
    </row>
    <row r="1038" spans="2:4" x14ac:dyDescent="0.25">
      <c r="B1038" s="12">
        <v>38152</v>
      </c>
      <c r="C1038" s="18">
        <v>9.1351320000000005</v>
      </c>
      <c r="D1038" s="126">
        <f t="shared" si="25"/>
        <v>1.3698548051779502E-2</v>
      </c>
    </row>
    <row r="1039" spans="2:4" x14ac:dyDescent="0.25">
      <c r="B1039" s="12">
        <v>38145</v>
      </c>
      <c r="C1039" s="18">
        <v>9.0116849999999999</v>
      </c>
      <c r="D1039" s="126">
        <f t="shared" si="25"/>
        <v>-8.42294469546363E-2</v>
      </c>
    </row>
    <row r="1040" spans="2:4" x14ac:dyDescent="0.25">
      <c r="B1040" s="12">
        <v>38138</v>
      </c>
      <c r="C1040" s="18">
        <v>9.8405489999999993</v>
      </c>
      <c r="D1040" s="126">
        <f t="shared" si="25"/>
        <v>-6.8447404293990655E-2</v>
      </c>
    </row>
    <row r="1041" spans="2:4" x14ac:dyDescent="0.25">
      <c r="B1041" s="12">
        <v>38131</v>
      </c>
      <c r="C1041" s="18">
        <v>10.563599999999999</v>
      </c>
      <c r="D1041" s="126">
        <f t="shared" si="25"/>
        <v>6.4888908243907029E-2</v>
      </c>
    </row>
    <row r="1042" spans="2:4" x14ac:dyDescent="0.25">
      <c r="B1042" s="12">
        <v>38124</v>
      </c>
      <c r="C1042" s="18">
        <v>9.9199079999999995</v>
      </c>
      <c r="D1042" s="126">
        <f t="shared" si="25"/>
        <v>6.3326960101179885E-2</v>
      </c>
    </row>
    <row r="1043" spans="2:4" x14ac:dyDescent="0.25">
      <c r="B1043" s="12">
        <v>38117</v>
      </c>
      <c r="C1043" s="18">
        <v>9.3291229999999992</v>
      </c>
      <c r="D1043" s="126">
        <f t="shared" si="25"/>
        <v>2.4201421062107764E-2</v>
      </c>
    </row>
    <row r="1044" spans="2:4" x14ac:dyDescent="0.25">
      <c r="B1044" s="12">
        <v>38110</v>
      </c>
      <c r="C1044" s="18">
        <v>9.1086799999999997</v>
      </c>
      <c r="D1044" s="126">
        <f t="shared" si="25"/>
        <v>-6.4311650124703079E-2</v>
      </c>
    </row>
    <row r="1045" spans="2:4" x14ac:dyDescent="0.25">
      <c r="B1045" s="12">
        <v>38103</v>
      </c>
      <c r="C1045" s="18">
        <v>9.7347370000000009</v>
      </c>
      <c r="D1045" s="126">
        <f t="shared" si="25"/>
        <v>-7.7694254822671338E-2</v>
      </c>
    </row>
    <row r="1046" spans="2:4" x14ac:dyDescent="0.25">
      <c r="B1046" s="12">
        <v>38096</v>
      </c>
      <c r="C1046" s="18">
        <v>10.554783</v>
      </c>
      <c r="D1046" s="126">
        <f t="shared" si="25"/>
        <v>-8.0645068567605893E-2</v>
      </c>
    </row>
    <row r="1047" spans="2:4" x14ac:dyDescent="0.25">
      <c r="B1047" s="12">
        <v>38089</v>
      </c>
      <c r="C1047" s="18">
        <v>11.480639999999999</v>
      </c>
      <c r="D1047" s="126">
        <f t="shared" si="25"/>
        <v>-7.0000060754448867E-2</v>
      </c>
    </row>
    <row r="1048" spans="2:4" x14ac:dyDescent="0.25">
      <c r="B1048" s="12">
        <v>38082</v>
      </c>
      <c r="C1048" s="18">
        <v>12.344775</v>
      </c>
      <c r="D1048" s="126">
        <f t="shared" si="25"/>
        <v>-6.4170991243300834E-2</v>
      </c>
    </row>
    <row r="1049" spans="2:4" x14ac:dyDescent="0.25">
      <c r="B1049" s="12">
        <v>38075</v>
      </c>
      <c r="C1049" s="18">
        <v>13.191272</v>
      </c>
      <c r="D1049" s="126">
        <f t="shared" si="25"/>
        <v>-3.1715205794996315E-2</v>
      </c>
    </row>
    <row r="1050" spans="2:4" x14ac:dyDescent="0.25">
      <c r="B1050" s="12">
        <v>38068</v>
      </c>
      <c r="C1050" s="18">
        <v>13.623339</v>
      </c>
      <c r="D1050" s="126">
        <f t="shared" si="25"/>
        <v>6.5145128644175099E-3</v>
      </c>
    </row>
    <row r="1051" spans="2:4" x14ac:dyDescent="0.25">
      <c r="B1051" s="12">
        <v>38061</v>
      </c>
      <c r="C1051" s="18">
        <v>13.535164</v>
      </c>
      <c r="D1051" s="126">
        <f t="shared" si="25"/>
        <v>3.2279881661813947E-2</v>
      </c>
    </row>
    <row r="1052" spans="2:4" x14ac:dyDescent="0.25">
      <c r="B1052" s="12">
        <v>38054</v>
      </c>
      <c r="C1052" s="18">
        <v>13.111912999999999</v>
      </c>
      <c r="D1052" s="126">
        <f t="shared" si="25"/>
        <v>-7.0048468158523503E-2</v>
      </c>
    </row>
    <row r="1053" spans="2:4" x14ac:dyDescent="0.25">
      <c r="B1053" s="12">
        <v>38047</v>
      </c>
      <c r="C1053" s="18">
        <v>14.099565999999999</v>
      </c>
      <c r="D1053" s="126">
        <f t="shared" si="25"/>
        <v>6.6445131713431582E-2</v>
      </c>
    </row>
    <row r="1054" spans="2:4" x14ac:dyDescent="0.25">
      <c r="B1054" s="12">
        <v>38040</v>
      </c>
      <c r="C1054" s="18">
        <v>13.221088999999999</v>
      </c>
      <c r="D1054" s="126">
        <f t="shared" si="25"/>
        <v>-3.1531456299955019E-2</v>
      </c>
    </row>
    <row r="1055" spans="2:4" x14ac:dyDescent="0.25">
      <c r="B1055" s="12">
        <v>38033</v>
      </c>
      <c r="C1055" s="18">
        <v>13.651541999999999</v>
      </c>
      <c r="D1055" s="126">
        <f t="shared" si="25"/>
        <v>-6.4419214562763782E-2</v>
      </c>
    </row>
    <row r="1056" spans="2:4" x14ac:dyDescent="0.25">
      <c r="B1056" s="12">
        <v>38026</v>
      </c>
      <c r="C1056" s="18">
        <v>14.591516</v>
      </c>
      <c r="D1056" s="126">
        <f t="shared" si="25"/>
        <v>1.2805065414926098E-2</v>
      </c>
    </row>
    <row r="1057" spans="2:4" x14ac:dyDescent="0.25">
      <c r="B1057" s="12">
        <v>38019</v>
      </c>
      <c r="C1057" s="18">
        <v>14.407033</v>
      </c>
      <c r="D1057" s="126">
        <f t="shared" si="25"/>
        <v>7.4001332751568505E-2</v>
      </c>
    </row>
    <row r="1058" spans="2:4" x14ac:dyDescent="0.25">
      <c r="B1058" s="12">
        <v>38012</v>
      </c>
      <c r="C1058" s="18">
        <v>13.414353</v>
      </c>
      <c r="D1058" s="126">
        <f t="shared" si="25"/>
        <v>-6.2039352755660526E-2</v>
      </c>
    </row>
    <row r="1059" spans="2:4" x14ac:dyDescent="0.25">
      <c r="B1059" s="12">
        <v>38005</v>
      </c>
      <c r="C1059" s="18">
        <v>14.301615999999999</v>
      </c>
      <c r="D1059" s="126">
        <f t="shared" si="25"/>
        <v>2.7129456618702807E-2</v>
      </c>
    </row>
    <row r="1060" spans="2:4" x14ac:dyDescent="0.25">
      <c r="B1060" s="12">
        <v>37998</v>
      </c>
      <c r="C1060" s="18">
        <v>13.923869</v>
      </c>
      <c r="D1060" s="126">
        <f t="shared" si="25"/>
        <v>-8.3815123417330661E-2</v>
      </c>
    </row>
    <row r="1061" spans="2:4" x14ac:dyDescent="0.25">
      <c r="B1061" s="12">
        <v>37991</v>
      </c>
      <c r="C1061" s="18">
        <v>15.197663</v>
      </c>
      <c r="D1061" s="126">
        <f t="shared" si="25"/>
        <v>4.4686030104369889E-2</v>
      </c>
    </row>
    <row r="1062" spans="2:4" x14ac:dyDescent="0.25">
      <c r="B1062" s="12">
        <v>37984</v>
      </c>
      <c r="C1062" s="18">
        <v>14.547589</v>
      </c>
      <c r="D1062" s="126">
        <f t="shared" si="25"/>
        <v>1.9076847766436922E-2</v>
      </c>
    </row>
    <row r="1063" spans="2:4" x14ac:dyDescent="0.25">
      <c r="B1063" s="12">
        <v>37977</v>
      </c>
      <c r="C1063" s="18">
        <v>14.275262</v>
      </c>
      <c r="D1063" s="126">
        <f t="shared" si="25"/>
        <v>5.3826241821923304E-2</v>
      </c>
    </row>
    <row r="1064" spans="2:4" x14ac:dyDescent="0.25">
      <c r="B1064" s="12">
        <v>37970</v>
      </c>
      <c r="C1064" s="18">
        <v>13.546125</v>
      </c>
      <c r="D1064" s="126">
        <f t="shared" si="25"/>
        <v>-2.5284516651427724E-2</v>
      </c>
    </row>
    <row r="1065" spans="2:4" x14ac:dyDescent="0.25">
      <c r="B1065" s="12">
        <v>37963</v>
      </c>
      <c r="C1065" s="18">
        <v>13.897517000000001</v>
      </c>
      <c r="D1065" s="126">
        <f t="shared" si="25"/>
        <v>1.2156275135456696E-2</v>
      </c>
    </row>
    <row r="1066" spans="2:4" x14ac:dyDescent="0.25">
      <c r="B1066" s="12">
        <v>37956</v>
      </c>
      <c r="C1066" s="18">
        <v>13.730604</v>
      </c>
      <c r="D1066" s="126">
        <f t="shared" si="25"/>
        <v>-1.2634344675841569E-2</v>
      </c>
    </row>
    <row r="1067" spans="2:4" x14ac:dyDescent="0.25">
      <c r="B1067" s="12">
        <v>37949</v>
      </c>
      <c r="C1067" s="18">
        <v>13.906300999999999</v>
      </c>
      <c r="D1067" s="126">
        <f t="shared" si="25"/>
        <v>3.9396116901353917E-2</v>
      </c>
    </row>
    <row r="1068" spans="2:4" x14ac:dyDescent="0.25">
      <c r="B1068" s="12">
        <v>37942</v>
      </c>
      <c r="C1068" s="18">
        <v>13.379212000000001</v>
      </c>
      <c r="D1068" s="126">
        <f t="shared" si="25"/>
        <v>-9.7533200567330169E-3</v>
      </c>
    </row>
    <row r="1069" spans="2:4" x14ac:dyDescent="0.25">
      <c r="B1069" s="12">
        <v>37935</v>
      </c>
      <c r="C1069" s="18">
        <v>13.510989</v>
      </c>
      <c r="D1069" s="126">
        <f t="shared" si="25"/>
        <v>8.7694702018423776E-2</v>
      </c>
    </row>
    <row r="1070" spans="2:4" x14ac:dyDescent="0.25">
      <c r="B1070" s="12">
        <v>37928</v>
      </c>
      <c r="C1070" s="18">
        <v>12.421673999999999</v>
      </c>
      <c r="D1070" s="126">
        <f t="shared" si="25"/>
        <v>-6.4814807843836419E-2</v>
      </c>
    </row>
    <row r="1071" spans="2:4" x14ac:dyDescent="0.25">
      <c r="B1071" s="12">
        <v>37921</v>
      </c>
      <c r="C1071" s="18">
        <v>13.282582</v>
      </c>
      <c r="D1071" s="126">
        <f t="shared" si="25"/>
        <v>-7.874066328054985E-3</v>
      </c>
    </row>
    <row r="1072" spans="2:4" x14ac:dyDescent="0.25">
      <c r="B1072" s="12">
        <v>37914</v>
      </c>
      <c r="C1072" s="18">
        <v>13.388</v>
      </c>
      <c r="D1072" s="126">
        <f t="shared" si="25"/>
        <v>5.321356005378397E-2</v>
      </c>
    </row>
    <row r="1073" spans="2:4" x14ac:dyDescent="0.25">
      <c r="B1073" s="12">
        <v>37907</v>
      </c>
      <c r="C1073" s="18">
        <v>12.711572</v>
      </c>
      <c r="D1073" s="126">
        <f t="shared" si="25"/>
        <v>6.7896727078679886E-2</v>
      </c>
    </row>
    <row r="1074" spans="2:4" x14ac:dyDescent="0.25">
      <c r="B1074" s="12">
        <v>37900</v>
      </c>
      <c r="C1074" s="18">
        <v>11.903371999999999</v>
      </c>
      <c r="D1074" s="126">
        <f t="shared" si="25"/>
        <v>-3.6763970421758163E-3</v>
      </c>
    </row>
    <row r="1075" spans="2:4" x14ac:dyDescent="0.25">
      <c r="B1075" s="12">
        <v>37893</v>
      </c>
      <c r="C1075" s="18">
        <v>11.947295</v>
      </c>
      <c r="D1075" s="126">
        <f t="shared" si="25"/>
        <v>-5.0279491702611145E-2</v>
      </c>
    </row>
    <row r="1076" spans="2:4" x14ac:dyDescent="0.25">
      <c r="B1076" s="12">
        <v>37886</v>
      </c>
      <c r="C1076" s="18">
        <v>12.579801</v>
      </c>
      <c r="D1076" s="126">
        <f t="shared" si="25"/>
        <v>-7.1335824820751292E-2</v>
      </c>
    </row>
    <row r="1077" spans="2:4" x14ac:dyDescent="0.25">
      <c r="B1077" s="12">
        <v>37879</v>
      </c>
      <c r="C1077" s="18">
        <v>13.546125</v>
      </c>
      <c r="D1077" s="126">
        <f t="shared" si="25"/>
        <v>2.8685839008734559E-2</v>
      </c>
    </row>
    <row r="1078" spans="2:4" x14ac:dyDescent="0.25">
      <c r="B1078" s="12">
        <v>37872</v>
      </c>
      <c r="C1078" s="18">
        <v>13.168379</v>
      </c>
      <c r="D1078" s="126">
        <f t="shared" si="25"/>
        <v>-3.7681415764507786E-3</v>
      </c>
    </row>
    <row r="1079" spans="2:4" x14ac:dyDescent="0.25">
      <c r="B1079" s="12">
        <v>37865</v>
      </c>
      <c r="C1079" s="18">
        <v>13.218187</v>
      </c>
      <c r="D1079" s="126">
        <f t="shared" si="25"/>
        <v>6.7132571867754232E-2</v>
      </c>
    </row>
    <row r="1080" spans="2:4" x14ac:dyDescent="0.25">
      <c r="B1080" s="12">
        <v>37858</v>
      </c>
      <c r="C1080" s="18">
        <v>12.38664</v>
      </c>
      <c r="D1080" s="126">
        <f t="shared" si="25"/>
        <v>7.4380294319540186E-2</v>
      </c>
    </row>
    <row r="1081" spans="2:4" x14ac:dyDescent="0.25">
      <c r="B1081" s="12">
        <v>37851</v>
      </c>
      <c r="C1081" s="18">
        <v>11.529102</v>
      </c>
      <c r="D1081" s="126">
        <f t="shared" si="25"/>
        <v>-2.8467037523980498E-2</v>
      </c>
    </row>
    <row r="1082" spans="2:4" x14ac:dyDescent="0.25">
      <c r="B1082" s="12">
        <v>37844</v>
      </c>
      <c r="C1082" s="18">
        <v>11.866918</v>
      </c>
      <c r="D1082" s="126">
        <f t="shared" si="25"/>
        <v>5.6283559843501196E-2</v>
      </c>
    </row>
    <row r="1083" spans="2:4" x14ac:dyDescent="0.25">
      <c r="B1083" s="12">
        <v>37837</v>
      </c>
      <c r="C1083" s="18">
        <v>11.234595000000001</v>
      </c>
      <c r="D1083" s="126">
        <f t="shared" si="25"/>
        <v>5.3614746298992211E-2</v>
      </c>
    </row>
    <row r="1084" spans="2:4" x14ac:dyDescent="0.25">
      <c r="B1084" s="12">
        <v>37830</v>
      </c>
      <c r="C1084" s="18">
        <v>10.662906</v>
      </c>
      <c r="D1084" s="126">
        <f t="shared" si="25"/>
        <v>-2.6877154364033151E-2</v>
      </c>
    </row>
    <row r="1085" spans="2:4" x14ac:dyDescent="0.25">
      <c r="B1085" s="12">
        <v>37823</v>
      </c>
      <c r="C1085" s="18">
        <v>10.957409999999999</v>
      </c>
      <c r="D1085" s="126">
        <f t="shared" si="25"/>
        <v>0.12145369020911434</v>
      </c>
    </row>
    <row r="1086" spans="2:4" x14ac:dyDescent="0.25">
      <c r="B1086" s="12">
        <v>37816</v>
      </c>
      <c r="C1086" s="18">
        <v>9.7707200000000007</v>
      </c>
      <c r="D1086" s="126">
        <f t="shared" si="25"/>
        <v>-0.10970780704115457</v>
      </c>
    </row>
    <row r="1087" spans="2:4" x14ac:dyDescent="0.25">
      <c r="B1087" s="12">
        <v>37809</v>
      </c>
      <c r="C1087" s="18">
        <v>10.974734</v>
      </c>
      <c r="D1087" s="126">
        <f t="shared" si="25"/>
        <v>-6.6322883666371402E-2</v>
      </c>
    </row>
    <row r="1088" spans="2:4" x14ac:dyDescent="0.25">
      <c r="B1088" s="12">
        <v>37802</v>
      </c>
      <c r="C1088" s="18">
        <v>11.754314000000001</v>
      </c>
      <c r="D1088" s="126">
        <f t="shared" si="25"/>
        <v>2.4924425396275707E-2</v>
      </c>
    </row>
    <row r="1089" spans="2:4" x14ac:dyDescent="0.25">
      <c r="B1089" s="12">
        <v>37795</v>
      </c>
      <c r="C1089" s="18">
        <v>11.468469000000001</v>
      </c>
      <c r="D1089" s="126">
        <f t="shared" si="25"/>
        <v>-8.310232608898116E-2</v>
      </c>
    </row>
    <row r="1090" spans="2:4" x14ac:dyDescent="0.25">
      <c r="B1090" s="12">
        <v>37788</v>
      </c>
      <c r="C1090" s="18">
        <v>12.507904999999999</v>
      </c>
      <c r="D1090" s="126">
        <f t="shared" si="25"/>
        <v>3.5867902484900904E-2</v>
      </c>
    </row>
    <row r="1091" spans="2:4" x14ac:dyDescent="0.25">
      <c r="B1091" s="12">
        <v>37781</v>
      </c>
      <c r="C1091" s="18">
        <v>12.074807</v>
      </c>
      <c r="D1091" s="126">
        <f t="shared" ref="D1091:D1154" si="26">C1091/C1092-1</f>
        <v>5.2075383647707696E-2</v>
      </c>
    </row>
    <row r="1092" spans="2:4" x14ac:dyDescent="0.25">
      <c r="B1092" s="12">
        <v>37774</v>
      </c>
      <c r="C1092" s="18">
        <v>11.477131</v>
      </c>
      <c r="D1092" s="126">
        <f t="shared" si="26"/>
        <v>1.1450311715610617E-2</v>
      </c>
    </row>
    <row r="1093" spans="2:4" x14ac:dyDescent="0.25">
      <c r="B1093" s="12">
        <v>37767</v>
      </c>
      <c r="C1093" s="18">
        <v>11.347201999999999</v>
      </c>
      <c r="D1093" s="126">
        <f t="shared" si="26"/>
        <v>1.3147830074552891E-2</v>
      </c>
    </row>
    <row r="1094" spans="2:4" x14ac:dyDescent="0.25">
      <c r="B1094" s="12">
        <v>37760</v>
      </c>
      <c r="C1094" s="18">
        <v>11.199947</v>
      </c>
      <c r="D1094" s="126">
        <f t="shared" si="26"/>
        <v>1.4117579521681911E-2</v>
      </c>
    </row>
    <row r="1095" spans="2:4" x14ac:dyDescent="0.25">
      <c r="B1095" s="12">
        <v>37753</v>
      </c>
      <c r="C1095" s="18">
        <v>11.044032</v>
      </c>
      <c r="D1095" s="126">
        <f t="shared" si="26"/>
        <v>8.4183609358900124E-2</v>
      </c>
    </row>
    <row r="1096" spans="2:4" x14ac:dyDescent="0.25">
      <c r="B1096" s="12">
        <v>37746</v>
      </c>
      <c r="C1096" s="18">
        <v>10.186496</v>
      </c>
      <c r="D1096" s="126">
        <f t="shared" si="26"/>
        <v>4.2553261172155077E-2</v>
      </c>
    </row>
    <row r="1097" spans="2:4" x14ac:dyDescent="0.25">
      <c r="B1097" s="12">
        <v>37739</v>
      </c>
      <c r="C1097" s="18">
        <v>9.7707200000000007</v>
      </c>
      <c r="D1097" s="126">
        <f t="shared" si="26"/>
        <v>-4.4130698601899665E-3</v>
      </c>
    </row>
    <row r="1098" spans="2:4" x14ac:dyDescent="0.25">
      <c r="B1098" s="12">
        <v>37732</v>
      </c>
      <c r="C1098" s="18">
        <v>9.8140300000000007</v>
      </c>
      <c r="D1098" s="126">
        <f t="shared" si="26"/>
        <v>-5.4256723126166251E-2</v>
      </c>
    </row>
    <row r="1099" spans="2:4" x14ac:dyDescent="0.25">
      <c r="B1099" s="12">
        <v>37725</v>
      </c>
      <c r="C1099" s="18">
        <v>10.377055</v>
      </c>
      <c r="D1099" s="126">
        <f t="shared" si="26"/>
        <v>1.3536307789918434E-2</v>
      </c>
    </row>
    <row r="1100" spans="2:4" x14ac:dyDescent="0.25">
      <c r="B1100" s="12">
        <v>37718</v>
      </c>
      <c r="C1100" s="18">
        <v>10.238464</v>
      </c>
      <c r="D1100" s="126">
        <f t="shared" si="26"/>
        <v>5.9572608390470183E-3</v>
      </c>
    </row>
    <row r="1101" spans="2:4" x14ac:dyDescent="0.25">
      <c r="B1101" s="12">
        <v>37711</v>
      </c>
      <c r="C1101" s="18">
        <v>10.177832</v>
      </c>
      <c r="D1101" s="126">
        <f t="shared" si="26"/>
        <v>-3.3717071144110933E-2</v>
      </c>
    </row>
    <row r="1102" spans="2:4" x14ac:dyDescent="0.25">
      <c r="B1102" s="12">
        <v>37704</v>
      </c>
      <c r="C1102" s="18">
        <v>10.532973</v>
      </c>
      <c r="D1102" s="126">
        <f t="shared" si="26"/>
        <v>5.8311580267306651E-2</v>
      </c>
    </row>
    <row r="1103" spans="2:4" x14ac:dyDescent="0.25">
      <c r="B1103" s="12">
        <v>37697</v>
      </c>
      <c r="C1103" s="18">
        <v>9.9526199999999996</v>
      </c>
      <c r="D1103" s="126">
        <f t="shared" si="26"/>
        <v>-8.4462122808002027E-2</v>
      </c>
    </row>
    <row r="1104" spans="2:4" x14ac:dyDescent="0.25">
      <c r="B1104" s="12">
        <v>37690</v>
      </c>
      <c r="C1104" s="18">
        <v>10.87079</v>
      </c>
      <c r="D1104" s="126">
        <f t="shared" si="26"/>
        <v>-4.4901228262648862E-2</v>
      </c>
    </row>
    <row r="1105" spans="2:4" x14ac:dyDescent="0.25">
      <c r="B1105" s="12">
        <v>37683</v>
      </c>
      <c r="C1105" s="18">
        <v>11.381849000000001</v>
      </c>
      <c r="D1105" s="126">
        <f t="shared" si="26"/>
        <v>-6.5839798346099099E-2</v>
      </c>
    </row>
    <row r="1106" spans="2:4" x14ac:dyDescent="0.25">
      <c r="B1106" s="12">
        <v>37676</v>
      </c>
      <c r="C1106" s="18">
        <v>12.184044</v>
      </c>
      <c r="D1106" s="126">
        <f t="shared" si="26"/>
        <v>-2.737874249083061E-2</v>
      </c>
    </row>
    <row r="1107" spans="2:4" x14ac:dyDescent="0.25">
      <c r="B1107" s="12">
        <v>37669</v>
      </c>
      <c r="C1107" s="18">
        <v>12.527018</v>
      </c>
      <c r="D1107" s="126">
        <f t="shared" si="26"/>
        <v>1.8118533956930971E-2</v>
      </c>
    </row>
    <row r="1108" spans="2:4" x14ac:dyDescent="0.25">
      <c r="B1108" s="12">
        <v>37662</v>
      </c>
      <c r="C1108" s="18">
        <v>12.304086</v>
      </c>
      <c r="D1108" s="126">
        <f t="shared" si="26"/>
        <v>-1.9138933726015273E-2</v>
      </c>
    </row>
    <row r="1109" spans="2:4" x14ac:dyDescent="0.25">
      <c r="B1109" s="12">
        <v>37655</v>
      </c>
      <c r="C1109" s="18">
        <v>12.544168000000001</v>
      </c>
      <c r="D1109" s="126">
        <f t="shared" si="26"/>
        <v>-6.0372364411240942E-2</v>
      </c>
    </row>
    <row r="1110" spans="2:4" x14ac:dyDescent="0.25">
      <c r="B1110" s="12">
        <v>37648</v>
      </c>
      <c r="C1110" s="18">
        <v>13.350148000000001</v>
      </c>
      <c r="D1110" s="126">
        <f t="shared" si="26"/>
        <v>-9.9999892136014235E-2</v>
      </c>
    </row>
    <row r="1111" spans="2:4" x14ac:dyDescent="0.25">
      <c r="B1111" s="12">
        <v>37641</v>
      </c>
      <c r="C1111" s="18">
        <v>14.833496</v>
      </c>
      <c r="D1111" s="126">
        <f t="shared" si="26"/>
        <v>8.873483011445682E-2</v>
      </c>
    </row>
    <row r="1112" spans="2:4" x14ac:dyDescent="0.25">
      <c r="B1112" s="12">
        <v>37634</v>
      </c>
      <c r="C1112" s="18">
        <v>13.624525999999999</v>
      </c>
      <c r="D1112" s="126">
        <f t="shared" si="26"/>
        <v>-9.1999783271968227E-2</v>
      </c>
    </row>
    <row r="1113" spans="2:4" x14ac:dyDescent="0.25">
      <c r="B1113" s="12">
        <v>37627</v>
      </c>
      <c r="C1113" s="18">
        <v>15.004981000000001</v>
      </c>
      <c r="D1113" s="126">
        <f t="shared" si="26"/>
        <v>-2.3982545234287E-2</v>
      </c>
    </row>
    <row r="1114" spans="2:4" x14ac:dyDescent="0.25">
      <c r="B1114" s="12">
        <v>37620</v>
      </c>
      <c r="C1114" s="18">
        <v>15.373680999999999</v>
      </c>
      <c r="D1114" s="126">
        <f t="shared" si="26"/>
        <v>1.2994590507185766E-2</v>
      </c>
    </row>
    <row r="1115" spans="2:4" x14ac:dyDescent="0.25">
      <c r="B1115" s="12">
        <v>37613</v>
      </c>
      <c r="C1115" s="18">
        <v>15.176469000000001</v>
      </c>
      <c r="D1115" s="126">
        <f t="shared" si="26"/>
        <v>5.3571511629158186E-2</v>
      </c>
    </row>
    <row r="1116" spans="2:4" x14ac:dyDescent="0.25">
      <c r="B1116" s="12">
        <v>37606</v>
      </c>
      <c r="C1116" s="18">
        <v>14.404783</v>
      </c>
      <c r="D1116" s="126">
        <f t="shared" si="26"/>
        <v>-5.9486488817273031E-4</v>
      </c>
    </row>
    <row r="1117" spans="2:4" x14ac:dyDescent="0.25">
      <c r="B1117" s="12">
        <v>37599</v>
      </c>
      <c r="C1117" s="18">
        <v>14.413357</v>
      </c>
      <c r="D1117" s="126">
        <f t="shared" si="26"/>
        <v>7.7563834525043562E-2</v>
      </c>
    </row>
    <row r="1118" spans="2:4" x14ac:dyDescent="0.25">
      <c r="B1118" s="12">
        <v>37592</v>
      </c>
      <c r="C1118" s="18">
        <v>13.375873</v>
      </c>
      <c r="D1118" s="126">
        <f t="shared" si="26"/>
        <v>0.21495364539057604</v>
      </c>
    </row>
    <row r="1119" spans="2:4" x14ac:dyDescent="0.25">
      <c r="B1119" s="12">
        <v>37585</v>
      </c>
      <c r="C1119" s="18">
        <v>11.009369</v>
      </c>
      <c r="D1119" s="126">
        <f t="shared" si="26"/>
        <v>-6.9565343793336787E-2</v>
      </c>
    </row>
    <row r="1120" spans="2:4" x14ac:dyDescent="0.25">
      <c r="B1120" s="12">
        <v>37578</v>
      </c>
      <c r="C1120" s="18">
        <v>11.832501000000001</v>
      </c>
      <c r="D1120" s="126">
        <f t="shared" si="26"/>
        <v>-9.5081895750690038E-2</v>
      </c>
    </row>
    <row r="1121" spans="2:4" x14ac:dyDescent="0.25">
      <c r="B1121" s="12">
        <v>37571</v>
      </c>
      <c r="C1121" s="18">
        <v>13.07577</v>
      </c>
      <c r="D1121" s="126">
        <f t="shared" si="26"/>
        <v>-2.6160051368162573E-3</v>
      </c>
    </row>
    <row r="1122" spans="2:4" x14ac:dyDescent="0.25">
      <c r="B1122" s="12">
        <v>37564</v>
      </c>
      <c r="C1122" s="18">
        <v>13.110066</v>
      </c>
      <c r="D1122" s="126">
        <f t="shared" si="26"/>
        <v>9.3705112223924303E-2</v>
      </c>
    </row>
    <row r="1123" spans="2:4" x14ac:dyDescent="0.25">
      <c r="B1123" s="12">
        <v>37557</v>
      </c>
      <c r="C1123" s="18">
        <v>11.986838000000001</v>
      </c>
      <c r="D1123" s="126">
        <f t="shared" si="26"/>
        <v>9.3041452883003029E-2</v>
      </c>
    </row>
    <row r="1124" spans="2:4" x14ac:dyDescent="0.25">
      <c r="B1124" s="12">
        <v>37550</v>
      </c>
      <c r="C1124" s="18">
        <v>10.966499000000001</v>
      </c>
      <c r="D1124" s="126">
        <f t="shared" si="26"/>
        <v>4.0683502273010985E-2</v>
      </c>
    </row>
    <row r="1125" spans="2:4" x14ac:dyDescent="0.25">
      <c r="B1125" s="12">
        <v>37543</v>
      </c>
      <c r="C1125" s="18">
        <v>10.537785</v>
      </c>
      <c r="D1125" s="126">
        <f t="shared" si="26"/>
        <v>-0.13995814127271489</v>
      </c>
    </row>
    <row r="1126" spans="2:4" x14ac:dyDescent="0.25">
      <c r="B1126" s="12">
        <v>37536</v>
      </c>
      <c r="C1126" s="18">
        <v>12.252642</v>
      </c>
      <c r="D1126" s="126">
        <f t="shared" si="26"/>
        <v>-6.5401959074805616E-2</v>
      </c>
    </row>
    <row r="1127" spans="2:4" x14ac:dyDescent="0.25">
      <c r="B1127" s="12">
        <v>37529</v>
      </c>
      <c r="C1127" s="18">
        <v>13.110066</v>
      </c>
      <c r="D1127" s="126">
        <f t="shared" si="26"/>
        <v>-1.099621826773578E-2</v>
      </c>
    </row>
    <row r="1128" spans="2:4" x14ac:dyDescent="0.25">
      <c r="B1128" s="12">
        <v>37522</v>
      </c>
      <c r="C1128" s="18">
        <v>13.25583</v>
      </c>
      <c r="D1128" s="126">
        <f t="shared" si="26"/>
        <v>-6.0753304499450489E-2</v>
      </c>
    </row>
    <row r="1129" spans="2:4" x14ac:dyDescent="0.25">
      <c r="B1129" s="12">
        <v>37515</v>
      </c>
      <c r="C1129" s="18">
        <v>14.113257000000001</v>
      </c>
      <c r="D1129" s="126">
        <f t="shared" si="26"/>
        <v>-2.3145418626442704E-2</v>
      </c>
    </row>
    <row r="1130" spans="2:4" x14ac:dyDescent="0.25">
      <c r="B1130" s="12">
        <v>37508</v>
      </c>
      <c r="C1130" s="18">
        <v>14.447654</v>
      </c>
      <c r="D1130" s="126">
        <f t="shared" si="26"/>
        <v>3.3108458105905347E-2</v>
      </c>
    </row>
    <row r="1131" spans="2:4" x14ac:dyDescent="0.25">
      <c r="B1131" s="12">
        <v>37501</v>
      </c>
      <c r="C1131" s="18">
        <v>13.984643999999999</v>
      </c>
      <c r="D1131" s="126">
        <f t="shared" si="26"/>
        <v>0.17902100236788177</v>
      </c>
    </row>
    <row r="1132" spans="2:4" x14ac:dyDescent="0.25">
      <c r="B1132" s="12">
        <v>37494</v>
      </c>
      <c r="C1132" s="18">
        <v>11.861234</v>
      </c>
      <c r="D1132" s="126">
        <f t="shared" si="26"/>
        <v>0.15198053996432148</v>
      </c>
    </row>
    <row r="1133" spans="2:4" x14ac:dyDescent="0.25">
      <c r="B1133" s="12">
        <v>37487</v>
      </c>
      <c r="C1133" s="18">
        <v>10.296384</v>
      </c>
      <c r="D1133" s="126">
        <f t="shared" si="26"/>
        <v>-5.6445389552281955E-2</v>
      </c>
    </row>
    <row r="1134" spans="2:4" x14ac:dyDescent="0.25">
      <c r="B1134" s="12">
        <v>37480</v>
      </c>
      <c r="C1134" s="18">
        <v>10.912335000000001</v>
      </c>
      <c r="D1134" s="126">
        <f t="shared" si="26"/>
        <v>4.4621546438521564E-2</v>
      </c>
    </row>
    <row r="1135" spans="2:4" x14ac:dyDescent="0.25">
      <c r="B1135" s="12">
        <v>37473</v>
      </c>
      <c r="C1135" s="18">
        <v>10.446209</v>
      </c>
      <c r="D1135" s="126">
        <f t="shared" si="26"/>
        <v>4.5833439289512334E-2</v>
      </c>
    </row>
    <row r="1136" spans="2:4" x14ac:dyDescent="0.25">
      <c r="B1136" s="12">
        <v>37466</v>
      </c>
      <c r="C1136" s="18">
        <v>9.9884059999999995</v>
      </c>
      <c r="D1136" s="126">
        <f t="shared" si="26"/>
        <v>0.19880110360110592</v>
      </c>
    </row>
    <row r="1137" spans="2:4" x14ac:dyDescent="0.25">
      <c r="B1137" s="12">
        <v>37459</v>
      </c>
      <c r="C1137" s="18">
        <v>8.3319960000000002</v>
      </c>
      <c r="D1137" s="126">
        <f t="shared" si="26"/>
        <v>-0.35585586595487106</v>
      </c>
    </row>
    <row r="1138" spans="2:4" x14ac:dyDescent="0.25">
      <c r="B1138" s="12">
        <v>37452</v>
      </c>
      <c r="C1138" s="18">
        <v>12.934987</v>
      </c>
      <c r="D1138" s="126">
        <f t="shared" si="26"/>
        <v>-6.2726180486149641E-2</v>
      </c>
    </row>
    <row r="1139" spans="2:4" x14ac:dyDescent="0.25">
      <c r="B1139" s="12">
        <v>37445</v>
      </c>
      <c r="C1139" s="18">
        <v>13.800649</v>
      </c>
      <c r="D1139" s="126">
        <f t="shared" si="26"/>
        <v>0.20581825381437868</v>
      </c>
    </row>
    <row r="1140" spans="2:4" x14ac:dyDescent="0.25">
      <c r="B1140" s="12">
        <v>37438</v>
      </c>
      <c r="C1140" s="18">
        <v>11.445048999999999</v>
      </c>
      <c r="D1140" s="126">
        <f t="shared" si="26"/>
        <v>1.626018209315494E-2</v>
      </c>
    </row>
    <row r="1141" spans="2:4" x14ac:dyDescent="0.25">
      <c r="B1141" s="12">
        <v>37431</v>
      </c>
      <c r="C1141" s="18">
        <v>11.261927999999999</v>
      </c>
      <c r="D1141" s="126">
        <f t="shared" si="26"/>
        <v>-7.8965212190613809E-2</v>
      </c>
    </row>
    <row r="1142" spans="2:4" x14ac:dyDescent="0.25">
      <c r="B1142" s="12">
        <v>37424</v>
      </c>
      <c r="C1142" s="18">
        <v>12.227473</v>
      </c>
      <c r="D1142" s="126">
        <f t="shared" si="26"/>
        <v>9.7087254944798973E-2</v>
      </c>
    </row>
    <row r="1143" spans="2:4" x14ac:dyDescent="0.25">
      <c r="B1143" s="12">
        <v>37417</v>
      </c>
      <c r="C1143" s="18">
        <v>11.145397000000001</v>
      </c>
      <c r="D1143" s="126">
        <f t="shared" si="26"/>
        <v>-7.9725088294115509E-2</v>
      </c>
    </row>
    <row r="1144" spans="2:4" x14ac:dyDescent="0.25">
      <c r="B1144" s="12">
        <v>37410</v>
      </c>
      <c r="C1144" s="18">
        <v>12.110943000000001</v>
      </c>
      <c r="D1144" s="126">
        <f t="shared" si="26"/>
        <v>-0.10129721467610586</v>
      </c>
    </row>
    <row r="1145" spans="2:4" x14ac:dyDescent="0.25">
      <c r="B1145" s="12">
        <v>37403</v>
      </c>
      <c r="C1145" s="18">
        <v>13.476027</v>
      </c>
      <c r="D1145" s="126">
        <f t="shared" si="26"/>
        <v>-0.10354362985073995</v>
      </c>
    </row>
    <row r="1146" spans="2:4" x14ac:dyDescent="0.25">
      <c r="B1146" s="12">
        <v>37396</v>
      </c>
      <c r="C1146" s="18">
        <v>15.032552000000001</v>
      </c>
      <c r="D1146" s="126">
        <f t="shared" si="26"/>
        <v>0.11206893745685265</v>
      </c>
    </row>
    <row r="1147" spans="2:4" x14ac:dyDescent="0.25">
      <c r="B1147" s="12">
        <v>37389</v>
      </c>
      <c r="C1147" s="18">
        <v>13.517644000000001</v>
      </c>
      <c r="D1147" s="126">
        <f t="shared" si="26"/>
        <v>2.395952655130773E-2</v>
      </c>
    </row>
    <row r="1148" spans="2:4" x14ac:dyDescent="0.25">
      <c r="B1148" s="12">
        <v>37382</v>
      </c>
      <c r="C1148" s="18">
        <v>13.201345999999999</v>
      </c>
      <c r="D1148" s="126">
        <f t="shared" si="26"/>
        <v>0.12482264548353061</v>
      </c>
    </row>
    <row r="1149" spans="2:4" x14ac:dyDescent="0.25">
      <c r="B1149" s="12">
        <v>37375</v>
      </c>
      <c r="C1149" s="18">
        <v>11.73638</v>
      </c>
      <c r="D1149" s="126">
        <f t="shared" si="26"/>
        <v>-5.9999801369715944E-2</v>
      </c>
    </row>
    <row r="1150" spans="2:4" x14ac:dyDescent="0.25">
      <c r="B1150" s="12">
        <v>37368</v>
      </c>
      <c r="C1150" s="18">
        <v>12.485507999999999</v>
      </c>
      <c r="D1150" s="126">
        <f t="shared" si="26"/>
        <v>0.1194029328867019</v>
      </c>
    </row>
    <row r="1151" spans="2:4" x14ac:dyDescent="0.25">
      <c r="B1151" s="12">
        <v>37361</v>
      </c>
      <c r="C1151" s="18">
        <v>11.153721000000001</v>
      </c>
      <c r="D1151" s="126">
        <f t="shared" si="26"/>
        <v>8.3265833908292564E-2</v>
      </c>
    </row>
    <row r="1152" spans="2:4" x14ac:dyDescent="0.25">
      <c r="B1152" s="12">
        <v>37354</v>
      </c>
      <c r="C1152" s="18">
        <v>10.296384</v>
      </c>
      <c r="D1152" s="126">
        <f t="shared" si="26"/>
        <v>0.18373242574701365</v>
      </c>
    </row>
    <row r="1153" spans="2:4" x14ac:dyDescent="0.25">
      <c r="B1153" s="12">
        <v>37347</v>
      </c>
      <c r="C1153" s="18">
        <v>8.6982359999999996</v>
      </c>
      <c r="D1153" s="126">
        <f t="shared" si="26"/>
        <v>-7.5221532018017512E-2</v>
      </c>
    </row>
    <row r="1154" spans="2:4" x14ac:dyDescent="0.25">
      <c r="B1154" s="12">
        <v>37340</v>
      </c>
      <c r="C1154" s="18">
        <v>9.4057510000000004</v>
      </c>
      <c r="D1154" s="126">
        <f t="shared" si="26"/>
        <v>4.2435542340727661E-2</v>
      </c>
    </row>
    <row r="1155" spans="2:4" x14ac:dyDescent="0.25">
      <c r="B1155" s="12">
        <v>37333</v>
      </c>
      <c r="C1155" s="18">
        <v>9.0228610000000007</v>
      </c>
      <c r="D1155" s="126">
        <f t="shared" ref="D1155:D1218" si="27">C1155/C1156-1</f>
        <v>0.18729447698892332</v>
      </c>
    </row>
    <row r="1156" spans="2:4" x14ac:dyDescent="0.25">
      <c r="B1156" s="12">
        <v>37326</v>
      </c>
      <c r="C1156" s="18">
        <v>7.5995140000000001</v>
      </c>
      <c r="D1156" s="126">
        <f t="shared" si="27"/>
        <v>7.7922313709637425E-2</v>
      </c>
    </row>
    <row r="1157" spans="2:4" x14ac:dyDescent="0.25">
      <c r="B1157" s="12">
        <v>37319</v>
      </c>
      <c r="C1157" s="18">
        <v>7.0501500000000004</v>
      </c>
      <c r="D1157" s="126">
        <f t="shared" si="27"/>
        <v>-0.19179379785438999</v>
      </c>
    </row>
    <row r="1158" spans="2:4" x14ac:dyDescent="0.25">
      <c r="B1158" s="12">
        <v>37312</v>
      </c>
      <c r="C1158" s="18">
        <v>8.7232070000000004</v>
      </c>
      <c r="D1158" s="126">
        <f t="shared" si="27"/>
        <v>8.4885857742167614E-2</v>
      </c>
    </row>
    <row r="1159" spans="2:4" x14ac:dyDescent="0.25">
      <c r="B1159" s="12">
        <v>37305</v>
      </c>
      <c r="C1159" s="18">
        <v>8.0406680000000001</v>
      </c>
      <c r="D1159" s="126">
        <f t="shared" si="27"/>
        <v>-7.3515293332491516E-2</v>
      </c>
    </row>
    <row r="1160" spans="2:4" x14ac:dyDescent="0.25">
      <c r="B1160" s="12">
        <v>37298</v>
      </c>
      <c r="C1160" s="18">
        <v>8.6786840000000005</v>
      </c>
      <c r="D1160" s="126">
        <f t="shared" si="27"/>
        <v>8.4710487116359978E-2</v>
      </c>
    </row>
    <row r="1161" spans="2:4" x14ac:dyDescent="0.25">
      <c r="B1161" s="12">
        <v>37291</v>
      </c>
      <c r="C1161" s="18">
        <v>8.0009219999999992</v>
      </c>
      <c r="D1161" s="126">
        <f t="shared" si="27"/>
        <v>0.2253164704293229</v>
      </c>
    </row>
    <row r="1162" spans="2:4" x14ac:dyDescent="0.25">
      <c r="B1162" s="12">
        <v>37284</v>
      </c>
      <c r="C1162" s="18">
        <v>6.5296779999999996</v>
      </c>
      <c r="D1162" s="126">
        <f t="shared" si="27"/>
        <v>0.12215914754319246</v>
      </c>
    </row>
    <row r="1163" spans="2:4" x14ac:dyDescent="0.25">
      <c r="B1163" s="12">
        <v>37277</v>
      </c>
      <c r="C1163" s="18">
        <v>5.8188519999999997</v>
      </c>
      <c r="D1163" s="126">
        <f t="shared" si="27"/>
        <v>1.5872738757115368E-2</v>
      </c>
    </row>
    <row r="1164" spans="2:4" x14ac:dyDescent="0.25">
      <c r="B1164" s="12">
        <v>37270</v>
      </c>
      <c r="C1164" s="18">
        <v>5.7279340000000003</v>
      </c>
      <c r="D1164" s="126">
        <f t="shared" si="27"/>
        <v>-2.5316205836258709E-2</v>
      </c>
    </row>
    <row r="1165" spans="2:4" x14ac:dyDescent="0.25">
      <c r="B1165" s="12">
        <v>37263</v>
      </c>
      <c r="C1165" s="18">
        <v>5.8767100000000001</v>
      </c>
      <c r="D1165" s="126">
        <f t="shared" si="27"/>
        <v>4.4052780476226738E-2</v>
      </c>
    </row>
    <row r="1166" spans="2:4" x14ac:dyDescent="0.25">
      <c r="B1166" s="12">
        <v>37256</v>
      </c>
      <c r="C1166" s="18">
        <v>5.6287479999999999</v>
      </c>
      <c r="D1166" s="126">
        <f t="shared" si="27"/>
        <v>4.7692135591466345E-2</v>
      </c>
    </row>
    <row r="1167" spans="2:4" x14ac:dyDescent="0.25">
      <c r="B1167" s="12">
        <v>37249</v>
      </c>
      <c r="C1167" s="18">
        <v>5.3725209999999999</v>
      </c>
      <c r="D1167" s="126">
        <f t="shared" si="27"/>
        <v>-3.4175405644744083E-2</v>
      </c>
    </row>
    <row r="1168" spans="2:4" x14ac:dyDescent="0.25">
      <c r="B1168" s="12">
        <v>37242</v>
      </c>
      <c r="C1168" s="18">
        <v>5.5626259999999998</v>
      </c>
      <c r="D1168" s="126">
        <f t="shared" si="27"/>
        <v>-2.8859969406072161E-2</v>
      </c>
    </row>
    <row r="1169" spans="2:4" x14ac:dyDescent="0.25">
      <c r="B1169" s="12">
        <v>37235</v>
      </c>
      <c r="C1169" s="18">
        <v>5.7279340000000003</v>
      </c>
      <c r="D1169" s="126">
        <f t="shared" si="27"/>
        <v>0.18057940982303688</v>
      </c>
    </row>
    <row r="1170" spans="2:4" x14ac:dyDescent="0.25">
      <c r="B1170" s="12">
        <v>37228</v>
      </c>
      <c r="C1170" s="18">
        <v>4.8517989999999998</v>
      </c>
      <c r="D1170" s="126">
        <f t="shared" si="27"/>
        <v>6.5335527623129552E-2</v>
      </c>
    </row>
    <row r="1171" spans="2:4" x14ac:dyDescent="0.25">
      <c r="B1171" s="12">
        <v>37221</v>
      </c>
      <c r="C1171" s="18">
        <v>4.5542449999999999</v>
      </c>
      <c r="D1171" s="126">
        <f t="shared" si="27"/>
        <v>5.961589245267862E-2</v>
      </c>
    </row>
    <row r="1172" spans="2:4" x14ac:dyDescent="0.25">
      <c r="B1172" s="12">
        <v>37214</v>
      </c>
      <c r="C1172" s="18">
        <v>4.2980150000000004</v>
      </c>
      <c r="D1172" s="126">
        <f t="shared" si="27"/>
        <v>7.7515472027256394E-3</v>
      </c>
    </row>
    <row r="1173" spans="2:4" x14ac:dyDescent="0.25">
      <c r="B1173" s="12">
        <v>37207</v>
      </c>
      <c r="C1173" s="18">
        <v>4.2649549999999996</v>
      </c>
      <c r="D1173" s="126">
        <f t="shared" si="27"/>
        <v>-4.621063201232678E-2</v>
      </c>
    </row>
    <row r="1174" spans="2:4" x14ac:dyDescent="0.25">
      <c r="B1174" s="12">
        <v>37200</v>
      </c>
      <c r="C1174" s="18">
        <v>4.47159</v>
      </c>
      <c r="D1174" s="126">
        <f t="shared" si="27"/>
        <v>-5.0876979236667119E-2</v>
      </c>
    </row>
    <row r="1175" spans="2:4" x14ac:dyDescent="0.25">
      <c r="B1175" s="12">
        <v>37193</v>
      </c>
      <c r="C1175" s="18">
        <v>4.7112860000000003</v>
      </c>
      <c r="D1175" s="126">
        <f t="shared" si="27"/>
        <v>-1.7514374245690689E-3</v>
      </c>
    </row>
    <row r="1176" spans="2:4" x14ac:dyDescent="0.25">
      <c r="B1176" s="12">
        <v>37186</v>
      </c>
      <c r="C1176" s="18">
        <v>4.7195520000000002</v>
      </c>
      <c r="D1176" s="126">
        <f t="shared" si="27"/>
        <v>-6.9568016765505503E-3</v>
      </c>
    </row>
    <row r="1177" spans="2:4" x14ac:dyDescent="0.25">
      <c r="B1177" s="12">
        <v>37179</v>
      </c>
      <c r="C1177" s="18">
        <v>4.7526149999999996</v>
      </c>
      <c r="D1177" s="126">
        <f t="shared" si="27"/>
        <v>5.3113762118824681E-2</v>
      </c>
    </row>
    <row r="1178" spans="2:4" x14ac:dyDescent="0.25">
      <c r="B1178" s="12">
        <v>37172</v>
      </c>
      <c r="C1178" s="18">
        <v>4.5129169999999998</v>
      </c>
      <c r="D1178" s="126">
        <f t="shared" si="27"/>
        <v>-0.10049416924933041</v>
      </c>
    </row>
    <row r="1179" spans="2:4" x14ac:dyDescent="0.25">
      <c r="B1179" s="12">
        <v>37165</v>
      </c>
      <c r="C1179" s="18">
        <v>5.0171070000000002</v>
      </c>
      <c r="D1179" s="126">
        <f t="shared" si="27"/>
        <v>0.14312603328004792</v>
      </c>
    </row>
    <row r="1180" spans="2:4" x14ac:dyDescent="0.25">
      <c r="B1180" s="12">
        <v>37158</v>
      </c>
      <c r="C1180" s="18">
        <v>4.3889360000000002</v>
      </c>
      <c r="D1180" s="126">
        <f t="shared" si="27"/>
        <v>2.5096905652339352E-2</v>
      </c>
    </row>
    <row r="1181" spans="2:4" x14ac:dyDescent="0.25">
      <c r="B1181" s="12">
        <v>37151</v>
      </c>
      <c r="C1181" s="18">
        <v>4.2814839999999998</v>
      </c>
      <c r="D1181" s="126">
        <f t="shared" si="27"/>
        <v>0.11397823499811888</v>
      </c>
    </row>
    <row r="1182" spans="2:4" x14ac:dyDescent="0.25">
      <c r="B1182" s="12">
        <v>37144</v>
      </c>
      <c r="C1182" s="18">
        <v>3.8434179999999998</v>
      </c>
      <c r="D1182" s="126">
        <f t="shared" si="27"/>
        <v>-2.7196801513793556E-2</v>
      </c>
    </row>
    <row r="1183" spans="2:4" x14ac:dyDescent="0.25">
      <c r="B1183" s="12">
        <v>37137</v>
      </c>
      <c r="C1183" s="18">
        <v>3.950869</v>
      </c>
      <c r="D1183" s="126">
        <f t="shared" si="27"/>
        <v>1.7021190059787639E-2</v>
      </c>
    </row>
    <row r="1184" spans="2:4" x14ac:dyDescent="0.25">
      <c r="B1184" s="12">
        <v>37130</v>
      </c>
      <c r="C1184" s="18">
        <v>3.8847459999999998</v>
      </c>
      <c r="D1184" s="126">
        <f t="shared" si="27"/>
        <v>-3.6885124988750517E-2</v>
      </c>
    </row>
    <row r="1185" spans="2:4" x14ac:dyDescent="0.25">
      <c r="B1185" s="12">
        <v>37123</v>
      </c>
      <c r="C1185" s="18">
        <v>4.0335229999999997</v>
      </c>
      <c r="D1185" s="126">
        <f t="shared" si="27"/>
        <v>-4.2820231582314738E-2</v>
      </c>
    </row>
    <row r="1186" spans="2:4" x14ac:dyDescent="0.25">
      <c r="B1186" s="12">
        <v>37116</v>
      </c>
      <c r="C1186" s="18">
        <v>4.2139660000000001</v>
      </c>
      <c r="D1186" s="126">
        <f t="shared" si="27"/>
        <v>-3.8961376608851794E-2</v>
      </c>
    </row>
    <row r="1187" spans="2:4" x14ac:dyDescent="0.25">
      <c r="B1187" s="12">
        <v>37109</v>
      </c>
      <c r="C1187" s="18">
        <v>4.3848039999999999</v>
      </c>
      <c r="D1187" s="126">
        <f t="shared" si="27"/>
        <v>6.3116805027542799E-2</v>
      </c>
    </row>
    <row r="1188" spans="2:4" x14ac:dyDescent="0.25">
      <c r="B1188" s="12">
        <v>37102</v>
      </c>
      <c r="C1188" s="18">
        <v>4.1244800000000001</v>
      </c>
      <c r="D1188" s="126">
        <f t="shared" si="27"/>
        <v>-5.5866122563341114E-2</v>
      </c>
    </row>
    <row r="1189" spans="2:4" x14ac:dyDescent="0.25">
      <c r="B1189" s="12">
        <v>37095</v>
      </c>
      <c r="C1189" s="18">
        <v>4.3685330000000002</v>
      </c>
      <c r="D1189" s="126">
        <f t="shared" si="27"/>
        <v>-2.8932847829358455E-2</v>
      </c>
    </row>
    <row r="1190" spans="2:4" x14ac:dyDescent="0.25">
      <c r="B1190" s="12">
        <v>37088</v>
      </c>
      <c r="C1190" s="18">
        <v>4.4986930000000003</v>
      </c>
      <c r="D1190" s="126">
        <f t="shared" si="27"/>
        <v>5.3333105435092065E-2</v>
      </c>
    </row>
    <row r="1191" spans="2:4" x14ac:dyDescent="0.25">
      <c r="B1191" s="12">
        <v>37081</v>
      </c>
      <c r="C1191" s="18">
        <v>4.270912</v>
      </c>
      <c r="D1191" s="126">
        <f t="shared" si="27"/>
        <v>0</v>
      </c>
    </row>
    <row r="1192" spans="2:4" x14ac:dyDescent="0.25">
      <c r="B1192" s="12">
        <v>37074</v>
      </c>
      <c r="C1192" s="18">
        <v>4.270912</v>
      </c>
      <c r="D1192" s="126">
        <f t="shared" si="27"/>
        <v>-7.7328825956132552E-2</v>
      </c>
    </row>
    <row r="1193" spans="2:4" x14ac:dyDescent="0.25">
      <c r="B1193" s="12">
        <v>37067</v>
      </c>
      <c r="C1193" s="18">
        <v>4.6288559999999999</v>
      </c>
      <c r="D1193" s="126">
        <f t="shared" si="27"/>
        <v>5.9590484952271039E-2</v>
      </c>
    </row>
    <row r="1194" spans="2:4" x14ac:dyDescent="0.25">
      <c r="B1194" s="12">
        <v>37060</v>
      </c>
      <c r="C1194" s="18">
        <v>4.3685330000000002</v>
      </c>
      <c r="D1194" s="126">
        <f t="shared" si="27"/>
        <v>-5.1236738372661184E-2</v>
      </c>
    </row>
    <row r="1195" spans="2:4" x14ac:dyDescent="0.25">
      <c r="B1195" s="12">
        <v>37053</v>
      </c>
      <c r="C1195" s="18">
        <v>4.6044499999999999</v>
      </c>
      <c r="D1195" s="126">
        <f t="shared" si="27"/>
        <v>-1.2216300056099083E-2</v>
      </c>
    </row>
    <row r="1196" spans="2:4" x14ac:dyDescent="0.25">
      <c r="B1196" s="12">
        <v>37046</v>
      </c>
      <c r="C1196" s="18">
        <v>4.6613949999999997</v>
      </c>
      <c r="D1196" s="126">
        <f t="shared" si="27"/>
        <v>0.11478569397480798</v>
      </c>
    </row>
    <row r="1197" spans="2:4" x14ac:dyDescent="0.25">
      <c r="B1197" s="12">
        <v>37039</v>
      </c>
      <c r="C1197" s="18">
        <v>4.1814270000000002</v>
      </c>
      <c r="D1197" s="126">
        <f t="shared" si="27"/>
        <v>-0.12881347386457298</v>
      </c>
    </row>
    <row r="1198" spans="2:4" x14ac:dyDescent="0.25">
      <c r="B1198" s="12">
        <v>37032</v>
      </c>
      <c r="C1198" s="18">
        <v>4.7996920000000003</v>
      </c>
      <c r="D1198" s="126">
        <f t="shared" si="27"/>
        <v>-6.3491908636212235E-2</v>
      </c>
    </row>
    <row r="1199" spans="2:4" x14ac:dyDescent="0.25">
      <c r="B1199" s="12">
        <v>37025</v>
      </c>
      <c r="C1199" s="18">
        <v>5.1250939999999998</v>
      </c>
      <c r="D1199" s="126">
        <f t="shared" si="27"/>
        <v>0.17977508950012511</v>
      </c>
    </row>
    <row r="1200" spans="2:4" x14ac:dyDescent="0.25">
      <c r="B1200" s="12">
        <v>37018</v>
      </c>
      <c r="C1200" s="18">
        <v>4.3441280000000004</v>
      </c>
      <c r="D1200" s="126">
        <f t="shared" si="27"/>
        <v>0.12658249185754356</v>
      </c>
    </row>
    <row r="1201" spans="2:4" x14ac:dyDescent="0.25">
      <c r="B1201" s="12">
        <v>37011</v>
      </c>
      <c r="C1201" s="18">
        <v>3.856023</v>
      </c>
      <c r="D1201" s="126">
        <f t="shared" si="27"/>
        <v>-2.2680470377839712E-2</v>
      </c>
    </row>
    <row r="1202" spans="2:4" x14ac:dyDescent="0.25">
      <c r="B1202" s="12">
        <v>37004</v>
      </c>
      <c r="C1202" s="18">
        <v>3.9455089999999999</v>
      </c>
      <c r="D1202" s="126">
        <f t="shared" si="27"/>
        <v>4.3010641830090179E-2</v>
      </c>
    </row>
    <row r="1203" spans="2:4" x14ac:dyDescent="0.25">
      <c r="B1203" s="12">
        <v>36997</v>
      </c>
      <c r="C1203" s="18">
        <v>3.7828080000000002</v>
      </c>
      <c r="D1203" s="126">
        <f t="shared" si="27"/>
        <v>-6.9999889367885038E-2</v>
      </c>
    </row>
    <row r="1204" spans="2:4" x14ac:dyDescent="0.25">
      <c r="B1204" s="12">
        <v>36990</v>
      </c>
      <c r="C1204" s="18">
        <v>4.0675350000000003</v>
      </c>
      <c r="D1204" s="126">
        <f t="shared" si="27"/>
        <v>1.2658180576997413E-2</v>
      </c>
    </row>
    <row r="1205" spans="2:4" x14ac:dyDescent="0.25">
      <c r="B1205" s="12">
        <v>36983</v>
      </c>
      <c r="C1205" s="18">
        <v>4.0166909999999998</v>
      </c>
      <c r="D1205" s="126">
        <f t="shared" si="27"/>
        <v>2.5973926456761331E-2</v>
      </c>
    </row>
    <row r="1206" spans="2:4" x14ac:dyDescent="0.25">
      <c r="B1206" s="12">
        <v>36976</v>
      </c>
      <c r="C1206" s="18">
        <v>3.915003</v>
      </c>
      <c r="D1206" s="126">
        <f t="shared" si="27"/>
        <v>-6.451588343896919E-3</v>
      </c>
    </row>
    <row r="1207" spans="2:4" x14ac:dyDescent="0.25">
      <c r="B1207" s="12">
        <v>36969</v>
      </c>
      <c r="C1207" s="18">
        <v>3.9404249999999998</v>
      </c>
      <c r="D1207" s="126">
        <f t="shared" si="27"/>
        <v>6.1643872523794219E-2</v>
      </c>
    </row>
    <row r="1208" spans="2:4" x14ac:dyDescent="0.25">
      <c r="B1208" s="12">
        <v>36962</v>
      </c>
      <c r="C1208" s="18">
        <v>3.7116259999999999</v>
      </c>
      <c r="D1208" s="126">
        <f t="shared" si="27"/>
        <v>-0.125748500173125</v>
      </c>
    </row>
    <row r="1209" spans="2:4" x14ac:dyDescent="0.25">
      <c r="B1209" s="12">
        <v>36955</v>
      </c>
      <c r="C1209" s="18">
        <v>4.2454900000000002</v>
      </c>
      <c r="D1209" s="126">
        <f t="shared" si="27"/>
        <v>0.12837813234972439</v>
      </c>
    </row>
    <row r="1210" spans="2:4" x14ac:dyDescent="0.25">
      <c r="B1210" s="12">
        <v>36948</v>
      </c>
      <c r="C1210" s="18">
        <v>3.7624710000000001</v>
      </c>
      <c r="D1210" s="126">
        <f t="shared" si="27"/>
        <v>-6.7111205916112748E-3</v>
      </c>
    </row>
    <row r="1211" spans="2:4" x14ac:dyDescent="0.25">
      <c r="B1211" s="12">
        <v>36941</v>
      </c>
      <c r="C1211" s="18">
        <v>3.7878919999999998</v>
      </c>
      <c r="D1211" s="126">
        <f t="shared" si="27"/>
        <v>6.5581550397846078E-2</v>
      </c>
    </row>
    <row r="1212" spans="2:4" x14ac:dyDescent="0.25">
      <c r="B1212" s="12">
        <v>36934</v>
      </c>
      <c r="C1212" s="18">
        <v>3.5547650000000002</v>
      </c>
      <c r="D1212" s="126">
        <f t="shared" si="27"/>
        <v>7.5757717899219701E-2</v>
      </c>
    </row>
    <row r="1213" spans="2:4" x14ac:dyDescent="0.25">
      <c r="B1213" s="12">
        <v>36927</v>
      </c>
      <c r="C1213" s="18">
        <v>3.3044289999999998</v>
      </c>
      <c r="D1213" s="126">
        <f t="shared" si="27"/>
        <v>-8.3333171513449655E-2</v>
      </c>
    </row>
    <row r="1214" spans="2:4" x14ac:dyDescent="0.25">
      <c r="B1214" s="12">
        <v>36920</v>
      </c>
      <c r="C1214" s="18">
        <v>3.6048309999999999</v>
      </c>
      <c r="D1214" s="126">
        <f t="shared" si="27"/>
        <v>-5.2631731097737222E-2</v>
      </c>
    </row>
    <row r="1215" spans="2:4" x14ac:dyDescent="0.25">
      <c r="B1215" s="12">
        <v>36913</v>
      </c>
      <c r="C1215" s="18">
        <v>3.8050999999999999</v>
      </c>
      <c r="D1215" s="126">
        <f t="shared" si="27"/>
        <v>0</v>
      </c>
    </row>
    <row r="1216" spans="2:4" x14ac:dyDescent="0.25">
      <c r="B1216" s="12">
        <v>36906</v>
      </c>
      <c r="C1216" s="18">
        <v>3.8050999999999999</v>
      </c>
      <c r="D1216" s="126">
        <f t="shared" si="27"/>
        <v>5.5555725081148033E-2</v>
      </c>
    </row>
    <row r="1217" spans="2:4" x14ac:dyDescent="0.25">
      <c r="B1217" s="12">
        <v>36899</v>
      </c>
      <c r="C1217" s="18">
        <v>3.6048309999999999</v>
      </c>
      <c r="D1217" s="126">
        <f t="shared" si="27"/>
        <v>0</v>
      </c>
    </row>
    <row r="1218" spans="2:4" x14ac:dyDescent="0.25">
      <c r="B1218" s="12">
        <v>36892</v>
      </c>
      <c r="C1218" s="18">
        <v>3.6048309999999999</v>
      </c>
      <c r="D1218" s="126">
        <f t="shared" si="27"/>
        <v>-4.0000181090286024E-2</v>
      </c>
    </row>
    <row r="1219" spans="2:4" x14ac:dyDescent="0.25">
      <c r="B1219" s="12">
        <v>36885</v>
      </c>
      <c r="C1219" s="18">
        <v>3.7550330000000001</v>
      </c>
      <c r="D1219" s="126">
        <f t="shared" ref="D1219:D1282" si="28">C1219/C1220-1</f>
        <v>0</v>
      </c>
    </row>
    <row r="1220" spans="2:4" x14ac:dyDescent="0.25">
      <c r="B1220" s="12">
        <v>36878</v>
      </c>
      <c r="C1220" s="18">
        <v>3.7550330000000001</v>
      </c>
      <c r="D1220" s="126">
        <f t="shared" si="28"/>
        <v>5.6337901380260069E-2</v>
      </c>
    </row>
    <row r="1221" spans="2:4" x14ac:dyDescent="0.25">
      <c r="B1221" s="12">
        <v>36871</v>
      </c>
      <c r="C1221" s="18">
        <v>3.5547650000000002</v>
      </c>
      <c r="D1221" s="126">
        <f t="shared" si="28"/>
        <v>0</v>
      </c>
    </row>
    <row r="1222" spans="2:4" x14ac:dyDescent="0.25">
      <c r="B1222" s="12">
        <v>36864</v>
      </c>
      <c r="C1222" s="18">
        <v>3.5547650000000002</v>
      </c>
      <c r="D1222" s="126">
        <f t="shared" si="28"/>
        <v>0.10937541935914741</v>
      </c>
    </row>
    <row r="1223" spans="2:4" x14ac:dyDescent="0.25">
      <c r="B1223" s="12">
        <v>36857</v>
      </c>
      <c r="C1223" s="18">
        <v>3.204294</v>
      </c>
      <c r="D1223" s="126">
        <f t="shared" si="28"/>
        <v>4.0650158307858009E-2</v>
      </c>
    </row>
    <row r="1224" spans="2:4" x14ac:dyDescent="0.25">
      <c r="B1224" s="12">
        <v>36850</v>
      </c>
      <c r="C1224" s="18">
        <v>3.0791270000000002</v>
      </c>
      <c r="D1224" s="126">
        <f t="shared" si="28"/>
        <v>4.2372611680591588E-2</v>
      </c>
    </row>
    <row r="1225" spans="2:4" x14ac:dyDescent="0.25">
      <c r="B1225" s="12">
        <v>36843</v>
      </c>
      <c r="C1225" s="18">
        <v>2.9539599999999999</v>
      </c>
      <c r="D1225" s="126">
        <f t="shared" si="28"/>
        <v>1.7241688051759407E-2</v>
      </c>
    </row>
    <row r="1226" spans="2:4" x14ac:dyDescent="0.25">
      <c r="B1226" s="12">
        <v>36836</v>
      </c>
      <c r="C1226" s="18">
        <v>2.9038919999999999</v>
      </c>
      <c r="D1226" s="126">
        <f t="shared" si="28"/>
        <v>-4.918054257662019E-2</v>
      </c>
    </row>
    <row r="1227" spans="2:4" x14ac:dyDescent="0.25">
      <c r="B1227" s="12">
        <v>36829</v>
      </c>
      <c r="C1227" s="18">
        <v>3.0540940000000001</v>
      </c>
      <c r="D1227" s="126">
        <f t="shared" si="28"/>
        <v>0</v>
      </c>
    </row>
    <row r="1228" spans="2:4" x14ac:dyDescent="0.25">
      <c r="B1228" s="12">
        <v>36822</v>
      </c>
      <c r="C1228" s="18">
        <v>3.0540940000000001</v>
      </c>
      <c r="D1228" s="126">
        <f t="shared" si="28"/>
        <v>-9.629623054093317E-2</v>
      </c>
    </row>
    <row r="1229" spans="2:4" x14ac:dyDescent="0.25">
      <c r="B1229" s="12">
        <v>36815</v>
      </c>
      <c r="C1229" s="18">
        <v>3.3795299999999999</v>
      </c>
      <c r="D1229" s="126">
        <f t="shared" si="28"/>
        <v>-9.3959542616499303E-2</v>
      </c>
    </row>
    <row r="1230" spans="2:4" x14ac:dyDescent="0.25">
      <c r="B1230" s="12">
        <v>36808</v>
      </c>
      <c r="C1230" s="18">
        <v>3.7299989999999998</v>
      </c>
      <c r="D1230" s="126">
        <f t="shared" si="28"/>
        <v>1.3605139006606759E-2</v>
      </c>
    </row>
    <row r="1231" spans="2:4" x14ac:dyDescent="0.25">
      <c r="B1231" s="12">
        <v>36801</v>
      </c>
      <c r="C1231" s="18">
        <v>3.6799330000000001</v>
      </c>
      <c r="D1231" s="126">
        <f t="shared" si="28"/>
        <v>-0.10365864946179559</v>
      </c>
    </row>
    <row r="1232" spans="2:4" x14ac:dyDescent="0.25">
      <c r="B1232" s="12">
        <v>36794</v>
      </c>
      <c r="C1232" s="18">
        <v>4.1055039999999998</v>
      </c>
      <c r="D1232" s="126">
        <f t="shared" si="28"/>
        <v>2.5000449396909374E-2</v>
      </c>
    </row>
    <row r="1233" spans="2:4" x14ac:dyDescent="0.25">
      <c r="B1233" s="12">
        <v>36787</v>
      </c>
      <c r="C1233" s="18">
        <v>4.0053679999999998</v>
      </c>
      <c r="D1233" s="126">
        <f t="shared" si="28"/>
        <v>-4.1916202040710338E-2</v>
      </c>
    </row>
    <row r="1234" spans="2:4" x14ac:dyDescent="0.25">
      <c r="B1234" s="12">
        <v>36780</v>
      </c>
      <c r="C1234" s="18">
        <v>4.1806029999999996</v>
      </c>
      <c r="D1234" s="126">
        <f t="shared" si="28"/>
        <v>-2.9070048297959228E-2</v>
      </c>
    </row>
    <row r="1235" spans="2:4" x14ac:dyDescent="0.25">
      <c r="B1235" s="12">
        <v>36773</v>
      </c>
      <c r="C1235" s="18">
        <v>4.3057720000000002</v>
      </c>
      <c r="D1235" s="126">
        <f t="shared" si="28"/>
        <v>-2.8986017378641593E-3</v>
      </c>
    </row>
    <row r="1236" spans="2:4" x14ac:dyDescent="0.25">
      <c r="B1236" s="12">
        <v>36766</v>
      </c>
      <c r="C1236" s="18">
        <v>4.318289</v>
      </c>
      <c r="D1236" s="126">
        <f t="shared" si="28"/>
        <v>2.6785954184823879E-2</v>
      </c>
    </row>
    <row r="1237" spans="2:4" x14ac:dyDescent="0.25">
      <c r="B1237" s="12">
        <v>36759</v>
      </c>
      <c r="C1237" s="18">
        <v>4.2056370000000003</v>
      </c>
      <c r="D1237" s="126">
        <f t="shared" si="28"/>
        <v>-3.4482687372670906E-2</v>
      </c>
    </row>
    <row r="1238" spans="2:4" x14ac:dyDescent="0.25">
      <c r="B1238" s="12">
        <v>36752</v>
      </c>
      <c r="C1238" s="18">
        <v>4.3558380000000003</v>
      </c>
      <c r="D1238" s="126">
        <f t="shared" si="28"/>
        <v>3.5714209286250798E-2</v>
      </c>
    </row>
    <row r="1239" spans="2:4" x14ac:dyDescent="0.25">
      <c r="B1239" s="12">
        <v>36745</v>
      </c>
      <c r="C1239" s="18">
        <v>4.2056370000000003</v>
      </c>
      <c r="D1239" s="126">
        <f t="shared" si="28"/>
        <v>0.14223925921318847</v>
      </c>
    </row>
    <row r="1240" spans="2:4" x14ac:dyDescent="0.25">
      <c r="B1240" s="12">
        <v>36738</v>
      </c>
      <c r="C1240" s="18">
        <v>3.6819229999999998</v>
      </c>
      <c r="D1240" s="126">
        <f t="shared" si="28"/>
        <v>-0.12790731275195766</v>
      </c>
    </row>
    <row r="1241" spans="2:4" x14ac:dyDescent="0.25">
      <c r="B1241" s="12">
        <v>36731</v>
      </c>
      <c r="C1241" s="18">
        <v>4.22194</v>
      </c>
      <c r="D1241" s="126">
        <f t="shared" si="28"/>
        <v>8.8608077988970413E-2</v>
      </c>
    </row>
    <row r="1242" spans="2:4" x14ac:dyDescent="0.25">
      <c r="B1242" s="12">
        <v>36724</v>
      </c>
      <c r="C1242" s="18">
        <v>3.8782920000000001</v>
      </c>
      <c r="D1242" s="126">
        <f t="shared" si="28"/>
        <v>0</v>
      </c>
    </row>
    <row r="1243" spans="2:4" x14ac:dyDescent="0.25">
      <c r="B1243" s="12">
        <v>36717</v>
      </c>
      <c r="C1243" s="18">
        <v>3.8782920000000001</v>
      </c>
      <c r="D1243" s="126">
        <f t="shared" si="28"/>
        <v>-6.2895241130879187E-3</v>
      </c>
    </row>
    <row r="1244" spans="2:4" x14ac:dyDescent="0.25">
      <c r="B1244" s="12">
        <v>36710</v>
      </c>
      <c r="C1244" s="18">
        <v>3.9028390000000002</v>
      </c>
      <c r="D1244" s="126">
        <f t="shared" si="28"/>
        <v>-0.10674137116163873</v>
      </c>
    </row>
    <row r="1245" spans="2:4" x14ac:dyDescent="0.25">
      <c r="B1245" s="12">
        <v>36703</v>
      </c>
      <c r="C1245" s="18">
        <v>4.3692149999999996</v>
      </c>
      <c r="D1245" s="126">
        <f t="shared" si="28"/>
        <v>7.8787619910145601E-2</v>
      </c>
    </row>
    <row r="1246" spans="2:4" x14ac:dyDescent="0.25">
      <c r="B1246" s="12">
        <v>36696</v>
      </c>
      <c r="C1246" s="18">
        <v>4.050116</v>
      </c>
      <c r="D1246" s="126">
        <f t="shared" si="28"/>
        <v>-9.3406658591874692E-2</v>
      </c>
    </row>
    <row r="1247" spans="2:4" x14ac:dyDescent="0.25">
      <c r="B1247" s="12">
        <v>36689</v>
      </c>
      <c r="C1247" s="18">
        <v>4.4674009999999997</v>
      </c>
      <c r="D1247" s="126">
        <f t="shared" si="28"/>
        <v>0.13043496963889289</v>
      </c>
    </row>
    <row r="1248" spans="2:4" x14ac:dyDescent="0.25">
      <c r="B1248" s="12">
        <v>36682</v>
      </c>
      <c r="C1248" s="18">
        <v>3.9519310000000001</v>
      </c>
      <c r="D1248" s="126">
        <f t="shared" si="28"/>
        <v>-7.9999962752384524E-2</v>
      </c>
    </row>
    <row r="1249" spans="2:4" x14ac:dyDescent="0.25">
      <c r="B1249" s="12">
        <v>36675</v>
      </c>
      <c r="C1249" s="18">
        <v>4.2955769999999998</v>
      </c>
      <c r="D1249" s="126">
        <f t="shared" si="28"/>
        <v>0.13636326359901263</v>
      </c>
    </row>
    <row r="1250" spans="2:4" x14ac:dyDescent="0.25">
      <c r="B1250" s="12">
        <v>36668</v>
      </c>
      <c r="C1250" s="18">
        <v>3.7801089999999999</v>
      </c>
      <c r="D1250" s="126">
        <f t="shared" si="28"/>
        <v>1.3158349671604119E-2</v>
      </c>
    </row>
    <row r="1251" spans="2:4" x14ac:dyDescent="0.25">
      <c r="B1251" s="12">
        <v>36661</v>
      </c>
      <c r="C1251" s="18">
        <v>3.7310150000000002</v>
      </c>
      <c r="D1251" s="126">
        <f t="shared" si="28"/>
        <v>-0.10588219787698794</v>
      </c>
    </row>
    <row r="1252" spans="2:4" x14ac:dyDescent="0.25">
      <c r="B1252" s="12">
        <v>36654</v>
      </c>
      <c r="C1252" s="18">
        <v>4.1728449999999997</v>
      </c>
      <c r="D1252" s="126">
        <f t="shared" si="28"/>
        <v>-2.2988599939593013E-2</v>
      </c>
    </row>
    <row r="1253" spans="2:4" x14ac:dyDescent="0.25">
      <c r="B1253" s="12">
        <v>36647</v>
      </c>
      <c r="C1253" s="18">
        <v>4.2710299999999997</v>
      </c>
      <c r="D1253" s="126">
        <f t="shared" si="28"/>
        <v>8.7499974537758485E-2</v>
      </c>
    </row>
    <row r="1254" spans="2:4" x14ac:dyDescent="0.25">
      <c r="B1254" s="12">
        <v>36640</v>
      </c>
      <c r="C1254" s="18">
        <v>3.927384</v>
      </c>
      <c r="D1254" s="126">
        <f t="shared" si="28"/>
        <v>-3.6144601968114642E-2</v>
      </c>
    </row>
    <row r="1255" spans="2:4" x14ac:dyDescent="0.25">
      <c r="B1255" s="12">
        <v>36633</v>
      </c>
      <c r="C1255" s="18">
        <v>4.0746609999999999</v>
      </c>
      <c r="D1255" s="126">
        <f t="shared" si="28"/>
        <v>-8.7912412608583845E-2</v>
      </c>
    </row>
    <row r="1256" spans="2:4" x14ac:dyDescent="0.25">
      <c r="B1256" s="12">
        <v>36626</v>
      </c>
      <c r="C1256" s="18">
        <v>4.4674009999999997</v>
      </c>
      <c r="D1256" s="126">
        <f t="shared" si="28"/>
        <v>3.4090919612492554E-2</v>
      </c>
    </row>
    <row r="1257" spans="2:4" x14ac:dyDescent="0.25">
      <c r="B1257" s="12">
        <v>36619</v>
      </c>
      <c r="C1257" s="18">
        <v>4.3201239999999999</v>
      </c>
      <c r="D1257" s="126">
        <f t="shared" si="28"/>
        <v>-0.1020405957457069</v>
      </c>
    </row>
    <row r="1258" spans="2:4" x14ac:dyDescent="0.25">
      <c r="B1258" s="12">
        <v>36612</v>
      </c>
      <c r="C1258" s="18">
        <v>4.8110460000000002</v>
      </c>
      <c r="D1258" s="126">
        <f t="shared" si="28"/>
        <v>-7.5471618345419378E-2</v>
      </c>
    </row>
    <row r="1259" spans="2:4" x14ac:dyDescent="0.25">
      <c r="B1259" s="12">
        <v>36605</v>
      </c>
      <c r="C1259" s="18">
        <v>5.2037839999999997</v>
      </c>
      <c r="D1259" s="126">
        <f t="shared" si="28"/>
        <v>-3.1963460126456344E-2</v>
      </c>
    </row>
    <row r="1260" spans="2:4" x14ac:dyDescent="0.25">
      <c r="B1260" s="12">
        <v>36598</v>
      </c>
      <c r="C1260" s="18">
        <v>5.3756069999999996</v>
      </c>
      <c r="D1260" s="126">
        <f t="shared" si="28"/>
        <v>5.2884479786900584E-2</v>
      </c>
    </row>
    <row r="1261" spans="2:4" x14ac:dyDescent="0.25">
      <c r="B1261" s="12">
        <v>36591</v>
      </c>
      <c r="C1261" s="18">
        <v>5.1055999999999999</v>
      </c>
      <c r="D1261" s="126">
        <f t="shared" si="28"/>
        <v>1.9607717832910154E-2</v>
      </c>
    </row>
    <row r="1262" spans="2:4" x14ac:dyDescent="0.25">
      <c r="B1262" s="12">
        <v>36584</v>
      </c>
      <c r="C1262" s="18">
        <v>5.0074160000000001</v>
      </c>
      <c r="D1262" s="126">
        <f t="shared" si="28"/>
        <v>4.0816487724291139E-2</v>
      </c>
    </row>
    <row r="1263" spans="2:4" x14ac:dyDescent="0.25">
      <c r="B1263" s="12">
        <v>36577</v>
      </c>
      <c r="C1263" s="18">
        <v>4.8110460000000002</v>
      </c>
      <c r="D1263" s="126">
        <f t="shared" si="28"/>
        <v>-0.16949165123540177</v>
      </c>
    </row>
    <row r="1264" spans="2:4" x14ac:dyDescent="0.25">
      <c r="B1264" s="12">
        <v>36570</v>
      </c>
      <c r="C1264" s="18">
        <v>5.7928930000000003</v>
      </c>
      <c r="D1264" s="126">
        <f t="shared" si="28"/>
        <v>4.1623264895640721E-2</v>
      </c>
    </row>
    <row r="1265" spans="2:4" x14ac:dyDescent="0.25">
      <c r="B1265" s="12">
        <v>36563</v>
      </c>
      <c r="C1265" s="18">
        <v>5.5614090000000003</v>
      </c>
      <c r="D1265" s="126">
        <f t="shared" si="28"/>
        <v>4.5871865012902857E-2</v>
      </c>
    </row>
    <row r="1266" spans="2:4" x14ac:dyDescent="0.25">
      <c r="B1266" s="12">
        <v>36556</v>
      </c>
      <c r="C1266" s="18">
        <v>5.3174859999999997</v>
      </c>
      <c r="D1266" s="126">
        <f t="shared" si="28"/>
        <v>0.31325296146422832</v>
      </c>
    </row>
    <row r="1267" spans="2:4" x14ac:dyDescent="0.25">
      <c r="B1267" s="12">
        <v>36549</v>
      </c>
      <c r="C1267" s="18">
        <v>4.0490950000000003</v>
      </c>
      <c r="D1267" s="126">
        <f t="shared" si="28"/>
        <v>-0.13989642038344552</v>
      </c>
    </row>
    <row r="1268" spans="2:4" x14ac:dyDescent="0.25">
      <c r="B1268" s="12">
        <v>36542</v>
      </c>
      <c r="C1268" s="18">
        <v>4.7076830000000003</v>
      </c>
      <c r="D1268" s="126">
        <f t="shared" si="28"/>
        <v>-1.5306036007336821E-2</v>
      </c>
    </row>
    <row r="1269" spans="2:4" x14ac:dyDescent="0.25">
      <c r="B1269" s="12">
        <v>36535</v>
      </c>
      <c r="C1269" s="18">
        <v>4.7808590000000004</v>
      </c>
      <c r="D1269" s="126">
        <f t="shared" si="28"/>
        <v>-1.0100953631562271E-2</v>
      </c>
    </row>
    <row r="1270" spans="2:4" x14ac:dyDescent="0.25">
      <c r="B1270" s="12">
        <v>36528</v>
      </c>
      <c r="C1270" s="18">
        <v>4.8296429999999999</v>
      </c>
      <c r="D1270" s="126">
        <f t="shared" si="28"/>
        <v>-1.4925290939763469E-2</v>
      </c>
    </row>
    <row r="1271" spans="2:4" x14ac:dyDescent="0.25">
      <c r="B1271" s="12">
        <v>36521</v>
      </c>
      <c r="C1271" s="18">
        <v>4.902819</v>
      </c>
      <c r="D1271" s="126">
        <f t="shared" si="28"/>
        <v>-3.3654047991895308E-2</v>
      </c>
    </row>
    <row r="1272" spans="2:4" x14ac:dyDescent="0.25">
      <c r="B1272" s="12">
        <v>36514</v>
      </c>
      <c r="C1272" s="18">
        <v>5.0735650000000003</v>
      </c>
      <c r="D1272" s="126">
        <f t="shared" si="28"/>
        <v>6.1224562364211144E-2</v>
      </c>
    </row>
    <row r="1273" spans="2:4" x14ac:dyDescent="0.25">
      <c r="B1273" s="12">
        <v>36507</v>
      </c>
      <c r="C1273" s="18">
        <v>4.7808590000000004</v>
      </c>
      <c r="D1273" s="126">
        <f t="shared" si="28"/>
        <v>-1.0100953631562271E-2</v>
      </c>
    </row>
    <row r="1274" spans="2:4" x14ac:dyDescent="0.25">
      <c r="B1274" s="12">
        <v>36500</v>
      </c>
      <c r="C1274" s="18">
        <v>4.8296429999999999</v>
      </c>
      <c r="D1274" s="126">
        <f t="shared" si="28"/>
        <v>-1.000014758852652E-2</v>
      </c>
    </row>
    <row r="1275" spans="2:4" x14ac:dyDescent="0.25">
      <c r="B1275" s="12">
        <v>36493</v>
      </c>
      <c r="C1275" s="18">
        <v>4.8784280000000004</v>
      </c>
      <c r="D1275" s="126">
        <f t="shared" si="28"/>
        <v>-0.1379309613612073</v>
      </c>
    </row>
    <row r="1276" spans="2:4" x14ac:dyDescent="0.25">
      <c r="B1276" s="12">
        <v>36486</v>
      </c>
      <c r="C1276" s="18">
        <v>5.658976</v>
      </c>
      <c r="D1276" s="126">
        <f t="shared" si="28"/>
        <v>0.1372549334846731</v>
      </c>
    </row>
    <row r="1277" spans="2:4" x14ac:dyDescent="0.25">
      <c r="B1277" s="12">
        <v>36479</v>
      </c>
      <c r="C1277" s="18">
        <v>4.9759960000000003</v>
      </c>
      <c r="D1277" s="126">
        <f t="shared" si="28"/>
        <v>1.9999885208923818E-2</v>
      </c>
    </row>
    <row r="1278" spans="2:4" x14ac:dyDescent="0.25">
      <c r="B1278" s="12">
        <v>36472</v>
      </c>
      <c r="C1278" s="18">
        <v>4.8784280000000004</v>
      </c>
      <c r="D1278" s="126">
        <f t="shared" si="28"/>
        <v>2.0408257177214395E-2</v>
      </c>
    </row>
    <row r="1279" spans="2:4" x14ac:dyDescent="0.25">
      <c r="B1279" s="12">
        <v>36465</v>
      </c>
      <c r="C1279" s="18">
        <v>4.7808590000000004</v>
      </c>
      <c r="D1279" s="126">
        <f t="shared" si="28"/>
        <v>-8.4112240843630004E-2</v>
      </c>
    </row>
    <row r="1280" spans="2:4" x14ac:dyDescent="0.25">
      <c r="B1280" s="12">
        <v>36458</v>
      </c>
      <c r="C1280" s="18">
        <v>5.2199179999999998</v>
      </c>
      <c r="D1280" s="126">
        <f t="shared" si="28"/>
        <v>1.9047706433122702E-2</v>
      </c>
    </row>
    <row r="1281" spans="2:4" x14ac:dyDescent="0.25">
      <c r="B1281" s="12">
        <v>36451</v>
      </c>
      <c r="C1281" s="18">
        <v>5.1223489999999998</v>
      </c>
      <c r="D1281" s="126">
        <f t="shared" si="28"/>
        <v>-7.0796424859817186E-2</v>
      </c>
    </row>
    <row r="1282" spans="2:4" x14ac:dyDescent="0.25">
      <c r="B1282" s="12">
        <v>36444</v>
      </c>
      <c r="C1282" s="18">
        <v>5.5126229999999996</v>
      </c>
      <c r="D1282" s="126">
        <f t="shared" si="28"/>
        <v>2.7272569722997408E-2</v>
      </c>
    </row>
    <row r="1283" spans="2:4" x14ac:dyDescent="0.25">
      <c r="B1283" s="12">
        <v>36437</v>
      </c>
      <c r="C1283" s="18">
        <v>5.3662710000000002</v>
      </c>
      <c r="D1283" s="126">
        <f t="shared" ref="D1283:D1346" si="29">C1283/C1284-1</f>
        <v>5.7692372128868019E-2</v>
      </c>
    </row>
    <row r="1284" spans="2:4" x14ac:dyDescent="0.25">
      <c r="B1284" s="12">
        <v>36430</v>
      </c>
      <c r="C1284" s="18">
        <v>5.0735650000000003</v>
      </c>
      <c r="D1284" s="126">
        <f t="shared" si="29"/>
        <v>0.51824867538353003</v>
      </c>
    </row>
    <row r="1285" spans="2:4" x14ac:dyDescent="0.25">
      <c r="B1285" s="12">
        <v>36423</v>
      </c>
      <c r="C1285" s="18">
        <v>3.3417219999999999</v>
      </c>
      <c r="D1285" s="126">
        <f t="shared" si="29"/>
        <v>0.12295045333403221</v>
      </c>
    </row>
    <row r="1286" spans="2:4" x14ac:dyDescent="0.25">
      <c r="B1286" s="12">
        <v>36416</v>
      </c>
      <c r="C1286" s="18">
        <v>2.975841</v>
      </c>
      <c r="D1286" s="126">
        <f t="shared" si="29"/>
        <v>-6.153842757660255E-2</v>
      </c>
    </row>
    <row r="1287" spans="2:4" x14ac:dyDescent="0.25">
      <c r="B1287" s="12">
        <v>36409</v>
      </c>
      <c r="C1287" s="18">
        <v>3.1709779999999999</v>
      </c>
      <c r="D1287" s="126">
        <f t="shared" si="29"/>
        <v>7.7518936396461235E-3</v>
      </c>
    </row>
    <row r="1288" spans="2:4" x14ac:dyDescent="0.25">
      <c r="B1288" s="12">
        <v>36402</v>
      </c>
      <c r="C1288" s="18">
        <v>3.1465860000000001</v>
      </c>
      <c r="D1288" s="126">
        <f t="shared" si="29"/>
        <v>-5.1470594884863718E-2</v>
      </c>
    </row>
    <row r="1289" spans="2:4" x14ac:dyDescent="0.25">
      <c r="B1289" s="12">
        <v>36395</v>
      </c>
      <c r="C1289" s="18">
        <v>3.3173309999999998</v>
      </c>
      <c r="D1289" s="126">
        <f t="shared" si="29"/>
        <v>1.4925286373425273E-2</v>
      </c>
    </row>
    <row r="1290" spans="2:4" x14ac:dyDescent="0.25">
      <c r="B1290" s="12">
        <v>36388</v>
      </c>
      <c r="C1290" s="18">
        <v>3.2685469999999999</v>
      </c>
      <c r="D1290" s="126">
        <f t="shared" si="29"/>
        <v>-0.11258268256546666</v>
      </c>
    </row>
    <row r="1291" spans="2:4" x14ac:dyDescent="0.25">
      <c r="B1291" s="12">
        <v>36381</v>
      </c>
      <c r="C1291" s="18">
        <v>3.6832129999999998</v>
      </c>
      <c r="D1291" s="126">
        <f t="shared" si="29"/>
        <v>0.10516890883258845</v>
      </c>
    </row>
    <row r="1292" spans="2:4" x14ac:dyDescent="0.25">
      <c r="B1292" s="12">
        <v>36374</v>
      </c>
      <c r="C1292" s="18">
        <v>3.3327149999999999</v>
      </c>
      <c r="D1292" s="126">
        <f t="shared" si="29"/>
        <v>6.153884376334795E-2</v>
      </c>
    </row>
    <row r="1293" spans="2:4" x14ac:dyDescent="0.25">
      <c r="B1293" s="12">
        <v>36367</v>
      </c>
      <c r="C1293" s="18">
        <v>3.139513</v>
      </c>
      <c r="D1293" s="126">
        <f t="shared" si="29"/>
        <v>3.1745896119935058E-2</v>
      </c>
    </row>
    <row r="1294" spans="2:4" x14ac:dyDescent="0.25">
      <c r="B1294" s="12">
        <v>36360</v>
      </c>
      <c r="C1294" s="18">
        <v>3.042913</v>
      </c>
      <c r="D1294" s="126">
        <f t="shared" si="29"/>
        <v>0</v>
      </c>
    </row>
    <row r="1295" spans="2:4" x14ac:dyDescent="0.25">
      <c r="B1295" s="12">
        <v>36353</v>
      </c>
      <c r="C1295" s="18">
        <v>3.042913</v>
      </c>
      <c r="D1295" s="126">
        <f t="shared" si="29"/>
        <v>-8.695673047350283E-2</v>
      </c>
    </row>
    <row r="1296" spans="2:4" x14ac:dyDescent="0.25">
      <c r="B1296" s="12">
        <v>36346</v>
      </c>
      <c r="C1296" s="18">
        <v>3.3327149999999999</v>
      </c>
      <c r="D1296" s="126">
        <f t="shared" si="29"/>
        <v>-0.10389640769666353</v>
      </c>
    </row>
    <row r="1297" spans="2:4" x14ac:dyDescent="0.25">
      <c r="B1297" s="12">
        <v>36339</v>
      </c>
      <c r="C1297" s="18">
        <v>3.7191179999999999</v>
      </c>
      <c r="D1297" s="126">
        <f t="shared" si="29"/>
        <v>2.6667100987269654E-2</v>
      </c>
    </row>
    <row r="1298" spans="2:4" x14ac:dyDescent="0.25">
      <c r="B1298" s="12">
        <v>36332</v>
      </c>
      <c r="C1298" s="18">
        <v>3.6225160000000001</v>
      </c>
      <c r="D1298" s="126">
        <f t="shared" si="29"/>
        <v>-1.9608023562862731E-2</v>
      </c>
    </row>
    <row r="1299" spans="2:4" x14ac:dyDescent="0.25">
      <c r="B1299" s="12">
        <v>36325</v>
      </c>
      <c r="C1299" s="18">
        <v>3.6949670000000001</v>
      </c>
      <c r="D1299" s="126">
        <f t="shared" si="29"/>
        <v>-1.290290350725809E-2</v>
      </c>
    </row>
    <row r="1300" spans="2:4" x14ac:dyDescent="0.25">
      <c r="B1300" s="12">
        <v>36318</v>
      </c>
      <c r="C1300" s="18">
        <v>3.7432660000000002</v>
      </c>
      <c r="D1300" s="126">
        <f t="shared" si="29"/>
        <v>-2.5157381753065811E-2</v>
      </c>
    </row>
    <row r="1301" spans="2:4" x14ac:dyDescent="0.25">
      <c r="B1301" s="12">
        <v>36311</v>
      </c>
      <c r="C1301" s="18">
        <v>3.8398669999999999</v>
      </c>
      <c r="D1301" s="126">
        <f t="shared" si="29"/>
        <v>-6.2497153220897328E-3</v>
      </c>
    </row>
    <row r="1302" spans="2:4" x14ac:dyDescent="0.25">
      <c r="B1302" s="12">
        <v>36304</v>
      </c>
      <c r="C1302" s="18">
        <v>3.8640159999999999</v>
      </c>
      <c r="D1302" s="126">
        <f t="shared" si="29"/>
        <v>0</v>
      </c>
    </row>
    <row r="1303" spans="2:4" x14ac:dyDescent="0.25">
      <c r="B1303" s="12">
        <v>36297</v>
      </c>
      <c r="C1303" s="18">
        <v>3.8640159999999999</v>
      </c>
      <c r="D1303" s="126">
        <f t="shared" si="29"/>
        <v>0</v>
      </c>
    </row>
    <row r="1304" spans="2:4" x14ac:dyDescent="0.25">
      <c r="B1304" s="12">
        <v>36290</v>
      </c>
      <c r="C1304" s="18">
        <v>3.8640159999999999</v>
      </c>
      <c r="D1304" s="126">
        <f t="shared" si="29"/>
        <v>-9.0909604227346952E-2</v>
      </c>
    </row>
    <row r="1305" spans="2:4" x14ac:dyDescent="0.25">
      <c r="B1305" s="12">
        <v>36283</v>
      </c>
      <c r="C1305" s="18">
        <v>4.2504200000000001</v>
      </c>
      <c r="D1305" s="126">
        <f t="shared" si="29"/>
        <v>-1.123567276670101E-2</v>
      </c>
    </row>
    <row r="1306" spans="2:4" x14ac:dyDescent="0.25">
      <c r="B1306" s="12">
        <v>36276</v>
      </c>
      <c r="C1306" s="18">
        <v>4.2987190000000002</v>
      </c>
      <c r="D1306" s="126">
        <f t="shared" si="29"/>
        <v>7.2289348968811229E-2</v>
      </c>
    </row>
    <row r="1307" spans="2:4" x14ac:dyDescent="0.25">
      <c r="B1307" s="12">
        <v>36269</v>
      </c>
      <c r="C1307" s="18">
        <v>4.0089170000000003</v>
      </c>
      <c r="D1307" s="126">
        <f t="shared" si="29"/>
        <v>-5.6818620277525489E-2</v>
      </c>
    </row>
    <row r="1308" spans="2:4" x14ac:dyDescent="0.25">
      <c r="B1308" s="12">
        <v>36262</v>
      </c>
      <c r="C1308" s="18">
        <v>4.2504200000000001</v>
      </c>
      <c r="D1308" s="126">
        <f t="shared" si="29"/>
        <v>0.20547965408137925</v>
      </c>
    </row>
    <row r="1309" spans="2:4" x14ac:dyDescent="0.25">
      <c r="B1309" s="12">
        <v>36255</v>
      </c>
      <c r="C1309" s="18">
        <v>3.5259160000000001</v>
      </c>
      <c r="D1309" s="126">
        <f t="shared" si="29"/>
        <v>-6.410254028157758E-2</v>
      </c>
    </row>
    <row r="1310" spans="2:4" x14ac:dyDescent="0.25">
      <c r="B1310" s="12">
        <v>36248</v>
      </c>
      <c r="C1310" s="18">
        <v>3.767417</v>
      </c>
      <c r="D1310" s="126">
        <f t="shared" si="29"/>
        <v>6.8493123489045127E-2</v>
      </c>
    </row>
    <row r="1311" spans="2:4" x14ac:dyDescent="0.25">
      <c r="B1311" s="12">
        <v>36241</v>
      </c>
      <c r="C1311" s="18">
        <v>3.5259160000000001</v>
      </c>
      <c r="D1311" s="126">
        <f t="shared" si="29"/>
        <v>-7.0063643870726833E-2</v>
      </c>
    </row>
    <row r="1312" spans="2:4" x14ac:dyDescent="0.25">
      <c r="B1312" s="12">
        <v>36234</v>
      </c>
      <c r="C1312" s="18">
        <v>3.7915670000000001</v>
      </c>
      <c r="D1312" s="126">
        <f t="shared" si="29"/>
        <v>-6.3288253108984005E-3</v>
      </c>
    </row>
    <row r="1313" spans="2:4" x14ac:dyDescent="0.25">
      <c r="B1313" s="12">
        <v>36227</v>
      </c>
      <c r="C1313" s="18">
        <v>3.8157160000000001</v>
      </c>
      <c r="D1313" s="126">
        <f t="shared" si="29"/>
        <v>5.3333097769616478E-2</v>
      </c>
    </row>
    <row r="1314" spans="2:4" x14ac:dyDescent="0.25">
      <c r="B1314" s="12">
        <v>36220</v>
      </c>
      <c r="C1314" s="18">
        <v>3.6225160000000001</v>
      </c>
      <c r="D1314" s="126">
        <f t="shared" si="29"/>
        <v>7.1428550302202076E-2</v>
      </c>
    </row>
    <row r="1315" spans="2:4" x14ac:dyDescent="0.25">
      <c r="B1315" s="12">
        <v>36213</v>
      </c>
      <c r="C1315" s="18">
        <v>3.3810150000000001</v>
      </c>
      <c r="D1315" s="126">
        <f t="shared" si="29"/>
        <v>1.4492688393697106E-2</v>
      </c>
    </row>
    <row r="1316" spans="2:4" x14ac:dyDescent="0.25">
      <c r="B1316" s="12">
        <v>36206</v>
      </c>
      <c r="C1316" s="18">
        <v>3.3327149999999999</v>
      </c>
      <c r="D1316" s="126">
        <f t="shared" si="29"/>
        <v>-5.4794555514084853E-2</v>
      </c>
    </row>
    <row r="1317" spans="2:4" x14ac:dyDescent="0.25">
      <c r="B1317" s="12">
        <v>36199</v>
      </c>
      <c r="C1317" s="18">
        <v>3.5259160000000001</v>
      </c>
      <c r="D1317" s="126">
        <f t="shared" si="29"/>
        <v>-2.6666548884808239E-2</v>
      </c>
    </row>
    <row r="1318" spans="2:4" x14ac:dyDescent="0.25">
      <c r="B1318" s="12">
        <v>36192</v>
      </c>
      <c r="C1318" s="18">
        <v>3.6225160000000001</v>
      </c>
      <c r="D1318" s="126">
        <f t="shared" si="29"/>
        <v>2.7397135949920548E-2</v>
      </c>
    </row>
    <row r="1319" spans="2:4" x14ac:dyDescent="0.25">
      <c r="B1319" s="12">
        <v>36185</v>
      </c>
      <c r="C1319" s="18">
        <v>3.5259160000000001</v>
      </c>
      <c r="D1319" s="126">
        <f t="shared" si="29"/>
        <v>7.3529380422388657E-2</v>
      </c>
    </row>
    <row r="1320" spans="2:4" x14ac:dyDescent="0.25">
      <c r="B1320" s="12">
        <v>36178</v>
      </c>
      <c r="C1320" s="18">
        <v>3.2844150000000001</v>
      </c>
      <c r="D1320" s="126">
        <f t="shared" si="29"/>
        <v>-8.1080997902756802E-2</v>
      </c>
    </row>
    <row r="1321" spans="2:4" x14ac:dyDescent="0.25">
      <c r="B1321" s="12">
        <v>36171</v>
      </c>
      <c r="C1321" s="18">
        <v>3.5742159999999998</v>
      </c>
      <c r="D1321" s="126">
        <f t="shared" si="29"/>
        <v>-3.2679858845830134E-2</v>
      </c>
    </row>
    <row r="1322" spans="2:4" x14ac:dyDescent="0.25">
      <c r="B1322" s="12">
        <v>36164</v>
      </c>
      <c r="C1322" s="18">
        <v>3.6949670000000001</v>
      </c>
      <c r="D1322" s="126">
        <f t="shared" si="29"/>
        <v>6.5791911117309976E-3</v>
      </c>
    </row>
    <row r="1323" spans="2:4" x14ac:dyDescent="0.25">
      <c r="B1323" s="12">
        <v>36157</v>
      </c>
      <c r="C1323" s="18">
        <v>3.6708159999999999</v>
      </c>
      <c r="D1323" s="126">
        <f t="shared" si="29"/>
        <v>5.5555603481121318E-2</v>
      </c>
    </row>
    <row r="1324" spans="2:4" x14ac:dyDescent="0.25">
      <c r="B1324" s="12">
        <v>36150</v>
      </c>
      <c r="C1324" s="18">
        <v>3.4776150000000001</v>
      </c>
      <c r="D1324" s="126">
        <f t="shared" si="29"/>
        <v>1.4084445435896153E-2</v>
      </c>
    </row>
    <row r="1325" spans="2:4" x14ac:dyDescent="0.25">
      <c r="B1325" s="12">
        <v>36143</v>
      </c>
      <c r="C1325" s="18">
        <v>3.4293149999999999</v>
      </c>
      <c r="D1325" s="126">
        <f t="shared" si="29"/>
        <v>0</v>
      </c>
    </row>
    <row r="1326" spans="2:4" x14ac:dyDescent="0.25">
      <c r="B1326" s="12">
        <v>36136</v>
      </c>
      <c r="C1326" s="18">
        <v>3.4293149999999999</v>
      </c>
      <c r="D1326" s="126">
        <f t="shared" si="29"/>
        <v>-4.0540638842196386E-2</v>
      </c>
    </row>
    <row r="1327" spans="2:4" x14ac:dyDescent="0.25">
      <c r="B1327" s="12">
        <v>36129</v>
      </c>
      <c r="C1327" s="18">
        <v>3.5742159999999998</v>
      </c>
      <c r="D1327" s="126">
        <f t="shared" si="29"/>
        <v>-7.4999689442279749E-2</v>
      </c>
    </row>
    <row r="1328" spans="2:4" x14ac:dyDescent="0.25">
      <c r="B1328" s="12">
        <v>36122</v>
      </c>
      <c r="C1328" s="18">
        <v>3.8640159999999999</v>
      </c>
      <c r="D1328" s="126">
        <f t="shared" si="29"/>
        <v>-4.7619564041280538E-2</v>
      </c>
    </row>
    <row r="1329" spans="2:4" x14ac:dyDescent="0.25">
      <c r="B1329" s="12">
        <v>36115</v>
      </c>
      <c r="C1329" s="18">
        <v>4.0572189999999999</v>
      </c>
      <c r="D1329" s="126">
        <f t="shared" si="29"/>
        <v>9.0908919803028621E-2</v>
      </c>
    </row>
    <row r="1330" spans="2:4" x14ac:dyDescent="0.25">
      <c r="B1330" s="12">
        <v>36108</v>
      </c>
      <c r="C1330" s="18">
        <v>3.7191179999999999</v>
      </c>
      <c r="D1330" s="126">
        <f t="shared" si="29"/>
        <v>1.3158382223461995E-2</v>
      </c>
    </row>
    <row r="1331" spans="2:4" x14ac:dyDescent="0.25">
      <c r="B1331" s="12">
        <v>36101</v>
      </c>
      <c r="C1331" s="18">
        <v>3.6708159999999999</v>
      </c>
      <c r="D1331" s="126">
        <f t="shared" si="29"/>
        <v>-8.4337241205043711E-2</v>
      </c>
    </row>
    <row r="1332" spans="2:4" x14ac:dyDescent="0.25">
      <c r="B1332" s="12">
        <v>36094</v>
      </c>
      <c r="C1332" s="18">
        <v>4.0089170000000003</v>
      </c>
      <c r="D1332" s="126">
        <f t="shared" si="29"/>
        <v>9.210513411731891E-2</v>
      </c>
    </row>
    <row r="1333" spans="2:4" x14ac:dyDescent="0.25">
      <c r="B1333" s="12">
        <v>36087</v>
      </c>
      <c r="C1333" s="18">
        <v>3.6708159999999999</v>
      </c>
      <c r="D1333" s="126">
        <f t="shared" si="29"/>
        <v>-0.1162790473728027</v>
      </c>
    </row>
    <row r="1334" spans="2:4" x14ac:dyDescent="0.25">
      <c r="B1334" s="12">
        <v>36080</v>
      </c>
      <c r="C1334" s="18">
        <v>4.1538180000000002</v>
      </c>
      <c r="D1334" s="126">
        <f t="shared" si="29"/>
        <v>6.1728382439357743E-2</v>
      </c>
    </row>
    <row r="1335" spans="2:4" x14ac:dyDescent="0.25">
      <c r="B1335" s="12">
        <v>36073</v>
      </c>
      <c r="C1335" s="18">
        <v>3.9123169999999998</v>
      </c>
      <c r="D1335" s="126">
        <f t="shared" si="29"/>
        <v>2.5316611613652507E-2</v>
      </c>
    </row>
    <row r="1336" spans="2:4" x14ac:dyDescent="0.25">
      <c r="B1336" s="12">
        <v>36066</v>
      </c>
      <c r="C1336" s="18">
        <v>3.8157160000000001</v>
      </c>
      <c r="D1336" s="126">
        <f t="shared" si="29"/>
        <v>9.7222090426916097E-2</v>
      </c>
    </row>
    <row r="1337" spans="2:4" x14ac:dyDescent="0.25">
      <c r="B1337" s="12">
        <v>36059</v>
      </c>
      <c r="C1337" s="18">
        <v>3.4776150000000001</v>
      </c>
      <c r="D1337" s="126">
        <f t="shared" si="29"/>
        <v>-2.7027185822009581E-2</v>
      </c>
    </row>
    <row r="1338" spans="2:4" x14ac:dyDescent="0.25">
      <c r="B1338" s="12">
        <v>36052</v>
      </c>
      <c r="C1338" s="18">
        <v>3.5742159999999998</v>
      </c>
      <c r="D1338" s="126">
        <f t="shared" si="29"/>
        <v>5.7142899395595581E-2</v>
      </c>
    </row>
    <row r="1339" spans="2:4" x14ac:dyDescent="0.25">
      <c r="B1339" s="12">
        <v>36045</v>
      </c>
      <c r="C1339" s="18">
        <v>3.3810150000000001</v>
      </c>
      <c r="D1339" s="126">
        <f t="shared" si="29"/>
        <v>-2.7777657963863223E-2</v>
      </c>
    </row>
    <row r="1340" spans="2:4" x14ac:dyDescent="0.25">
      <c r="B1340" s="12">
        <v>36038</v>
      </c>
      <c r="C1340" s="18">
        <v>3.4776150000000001</v>
      </c>
      <c r="D1340" s="126">
        <f t="shared" si="29"/>
        <v>0.5</v>
      </c>
    </row>
    <row r="1341" spans="2:4" x14ac:dyDescent="0.25">
      <c r="B1341" s="12">
        <v>36031</v>
      </c>
      <c r="C1341" s="18">
        <v>2.3184100000000001</v>
      </c>
      <c r="D1341" s="126">
        <f t="shared" si="29"/>
        <v>-0.25000016174874984</v>
      </c>
    </row>
    <row r="1342" spans="2:4" x14ac:dyDescent="0.25">
      <c r="B1342" s="12">
        <v>36024</v>
      </c>
      <c r="C1342" s="18">
        <v>3.0912139999999999</v>
      </c>
      <c r="D1342" s="126">
        <f t="shared" si="29"/>
        <v>4.9180094178692402E-2</v>
      </c>
    </row>
    <row r="1343" spans="2:4" x14ac:dyDescent="0.25">
      <c r="B1343" s="12">
        <v>36017</v>
      </c>
      <c r="C1343" s="18">
        <v>2.9463140000000001</v>
      </c>
      <c r="D1343" s="126">
        <f t="shared" si="29"/>
        <v>-4.6874787704765719E-2</v>
      </c>
    </row>
    <row r="1344" spans="2:4" x14ac:dyDescent="0.25">
      <c r="B1344" s="12">
        <v>36010</v>
      </c>
      <c r="C1344" s="18">
        <v>3.0912139999999999</v>
      </c>
      <c r="D1344" s="126">
        <f t="shared" si="29"/>
        <v>-4.4776220869777505E-2</v>
      </c>
    </row>
    <row r="1345" spans="2:4" x14ac:dyDescent="0.25">
      <c r="B1345" s="12">
        <v>36003</v>
      </c>
      <c r="C1345" s="18">
        <v>3.2361149999999999</v>
      </c>
      <c r="D1345" s="126">
        <f t="shared" si="29"/>
        <v>-8.2191691464005401E-2</v>
      </c>
    </row>
    <row r="1346" spans="2:4" x14ac:dyDescent="0.25">
      <c r="B1346" s="12">
        <v>35996</v>
      </c>
      <c r="C1346" s="18">
        <v>3.5259160000000001</v>
      </c>
      <c r="D1346" s="126">
        <f t="shared" si="29"/>
        <v>4.2857248488989308E-2</v>
      </c>
    </row>
    <row r="1347" spans="2:4" x14ac:dyDescent="0.25">
      <c r="B1347" s="12">
        <v>35989</v>
      </c>
      <c r="C1347" s="18">
        <v>3.3810150000000001</v>
      </c>
      <c r="D1347" s="126">
        <f t="shared" ref="D1347:D1410" si="30">C1347/C1348-1</f>
        <v>2.9411630381666054E-2</v>
      </c>
    </row>
    <row r="1348" spans="2:4" x14ac:dyDescent="0.25">
      <c r="B1348" s="12">
        <v>35982</v>
      </c>
      <c r="C1348" s="18">
        <v>3.2844150000000001</v>
      </c>
      <c r="D1348" s="126">
        <f t="shared" si="30"/>
        <v>1.4925303952424418E-2</v>
      </c>
    </row>
    <row r="1349" spans="2:4" x14ac:dyDescent="0.25">
      <c r="B1349" s="12">
        <v>35975</v>
      </c>
      <c r="C1349" s="18">
        <v>3.2361149999999999</v>
      </c>
      <c r="D1349" s="126">
        <f t="shared" si="30"/>
        <v>6.3492449504800152E-2</v>
      </c>
    </row>
    <row r="1350" spans="2:4" x14ac:dyDescent="0.25">
      <c r="B1350" s="12">
        <v>35968</v>
      </c>
      <c r="C1350" s="18">
        <v>3.042913</v>
      </c>
      <c r="D1350" s="126">
        <f t="shared" si="30"/>
        <v>-7.3529684890612179E-2</v>
      </c>
    </row>
    <row r="1351" spans="2:4" x14ac:dyDescent="0.25">
      <c r="B1351" s="12">
        <v>35961</v>
      </c>
      <c r="C1351" s="18">
        <v>3.2844150000000001</v>
      </c>
      <c r="D1351" s="126">
        <f t="shared" si="30"/>
        <v>3.0303210915066048E-2</v>
      </c>
    </row>
    <row r="1352" spans="2:4" x14ac:dyDescent="0.25">
      <c r="B1352" s="12">
        <v>35954</v>
      </c>
      <c r="C1352" s="18">
        <v>3.1878139999999999</v>
      </c>
      <c r="D1352" s="126">
        <f t="shared" si="30"/>
        <v>-7.0422518782905619E-2</v>
      </c>
    </row>
    <row r="1353" spans="2:4" x14ac:dyDescent="0.25">
      <c r="B1353" s="12">
        <v>35947</v>
      </c>
      <c r="C1353" s="18">
        <v>3.4293149999999999</v>
      </c>
      <c r="D1353" s="126">
        <f t="shared" si="30"/>
        <v>2.898537678739399E-2</v>
      </c>
    </row>
    <row r="1354" spans="2:4" x14ac:dyDescent="0.25">
      <c r="B1354" s="12">
        <v>35940</v>
      </c>
      <c r="C1354" s="18">
        <v>3.3327149999999999</v>
      </c>
      <c r="D1354" s="126">
        <f t="shared" si="30"/>
        <v>-0.14814801561325419</v>
      </c>
    </row>
    <row r="1355" spans="2:4" x14ac:dyDescent="0.25">
      <c r="B1355" s="12">
        <v>35933</v>
      </c>
      <c r="C1355" s="18">
        <v>3.9123169999999998</v>
      </c>
      <c r="D1355" s="126">
        <f t="shared" si="30"/>
        <v>-5.8139523686401406E-2</v>
      </c>
    </row>
    <row r="1356" spans="2:4" x14ac:dyDescent="0.25">
      <c r="B1356" s="12">
        <v>35926</v>
      </c>
      <c r="C1356" s="18">
        <v>4.1538180000000002</v>
      </c>
      <c r="D1356" s="126">
        <f t="shared" si="30"/>
        <v>8.797615500123479E-3</v>
      </c>
    </row>
    <row r="1357" spans="2:4" x14ac:dyDescent="0.25">
      <c r="B1357" s="12">
        <v>35919</v>
      </c>
      <c r="C1357" s="18">
        <v>4.1175930000000003</v>
      </c>
      <c r="D1357" s="126">
        <f t="shared" si="30"/>
        <v>1.4880636219045673E-2</v>
      </c>
    </row>
    <row r="1358" spans="2:4" x14ac:dyDescent="0.25">
      <c r="B1358" s="12">
        <v>35912</v>
      </c>
      <c r="C1358" s="18">
        <v>4.0572189999999999</v>
      </c>
      <c r="D1358" s="126">
        <f t="shared" si="30"/>
        <v>-8.6956355403927432E-2</v>
      </c>
    </row>
    <row r="1359" spans="2:4" x14ac:dyDescent="0.25">
      <c r="B1359" s="12">
        <v>35905</v>
      </c>
      <c r="C1359" s="18">
        <v>4.4436200000000001</v>
      </c>
      <c r="D1359" s="126">
        <f t="shared" si="30"/>
        <v>0.31428579879119134</v>
      </c>
    </row>
    <row r="1360" spans="2:4" x14ac:dyDescent="0.25">
      <c r="B1360" s="12">
        <v>35898</v>
      </c>
      <c r="C1360" s="18">
        <v>3.3810150000000001</v>
      </c>
      <c r="D1360" s="126">
        <f t="shared" si="30"/>
        <v>-5.4054091862383191E-2</v>
      </c>
    </row>
    <row r="1361" spans="2:4" x14ac:dyDescent="0.25">
      <c r="B1361" s="12">
        <v>35891</v>
      </c>
      <c r="C1361" s="18">
        <v>3.5742159999999998</v>
      </c>
      <c r="D1361" s="126">
        <f t="shared" si="30"/>
        <v>0.14285714285714279</v>
      </c>
    </row>
    <row r="1362" spans="2:4" x14ac:dyDescent="0.25">
      <c r="B1362" s="12">
        <v>35884</v>
      </c>
      <c r="C1362" s="18">
        <v>3.1274389999999999</v>
      </c>
      <c r="D1362" s="126">
        <f t="shared" si="30"/>
        <v>0.19354826398787628</v>
      </c>
    </row>
    <row r="1363" spans="2:4" x14ac:dyDescent="0.25">
      <c r="B1363" s="12">
        <v>35877</v>
      </c>
      <c r="C1363" s="18">
        <v>2.6202869999999998</v>
      </c>
      <c r="D1363" s="126">
        <f t="shared" si="30"/>
        <v>0.13020863436579377</v>
      </c>
    </row>
    <row r="1364" spans="2:4" x14ac:dyDescent="0.25">
      <c r="B1364" s="12">
        <v>35870</v>
      </c>
      <c r="C1364" s="18">
        <v>2.3184100000000001</v>
      </c>
      <c r="D1364" s="126">
        <f t="shared" si="30"/>
        <v>-9.0047754232315369E-2</v>
      </c>
    </row>
    <row r="1365" spans="2:4" x14ac:dyDescent="0.25">
      <c r="B1365" s="12">
        <v>35863</v>
      </c>
      <c r="C1365" s="18">
        <v>2.5478369999999999</v>
      </c>
      <c r="D1365" s="126">
        <f t="shared" si="30"/>
        <v>9.5697325261541177E-3</v>
      </c>
    </row>
    <row r="1366" spans="2:4" x14ac:dyDescent="0.25">
      <c r="B1366" s="12">
        <v>35856</v>
      </c>
      <c r="C1366" s="18">
        <v>2.5236860000000001</v>
      </c>
      <c r="D1366" s="126">
        <f t="shared" si="30"/>
        <v>-4.5662271402192589E-2</v>
      </c>
    </row>
    <row r="1367" spans="2:4" x14ac:dyDescent="0.25">
      <c r="B1367" s="12">
        <v>35849</v>
      </c>
      <c r="C1367" s="18">
        <v>2.6444369999999999</v>
      </c>
      <c r="D1367" s="126">
        <f t="shared" si="30"/>
        <v>5.2884781918856039E-2</v>
      </c>
    </row>
    <row r="1368" spans="2:4" x14ac:dyDescent="0.25">
      <c r="B1368" s="12">
        <v>35842</v>
      </c>
      <c r="C1368" s="18">
        <v>2.5116109999999998</v>
      </c>
      <c r="D1368" s="126">
        <f t="shared" si="30"/>
        <v>4.0000248446176112E-2</v>
      </c>
    </row>
    <row r="1369" spans="2:4" x14ac:dyDescent="0.25">
      <c r="B1369" s="12">
        <v>35835</v>
      </c>
      <c r="C1369" s="18">
        <v>2.4150100000000001</v>
      </c>
      <c r="D1369" s="126">
        <f t="shared" si="30"/>
        <v>-7.4074500078981309E-2</v>
      </c>
    </row>
    <row r="1370" spans="2:4" x14ac:dyDescent="0.25">
      <c r="B1370" s="12">
        <v>35828</v>
      </c>
      <c r="C1370" s="18">
        <v>2.608212</v>
      </c>
      <c r="D1370" s="126">
        <f t="shared" si="30"/>
        <v>0.1076922292872442</v>
      </c>
    </row>
    <row r="1371" spans="2:4" x14ac:dyDescent="0.25">
      <c r="B1371" s="12">
        <v>35821</v>
      </c>
      <c r="C1371" s="18">
        <v>2.3546360000000002</v>
      </c>
      <c r="D1371" s="126">
        <f t="shared" si="30"/>
        <v>7.7348169940770983E-2</v>
      </c>
    </row>
    <row r="1372" spans="2:4" x14ac:dyDescent="0.25">
      <c r="B1372" s="12">
        <v>35814</v>
      </c>
      <c r="C1372" s="18">
        <v>2.1855850000000001</v>
      </c>
      <c r="D1372" s="126">
        <f t="shared" si="30"/>
        <v>0.25694441249407651</v>
      </c>
    </row>
    <row r="1373" spans="2:4" x14ac:dyDescent="0.25">
      <c r="B1373" s="12">
        <v>35807</v>
      </c>
      <c r="C1373" s="18">
        <v>1.7388079999999999</v>
      </c>
      <c r="D1373" s="126">
        <f t="shared" si="30"/>
        <v>0.19999972394888355</v>
      </c>
    </row>
    <row r="1374" spans="2:4" x14ac:dyDescent="0.25">
      <c r="B1374" s="12">
        <v>35800</v>
      </c>
      <c r="C1374" s="18">
        <v>1.4490069999999999</v>
      </c>
      <c r="D1374" s="126">
        <f t="shared" si="30"/>
        <v>-0.21052594300558791</v>
      </c>
    </row>
    <row r="1375" spans="2:4" x14ac:dyDescent="0.25">
      <c r="B1375" s="12">
        <v>35793</v>
      </c>
      <c r="C1375" s="18">
        <v>1.8354079999999999</v>
      </c>
      <c r="D1375" s="126">
        <f t="shared" si="30"/>
        <v>5.5555299952611215E-2</v>
      </c>
    </row>
    <row r="1376" spans="2:4" x14ac:dyDescent="0.25">
      <c r="B1376" s="12">
        <v>35786</v>
      </c>
      <c r="C1376" s="18">
        <v>1.7388079999999999</v>
      </c>
      <c r="D1376" s="126">
        <f t="shared" si="30"/>
        <v>3.5971668795637735E-2</v>
      </c>
    </row>
    <row r="1377" spans="2:4" x14ac:dyDescent="0.25">
      <c r="B1377" s="12">
        <v>35779</v>
      </c>
      <c r="C1377" s="18">
        <v>1.6784319999999999</v>
      </c>
      <c r="D1377" s="126">
        <f t="shared" si="30"/>
        <v>0</v>
      </c>
    </row>
    <row r="1378" spans="2:4" x14ac:dyDescent="0.25">
      <c r="B1378" s="12">
        <v>35772</v>
      </c>
      <c r="C1378" s="18">
        <v>1.6784319999999999</v>
      </c>
      <c r="D1378" s="126">
        <f t="shared" si="30"/>
        <v>-8.5526487843574861E-2</v>
      </c>
    </row>
    <row r="1379" spans="2:4" x14ac:dyDescent="0.25">
      <c r="B1379" s="12">
        <v>35765</v>
      </c>
      <c r="C1379" s="18">
        <v>1.8354079999999999</v>
      </c>
      <c r="D1379" s="126">
        <f t="shared" si="30"/>
        <v>-1.935475598047276E-2</v>
      </c>
    </row>
    <row r="1380" spans="2:4" x14ac:dyDescent="0.25">
      <c r="B1380" s="12">
        <v>35758</v>
      </c>
      <c r="C1380" s="18">
        <v>1.8716330000000001</v>
      </c>
      <c r="D1380" s="126">
        <f t="shared" si="30"/>
        <v>-9.3567327930477617E-2</v>
      </c>
    </row>
    <row r="1381" spans="2:4" x14ac:dyDescent="0.25">
      <c r="B1381" s="12">
        <v>35751</v>
      </c>
      <c r="C1381" s="18">
        <v>2.0648339999999998</v>
      </c>
      <c r="D1381" s="126">
        <f t="shared" si="30"/>
        <v>-0.10937495956280396</v>
      </c>
    </row>
    <row r="1382" spans="2:4" x14ac:dyDescent="0.25">
      <c r="B1382" s="12">
        <v>35744</v>
      </c>
      <c r="C1382" s="18">
        <v>2.3184100000000001</v>
      </c>
      <c r="D1382" s="126">
        <f t="shared" si="30"/>
        <v>-7.6923138177050432E-2</v>
      </c>
    </row>
    <row r="1383" spans="2:4" x14ac:dyDescent="0.25">
      <c r="B1383" s="12">
        <v>35737</v>
      </c>
      <c r="C1383" s="18">
        <v>2.5116109999999998</v>
      </c>
      <c r="D1383" s="126">
        <f t="shared" si="30"/>
        <v>-8.3700438921473941E-2</v>
      </c>
    </row>
    <row r="1384" spans="2:4" x14ac:dyDescent="0.25">
      <c r="B1384" s="12">
        <v>35730</v>
      </c>
      <c r="C1384" s="18">
        <v>2.7410369999999999</v>
      </c>
      <c r="D1384" s="126">
        <f t="shared" si="30"/>
        <v>-2.1551981089543149E-2</v>
      </c>
    </row>
    <row r="1385" spans="2:4" x14ac:dyDescent="0.25">
      <c r="B1385" s="12">
        <v>35723</v>
      </c>
      <c r="C1385" s="18">
        <v>2.8014130000000002</v>
      </c>
      <c r="D1385" s="126">
        <f t="shared" si="30"/>
        <v>-0.13108588326630033</v>
      </c>
    </row>
    <row r="1386" spans="2:4" x14ac:dyDescent="0.25">
      <c r="B1386" s="12">
        <v>35716</v>
      </c>
      <c r="C1386" s="18">
        <v>3.2240389999999999</v>
      </c>
      <c r="D1386" s="126">
        <f t="shared" si="30"/>
        <v>0</v>
      </c>
    </row>
    <row r="1387" spans="2:4" x14ac:dyDescent="0.25">
      <c r="B1387" s="12">
        <v>35709</v>
      </c>
      <c r="C1387" s="18">
        <v>3.2240389999999999</v>
      </c>
      <c r="D1387" s="126">
        <f t="shared" si="30"/>
        <v>-4.6428661215640932E-2</v>
      </c>
    </row>
    <row r="1388" spans="2:4" x14ac:dyDescent="0.25">
      <c r="B1388" s="12">
        <v>35702</v>
      </c>
      <c r="C1388" s="18">
        <v>3.3810150000000001</v>
      </c>
      <c r="D1388" s="126">
        <f t="shared" si="30"/>
        <v>0.12903198876382738</v>
      </c>
    </row>
    <row r="1389" spans="2:4" x14ac:dyDescent="0.25">
      <c r="B1389" s="12">
        <v>35695</v>
      </c>
      <c r="C1389" s="18">
        <v>2.9946139999999999</v>
      </c>
      <c r="D1389" s="126">
        <f t="shared" si="30"/>
        <v>9.2511337862276166E-2</v>
      </c>
    </row>
    <row r="1390" spans="2:4" x14ac:dyDescent="0.25">
      <c r="B1390" s="12">
        <v>35688</v>
      </c>
      <c r="C1390" s="18">
        <v>2.7410369999999999</v>
      </c>
      <c r="D1390" s="126">
        <f t="shared" si="30"/>
        <v>-0.14015152703388589</v>
      </c>
    </row>
    <row r="1391" spans="2:4" x14ac:dyDescent="0.25">
      <c r="B1391" s="12">
        <v>35681</v>
      </c>
      <c r="C1391" s="18">
        <v>3.1878139999999999</v>
      </c>
      <c r="D1391" s="126">
        <f t="shared" si="30"/>
        <v>-8.3333261444984652E-2</v>
      </c>
    </row>
    <row r="1392" spans="2:4" x14ac:dyDescent="0.25">
      <c r="B1392" s="12">
        <v>35674</v>
      </c>
      <c r="C1392" s="18">
        <v>3.4776150000000001</v>
      </c>
      <c r="D1392" s="126">
        <f t="shared" si="30"/>
        <v>-7.9872374382588873E-2</v>
      </c>
    </row>
    <row r="1393" spans="2:4" x14ac:dyDescent="0.25">
      <c r="B1393" s="12">
        <v>35667</v>
      </c>
      <c r="C1393" s="18">
        <v>3.7794919999999999</v>
      </c>
      <c r="D1393" s="126">
        <f t="shared" si="30"/>
        <v>-4.5731751963961287E-2</v>
      </c>
    </row>
    <row r="1394" spans="2:4" x14ac:dyDescent="0.25">
      <c r="B1394" s="12">
        <v>35660</v>
      </c>
      <c r="C1394" s="18">
        <v>3.9606180000000002</v>
      </c>
      <c r="D1394" s="126">
        <f t="shared" si="30"/>
        <v>0.1081081837247666</v>
      </c>
    </row>
    <row r="1395" spans="2:4" x14ac:dyDescent="0.25">
      <c r="B1395" s="12">
        <v>35653</v>
      </c>
      <c r="C1395" s="18">
        <v>3.5742159999999998</v>
      </c>
      <c r="D1395" s="126">
        <f t="shared" si="30"/>
        <v>1.0239147086339884E-2</v>
      </c>
    </row>
    <row r="1396" spans="2:4" x14ac:dyDescent="0.25">
      <c r="B1396" s="12">
        <v>35646</v>
      </c>
      <c r="C1396" s="18">
        <v>3.5379900000000002</v>
      </c>
      <c r="D1396" s="126">
        <f t="shared" si="30"/>
        <v>1.7361036227414584E-2</v>
      </c>
    </row>
    <row r="1397" spans="2:4" x14ac:dyDescent="0.25">
      <c r="B1397" s="12">
        <v>35639</v>
      </c>
      <c r="C1397" s="18">
        <v>3.4776150000000001</v>
      </c>
      <c r="D1397" s="126">
        <f t="shared" si="30"/>
        <v>-7.6923260684973238E-2</v>
      </c>
    </row>
    <row r="1398" spans="2:4" x14ac:dyDescent="0.25">
      <c r="B1398" s="12">
        <v>35632</v>
      </c>
      <c r="C1398" s="18">
        <v>3.767417</v>
      </c>
      <c r="D1398" s="126">
        <f t="shared" si="30"/>
        <v>-3.4055579115347179E-2</v>
      </c>
    </row>
    <row r="1399" spans="2:4" x14ac:dyDescent="0.25">
      <c r="B1399" s="12">
        <v>35625</v>
      </c>
      <c r="C1399" s="18">
        <v>3.900242</v>
      </c>
      <c r="D1399" s="126">
        <f t="shared" si="30"/>
        <v>6.25E-2</v>
      </c>
    </row>
    <row r="1400" spans="2:4" x14ac:dyDescent="0.25">
      <c r="B1400" s="12">
        <v>35618</v>
      </c>
      <c r="C1400" s="18">
        <v>3.6708159999999999</v>
      </c>
      <c r="D1400" s="126">
        <f t="shared" si="30"/>
        <v>7.4204599558532536E-2</v>
      </c>
    </row>
    <row r="1401" spans="2:4" x14ac:dyDescent="0.25">
      <c r="B1401" s="12">
        <v>35611</v>
      </c>
      <c r="C1401" s="18">
        <v>3.4172410000000002</v>
      </c>
      <c r="D1401" s="126">
        <f t="shared" si="30"/>
        <v>-6.9078646273743938E-2</v>
      </c>
    </row>
    <row r="1402" spans="2:4" x14ac:dyDescent="0.25">
      <c r="B1402" s="12">
        <v>35604</v>
      </c>
      <c r="C1402" s="18">
        <v>3.6708159999999999</v>
      </c>
      <c r="D1402" s="126">
        <f t="shared" si="30"/>
        <v>-0.13636393579928574</v>
      </c>
    </row>
    <row r="1403" spans="2:4" x14ac:dyDescent="0.25">
      <c r="B1403" s="12">
        <v>35597</v>
      </c>
      <c r="C1403" s="18">
        <v>4.2504200000000001</v>
      </c>
      <c r="D1403" s="126">
        <f t="shared" si="30"/>
        <v>-0.13725469500197096</v>
      </c>
    </row>
    <row r="1404" spans="2:4" x14ac:dyDescent="0.25">
      <c r="B1404" s="12">
        <v>35590</v>
      </c>
      <c r="C1404" s="18">
        <v>4.9266220000000001</v>
      </c>
      <c r="D1404" s="126">
        <f t="shared" si="30"/>
        <v>-1.9230880253574223E-2</v>
      </c>
    </row>
    <row r="1405" spans="2:4" x14ac:dyDescent="0.25">
      <c r="B1405" s="12">
        <v>35583</v>
      </c>
      <c r="C1405" s="18">
        <v>5.0232229999999998</v>
      </c>
      <c r="D1405" s="126">
        <f t="shared" si="30"/>
        <v>-6.0948170304248261E-2</v>
      </c>
    </row>
    <row r="1406" spans="2:4" x14ac:dyDescent="0.25">
      <c r="B1406" s="12">
        <v>35576</v>
      </c>
      <c r="C1406" s="18">
        <v>5.3492499999999996</v>
      </c>
      <c r="D1406" s="126">
        <f t="shared" si="30"/>
        <v>0</v>
      </c>
    </row>
    <row r="1407" spans="2:4" x14ac:dyDescent="0.25">
      <c r="B1407" s="12">
        <v>35569</v>
      </c>
      <c r="C1407" s="18">
        <v>5.3492499999999996</v>
      </c>
      <c r="D1407" s="126">
        <f t="shared" si="30"/>
        <v>-2.8508642490998826E-2</v>
      </c>
    </row>
    <row r="1408" spans="2:4" x14ac:dyDescent="0.25">
      <c r="B1408" s="12">
        <v>35562</v>
      </c>
      <c r="C1408" s="18">
        <v>5.5062249999999997</v>
      </c>
      <c r="D1408" s="126">
        <f t="shared" si="30"/>
        <v>1.7856872175636473E-2</v>
      </c>
    </row>
    <row r="1409" spans="2:4" x14ac:dyDescent="0.25">
      <c r="B1409" s="12">
        <v>35555</v>
      </c>
      <c r="C1409" s="18">
        <v>5.4096260000000003</v>
      </c>
      <c r="D1409" s="126">
        <f t="shared" si="30"/>
        <v>3.7037448841859666E-2</v>
      </c>
    </row>
    <row r="1410" spans="2:4" x14ac:dyDescent="0.25">
      <c r="B1410" s="12">
        <v>35548</v>
      </c>
      <c r="C1410" s="18">
        <v>5.2164229999999998</v>
      </c>
      <c r="D1410" s="126">
        <f t="shared" si="30"/>
        <v>-8.474590248210967E-2</v>
      </c>
    </row>
    <row r="1411" spans="2:4" x14ac:dyDescent="0.25">
      <c r="B1411" s="12">
        <v>35541</v>
      </c>
      <c r="C1411" s="18">
        <v>5.6994259999999999</v>
      </c>
      <c r="D1411" s="126">
        <f t="shared" ref="D1411:D1474" si="31">C1411/C1412-1</f>
        <v>2.8322678296182735E-2</v>
      </c>
    </row>
    <row r="1412" spans="2:4" x14ac:dyDescent="0.25">
      <c r="B1412" s="12">
        <v>35534</v>
      </c>
      <c r="C1412" s="18">
        <v>5.5424490000000004</v>
      </c>
      <c r="D1412" s="126">
        <f t="shared" si="31"/>
        <v>-5.9426466328175831E-2</v>
      </c>
    </row>
    <row r="1413" spans="2:4" x14ac:dyDescent="0.25">
      <c r="B1413" s="12">
        <v>35527</v>
      </c>
      <c r="C1413" s="18">
        <v>5.8926270000000001</v>
      </c>
      <c r="D1413" s="126">
        <f t="shared" si="31"/>
        <v>1.6666764434803971E-2</v>
      </c>
    </row>
    <row r="1414" spans="2:4" x14ac:dyDescent="0.25">
      <c r="B1414" s="12">
        <v>35520</v>
      </c>
      <c r="C1414" s="18">
        <v>5.7960260000000003</v>
      </c>
      <c r="D1414" s="126">
        <f t="shared" si="31"/>
        <v>-7.6922905411937248E-2</v>
      </c>
    </row>
    <row r="1415" spans="2:4" x14ac:dyDescent="0.25">
      <c r="B1415" s="12">
        <v>35513</v>
      </c>
      <c r="C1415" s="18">
        <v>6.2790270000000001</v>
      </c>
      <c r="D1415" s="126">
        <f t="shared" si="31"/>
        <v>-6.3063228411489369E-2</v>
      </c>
    </row>
    <row r="1416" spans="2:4" x14ac:dyDescent="0.25">
      <c r="B1416" s="12">
        <v>35506</v>
      </c>
      <c r="C1416" s="18">
        <v>6.7016549999999997</v>
      </c>
      <c r="D1416" s="126">
        <f t="shared" si="31"/>
        <v>-8.928531816629115E-3</v>
      </c>
    </row>
    <row r="1417" spans="2:4" x14ac:dyDescent="0.25">
      <c r="B1417" s="12">
        <v>35499</v>
      </c>
      <c r="C1417" s="18">
        <v>6.7620300000000002</v>
      </c>
      <c r="D1417" s="126">
        <f t="shared" si="31"/>
        <v>1.4492536191583083E-2</v>
      </c>
    </row>
    <row r="1418" spans="2:4" x14ac:dyDescent="0.25">
      <c r="B1418" s="12">
        <v>35492</v>
      </c>
      <c r="C1418" s="18">
        <v>6.6654309999999999</v>
      </c>
      <c r="D1418" s="126">
        <f t="shared" si="31"/>
        <v>2.411878087810404E-2</v>
      </c>
    </row>
    <row r="1419" spans="2:4" x14ac:dyDescent="0.25">
      <c r="B1419" s="12">
        <v>35485</v>
      </c>
      <c r="C1419" s="18">
        <v>6.5084549999999997</v>
      </c>
      <c r="D1419" s="126">
        <f t="shared" si="31"/>
        <v>-9.1911344942707807E-3</v>
      </c>
    </row>
    <row r="1420" spans="2:4" x14ac:dyDescent="0.25">
      <c r="B1420" s="12">
        <v>35478</v>
      </c>
      <c r="C1420" s="18">
        <v>6.5688300000000002</v>
      </c>
      <c r="D1420" s="126">
        <f t="shared" si="31"/>
        <v>-5.5555315927726334E-2</v>
      </c>
    </row>
    <row r="1421" spans="2:4" x14ac:dyDescent="0.25">
      <c r="B1421" s="12">
        <v>35471</v>
      </c>
      <c r="C1421" s="18">
        <v>6.9552300000000002</v>
      </c>
      <c r="D1421" s="126">
        <f t="shared" si="31"/>
        <v>7.4626519762122312E-2</v>
      </c>
    </row>
    <row r="1422" spans="2:4" x14ac:dyDescent="0.25">
      <c r="B1422" s="12">
        <v>35464</v>
      </c>
      <c r="C1422" s="18">
        <v>6.4722299999999997</v>
      </c>
      <c r="D1422" s="126">
        <f t="shared" si="31"/>
        <v>1.5151762304826955E-2</v>
      </c>
    </row>
    <row r="1423" spans="2:4" x14ac:dyDescent="0.25">
      <c r="B1423" s="12">
        <v>35457</v>
      </c>
      <c r="C1423" s="18">
        <v>6.3756279999999999</v>
      </c>
      <c r="D1423" s="126">
        <f t="shared" si="31"/>
        <v>1.5384708490662646E-2</v>
      </c>
    </row>
    <row r="1424" spans="2:4" x14ac:dyDescent="0.25">
      <c r="B1424" s="12">
        <v>35450</v>
      </c>
      <c r="C1424" s="18">
        <v>6.2790270000000001</v>
      </c>
      <c r="D1424" s="126">
        <f t="shared" si="31"/>
        <v>-2.9851071423605102E-2</v>
      </c>
    </row>
    <row r="1425" spans="2:4" x14ac:dyDescent="0.25">
      <c r="B1425" s="12">
        <v>35443</v>
      </c>
      <c r="C1425" s="18">
        <v>6.4722299999999997</v>
      </c>
      <c r="D1425" s="126">
        <f t="shared" si="31"/>
        <v>0</v>
      </c>
    </row>
    <row r="1426" spans="2:4" x14ac:dyDescent="0.25">
      <c r="B1426" s="12">
        <v>35436</v>
      </c>
      <c r="C1426" s="18">
        <v>6.4722299999999997</v>
      </c>
      <c r="D1426" s="126">
        <f t="shared" si="31"/>
        <v>6.3492274755756251E-2</v>
      </c>
    </row>
    <row r="1427" spans="2:4" x14ac:dyDescent="0.25">
      <c r="B1427" s="12">
        <v>35429</v>
      </c>
      <c r="C1427" s="18">
        <v>6.0858270000000001</v>
      </c>
      <c r="D1427" s="126">
        <f t="shared" si="31"/>
        <v>4.9999948240397663E-2</v>
      </c>
    </row>
    <row r="1428" spans="2:4" x14ac:dyDescent="0.25">
      <c r="B1428" s="12">
        <v>35422</v>
      </c>
      <c r="C1428" s="18">
        <v>5.7960260000000003</v>
      </c>
      <c r="D1428" s="126">
        <f t="shared" si="31"/>
        <v>-1.6393537211841114E-2</v>
      </c>
    </row>
    <row r="1429" spans="2:4" x14ac:dyDescent="0.25">
      <c r="B1429" s="12">
        <v>35415</v>
      </c>
      <c r="C1429" s="18">
        <v>5.8926270000000001</v>
      </c>
      <c r="D1429" s="126">
        <f t="shared" si="31"/>
        <v>0</v>
      </c>
    </row>
    <row r="1430" spans="2:4" x14ac:dyDescent="0.25">
      <c r="B1430" s="12">
        <v>35408</v>
      </c>
      <c r="C1430" s="18">
        <v>5.8926270000000001</v>
      </c>
      <c r="D1430" s="126">
        <f t="shared" si="31"/>
        <v>1.6666764434803971E-2</v>
      </c>
    </row>
    <row r="1431" spans="2:4" x14ac:dyDescent="0.25">
      <c r="B1431" s="12">
        <v>35401</v>
      </c>
      <c r="C1431" s="18">
        <v>5.7960260000000003</v>
      </c>
      <c r="D1431" s="126">
        <f t="shared" si="31"/>
        <v>-4.761900067156033E-2</v>
      </c>
    </row>
    <row r="1432" spans="2:4" x14ac:dyDescent="0.25">
      <c r="B1432" s="12">
        <v>35394</v>
      </c>
      <c r="C1432" s="18">
        <v>6.0858270000000001</v>
      </c>
      <c r="D1432" s="126">
        <f t="shared" si="31"/>
        <v>-4.5454502678010655E-2</v>
      </c>
    </row>
    <row r="1433" spans="2:4" x14ac:dyDescent="0.25">
      <c r="B1433" s="12">
        <v>35387</v>
      </c>
      <c r="C1433" s="18">
        <v>6.3756279999999999</v>
      </c>
      <c r="D1433" s="126">
        <f t="shared" si="31"/>
        <v>1.5384708490662646E-2</v>
      </c>
    </row>
    <row r="1434" spans="2:4" x14ac:dyDescent="0.25">
      <c r="B1434" s="12">
        <v>35380</v>
      </c>
      <c r="C1434" s="18">
        <v>6.2790270000000001</v>
      </c>
      <c r="D1434" s="126">
        <f t="shared" si="31"/>
        <v>3.174589090356994E-2</v>
      </c>
    </row>
    <row r="1435" spans="2:4" x14ac:dyDescent="0.25">
      <c r="B1435" s="12">
        <v>35373</v>
      </c>
      <c r="C1435" s="18">
        <v>6.0858270000000001</v>
      </c>
      <c r="D1435" s="126">
        <f t="shared" si="31"/>
        <v>4.9999948240397663E-2</v>
      </c>
    </row>
    <row r="1436" spans="2:4" x14ac:dyDescent="0.25">
      <c r="B1436" s="12">
        <v>35366</v>
      </c>
      <c r="C1436" s="18">
        <v>5.7960260000000003</v>
      </c>
      <c r="D1436" s="126">
        <f t="shared" si="31"/>
        <v>-4.761900067156033E-2</v>
      </c>
    </row>
    <row r="1437" spans="2:4" x14ac:dyDescent="0.25">
      <c r="B1437" s="12">
        <v>35359</v>
      </c>
      <c r="C1437" s="18">
        <v>6.0858270000000001</v>
      </c>
      <c r="D1437" s="126">
        <f t="shared" si="31"/>
        <v>-1.5625090983671708E-2</v>
      </c>
    </row>
    <row r="1438" spans="2:4" x14ac:dyDescent="0.25">
      <c r="B1438" s="12">
        <v>35352</v>
      </c>
      <c r="C1438" s="18">
        <v>6.1824279999999998</v>
      </c>
      <c r="D1438" s="126">
        <f t="shared" si="31"/>
        <v>-1.538438996997471E-2</v>
      </c>
    </row>
    <row r="1439" spans="2:4" x14ac:dyDescent="0.25">
      <c r="B1439" s="12">
        <v>35345</v>
      </c>
      <c r="C1439" s="18">
        <v>6.2790270000000001</v>
      </c>
      <c r="D1439" s="126">
        <f t="shared" si="31"/>
        <v>-1.5151605457532913E-2</v>
      </c>
    </row>
    <row r="1440" spans="2:4" x14ac:dyDescent="0.25">
      <c r="B1440" s="12">
        <v>35338</v>
      </c>
      <c r="C1440" s="18">
        <v>6.3756279999999999</v>
      </c>
      <c r="D1440" s="126">
        <f t="shared" si="31"/>
        <v>-1.4925612964928558E-2</v>
      </c>
    </row>
    <row r="1441" spans="2:4" x14ac:dyDescent="0.25">
      <c r="B1441" s="12">
        <v>35331</v>
      </c>
      <c r="C1441" s="18">
        <v>6.4722299999999997</v>
      </c>
      <c r="D1441" s="126">
        <f t="shared" si="31"/>
        <v>-0.118420808888269</v>
      </c>
    </row>
    <row r="1442" spans="2:4" x14ac:dyDescent="0.25">
      <c r="B1442" s="12">
        <v>35324</v>
      </c>
      <c r="C1442" s="18">
        <v>7.3416319999999997</v>
      </c>
      <c r="D1442" s="126">
        <f t="shared" si="31"/>
        <v>1.3333274442403953E-2</v>
      </c>
    </row>
    <row r="1443" spans="2:4" x14ac:dyDescent="0.25">
      <c r="B1443" s="12">
        <v>35317</v>
      </c>
      <c r="C1443" s="18">
        <v>7.2450320000000001</v>
      </c>
      <c r="D1443" s="126">
        <f t="shared" si="31"/>
        <v>-2.5974307076880421E-2</v>
      </c>
    </row>
    <row r="1444" spans="2:4" x14ac:dyDescent="0.25">
      <c r="B1444" s="12">
        <v>35310</v>
      </c>
      <c r="C1444" s="18">
        <v>7.4382349999999997</v>
      </c>
      <c r="D1444" s="126">
        <f t="shared" si="31"/>
        <v>-1.2820322252620309E-2</v>
      </c>
    </row>
    <row r="1445" spans="2:4" x14ac:dyDescent="0.25">
      <c r="B1445" s="12">
        <v>35303</v>
      </c>
      <c r="C1445" s="18">
        <v>7.534834</v>
      </c>
      <c r="D1445" s="126">
        <f t="shared" si="31"/>
        <v>5.4053944409914845E-2</v>
      </c>
    </row>
    <row r="1446" spans="2:4" x14ac:dyDescent="0.25">
      <c r="B1446" s="12">
        <v>35296</v>
      </c>
      <c r="C1446" s="18">
        <v>7.1484329999999998</v>
      </c>
      <c r="D1446" s="126">
        <f t="shared" si="31"/>
        <v>-3.5830459410826632E-2</v>
      </c>
    </row>
    <row r="1447" spans="2:4" x14ac:dyDescent="0.25">
      <c r="B1447" s="12">
        <v>35289</v>
      </c>
      <c r="C1447" s="18">
        <v>7.4140829999999998</v>
      </c>
      <c r="D1447" s="126">
        <f t="shared" si="31"/>
        <v>-5.2469156708268239E-2</v>
      </c>
    </row>
    <row r="1448" spans="2:4" x14ac:dyDescent="0.25">
      <c r="B1448" s="12">
        <v>35282</v>
      </c>
      <c r="C1448" s="18">
        <v>7.8246349999999998</v>
      </c>
      <c r="D1448" s="126">
        <f t="shared" si="31"/>
        <v>0</v>
      </c>
    </row>
    <row r="1449" spans="2:4" x14ac:dyDescent="0.25">
      <c r="B1449" s="12">
        <v>35275</v>
      </c>
      <c r="C1449" s="18">
        <v>7.8246349999999998</v>
      </c>
      <c r="D1449" s="126">
        <f t="shared" si="31"/>
        <v>0</v>
      </c>
    </row>
    <row r="1450" spans="2:4" x14ac:dyDescent="0.25">
      <c r="B1450" s="12">
        <v>35268</v>
      </c>
      <c r="C1450" s="18">
        <v>7.8246349999999998</v>
      </c>
      <c r="D1450" s="126">
        <f t="shared" si="31"/>
        <v>-1.519750144266141E-2</v>
      </c>
    </row>
    <row r="1451" spans="2:4" x14ac:dyDescent="0.25">
      <c r="B1451" s="12">
        <v>35261</v>
      </c>
      <c r="C1451" s="18">
        <v>7.9453849999999999</v>
      </c>
      <c r="D1451" s="126">
        <f t="shared" si="31"/>
        <v>-2.0833484812316727E-2</v>
      </c>
    </row>
    <row r="1452" spans="2:4" x14ac:dyDescent="0.25">
      <c r="B1452" s="12">
        <v>35254</v>
      </c>
      <c r="C1452" s="18">
        <v>8.1144370000000006</v>
      </c>
      <c r="D1452" s="126">
        <f t="shared" si="31"/>
        <v>0</v>
      </c>
    </row>
    <row r="1453" spans="2:4" x14ac:dyDescent="0.25">
      <c r="B1453" s="12">
        <v>35247</v>
      </c>
      <c r="C1453" s="18">
        <v>8.1144370000000006</v>
      </c>
      <c r="D1453" s="126">
        <f t="shared" si="31"/>
        <v>0.10526338013128433</v>
      </c>
    </row>
    <row r="1454" spans="2:4" x14ac:dyDescent="0.25">
      <c r="B1454" s="12">
        <v>35240</v>
      </c>
      <c r="C1454" s="18">
        <v>7.3416319999999997</v>
      </c>
      <c r="D1454" s="126">
        <f t="shared" si="31"/>
        <v>-1.2987355199183703E-2</v>
      </c>
    </row>
    <row r="1455" spans="2:4" x14ac:dyDescent="0.25">
      <c r="B1455" s="12">
        <v>35233</v>
      </c>
      <c r="C1455" s="18">
        <v>7.4382349999999997</v>
      </c>
      <c r="D1455" s="126">
        <f t="shared" si="31"/>
        <v>1.3158246013965202E-2</v>
      </c>
    </row>
    <row r="1456" spans="2:4" x14ac:dyDescent="0.25">
      <c r="B1456" s="12">
        <v>35226</v>
      </c>
      <c r="C1456" s="18">
        <v>7.3416319999999997</v>
      </c>
      <c r="D1456" s="126">
        <f t="shared" si="31"/>
        <v>-0.13636393579928574</v>
      </c>
    </row>
    <row r="1457" spans="2:4" x14ac:dyDescent="0.25">
      <c r="B1457" s="12">
        <v>35219</v>
      </c>
      <c r="C1457" s="18">
        <v>8.5008400000000002</v>
      </c>
      <c r="D1457" s="126">
        <f t="shared" si="31"/>
        <v>-3.2966772950180356E-2</v>
      </c>
    </row>
    <row r="1458" spans="2:4" x14ac:dyDescent="0.25">
      <c r="B1458" s="12">
        <v>35212</v>
      </c>
      <c r="C1458" s="18">
        <v>8.7906390000000005</v>
      </c>
      <c r="D1458" s="126">
        <f t="shared" si="31"/>
        <v>-2.7398270406895353E-3</v>
      </c>
    </row>
    <row r="1459" spans="2:4" x14ac:dyDescent="0.25">
      <c r="B1459" s="12">
        <v>35205</v>
      </c>
      <c r="C1459" s="18">
        <v>8.8147900000000003</v>
      </c>
      <c r="D1459" s="126">
        <f t="shared" si="31"/>
        <v>-8.1521372214545806E-3</v>
      </c>
    </row>
    <row r="1460" spans="2:4" x14ac:dyDescent="0.25">
      <c r="B1460" s="12">
        <v>35198</v>
      </c>
      <c r="C1460" s="18">
        <v>8.8872400000000003</v>
      </c>
      <c r="D1460" s="126">
        <f t="shared" si="31"/>
        <v>2.7933069449941783E-2</v>
      </c>
    </row>
    <row r="1461" spans="2:4" x14ac:dyDescent="0.25">
      <c r="B1461" s="12">
        <v>35191</v>
      </c>
      <c r="C1461" s="18">
        <v>8.6457379999999997</v>
      </c>
      <c r="D1461" s="126">
        <f t="shared" si="31"/>
        <v>-1.6483557111149794E-2</v>
      </c>
    </row>
    <row r="1462" spans="2:4" x14ac:dyDescent="0.25">
      <c r="B1462" s="12">
        <v>35184</v>
      </c>
      <c r="C1462" s="18">
        <v>8.7906390000000005</v>
      </c>
      <c r="D1462" s="126">
        <f t="shared" si="31"/>
        <v>-1.0869628816145394E-2</v>
      </c>
    </row>
    <row r="1463" spans="2:4" x14ac:dyDescent="0.25">
      <c r="B1463" s="12">
        <v>35177</v>
      </c>
      <c r="C1463" s="18">
        <v>8.8872400000000003</v>
      </c>
      <c r="D1463" s="126">
        <f t="shared" si="31"/>
        <v>-2.1276502019725863E-2</v>
      </c>
    </row>
    <row r="1464" spans="2:4" x14ac:dyDescent="0.25">
      <c r="B1464" s="12">
        <v>35170</v>
      </c>
      <c r="C1464" s="18">
        <v>9.0804399999999994</v>
      </c>
      <c r="D1464" s="126">
        <f t="shared" si="31"/>
        <v>-2.3376417769859104E-2</v>
      </c>
    </row>
    <row r="1465" spans="2:4" x14ac:dyDescent="0.25">
      <c r="B1465" s="12">
        <v>35163</v>
      </c>
      <c r="C1465" s="18">
        <v>9.2977889999999999</v>
      </c>
      <c r="D1465" s="126">
        <f t="shared" si="31"/>
        <v>2.6040476015889436E-3</v>
      </c>
    </row>
    <row r="1466" spans="2:4" x14ac:dyDescent="0.25">
      <c r="B1466" s="12">
        <v>35156</v>
      </c>
      <c r="C1466" s="18">
        <v>9.2736400000000003</v>
      </c>
      <c r="D1466" s="126">
        <f t="shared" si="31"/>
        <v>-6.7961360202093535E-2</v>
      </c>
    </row>
    <row r="1467" spans="2:4" x14ac:dyDescent="0.25">
      <c r="B1467" s="12">
        <v>35149</v>
      </c>
      <c r="C1467" s="18">
        <v>9.9498449999999998</v>
      </c>
      <c r="D1467" s="126">
        <f t="shared" si="31"/>
        <v>-2.8301667518909834E-2</v>
      </c>
    </row>
    <row r="1468" spans="2:4" x14ac:dyDescent="0.25">
      <c r="B1468" s="12">
        <v>35142</v>
      </c>
      <c r="C1468" s="18">
        <v>10.239644</v>
      </c>
      <c r="D1468" s="126">
        <f t="shared" si="31"/>
        <v>0</v>
      </c>
    </row>
    <row r="1469" spans="2:4" x14ac:dyDescent="0.25">
      <c r="B1469" s="12">
        <v>35135</v>
      </c>
      <c r="C1469" s="18">
        <v>10.239644</v>
      </c>
      <c r="D1469" s="126">
        <f t="shared" si="31"/>
        <v>9.2783069469695834E-2</v>
      </c>
    </row>
    <row r="1470" spans="2:4" x14ac:dyDescent="0.25">
      <c r="B1470" s="12">
        <v>35128</v>
      </c>
      <c r="C1470" s="18">
        <v>9.3702439999999996</v>
      </c>
      <c r="D1470" s="126">
        <f t="shared" si="31"/>
        <v>-7.6190145680133159E-2</v>
      </c>
    </row>
    <row r="1471" spans="2:4" x14ac:dyDescent="0.25">
      <c r="B1471" s="12">
        <v>35121</v>
      </c>
      <c r="C1471" s="18">
        <v>10.143044</v>
      </c>
      <c r="D1471" s="126">
        <f t="shared" si="31"/>
        <v>0.10526289407850586</v>
      </c>
    </row>
    <row r="1472" spans="2:4" x14ac:dyDescent="0.25">
      <c r="B1472" s="12">
        <v>35114</v>
      </c>
      <c r="C1472" s="18">
        <v>9.1770420000000001</v>
      </c>
      <c r="D1472" s="126">
        <f t="shared" si="31"/>
        <v>-2.0618673323768211E-2</v>
      </c>
    </row>
    <row r="1473" spans="2:4" x14ac:dyDescent="0.25">
      <c r="B1473" s="12">
        <v>35107</v>
      </c>
      <c r="C1473" s="18">
        <v>9.3702439999999996</v>
      </c>
      <c r="D1473" s="126">
        <f t="shared" si="31"/>
        <v>-2.0201824803054658E-2</v>
      </c>
    </row>
    <row r="1474" spans="2:4" x14ac:dyDescent="0.25">
      <c r="B1474" s="12">
        <v>35100</v>
      </c>
      <c r="C1474" s="18">
        <v>9.5634429999999995</v>
      </c>
      <c r="D1474" s="126">
        <f t="shared" si="31"/>
        <v>-9.9998530027096688E-3</v>
      </c>
    </row>
    <row r="1475" spans="2:4" x14ac:dyDescent="0.25">
      <c r="B1475" s="12">
        <v>35093</v>
      </c>
      <c r="C1475" s="18">
        <v>9.6600420000000007</v>
      </c>
      <c r="D1475" s="126">
        <f t="shared" ref="D1475:D1538" si="32">C1475/C1476-1</f>
        <v>0.13636322998668371</v>
      </c>
    </row>
    <row r="1476" spans="2:4" x14ac:dyDescent="0.25">
      <c r="B1476" s="12">
        <v>35086</v>
      </c>
      <c r="C1476" s="18">
        <v>8.5008400000000002</v>
      </c>
      <c r="D1476" s="126">
        <f t="shared" si="32"/>
        <v>8.6420005533804467E-2</v>
      </c>
    </row>
    <row r="1477" spans="2:4" x14ac:dyDescent="0.25">
      <c r="B1477" s="12">
        <v>35079</v>
      </c>
      <c r="C1477" s="18">
        <v>7.8246349999999998</v>
      </c>
      <c r="D1477" s="126">
        <f t="shared" si="32"/>
        <v>-1.519750144266141E-2</v>
      </c>
    </row>
    <row r="1478" spans="2:4" x14ac:dyDescent="0.25">
      <c r="B1478" s="12">
        <v>35072</v>
      </c>
      <c r="C1478" s="18">
        <v>7.9453849999999999</v>
      </c>
      <c r="D1478" s="126">
        <f t="shared" si="32"/>
        <v>4.1139324685154133E-2</v>
      </c>
    </row>
    <row r="1479" spans="2:4" x14ac:dyDescent="0.25">
      <c r="B1479" s="12">
        <v>35065</v>
      </c>
      <c r="C1479" s="18">
        <v>7.6314330000000004</v>
      </c>
      <c r="D1479" s="126">
        <f t="shared" si="32"/>
        <v>0.14492716224952296</v>
      </c>
    </row>
    <row r="1480" spans="2:4" x14ac:dyDescent="0.25">
      <c r="B1480" s="12">
        <v>35058</v>
      </c>
      <c r="C1480" s="18">
        <v>6.6654309999999999</v>
      </c>
      <c r="D1480" s="126">
        <f t="shared" si="32"/>
        <v>3.6366489045258632E-3</v>
      </c>
    </row>
    <row r="1481" spans="2:4" x14ac:dyDescent="0.25">
      <c r="B1481" s="12">
        <v>35051</v>
      </c>
      <c r="C1481" s="18">
        <v>6.6412789999999999</v>
      </c>
      <c r="D1481" s="126">
        <f t="shared" si="32"/>
        <v>-3.169028921369299E-2</v>
      </c>
    </row>
    <row r="1482" spans="2:4" x14ac:dyDescent="0.25">
      <c r="B1482" s="12">
        <v>35044</v>
      </c>
      <c r="C1482" s="18">
        <v>6.8586309999999999</v>
      </c>
      <c r="D1482" s="126">
        <f t="shared" si="32"/>
        <v>-4.3771121226481524E-2</v>
      </c>
    </row>
    <row r="1483" spans="2:4" x14ac:dyDescent="0.25">
      <c r="B1483" s="12">
        <v>35037</v>
      </c>
      <c r="C1483" s="18">
        <v>7.1725830000000004</v>
      </c>
      <c r="D1483" s="126">
        <f t="shared" si="32"/>
        <v>6.0714460006832338E-2</v>
      </c>
    </row>
    <row r="1484" spans="2:4" x14ac:dyDescent="0.25">
      <c r="B1484" s="12">
        <v>35030</v>
      </c>
      <c r="C1484" s="18">
        <v>6.7620300000000002</v>
      </c>
      <c r="D1484" s="126">
        <f t="shared" si="32"/>
        <v>-1.4084589184051421E-2</v>
      </c>
    </row>
    <row r="1485" spans="2:4" x14ac:dyDescent="0.25">
      <c r="B1485" s="12">
        <v>35023</v>
      </c>
      <c r="C1485" s="18">
        <v>6.8586309999999999</v>
      </c>
      <c r="D1485" s="126">
        <f t="shared" si="32"/>
        <v>-6.5789323136872024E-2</v>
      </c>
    </row>
    <row r="1486" spans="2:4" x14ac:dyDescent="0.25">
      <c r="B1486" s="12">
        <v>35016</v>
      </c>
      <c r="C1486" s="18">
        <v>7.3416319999999997</v>
      </c>
      <c r="D1486" s="126">
        <f t="shared" si="32"/>
        <v>-4.9999792961519796E-2</v>
      </c>
    </row>
    <row r="1487" spans="2:4" x14ac:dyDescent="0.25">
      <c r="B1487" s="12">
        <v>35009</v>
      </c>
      <c r="C1487" s="18">
        <v>7.7280319999999998</v>
      </c>
      <c r="D1487" s="126">
        <f t="shared" si="32"/>
        <v>0.15941969844110604</v>
      </c>
    </row>
    <row r="1488" spans="2:4" x14ac:dyDescent="0.25">
      <c r="B1488" s="12">
        <v>35002</v>
      </c>
      <c r="C1488" s="18">
        <v>6.6654309999999999</v>
      </c>
      <c r="D1488" s="126">
        <f t="shared" si="32"/>
        <v>1.4705967424944788E-2</v>
      </c>
    </row>
    <row r="1489" spans="2:4" x14ac:dyDescent="0.25">
      <c r="B1489" s="12">
        <v>34995</v>
      </c>
      <c r="C1489" s="18">
        <v>6.5688300000000002</v>
      </c>
      <c r="D1489" s="126">
        <f t="shared" si="32"/>
        <v>0</v>
      </c>
    </row>
    <row r="1490" spans="2:4" x14ac:dyDescent="0.25">
      <c r="B1490" s="12">
        <v>34988</v>
      </c>
      <c r="C1490" s="18">
        <v>6.5688300000000002</v>
      </c>
      <c r="D1490" s="126">
        <f t="shared" si="32"/>
        <v>-9.6345490270364653E-2</v>
      </c>
    </row>
    <row r="1491" spans="2:4" x14ac:dyDescent="0.25">
      <c r="B1491" s="12">
        <v>34981</v>
      </c>
      <c r="C1491" s="18">
        <v>7.269183</v>
      </c>
      <c r="D1491" s="126">
        <f t="shared" si="32"/>
        <v>1.689181391222383E-2</v>
      </c>
    </row>
    <row r="1492" spans="2:4" x14ac:dyDescent="0.25">
      <c r="B1492" s="12">
        <v>34974</v>
      </c>
      <c r="C1492" s="18">
        <v>7.1484329999999998</v>
      </c>
      <c r="D1492" s="126">
        <f t="shared" si="32"/>
        <v>-5.1281952595106928E-2</v>
      </c>
    </row>
    <row r="1493" spans="2:4" x14ac:dyDescent="0.25">
      <c r="B1493" s="12">
        <v>34967</v>
      </c>
      <c r="C1493" s="18">
        <v>7.534834</v>
      </c>
      <c r="D1493" s="126">
        <f t="shared" si="32"/>
        <v>1.6286707337913597E-2</v>
      </c>
    </row>
    <row r="1494" spans="2:4" x14ac:dyDescent="0.25">
      <c r="B1494" s="12">
        <v>34960</v>
      </c>
      <c r="C1494" s="18">
        <v>7.4140829999999998</v>
      </c>
      <c r="D1494" s="126">
        <f t="shared" si="32"/>
        <v>9.868514248603022E-3</v>
      </c>
    </row>
    <row r="1495" spans="2:4" x14ac:dyDescent="0.25">
      <c r="B1495" s="12">
        <v>34953</v>
      </c>
      <c r="C1495" s="18">
        <v>7.3416319999999997</v>
      </c>
      <c r="D1495" s="126">
        <f t="shared" si="32"/>
        <v>2.7026762368759671E-2</v>
      </c>
    </row>
    <row r="1496" spans="2:4" x14ac:dyDescent="0.25">
      <c r="B1496" s="12">
        <v>34946</v>
      </c>
      <c r="C1496" s="18">
        <v>7.1484329999999998</v>
      </c>
      <c r="D1496" s="126">
        <f t="shared" si="32"/>
        <v>2.7778089293955643E-2</v>
      </c>
    </row>
    <row r="1497" spans="2:4" x14ac:dyDescent="0.25">
      <c r="B1497" s="12">
        <v>34939</v>
      </c>
      <c r="C1497" s="18">
        <v>6.9552300000000002</v>
      </c>
      <c r="D1497" s="126">
        <f t="shared" si="32"/>
        <v>4.3477908630364714E-2</v>
      </c>
    </row>
    <row r="1498" spans="2:4" x14ac:dyDescent="0.25">
      <c r="B1498" s="12">
        <v>34932</v>
      </c>
      <c r="C1498" s="18">
        <v>6.6654309999999999</v>
      </c>
      <c r="D1498" s="126">
        <f t="shared" si="32"/>
        <v>-5.4794547743827748E-2</v>
      </c>
    </row>
    <row r="1499" spans="2:4" x14ac:dyDescent="0.25">
      <c r="B1499" s="12">
        <v>34925</v>
      </c>
      <c r="C1499" s="18">
        <v>7.0518330000000002</v>
      </c>
      <c r="D1499" s="126">
        <f t="shared" si="32"/>
        <v>-2.3963143810551424E-3</v>
      </c>
    </row>
    <row r="1500" spans="2:4" x14ac:dyDescent="0.25">
      <c r="B1500" s="12">
        <v>34918</v>
      </c>
      <c r="C1500" s="18">
        <v>7.0687720000000001</v>
      </c>
      <c r="D1500" s="126">
        <f t="shared" si="32"/>
        <v>-3.8961321466046583E-2</v>
      </c>
    </row>
    <row r="1501" spans="2:4" x14ac:dyDescent="0.25">
      <c r="B1501" s="12">
        <v>34911</v>
      </c>
      <c r="C1501" s="18">
        <v>7.3553459999999999</v>
      </c>
      <c r="D1501" s="126">
        <f t="shared" si="32"/>
        <v>8.8339570831148961E-2</v>
      </c>
    </row>
    <row r="1502" spans="2:4" x14ac:dyDescent="0.25">
      <c r="B1502" s="12">
        <v>34904</v>
      </c>
      <c r="C1502" s="18">
        <v>6.7583190000000002</v>
      </c>
      <c r="D1502" s="126">
        <f t="shared" si="32"/>
        <v>0.13654627659082474</v>
      </c>
    </row>
    <row r="1503" spans="2:4" x14ac:dyDescent="0.25">
      <c r="B1503" s="12">
        <v>34897</v>
      </c>
      <c r="C1503" s="18">
        <v>5.9463650000000001</v>
      </c>
      <c r="D1503" s="126">
        <f t="shared" si="32"/>
        <v>-2.7343767890639969E-2</v>
      </c>
    </row>
    <row r="1504" spans="2:4" x14ac:dyDescent="0.25">
      <c r="B1504" s="12">
        <v>34890</v>
      </c>
      <c r="C1504" s="18">
        <v>6.1135320000000002</v>
      </c>
      <c r="D1504" s="126">
        <f t="shared" si="32"/>
        <v>0</v>
      </c>
    </row>
    <row r="1505" spans="2:4" x14ac:dyDescent="0.25">
      <c r="B1505" s="12">
        <v>34883</v>
      </c>
      <c r="C1505" s="18">
        <v>6.1135320000000002</v>
      </c>
      <c r="D1505" s="126">
        <f t="shared" si="32"/>
        <v>3.2257912008219591E-2</v>
      </c>
    </row>
    <row r="1506" spans="2:4" x14ac:dyDescent="0.25">
      <c r="B1506" s="12">
        <v>34876</v>
      </c>
      <c r="C1506" s="18">
        <v>5.922485</v>
      </c>
      <c r="D1506" s="126">
        <f t="shared" si="32"/>
        <v>1.6393451063084097E-2</v>
      </c>
    </row>
    <row r="1507" spans="2:4" x14ac:dyDescent="0.25">
      <c r="B1507" s="12">
        <v>34869</v>
      </c>
      <c r="C1507" s="18">
        <v>5.8269609999999998</v>
      </c>
      <c r="D1507" s="126">
        <f t="shared" si="32"/>
        <v>-6.1538037839580784E-2</v>
      </c>
    </row>
    <row r="1508" spans="2:4" x14ac:dyDescent="0.25">
      <c r="B1508" s="12">
        <v>34862</v>
      </c>
      <c r="C1508" s="18">
        <v>6.2090540000000001</v>
      </c>
      <c r="D1508" s="126">
        <f t="shared" si="32"/>
        <v>0.10169443708588122</v>
      </c>
    </row>
    <row r="1509" spans="2:4" x14ac:dyDescent="0.25">
      <c r="B1509" s="12">
        <v>34855</v>
      </c>
      <c r="C1509" s="18">
        <v>5.6359130000000004</v>
      </c>
      <c r="D1509" s="126">
        <f t="shared" si="32"/>
        <v>-2.8806599254189047E-2</v>
      </c>
    </row>
    <row r="1510" spans="2:4" x14ac:dyDescent="0.25">
      <c r="B1510" s="12">
        <v>34848</v>
      </c>
      <c r="C1510" s="18">
        <v>5.8030799999999996</v>
      </c>
      <c r="D1510" s="126">
        <f t="shared" si="32"/>
        <v>1.2500006542861763E-2</v>
      </c>
    </row>
    <row r="1511" spans="2:4" x14ac:dyDescent="0.25">
      <c r="B1511" s="12">
        <v>34841</v>
      </c>
      <c r="C1511" s="18">
        <v>5.7314369999999997</v>
      </c>
      <c r="D1511" s="126">
        <f t="shared" si="32"/>
        <v>1.6949161564417281E-2</v>
      </c>
    </row>
    <row r="1512" spans="2:4" x14ac:dyDescent="0.25">
      <c r="B1512" s="12">
        <v>34834</v>
      </c>
      <c r="C1512" s="18">
        <v>5.6359130000000004</v>
      </c>
      <c r="D1512" s="126">
        <f t="shared" si="32"/>
        <v>-9.2307298342066191E-2</v>
      </c>
    </row>
    <row r="1513" spans="2:4" x14ac:dyDescent="0.25">
      <c r="B1513" s="12">
        <v>34827</v>
      </c>
      <c r="C1513" s="18">
        <v>6.2090540000000001</v>
      </c>
      <c r="D1513" s="126">
        <f t="shared" si="32"/>
        <v>-5.7971496034153636E-2</v>
      </c>
    </row>
    <row r="1514" spans="2:4" x14ac:dyDescent="0.25">
      <c r="B1514" s="12">
        <v>34820</v>
      </c>
      <c r="C1514" s="18">
        <v>6.5911530000000003</v>
      </c>
      <c r="D1514" s="126">
        <f t="shared" si="32"/>
        <v>-2.8168883253221533E-2</v>
      </c>
    </row>
    <row r="1515" spans="2:4" x14ac:dyDescent="0.25">
      <c r="B1515" s="12">
        <v>34813</v>
      </c>
      <c r="C1515" s="18">
        <v>6.7821999999999996</v>
      </c>
      <c r="D1515" s="126">
        <f t="shared" si="32"/>
        <v>2.8985368720768401E-2</v>
      </c>
    </row>
    <row r="1516" spans="2:4" x14ac:dyDescent="0.25">
      <c r="B1516" s="12">
        <v>34806</v>
      </c>
      <c r="C1516" s="18">
        <v>6.5911530000000003</v>
      </c>
      <c r="D1516" s="126">
        <f t="shared" si="32"/>
        <v>1.4706201572227018E-2</v>
      </c>
    </row>
    <row r="1517" spans="2:4" x14ac:dyDescent="0.25">
      <c r="B1517" s="12">
        <v>34799</v>
      </c>
      <c r="C1517" s="18">
        <v>6.4956269999999998</v>
      </c>
      <c r="D1517" s="126">
        <f t="shared" si="32"/>
        <v>-8.108126842965091E-2</v>
      </c>
    </row>
    <row r="1518" spans="2:4" x14ac:dyDescent="0.25">
      <c r="B1518" s="12">
        <v>34792</v>
      </c>
      <c r="C1518" s="18">
        <v>7.0687720000000001</v>
      </c>
      <c r="D1518" s="126">
        <f t="shared" si="32"/>
        <v>2.7777793932993067E-2</v>
      </c>
    </row>
    <row r="1519" spans="2:4" x14ac:dyDescent="0.25">
      <c r="B1519" s="12">
        <v>34785</v>
      </c>
      <c r="C1519" s="18">
        <v>6.8777239999999997</v>
      </c>
      <c r="D1519" s="126">
        <f t="shared" si="32"/>
        <v>0.16129023543326815</v>
      </c>
    </row>
    <row r="1520" spans="2:4" x14ac:dyDescent="0.25">
      <c r="B1520" s="12">
        <v>34778</v>
      </c>
      <c r="C1520" s="18">
        <v>5.922485</v>
      </c>
      <c r="D1520" s="126">
        <f t="shared" si="32"/>
        <v>-0.10144932153752162</v>
      </c>
    </row>
    <row r="1521" spans="2:4" x14ac:dyDescent="0.25">
      <c r="B1521" s="12">
        <v>34771</v>
      </c>
      <c r="C1521" s="18">
        <v>6.5911530000000003</v>
      </c>
      <c r="D1521" s="126">
        <f t="shared" si="32"/>
        <v>4.5454732908457141E-2</v>
      </c>
    </row>
    <row r="1522" spans="2:4" x14ac:dyDescent="0.25">
      <c r="B1522" s="12">
        <v>34764</v>
      </c>
      <c r="C1522" s="18">
        <v>6.3045799999999996</v>
      </c>
      <c r="D1522" s="126">
        <f t="shared" si="32"/>
        <v>-1.4925536377918824E-2</v>
      </c>
    </row>
    <row r="1523" spans="2:4" x14ac:dyDescent="0.25">
      <c r="B1523" s="12">
        <v>34757</v>
      </c>
      <c r="C1523" s="18">
        <v>6.4001049999999999</v>
      </c>
      <c r="D1523" s="126">
        <f t="shared" si="32"/>
        <v>-2.8985520439291923E-2</v>
      </c>
    </row>
    <row r="1524" spans="2:4" x14ac:dyDescent="0.25">
      <c r="B1524" s="12">
        <v>34750</v>
      </c>
      <c r="C1524" s="18">
        <v>6.5911530000000003</v>
      </c>
      <c r="D1524" s="126">
        <f t="shared" si="32"/>
        <v>-1.428557328035629E-2</v>
      </c>
    </row>
    <row r="1525" spans="2:4" x14ac:dyDescent="0.25">
      <c r="B1525" s="12">
        <v>34743</v>
      </c>
      <c r="C1525" s="18">
        <v>6.6866760000000003</v>
      </c>
      <c r="D1525" s="126">
        <f t="shared" si="32"/>
        <v>-2.7777793932992845E-2</v>
      </c>
    </row>
    <row r="1526" spans="2:4" x14ac:dyDescent="0.25">
      <c r="B1526" s="12">
        <v>34736</v>
      </c>
      <c r="C1526" s="18">
        <v>6.8777239999999997</v>
      </c>
      <c r="D1526" s="126">
        <f t="shared" si="32"/>
        <v>4.3478128940414473E-2</v>
      </c>
    </row>
    <row r="1527" spans="2:4" x14ac:dyDescent="0.25">
      <c r="B1527" s="12">
        <v>34729</v>
      </c>
      <c r="C1527" s="18">
        <v>6.5911530000000003</v>
      </c>
      <c r="D1527" s="126">
        <f t="shared" si="32"/>
        <v>4.5454732908457141E-2</v>
      </c>
    </row>
    <row r="1528" spans="2:4" x14ac:dyDescent="0.25">
      <c r="B1528" s="12">
        <v>34722</v>
      </c>
      <c r="C1528" s="18">
        <v>6.3045799999999996</v>
      </c>
      <c r="D1528" s="126">
        <f t="shared" si="32"/>
        <v>-5.7142891325974277E-2</v>
      </c>
    </row>
    <row r="1529" spans="2:4" x14ac:dyDescent="0.25">
      <c r="B1529" s="12">
        <v>34715</v>
      </c>
      <c r="C1529" s="18">
        <v>6.6866760000000003</v>
      </c>
      <c r="D1529" s="126">
        <f t="shared" si="32"/>
        <v>-1.7544014309554212E-2</v>
      </c>
    </row>
    <row r="1530" spans="2:4" x14ac:dyDescent="0.25">
      <c r="B1530" s="12">
        <v>34708</v>
      </c>
      <c r="C1530" s="18">
        <v>6.806082</v>
      </c>
      <c r="D1530" s="126">
        <f t="shared" si="32"/>
        <v>4.7794462335968513E-2</v>
      </c>
    </row>
    <row r="1531" spans="2:4" x14ac:dyDescent="0.25">
      <c r="B1531" s="12">
        <v>34701</v>
      </c>
      <c r="C1531" s="18">
        <v>6.4956269999999998</v>
      </c>
      <c r="D1531" s="126">
        <f t="shared" si="32"/>
        <v>-9.3333398471168505E-2</v>
      </c>
    </row>
    <row r="1532" spans="2:4" x14ac:dyDescent="0.25">
      <c r="B1532" s="12">
        <v>34694</v>
      </c>
      <c r="C1532" s="18">
        <v>7.1642950000000001</v>
      </c>
      <c r="D1532" s="126">
        <f t="shared" si="32"/>
        <v>4.1666545502552887E-2</v>
      </c>
    </row>
    <row r="1533" spans="2:4" x14ac:dyDescent="0.25">
      <c r="B1533" s="12">
        <v>34687</v>
      </c>
      <c r="C1533" s="18">
        <v>6.8777239999999997</v>
      </c>
      <c r="D1533" s="126">
        <f t="shared" si="32"/>
        <v>5.8823728640822415E-2</v>
      </c>
    </row>
    <row r="1534" spans="2:4" x14ac:dyDescent="0.25">
      <c r="B1534" s="12">
        <v>34680</v>
      </c>
      <c r="C1534" s="18">
        <v>6.4956269999999998</v>
      </c>
      <c r="D1534" s="126">
        <f t="shared" si="32"/>
        <v>6.2499877321325892E-2</v>
      </c>
    </row>
    <row r="1535" spans="2:4" x14ac:dyDescent="0.25">
      <c r="B1535" s="12">
        <v>34673</v>
      </c>
      <c r="C1535" s="18">
        <v>6.1135320000000002</v>
      </c>
      <c r="D1535" s="126">
        <f t="shared" si="32"/>
        <v>0.12280690154852336</v>
      </c>
    </row>
    <row r="1536" spans="2:4" x14ac:dyDescent="0.25">
      <c r="B1536" s="12">
        <v>34666</v>
      </c>
      <c r="C1536" s="18">
        <v>5.4448650000000001</v>
      </c>
      <c r="D1536" s="126">
        <f t="shared" si="32"/>
        <v>-0.18861206305229206</v>
      </c>
    </row>
    <row r="1537" spans="2:4" x14ac:dyDescent="0.25">
      <c r="B1537" s="12">
        <v>34659</v>
      </c>
      <c r="C1537" s="18">
        <v>6.7105569999999997</v>
      </c>
      <c r="D1537" s="126">
        <f t="shared" si="32"/>
        <v>-2.4305569691368878E-2</v>
      </c>
    </row>
    <row r="1538" spans="2:4" x14ac:dyDescent="0.25">
      <c r="B1538" s="12">
        <v>34652</v>
      </c>
      <c r="C1538" s="18">
        <v>6.8777239999999997</v>
      </c>
      <c r="D1538" s="126">
        <f t="shared" si="32"/>
        <v>-2.7027042320787897E-2</v>
      </c>
    </row>
    <row r="1539" spans="2:4" x14ac:dyDescent="0.25">
      <c r="B1539" s="12">
        <v>34645</v>
      </c>
      <c r="C1539" s="18">
        <v>7.0687720000000001</v>
      </c>
      <c r="D1539" s="126">
        <f t="shared" ref="D1539:D1561" si="33">C1539/C1540-1</f>
        <v>-5.1281951482961552E-2</v>
      </c>
    </row>
    <row r="1540" spans="2:4" x14ac:dyDescent="0.25">
      <c r="B1540" s="12">
        <v>34638</v>
      </c>
      <c r="C1540" s="18">
        <v>7.4508669999999997</v>
      </c>
      <c r="D1540" s="126">
        <f t="shared" si="33"/>
        <v>-3.7037060970690705E-2</v>
      </c>
    </row>
    <row r="1541" spans="2:4" x14ac:dyDescent="0.25">
      <c r="B1541" s="12">
        <v>34631</v>
      </c>
      <c r="C1541" s="18">
        <v>7.7374390000000002</v>
      </c>
      <c r="D1541" s="126">
        <f t="shared" si="33"/>
        <v>-6.8965670763931897E-2</v>
      </c>
    </row>
    <row r="1542" spans="2:4" x14ac:dyDescent="0.25">
      <c r="B1542" s="12">
        <v>34624</v>
      </c>
      <c r="C1542" s="18">
        <v>8.3105840000000004</v>
      </c>
      <c r="D1542" s="126">
        <f t="shared" si="33"/>
        <v>8.7500472721948164E-2</v>
      </c>
    </row>
    <row r="1543" spans="2:4" x14ac:dyDescent="0.25">
      <c r="B1543" s="12">
        <v>34617</v>
      </c>
      <c r="C1543" s="18">
        <v>7.6419129999999997</v>
      </c>
      <c r="D1543" s="126">
        <f t="shared" si="33"/>
        <v>2.5640774422627688E-2</v>
      </c>
    </row>
    <row r="1544" spans="2:4" x14ac:dyDescent="0.25">
      <c r="B1544" s="12">
        <v>34610</v>
      </c>
      <c r="C1544" s="18">
        <v>7.4508669999999997</v>
      </c>
      <c r="D1544" s="126">
        <f t="shared" si="33"/>
        <v>-8.2352878872112623E-2</v>
      </c>
    </row>
    <row r="1545" spans="2:4" x14ac:dyDescent="0.25">
      <c r="B1545" s="12">
        <v>34603</v>
      </c>
      <c r="C1545" s="18">
        <v>8.1195339999999998</v>
      </c>
      <c r="D1545" s="126">
        <f t="shared" si="33"/>
        <v>8.6261759424965279E-2</v>
      </c>
    </row>
    <row r="1546" spans="2:4" x14ac:dyDescent="0.25">
      <c r="B1546" s="12">
        <v>34596</v>
      </c>
      <c r="C1546" s="18">
        <v>7.4747490000000001</v>
      </c>
      <c r="D1546" s="126">
        <f t="shared" si="33"/>
        <v>0.18560617836556914</v>
      </c>
    </row>
    <row r="1547" spans="2:4" x14ac:dyDescent="0.25">
      <c r="B1547" s="12">
        <v>34589</v>
      </c>
      <c r="C1547" s="18">
        <v>6.3045799999999996</v>
      </c>
      <c r="D1547" s="126">
        <f t="shared" si="33"/>
        <v>0</v>
      </c>
    </row>
    <row r="1548" spans="2:4" x14ac:dyDescent="0.25">
      <c r="B1548" s="12">
        <v>34582</v>
      </c>
      <c r="C1548" s="18">
        <v>6.3045799999999996</v>
      </c>
      <c r="D1548" s="126">
        <f t="shared" si="33"/>
        <v>0.17857134177836098</v>
      </c>
    </row>
    <row r="1549" spans="2:4" x14ac:dyDescent="0.25">
      <c r="B1549" s="12">
        <v>34575</v>
      </c>
      <c r="C1549" s="18">
        <v>5.3493409999999999</v>
      </c>
      <c r="D1549" s="126">
        <f t="shared" si="33"/>
        <v>0.11442770004410341</v>
      </c>
    </row>
    <row r="1550" spans="2:4" x14ac:dyDescent="0.25">
      <c r="B1550" s="12">
        <v>34568</v>
      </c>
      <c r="C1550" s="18">
        <v>4.8000790000000002</v>
      </c>
      <c r="D1550" s="126">
        <f t="shared" si="33"/>
        <v>9.2391346400242824E-2</v>
      </c>
    </row>
    <row r="1551" spans="2:4" x14ac:dyDescent="0.25">
      <c r="B1551" s="12">
        <v>34561</v>
      </c>
      <c r="C1551" s="18">
        <v>4.3941020000000002</v>
      </c>
      <c r="D1551" s="126">
        <f t="shared" si="33"/>
        <v>-6.1224515956462611E-2</v>
      </c>
    </row>
    <row r="1552" spans="2:4" x14ac:dyDescent="0.25">
      <c r="B1552" s="12">
        <v>34554</v>
      </c>
      <c r="C1552" s="18">
        <v>4.6806739999999998</v>
      </c>
      <c r="D1552" s="126">
        <f t="shared" si="33"/>
        <v>0.11363641770959876</v>
      </c>
    </row>
    <row r="1553" spans="2:4" x14ac:dyDescent="0.25">
      <c r="B1553" s="12">
        <v>34547</v>
      </c>
      <c r="C1553" s="18">
        <v>4.2030539999999998</v>
      </c>
      <c r="D1553" s="126">
        <f t="shared" si="33"/>
        <v>4.7619332478399112E-2</v>
      </c>
    </row>
    <row r="1554" spans="2:4" x14ac:dyDescent="0.25">
      <c r="B1554" s="12">
        <v>34540</v>
      </c>
      <c r="C1554" s="18">
        <v>4.0120050000000003</v>
      </c>
      <c r="D1554" s="126">
        <f t="shared" si="33"/>
        <v>0</v>
      </c>
    </row>
    <row r="1555" spans="2:4" x14ac:dyDescent="0.25">
      <c r="B1555" s="12">
        <v>34533</v>
      </c>
      <c r="C1555" s="18">
        <v>4.0120050000000003</v>
      </c>
      <c r="D1555" s="126">
        <f t="shared" si="33"/>
        <v>0</v>
      </c>
    </row>
    <row r="1556" spans="2:4" x14ac:dyDescent="0.25">
      <c r="B1556" s="12">
        <v>34526</v>
      </c>
      <c r="C1556" s="18">
        <v>4.0120050000000003</v>
      </c>
      <c r="D1556" s="126">
        <f t="shared" si="33"/>
        <v>7.6923138867347696E-2</v>
      </c>
    </row>
    <row r="1557" spans="2:4" x14ac:dyDescent="0.25">
      <c r="B1557" s="12">
        <v>34519</v>
      </c>
      <c r="C1557" s="18">
        <v>3.7254330000000002</v>
      </c>
      <c r="D1557" s="126">
        <f t="shared" si="33"/>
        <v>0</v>
      </c>
    </row>
    <row r="1558" spans="2:4" x14ac:dyDescent="0.25">
      <c r="B1558" s="12">
        <v>34512</v>
      </c>
      <c r="C1558" s="18">
        <v>3.7254330000000002</v>
      </c>
      <c r="D1558" s="126">
        <f t="shared" si="33"/>
        <v>-7.1428624839699806E-2</v>
      </c>
    </row>
    <row r="1559" spans="2:4" x14ac:dyDescent="0.25">
      <c r="B1559" s="12">
        <v>34505</v>
      </c>
      <c r="C1559" s="18">
        <v>4.0120050000000003</v>
      </c>
      <c r="D1559" s="126">
        <f t="shared" si="33"/>
        <v>5.0000039257180884E-2</v>
      </c>
    </row>
    <row r="1560" spans="2:4" x14ac:dyDescent="0.25">
      <c r="B1560" s="12">
        <v>34498</v>
      </c>
      <c r="C1560" s="18">
        <v>3.8209569999999999</v>
      </c>
      <c r="D1560" s="126">
        <f t="shared" si="33"/>
        <v>0</v>
      </c>
    </row>
    <row r="1561" spans="2:4" x14ac:dyDescent="0.25">
      <c r="B1561" s="12">
        <v>34491</v>
      </c>
      <c r="C1561" s="18">
        <v>3.8209569999999999</v>
      </c>
      <c r="D1561" s="126">
        <f t="shared" si="33"/>
        <v>-4.7619083226466685E-2</v>
      </c>
    </row>
    <row r="1562" spans="2:4" x14ac:dyDescent="0.25">
      <c r="B1562" s="12">
        <v>34484</v>
      </c>
      <c r="C1562" s="18">
        <v>4.0120050000000003</v>
      </c>
      <c r="D1562" s="126"/>
    </row>
    <row r="1563" spans="2:4" x14ac:dyDescent="0.25">
      <c r="B1563" s="12">
        <v>34477</v>
      </c>
      <c r="C1563" s="18">
        <v>3.9164819999999998</v>
      </c>
    </row>
    <row r="1564" spans="2:4" x14ac:dyDescent="0.25">
      <c r="B1564" s="12">
        <v>34470</v>
      </c>
      <c r="C1564" s="18">
        <v>3.8209569999999999</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Model-graph</vt:lpstr>
      <vt:lpstr>KPIs</vt:lpstr>
      <vt:lpstr>Gold Correl</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2024-04-25T15:11:05Z</dcterms:modified>
</cp:coreProperties>
</file>