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F3DEDC3F-C041-4A74-B128-1C8A18C508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H24" i="2"/>
  <c r="I24" i="2"/>
  <c r="J24" i="2"/>
  <c r="K24" i="2"/>
  <c r="L24" i="2"/>
  <c r="M24" i="2"/>
  <c r="N24" i="2"/>
  <c r="B12" i="2"/>
  <c r="F24" i="2" s="1"/>
  <c r="C12" i="2"/>
  <c r="O24" i="2"/>
  <c r="O46" i="2"/>
  <c r="O37" i="2"/>
  <c r="O28" i="2"/>
  <c r="M25" i="2"/>
  <c r="O20" i="2"/>
  <c r="F12" i="2"/>
  <c r="G12" i="2"/>
  <c r="H12" i="2"/>
  <c r="I12" i="2"/>
  <c r="J12" i="2"/>
  <c r="K12" i="2"/>
  <c r="L12" i="2"/>
  <c r="M12" i="2"/>
  <c r="N12" i="2"/>
  <c r="O12" i="2"/>
  <c r="E12" i="2"/>
  <c r="T12" i="2"/>
  <c r="O23" i="2"/>
  <c r="O22" i="2"/>
  <c r="O9" i="2"/>
  <c r="O13" i="2" s="1"/>
  <c r="O15" i="2" s="1"/>
  <c r="X20" i="2"/>
  <c r="N67" i="2"/>
  <c r="N68" i="2" s="1"/>
  <c r="N46" i="2"/>
  <c r="N37" i="2"/>
  <c r="N28" i="2"/>
  <c r="N23" i="2"/>
  <c r="N22" i="2"/>
  <c r="N20" i="2"/>
  <c r="N9" i="2"/>
  <c r="N13" i="2" s="1"/>
  <c r="N15" i="2" s="1"/>
  <c r="I67" i="2"/>
  <c r="I68" i="2" s="1"/>
  <c r="J49" i="2" s="1"/>
  <c r="M67" i="2"/>
  <c r="M68" i="2" s="1"/>
  <c r="L46" i="2"/>
  <c r="M46" i="2"/>
  <c r="M37" i="2"/>
  <c r="M28" i="2"/>
  <c r="U28" i="2"/>
  <c r="V28" i="2"/>
  <c r="W28" i="2"/>
  <c r="E28" i="2"/>
  <c r="F28" i="2"/>
  <c r="G28" i="2"/>
  <c r="H28" i="2"/>
  <c r="I28" i="2"/>
  <c r="J28" i="2"/>
  <c r="K28" i="2"/>
  <c r="L28" i="2"/>
  <c r="D28" i="2"/>
  <c r="F23" i="2"/>
  <c r="G23" i="2"/>
  <c r="I23" i="2"/>
  <c r="J23" i="2"/>
  <c r="K23" i="2"/>
  <c r="M23" i="2"/>
  <c r="M22" i="2"/>
  <c r="M20" i="2"/>
  <c r="M9" i="2"/>
  <c r="M13" i="2" s="1"/>
  <c r="M15" i="2" s="1"/>
  <c r="U23" i="2"/>
  <c r="V23" i="2"/>
  <c r="W23" i="2"/>
  <c r="F22" i="2"/>
  <c r="G22" i="2"/>
  <c r="L6" i="2"/>
  <c r="L7" i="2"/>
  <c r="L8" i="2"/>
  <c r="K6" i="1"/>
  <c r="K5" i="1"/>
  <c r="Y20" i="2"/>
  <c r="O25" i="2" l="1"/>
  <c r="O17" i="2"/>
  <c r="N17" i="2"/>
  <c r="M17" i="2"/>
  <c r="K7" i="1"/>
  <c r="L37" i="2"/>
  <c r="F45" i="2"/>
  <c r="F46" i="2" s="1"/>
  <c r="D46" i="2"/>
  <c r="D37" i="2"/>
  <c r="G45" i="2"/>
  <c r="G46" i="2" s="1"/>
  <c r="H46" i="2"/>
  <c r="H37" i="2"/>
  <c r="B20" i="2"/>
  <c r="B9" i="2"/>
  <c r="B13" i="2" s="1"/>
  <c r="B15" i="2" s="1"/>
  <c r="B17" i="2" s="1"/>
  <c r="C20" i="2"/>
  <c r="C9" i="2"/>
  <c r="C13" i="2" s="1"/>
  <c r="C15" i="2" s="1"/>
  <c r="C17" i="2" s="1"/>
  <c r="I20" i="2"/>
  <c r="J20" i="2"/>
  <c r="K20" i="2"/>
  <c r="H4" i="2"/>
  <c r="H5" i="2"/>
  <c r="H23" i="2" s="1"/>
  <c r="H6" i="2"/>
  <c r="H7" i="2"/>
  <c r="H8" i="2"/>
  <c r="H10" i="2"/>
  <c r="H11" i="2"/>
  <c r="H14" i="2"/>
  <c r="H16" i="2"/>
  <c r="H3" i="2"/>
  <c r="H22" i="2" s="1"/>
  <c r="L16" i="2"/>
  <c r="L10" i="2"/>
  <c r="L11" i="2"/>
  <c r="L14" i="2"/>
  <c r="L4" i="2"/>
  <c r="L5" i="2"/>
  <c r="L3" i="2"/>
  <c r="U46" i="2"/>
  <c r="U37" i="2"/>
  <c r="U22" i="2"/>
  <c r="T20" i="2"/>
  <c r="T9" i="2"/>
  <c r="T13" i="2" s="1"/>
  <c r="E37" i="2"/>
  <c r="F37" i="2"/>
  <c r="G37" i="2"/>
  <c r="E46" i="2"/>
  <c r="I46" i="2"/>
  <c r="I22" i="2"/>
  <c r="E20" i="2"/>
  <c r="E9" i="2"/>
  <c r="E13" i="2" s="1"/>
  <c r="E15" i="2" s="1"/>
  <c r="E17" i="2" s="1"/>
  <c r="I9" i="2"/>
  <c r="I13" i="2" s="1"/>
  <c r="I15" i="2" s="1"/>
  <c r="J46" i="2"/>
  <c r="I37" i="2"/>
  <c r="J37" i="2"/>
  <c r="F20" i="2"/>
  <c r="F9" i="2"/>
  <c r="F13" i="2" s="1"/>
  <c r="F15" i="2" s="1"/>
  <c r="J22" i="2"/>
  <c r="J9" i="2"/>
  <c r="J13" i="2" s="1"/>
  <c r="J15" i="2" s="1"/>
  <c r="N25" i="2" s="1"/>
  <c r="K46" i="2"/>
  <c r="K37" i="2"/>
  <c r="G20" i="2"/>
  <c r="G9" i="2"/>
  <c r="G13" i="2" s="1"/>
  <c r="G15" i="2" s="1"/>
  <c r="K22" i="2"/>
  <c r="K9" i="2"/>
  <c r="K13" i="2" s="1"/>
  <c r="K15" i="2" s="1"/>
  <c r="U20" i="2"/>
  <c r="Y17" i="2"/>
  <c r="Y21" i="2" s="1"/>
  <c r="X17" i="2"/>
  <c r="X21" i="2" s="1"/>
  <c r="X22" i="2"/>
  <c r="Y22" i="2"/>
  <c r="W22" i="2"/>
  <c r="V22" i="2"/>
  <c r="V20" i="2"/>
  <c r="W20" i="2"/>
  <c r="W46" i="2"/>
  <c r="W37" i="2"/>
  <c r="V46" i="2"/>
  <c r="V37" i="2"/>
  <c r="W9" i="2"/>
  <c r="V9" i="2"/>
  <c r="V13" i="2" s="1"/>
  <c r="U9" i="2"/>
  <c r="U13" i="2" s="1"/>
  <c r="K4" i="1"/>
  <c r="K8" i="1" s="1"/>
  <c r="O21" i="2" l="1"/>
  <c r="O19" i="2"/>
  <c r="N21" i="2"/>
  <c r="N19" i="2"/>
  <c r="I17" i="2"/>
  <c r="I21" i="2" s="1"/>
  <c r="I25" i="2"/>
  <c r="J17" i="2"/>
  <c r="J19" i="2" s="1"/>
  <c r="J25" i="2"/>
  <c r="F17" i="2"/>
  <c r="F19" i="2" s="1"/>
  <c r="F25" i="2"/>
  <c r="K17" i="2"/>
  <c r="K21" i="2" s="1"/>
  <c r="K25" i="2"/>
  <c r="G17" i="2"/>
  <c r="G21" i="2" s="1"/>
  <c r="G25" i="2"/>
  <c r="L9" i="2"/>
  <c r="L13" i="2" s="1"/>
  <c r="L15" i="2" s="1"/>
  <c r="L23" i="2"/>
  <c r="M21" i="2"/>
  <c r="M19" i="2"/>
  <c r="U15" i="2"/>
  <c r="U17" i="2" s="1"/>
  <c r="U19" i="2" s="1"/>
  <c r="U12" i="2"/>
  <c r="T15" i="2"/>
  <c r="T17" i="2" s="1"/>
  <c r="T21" i="2" s="1"/>
  <c r="V15" i="2"/>
  <c r="V12" i="2"/>
  <c r="V17" i="2"/>
  <c r="V19" i="2" s="1"/>
  <c r="L22" i="2"/>
  <c r="L20" i="2"/>
  <c r="H20" i="2"/>
  <c r="W13" i="2"/>
  <c r="W12" i="2" s="1"/>
  <c r="B21" i="2"/>
  <c r="B19" i="2"/>
  <c r="C21" i="2"/>
  <c r="C19" i="2"/>
  <c r="H9" i="2"/>
  <c r="H13" i="2" s="1"/>
  <c r="H15" i="2" s="1"/>
  <c r="E21" i="2"/>
  <c r="E19" i="2"/>
  <c r="F21" i="2" l="1"/>
  <c r="I19" i="2"/>
  <c r="H17" i="2"/>
  <c r="H21" i="2" s="1"/>
  <c r="H25" i="2"/>
  <c r="V25" i="2"/>
  <c r="K19" i="2"/>
  <c r="V24" i="2"/>
  <c r="U25" i="2"/>
  <c r="L17" i="2"/>
  <c r="L19" i="2" s="1"/>
  <c r="L25" i="2"/>
  <c r="G19" i="2"/>
  <c r="J21" i="2"/>
  <c r="T19" i="2"/>
  <c r="U24" i="2"/>
  <c r="W15" i="2"/>
  <c r="W17" i="2" s="1"/>
  <c r="W19" i="2" s="1"/>
  <c r="W24" i="2"/>
  <c r="V21" i="2"/>
  <c r="U21" i="2"/>
  <c r="L21" i="2"/>
  <c r="W25" i="2" l="1"/>
  <c r="H19" i="2"/>
  <c r="W21" i="2"/>
</calcChain>
</file>

<file path=xl/sharedStrings.xml><?xml version="1.0" encoding="utf-8"?>
<sst xmlns="http://schemas.openxmlformats.org/spreadsheetml/2006/main" count="152" uniqueCount="143">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</sst>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0" fontId="5" fillId="0" borderId="1" xfId="0" applyFont="1" applyBorder="1"/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0" fontId="0" fillId="0" borderId="0" xfId="0" applyFon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tabSelected="1" workbookViewId="0">
      <selection activeCell="G30" sqref="G3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9">
        <v>45334</v>
      </c>
      <c r="D3" s="20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Model!W29</f>
        <v>495</v>
      </c>
    </row>
    <row r="6" spans="2:11" x14ac:dyDescent="0.25">
      <c r="B6" t="s">
        <v>62</v>
      </c>
      <c r="J6" t="s">
        <v>5</v>
      </c>
      <c r="K6">
        <f>Model!W40+Model!W43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</row>
    <row r="10" spans="2:11" x14ac:dyDescent="0.25">
      <c r="J10" t="s">
        <v>99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6" t="s">
        <v>122</v>
      </c>
    </row>
    <row r="27" spans="2:9" x14ac:dyDescent="0.25">
      <c r="G27" t="s">
        <v>123</v>
      </c>
      <c r="H27" s="26" t="s">
        <v>124</v>
      </c>
    </row>
    <row r="28" spans="2:9" x14ac:dyDescent="0.25">
      <c r="G28" t="s">
        <v>125</v>
      </c>
      <c r="H28" s="26" t="s">
        <v>126</v>
      </c>
    </row>
    <row r="29" spans="2:9" x14ac:dyDescent="0.25">
      <c r="G29" t="s">
        <v>127</v>
      </c>
      <c r="H29" s="26" t="s">
        <v>128</v>
      </c>
    </row>
    <row r="30" spans="2:9" x14ac:dyDescent="0.25">
      <c r="G30" t="s">
        <v>129</v>
      </c>
      <c r="H30" s="26" t="s">
        <v>130</v>
      </c>
    </row>
    <row r="31" spans="2:9" x14ac:dyDescent="0.25">
      <c r="G31" t="s">
        <v>131</v>
      </c>
      <c r="H31" s="26" t="s">
        <v>132</v>
      </c>
    </row>
    <row r="32" spans="2:9" x14ac:dyDescent="0.25">
      <c r="G32" t="s">
        <v>133</v>
      </c>
      <c r="H32" s="26" t="s">
        <v>134</v>
      </c>
    </row>
    <row r="33" spans="7:8" x14ac:dyDescent="0.25">
      <c r="G33" t="s">
        <v>135</v>
      </c>
      <c r="H33" s="26" t="s">
        <v>136</v>
      </c>
    </row>
    <row r="34" spans="7:8" x14ac:dyDescent="0.25">
      <c r="G34" t="s">
        <v>137</v>
      </c>
      <c r="H34" s="26" t="s">
        <v>138</v>
      </c>
    </row>
    <row r="35" spans="7:8" x14ac:dyDescent="0.25">
      <c r="G35" t="s">
        <v>139</v>
      </c>
      <c r="H35" s="26" t="s">
        <v>140</v>
      </c>
    </row>
    <row r="36" spans="7:8" x14ac:dyDescent="0.25">
      <c r="G36" t="s">
        <v>141</v>
      </c>
      <c r="H36" s="26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workbookViewId="0">
      <pane xSplit="1" topLeftCell="B1" activePane="topRight" state="frozen"/>
      <selection pane="topRight" activeCell="L49" sqref="L49"/>
    </sheetView>
  </sheetViews>
  <sheetFormatPr defaultColWidth="11.42578125" defaultRowHeight="15" x14ac:dyDescent="0.25"/>
  <cols>
    <col min="1" max="1" width="27.28515625" customWidth="1"/>
    <col min="16" max="16" width="11.42578125" style="7"/>
  </cols>
  <sheetData>
    <row r="1" spans="1:25" x14ac:dyDescent="0.25">
      <c r="A1" s="12" t="s">
        <v>79</v>
      </c>
    </row>
    <row r="2" spans="1:25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7" t="s">
        <v>96</v>
      </c>
      <c r="T2" t="s">
        <v>57</v>
      </c>
      <c r="U2" t="s">
        <v>19</v>
      </c>
      <c r="V2" t="s">
        <v>15</v>
      </c>
      <c r="W2" t="s">
        <v>16</v>
      </c>
      <c r="X2" s="7" t="s">
        <v>17</v>
      </c>
      <c r="Y2" t="s">
        <v>55</v>
      </c>
    </row>
    <row r="3" spans="1:25" x14ac:dyDescent="0.25">
      <c r="A3" t="s">
        <v>18</v>
      </c>
      <c r="B3" s="15">
        <v>1405</v>
      </c>
      <c r="C3" s="15">
        <v>1584</v>
      </c>
      <c r="D3" s="15"/>
      <c r="E3" s="15">
        <v>1822</v>
      </c>
      <c r="F3" s="15">
        <v>1882</v>
      </c>
      <c r="G3" s="15">
        <v>1974</v>
      </c>
      <c r="H3" s="15">
        <f>V3-G3-F3-E3</f>
        <v>2262</v>
      </c>
      <c r="I3" s="15">
        <v>2083</v>
      </c>
      <c r="J3" s="15">
        <v>2156</v>
      </c>
      <c r="K3" s="15">
        <v>2287</v>
      </c>
      <c r="L3" s="15">
        <f>W3-K3-J3-I3</f>
        <v>2467</v>
      </c>
      <c r="M3" s="15">
        <v>2323</v>
      </c>
      <c r="N3" s="15">
        <v>2394</v>
      </c>
      <c r="O3" s="15">
        <v>2471</v>
      </c>
      <c r="T3" s="15">
        <v>6094</v>
      </c>
      <c r="U3" s="15">
        <v>6195</v>
      </c>
      <c r="V3" s="15">
        <v>7940</v>
      </c>
      <c r="W3" s="15">
        <v>8993</v>
      </c>
      <c r="X3" s="7">
        <v>9740</v>
      </c>
      <c r="Y3">
        <v>10510</v>
      </c>
    </row>
    <row r="4" spans="1:25" x14ac:dyDescent="0.25">
      <c r="A4" t="s">
        <v>20</v>
      </c>
      <c r="B4" s="15">
        <v>1185</v>
      </c>
      <c r="C4" s="15">
        <v>1297</v>
      </c>
      <c r="D4" s="15"/>
      <c r="E4" s="15">
        <v>1520</v>
      </c>
      <c r="F4" s="15">
        <v>1554</v>
      </c>
      <c r="G4" s="15">
        <v>1651</v>
      </c>
      <c r="H4" s="15">
        <f t="shared" ref="H4:H16" si="0">V4-G4-F4-E4</f>
        <v>1912</v>
      </c>
      <c r="I4" s="15">
        <v>1748</v>
      </c>
      <c r="J4" s="15">
        <v>1775</v>
      </c>
      <c r="K4" s="15">
        <v>1885</v>
      </c>
      <c r="L4" s="15">
        <f t="shared" ref="L4:L16" si="1">W4-K4-J4-I4</f>
        <v>2035</v>
      </c>
      <c r="M4" s="15">
        <v>1906</v>
      </c>
      <c r="N4" s="15">
        <v>1957</v>
      </c>
      <c r="O4" s="15">
        <v>2012</v>
      </c>
      <c r="T4" s="15">
        <v>5112</v>
      </c>
      <c r="U4" s="15">
        <v>5169</v>
      </c>
      <c r="V4" s="15">
        <v>6637</v>
      </c>
      <c r="W4" s="15">
        <v>7443</v>
      </c>
      <c r="X4" s="7"/>
    </row>
    <row r="5" spans="1:25" x14ac:dyDescent="0.25">
      <c r="A5" t="s">
        <v>21</v>
      </c>
      <c r="B5" s="15">
        <v>168</v>
      </c>
      <c r="C5" s="15">
        <v>157</v>
      </c>
      <c r="D5" s="15"/>
      <c r="E5" s="15">
        <v>171</v>
      </c>
      <c r="F5" s="15">
        <v>177</v>
      </c>
      <c r="G5" s="15">
        <v>171</v>
      </c>
      <c r="H5" s="15">
        <f t="shared" si="0"/>
        <v>195</v>
      </c>
      <c r="I5" s="15">
        <v>190</v>
      </c>
      <c r="J5" s="15">
        <v>220</v>
      </c>
      <c r="K5" s="15">
        <v>227</v>
      </c>
      <c r="L5" s="15">
        <f t="shared" si="1"/>
        <v>249</v>
      </c>
      <c r="M5" s="15">
        <v>258</v>
      </c>
      <c r="N5" s="15">
        <v>245</v>
      </c>
      <c r="O5" s="15">
        <v>258</v>
      </c>
      <c r="T5" s="15">
        <v>514</v>
      </c>
      <c r="U5" s="15">
        <v>611</v>
      </c>
      <c r="V5" s="15">
        <v>714</v>
      </c>
      <c r="W5" s="15">
        <v>886</v>
      </c>
      <c r="X5" s="7"/>
    </row>
    <row r="6" spans="1:25" x14ac:dyDescent="0.25">
      <c r="A6" t="s">
        <v>31</v>
      </c>
      <c r="B6" s="15">
        <v>87</v>
      </c>
      <c r="C6" s="15">
        <v>83</v>
      </c>
      <c r="D6" s="15"/>
      <c r="E6" s="15">
        <v>79</v>
      </c>
      <c r="F6" s="15">
        <v>95</v>
      </c>
      <c r="G6" s="15">
        <v>85</v>
      </c>
      <c r="H6" s="15">
        <f t="shared" si="0"/>
        <v>76</v>
      </c>
      <c r="I6" s="15">
        <v>76</v>
      </c>
      <c r="J6" s="15">
        <v>77</v>
      </c>
      <c r="K6" s="15">
        <v>89</v>
      </c>
      <c r="L6" s="15">
        <f t="shared" si="1"/>
        <v>87</v>
      </c>
      <c r="M6" s="15">
        <v>83</v>
      </c>
      <c r="N6" s="15">
        <v>84</v>
      </c>
      <c r="O6" s="15">
        <v>101</v>
      </c>
      <c r="T6" s="15">
        <v>302</v>
      </c>
      <c r="U6" s="15">
        <v>323</v>
      </c>
      <c r="V6" s="15">
        <v>335</v>
      </c>
      <c r="W6" s="15">
        <v>329</v>
      </c>
      <c r="X6" s="7"/>
    </row>
    <row r="7" spans="1:25" x14ac:dyDescent="0.25">
      <c r="A7" t="s">
        <v>22</v>
      </c>
      <c r="B7" s="15">
        <v>25</v>
      </c>
      <c r="C7" s="15">
        <v>-2</v>
      </c>
      <c r="D7" s="15"/>
      <c r="E7" s="15">
        <v>18</v>
      </c>
      <c r="F7" s="15">
        <v>35</v>
      </c>
      <c r="G7" s="15">
        <v>29</v>
      </c>
      <c r="H7" s="15">
        <f t="shared" si="0"/>
        <v>17</v>
      </c>
      <c r="I7" s="15">
        <v>19</v>
      </c>
      <c r="J7" s="15">
        <v>24</v>
      </c>
      <c r="K7" s="15">
        <v>14</v>
      </c>
      <c r="L7" s="15">
        <f t="shared" si="1"/>
        <v>4</v>
      </c>
      <c r="M7" s="15">
        <v>13</v>
      </c>
      <c r="N7" s="15">
        <v>6</v>
      </c>
      <c r="O7" s="15">
        <v>3</v>
      </c>
      <c r="T7" s="15">
        <v>1</v>
      </c>
      <c r="U7" s="15">
        <v>47</v>
      </c>
      <c r="V7" s="15">
        <v>99</v>
      </c>
      <c r="W7" s="15">
        <v>61</v>
      </c>
      <c r="X7" s="7"/>
    </row>
    <row r="8" spans="1:25" x14ac:dyDescent="0.25">
      <c r="A8" t="s">
        <v>23</v>
      </c>
      <c r="B8" s="15">
        <v>25</v>
      </c>
      <c r="C8" s="15">
        <v>0</v>
      </c>
      <c r="D8" s="15"/>
      <c r="E8" s="15">
        <v>4</v>
      </c>
      <c r="F8" s="15">
        <v>-1</v>
      </c>
      <c r="G8" s="15">
        <v>2</v>
      </c>
      <c r="H8" s="15">
        <f t="shared" si="0"/>
        <v>-1</v>
      </c>
      <c r="I8" s="17">
        <v>13</v>
      </c>
      <c r="J8" s="15">
        <v>1</v>
      </c>
      <c r="K8" s="15">
        <v>0</v>
      </c>
      <c r="L8" s="17">
        <f t="shared" si="1"/>
        <v>18</v>
      </c>
      <c r="M8" s="17">
        <v>21</v>
      </c>
      <c r="N8" s="15">
        <v>3</v>
      </c>
      <c r="O8" s="15">
        <v>7</v>
      </c>
      <c r="T8" s="15">
        <v>15</v>
      </c>
      <c r="U8" s="15">
        <v>29</v>
      </c>
      <c r="V8" s="15">
        <v>4</v>
      </c>
      <c r="W8" s="15">
        <v>32</v>
      </c>
      <c r="X8" s="7"/>
    </row>
    <row r="9" spans="1:25" s="1" customFormat="1" x14ac:dyDescent="0.25">
      <c r="A9" s="1" t="s">
        <v>30</v>
      </c>
      <c r="B9" s="16">
        <f>B3-B4-B5-B6-B7-B8</f>
        <v>-85</v>
      </c>
      <c r="C9" s="16">
        <f>C3-C4-C5-C6-C7-C8</f>
        <v>49</v>
      </c>
      <c r="D9" s="16"/>
      <c r="E9" s="16">
        <f t="shared" ref="E9:N9" si="2">E3-E4-E5-E6-E7-E8</f>
        <v>30</v>
      </c>
      <c r="F9" s="16">
        <f t="shared" si="2"/>
        <v>22</v>
      </c>
      <c r="G9" s="16">
        <f t="shared" si="2"/>
        <v>36</v>
      </c>
      <c r="H9" s="16">
        <f t="shared" si="2"/>
        <v>63</v>
      </c>
      <c r="I9" s="16">
        <f t="shared" si="2"/>
        <v>37</v>
      </c>
      <c r="J9" s="16">
        <f t="shared" si="2"/>
        <v>59</v>
      </c>
      <c r="K9" s="16">
        <f t="shared" si="2"/>
        <v>72</v>
      </c>
      <c r="L9" s="16">
        <f>W9-K9-J9-I9</f>
        <v>74</v>
      </c>
      <c r="M9" s="16">
        <f t="shared" si="2"/>
        <v>42</v>
      </c>
      <c r="N9" s="16">
        <f t="shared" si="2"/>
        <v>99</v>
      </c>
      <c r="O9" s="16">
        <f t="shared" ref="O9" si="3">O3-O4-O5-O6-O7-O8</f>
        <v>90</v>
      </c>
      <c r="P9" s="8"/>
      <c r="T9" s="16">
        <f>T3-T4-T5-T6-T7-T8</f>
        <v>150</v>
      </c>
      <c r="U9" s="16">
        <f>U3-U4-U5-U6-U7-U8</f>
        <v>16</v>
      </c>
      <c r="V9" s="16">
        <f>V3-V4-V5-V6-V7-V8</f>
        <v>151</v>
      </c>
      <c r="W9" s="16">
        <f>W3-W4-W5-W6-W7-W8</f>
        <v>242</v>
      </c>
      <c r="X9" s="8"/>
    </row>
    <row r="10" spans="1:25" x14ac:dyDescent="0.25">
      <c r="A10" t="s">
        <v>24</v>
      </c>
      <c r="B10" s="15">
        <v>1</v>
      </c>
      <c r="C10" s="15">
        <v>0</v>
      </c>
      <c r="D10" s="15"/>
      <c r="E10" s="15">
        <v>1</v>
      </c>
      <c r="F10" s="15">
        <v>-1</v>
      </c>
      <c r="G10" s="15">
        <v>11</v>
      </c>
      <c r="H10" s="15">
        <f t="shared" si="0"/>
        <v>12</v>
      </c>
      <c r="I10" s="15">
        <v>16</v>
      </c>
      <c r="J10" s="15">
        <v>23</v>
      </c>
      <c r="K10" s="15">
        <v>17</v>
      </c>
      <c r="L10" s="15">
        <f t="shared" si="1"/>
        <v>-5</v>
      </c>
      <c r="M10" s="15">
        <v>0</v>
      </c>
      <c r="N10" s="15">
        <v>1</v>
      </c>
      <c r="O10" s="15">
        <v>7</v>
      </c>
      <c r="T10" s="15">
        <v>1</v>
      </c>
      <c r="U10" s="15">
        <v>2</v>
      </c>
      <c r="V10" s="15">
        <v>23</v>
      </c>
      <c r="W10" s="15">
        <v>51</v>
      </c>
      <c r="X10" s="7"/>
    </row>
    <row r="11" spans="1:25" x14ac:dyDescent="0.25">
      <c r="A11" t="s">
        <v>25</v>
      </c>
      <c r="B11" s="15">
        <v>-5</v>
      </c>
      <c r="C11" s="15">
        <v>-6</v>
      </c>
      <c r="D11" s="15"/>
      <c r="E11" s="15">
        <v>-5</v>
      </c>
      <c r="F11" s="15">
        <v>-6</v>
      </c>
      <c r="G11" s="15">
        <v>-5</v>
      </c>
      <c r="H11" s="15">
        <f t="shared" si="0"/>
        <v>-5</v>
      </c>
      <c r="I11" s="15">
        <v>-4</v>
      </c>
      <c r="J11" s="15">
        <v>-9</v>
      </c>
      <c r="K11" s="15">
        <v>-6</v>
      </c>
      <c r="L11" s="17">
        <f t="shared" si="1"/>
        <v>-10</v>
      </c>
      <c r="M11" s="17">
        <v>-13</v>
      </c>
      <c r="N11" s="17">
        <v>-14</v>
      </c>
      <c r="O11" s="17">
        <v>-14</v>
      </c>
      <c r="T11" s="15">
        <v>-33</v>
      </c>
      <c r="U11" s="15">
        <v>-24</v>
      </c>
      <c r="V11" s="15">
        <v>-21</v>
      </c>
      <c r="W11" s="15">
        <v>-29</v>
      </c>
      <c r="X11" s="7"/>
    </row>
    <row r="12" spans="1:25" x14ac:dyDescent="0.25">
      <c r="A12" t="s">
        <v>68</v>
      </c>
      <c r="B12" s="15">
        <f>B13+B8+B7+B6</f>
        <v>48</v>
      </c>
      <c r="C12" s="15">
        <f>C13+C8+C7+C6</f>
        <v>124</v>
      </c>
      <c r="D12" s="15"/>
      <c r="E12" s="15">
        <f>E13+E8+E7+E6</f>
        <v>127</v>
      </c>
      <c r="F12" s="15">
        <f t="shared" ref="F12:O12" si="4">F13+F8+F7+F6</f>
        <v>144</v>
      </c>
      <c r="G12" s="15">
        <f t="shared" si="4"/>
        <v>158</v>
      </c>
      <c r="H12" s="15">
        <f t="shared" si="4"/>
        <v>162</v>
      </c>
      <c r="I12" s="15">
        <f t="shared" si="4"/>
        <v>157</v>
      </c>
      <c r="J12" s="15">
        <f t="shared" si="4"/>
        <v>175</v>
      </c>
      <c r="K12" s="15">
        <f t="shared" si="4"/>
        <v>186</v>
      </c>
      <c r="L12" s="15">
        <f t="shared" si="4"/>
        <v>168</v>
      </c>
      <c r="M12" s="15">
        <f t="shared" si="4"/>
        <v>146</v>
      </c>
      <c r="N12" s="15">
        <f t="shared" si="4"/>
        <v>179</v>
      </c>
      <c r="O12" s="15">
        <f t="shared" si="4"/>
        <v>194</v>
      </c>
      <c r="T12" s="15">
        <f>T13+T8+T7+T6</f>
        <v>436</v>
      </c>
      <c r="U12" s="15">
        <f t="shared" ref="U12:V12" si="5">U13+U8+U7+U6</f>
        <v>393</v>
      </c>
      <c r="V12" s="15">
        <f t="shared" si="5"/>
        <v>591</v>
      </c>
      <c r="W12" s="15">
        <f>W13+W8+W7+W6</f>
        <v>686</v>
      </c>
      <c r="X12" s="7"/>
    </row>
    <row r="13" spans="1:25" s="1" customFormat="1" x14ac:dyDescent="0.25">
      <c r="A13" s="1" t="s">
        <v>26</v>
      </c>
      <c r="B13" s="16">
        <f>B9+B10+B11</f>
        <v>-89</v>
      </c>
      <c r="C13" s="16">
        <f>C9+C10+C11</f>
        <v>43</v>
      </c>
      <c r="D13" s="16"/>
      <c r="E13" s="16">
        <f t="shared" ref="E13:N13" si="6">E9+E10+E11</f>
        <v>26</v>
      </c>
      <c r="F13" s="16">
        <f t="shared" si="6"/>
        <v>15</v>
      </c>
      <c r="G13" s="16">
        <f t="shared" si="6"/>
        <v>42</v>
      </c>
      <c r="H13" s="16">
        <f t="shared" si="6"/>
        <v>70</v>
      </c>
      <c r="I13" s="16">
        <f t="shared" si="6"/>
        <v>49</v>
      </c>
      <c r="J13" s="16">
        <f t="shared" si="6"/>
        <v>73</v>
      </c>
      <c r="K13" s="16">
        <f t="shared" si="6"/>
        <v>83</v>
      </c>
      <c r="L13" s="16">
        <f t="shared" si="6"/>
        <v>59</v>
      </c>
      <c r="M13" s="16">
        <f t="shared" si="6"/>
        <v>29</v>
      </c>
      <c r="N13" s="16">
        <f t="shared" si="6"/>
        <v>86</v>
      </c>
      <c r="O13" s="16">
        <f t="shared" ref="O13" si="7">O9+O10+O11</f>
        <v>83</v>
      </c>
      <c r="P13" s="8"/>
      <c r="T13" s="16">
        <f>T9+T10+T11</f>
        <v>118</v>
      </c>
      <c r="U13" s="16">
        <f>U9+U10+U11</f>
        <v>-6</v>
      </c>
      <c r="V13" s="16">
        <f>V9+V10+V11</f>
        <v>153</v>
      </c>
      <c r="W13" s="16">
        <f>W9+W10+W11</f>
        <v>264</v>
      </c>
      <c r="X13" s="8"/>
    </row>
    <row r="14" spans="1:25" x14ac:dyDescent="0.25">
      <c r="A14" t="s">
        <v>27</v>
      </c>
      <c r="B14" s="15">
        <v>24</v>
      </c>
      <c r="C14" s="15">
        <v>-20</v>
      </c>
      <c r="D14" s="15"/>
      <c r="E14" s="15">
        <v>-9</v>
      </c>
      <c r="F14" s="15">
        <v>-1</v>
      </c>
      <c r="G14" s="15">
        <v>31</v>
      </c>
      <c r="H14" s="15">
        <f t="shared" si="0"/>
        <v>-13</v>
      </c>
      <c r="I14" s="15">
        <v>-11</v>
      </c>
      <c r="J14" s="15">
        <v>-21</v>
      </c>
      <c r="K14" s="15">
        <v>-19</v>
      </c>
      <c r="L14" s="15">
        <f t="shared" si="1"/>
        <v>-13</v>
      </c>
      <c r="M14" s="15">
        <v>-3</v>
      </c>
      <c r="N14" s="15">
        <v>-20</v>
      </c>
      <c r="O14" s="15">
        <v>-15</v>
      </c>
      <c r="T14" s="15">
        <v>-37</v>
      </c>
      <c r="U14" s="15">
        <v>-16</v>
      </c>
      <c r="V14" s="15">
        <v>8</v>
      </c>
      <c r="W14" s="15">
        <v>-64</v>
      </c>
      <c r="X14" s="7"/>
    </row>
    <row r="15" spans="1:25" s="1" customFormat="1" x14ac:dyDescent="0.25">
      <c r="A15" s="1" t="s">
        <v>28</v>
      </c>
      <c r="B15" s="16">
        <f>B13+B14</f>
        <v>-65</v>
      </c>
      <c r="C15" s="16">
        <f>C13+C14</f>
        <v>23</v>
      </c>
      <c r="D15" s="16"/>
      <c r="E15" s="16">
        <f t="shared" ref="E15:N15" si="8">E13+E14</f>
        <v>17</v>
      </c>
      <c r="F15" s="16">
        <f t="shared" si="8"/>
        <v>14</v>
      </c>
      <c r="G15" s="16">
        <f t="shared" si="8"/>
        <v>73</v>
      </c>
      <c r="H15" s="16">
        <f t="shared" si="8"/>
        <v>57</v>
      </c>
      <c r="I15" s="16">
        <f t="shared" si="8"/>
        <v>38</v>
      </c>
      <c r="J15" s="16">
        <f t="shared" si="8"/>
        <v>52</v>
      </c>
      <c r="K15" s="16">
        <f t="shared" si="8"/>
        <v>64</v>
      </c>
      <c r="L15" s="16">
        <f t="shared" si="8"/>
        <v>46</v>
      </c>
      <c r="M15" s="16">
        <f t="shared" si="8"/>
        <v>26</v>
      </c>
      <c r="N15" s="16">
        <f t="shared" si="8"/>
        <v>66</v>
      </c>
      <c r="O15" s="16">
        <f t="shared" ref="O15" si="9">O13+O14</f>
        <v>68</v>
      </c>
      <c r="P15" s="8"/>
      <c r="T15" s="16">
        <f>T13+T14</f>
        <v>81</v>
      </c>
      <c r="U15" s="16">
        <f>U13+U14</f>
        <v>-22</v>
      </c>
      <c r="V15" s="16">
        <f>V13+V14</f>
        <v>161</v>
      </c>
      <c r="W15" s="16">
        <f>W13+W14</f>
        <v>200</v>
      </c>
      <c r="X15" s="8"/>
    </row>
    <row r="16" spans="1:25" ht="30" x14ac:dyDescent="0.25">
      <c r="A16" s="3" t="s">
        <v>32</v>
      </c>
      <c r="B16" s="15">
        <v>0</v>
      </c>
      <c r="C16" s="15">
        <v>-5</v>
      </c>
      <c r="D16" s="15"/>
      <c r="E16" s="15">
        <v>-3</v>
      </c>
      <c r="F16" s="15">
        <v>-3</v>
      </c>
      <c r="G16" s="15">
        <v>-1</v>
      </c>
      <c r="H16" s="15">
        <f t="shared" si="0"/>
        <v>-1</v>
      </c>
      <c r="I16" s="15">
        <v>-1</v>
      </c>
      <c r="J16" s="15">
        <v>-1</v>
      </c>
      <c r="K16" s="15">
        <v>-1</v>
      </c>
      <c r="L16" s="15">
        <f t="shared" si="1"/>
        <v>0</v>
      </c>
      <c r="M16" s="15">
        <v>-1</v>
      </c>
      <c r="N16" s="15">
        <v>-1</v>
      </c>
      <c r="O16" s="15">
        <v>-2</v>
      </c>
      <c r="T16" s="15">
        <v>-21</v>
      </c>
      <c r="U16" s="15">
        <v>-9</v>
      </c>
      <c r="V16" s="15">
        <v>-8</v>
      </c>
      <c r="W16" s="15">
        <v>-3</v>
      </c>
      <c r="X16" s="7"/>
    </row>
    <row r="17" spans="1:25" s="1" customFormat="1" ht="30" x14ac:dyDescent="0.25">
      <c r="A17" s="4" t="s">
        <v>33</v>
      </c>
      <c r="B17" s="16">
        <f>B15+B16</f>
        <v>-65</v>
      </c>
      <c r="C17" s="16">
        <f>C15+C16</f>
        <v>18</v>
      </c>
      <c r="D17" s="16"/>
      <c r="E17" s="16">
        <f t="shared" ref="E17:N17" si="10">E15+E16</f>
        <v>14</v>
      </c>
      <c r="F17" s="16">
        <f t="shared" si="10"/>
        <v>11</v>
      </c>
      <c r="G17" s="16">
        <f t="shared" si="10"/>
        <v>72</v>
      </c>
      <c r="H17" s="16">
        <f t="shared" si="10"/>
        <v>56</v>
      </c>
      <c r="I17" s="16">
        <f t="shared" si="10"/>
        <v>37</v>
      </c>
      <c r="J17" s="16">
        <f t="shared" si="10"/>
        <v>51</v>
      </c>
      <c r="K17" s="16">
        <f t="shared" si="10"/>
        <v>63</v>
      </c>
      <c r="L17" s="16">
        <f t="shared" si="10"/>
        <v>46</v>
      </c>
      <c r="M17" s="16">
        <f t="shared" si="10"/>
        <v>25</v>
      </c>
      <c r="N17" s="16">
        <f t="shared" si="10"/>
        <v>65</v>
      </c>
      <c r="O17" s="16">
        <f t="shared" ref="O17" si="11">O15+O16</f>
        <v>66</v>
      </c>
      <c r="P17" s="8"/>
      <c r="T17" s="16">
        <f>T15+T16</f>
        <v>60</v>
      </c>
      <c r="U17" s="16">
        <f>U15+U16</f>
        <v>-31</v>
      </c>
      <c r="V17" s="16">
        <f>V15+V16</f>
        <v>153</v>
      </c>
      <c r="W17" s="16">
        <f>W15+W16</f>
        <v>197</v>
      </c>
      <c r="X17" s="8">
        <f>X19*X18</f>
        <v>269.09999999999997</v>
      </c>
      <c r="Y17" s="1">
        <f>Y19*Y18</f>
        <v>315.90000000000003</v>
      </c>
    </row>
    <row r="18" spans="1:25" x14ac:dyDescent="0.25">
      <c r="A18" t="s">
        <v>2</v>
      </c>
      <c r="B18" s="15">
        <v>115</v>
      </c>
      <c r="C18" s="15">
        <v>115</v>
      </c>
      <c r="D18" s="15"/>
      <c r="E18" s="15">
        <v>114</v>
      </c>
      <c r="F18" s="15">
        <v>116</v>
      </c>
      <c r="G18" s="15">
        <v>114</v>
      </c>
      <c r="H18" s="15">
        <v>114</v>
      </c>
      <c r="I18" s="15">
        <v>114</v>
      </c>
      <c r="J18" s="15">
        <v>116</v>
      </c>
      <c r="K18" s="15">
        <v>118</v>
      </c>
      <c r="L18" s="15">
        <v>118</v>
      </c>
      <c r="M18" s="15">
        <v>118</v>
      </c>
      <c r="N18" s="15">
        <v>118</v>
      </c>
      <c r="O18" s="15">
        <v>119</v>
      </c>
      <c r="T18" s="15">
        <v>114</v>
      </c>
      <c r="U18" s="15">
        <v>114</v>
      </c>
      <c r="V18" s="15">
        <v>114</v>
      </c>
      <c r="W18" s="15">
        <v>117</v>
      </c>
      <c r="X18" s="7">
        <v>117</v>
      </c>
      <c r="Y18">
        <v>117</v>
      </c>
    </row>
    <row r="19" spans="1:25" s="1" customFormat="1" x14ac:dyDescent="0.25">
      <c r="A19" s="1" t="s">
        <v>29</v>
      </c>
      <c r="B19" s="2">
        <f>B17/B18</f>
        <v>-0.56521739130434778</v>
      </c>
      <c r="C19" s="2">
        <f>C17/C18</f>
        <v>0.15652173913043479</v>
      </c>
      <c r="D19" s="2"/>
      <c r="E19" s="2">
        <f>E17/E18</f>
        <v>0.12280701754385964</v>
      </c>
      <c r="F19" s="2">
        <f>F17/F18</f>
        <v>9.4827586206896547E-2</v>
      </c>
      <c r="G19" s="2">
        <f>G17/G18</f>
        <v>0.63157894736842102</v>
      </c>
      <c r="H19" s="2">
        <f t="shared" ref="H19:K19" si="12">H17/H18</f>
        <v>0.49122807017543857</v>
      </c>
      <c r="I19" s="2">
        <f t="shared" si="12"/>
        <v>0.32456140350877194</v>
      </c>
      <c r="J19" s="2">
        <f t="shared" si="12"/>
        <v>0.43965517241379309</v>
      </c>
      <c r="K19" s="2">
        <f t="shared" si="12"/>
        <v>0.53389830508474578</v>
      </c>
      <c r="L19" s="2">
        <f>L17/L18</f>
        <v>0.38983050847457629</v>
      </c>
      <c r="M19" s="2">
        <f>M17/M18</f>
        <v>0.21186440677966101</v>
      </c>
      <c r="N19" s="2">
        <f>N17/N18</f>
        <v>0.55084745762711862</v>
      </c>
      <c r="O19" s="2">
        <f t="shared" ref="O19" si="13">O17/O18</f>
        <v>0.55462184873949583</v>
      </c>
      <c r="P19" s="8"/>
      <c r="T19" s="2">
        <f>T17/T18</f>
        <v>0.52631578947368418</v>
      </c>
      <c r="U19" s="2">
        <f>U17/U18</f>
        <v>-0.27192982456140352</v>
      </c>
      <c r="V19" s="2">
        <f>V17/V18</f>
        <v>1.3421052631578947</v>
      </c>
      <c r="W19" s="2">
        <f>W17/W18</f>
        <v>1.6837606837606838</v>
      </c>
      <c r="X19" s="8">
        <v>2.2999999999999998</v>
      </c>
      <c r="Y19" s="1">
        <v>2.7</v>
      </c>
    </row>
    <row r="20" spans="1:25" s="1" customFormat="1" x14ac:dyDescent="0.25">
      <c r="A20" t="s">
        <v>52</v>
      </c>
      <c r="B20" s="5">
        <f>B3/B4-1</f>
        <v>0.18565400843881852</v>
      </c>
      <c r="C20" s="5">
        <f>C3/C4-1</f>
        <v>0.22127987663839632</v>
      </c>
      <c r="D20" s="5"/>
      <c r="E20" s="5">
        <f t="shared" ref="E20:N20" si="14">E3/E4-1</f>
        <v>0.1986842105263158</v>
      </c>
      <c r="F20" s="5">
        <f t="shared" si="14"/>
        <v>0.21106821106821116</v>
      </c>
      <c r="G20" s="5">
        <f t="shared" si="14"/>
        <v>0.19563900666262879</v>
      </c>
      <c r="H20" s="5">
        <f t="shared" si="14"/>
        <v>0.18305439330543938</v>
      </c>
      <c r="I20" s="5">
        <f t="shared" si="14"/>
        <v>0.1916475972540046</v>
      </c>
      <c r="J20" s="5">
        <f t="shared" si="14"/>
        <v>0.21464788732394369</v>
      </c>
      <c r="K20" s="5">
        <f t="shared" si="14"/>
        <v>0.21326259946949611</v>
      </c>
      <c r="L20" s="5">
        <f t="shared" si="14"/>
        <v>0.21228501228501218</v>
      </c>
      <c r="M20" s="5">
        <f t="shared" si="14"/>
        <v>0.21878279118572919</v>
      </c>
      <c r="N20" s="5">
        <f t="shared" si="14"/>
        <v>0.22330097087378631</v>
      </c>
      <c r="O20" s="5">
        <f>O3/O4-1</f>
        <v>0.22813121272365811</v>
      </c>
      <c r="P20" s="8"/>
      <c r="T20" s="5">
        <f t="shared" ref="T20:Y20" si="15">T3/T4-1</f>
        <v>0.19209702660406891</v>
      </c>
      <c r="U20" s="5">
        <f t="shared" si="15"/>
        <v>0.19849100406268128</v>
      </c>
      <c r="V20" s="5">
        <f t="shared" si="15"/>
        <v>0.19632364019888504</v>
      </c>
      <c r="W20" s="10">
        <f t="shared" si="15"/>
        <v>0.2082493618164718</v>
      </c>
      <c r="X20" s="5" t="e">
        <f>X3/X4-1</f>
        <v>#DIV/0!</v>
      </c>
      <c r="Y20" s="5" t="e">
        <f t="shared" si="15"/>
        <v>#DIV/0!</v>
      </c>
    </row>
    <row r="21" spans="1:25" x14ac:dyDescent="0.25">
      <c r="A21" t="s">
        <v>53</v>
      </c>
      <c r="B21" s="6">
        <f>B17/B3</f>
        <v>-4.6263345195729534E-2</v>
      </c>
      <c r="C21" s="6">
        <f>C17/C3</f>
        <v>1.1363636363636364E-2</v>
      </c>
      <c r="D21" s="6"/>
      <c r="E21" s="6">
        <f t="shared" ref="E21:N21" si="16">E17/E3</f>
        <v>7.6838638858397366E-3</v>
      </c>
      <c r="F21" s="6">
        <f t="shared" si="16"/>
        <v>5.8448459086078638E-3</v>
      </c>
      <c r="G21" s="6">
        <f t="shared" si="16"/>
        <v>3.64741641337386E-2</v>
      </c>
      <c r="H21" s="6">
        <f t="shared" si="16"/>
        <v>2.475685234305924E-2</v>
      </c>
      <c r="I21" s="6">
        <f t="shared" si="16"/>
        <v>1.7762842054728757E-2</v>
      </c>
      <c r="J21" s="6">
        <f t="shared" si="16"/>
        <v>2.3654916512059369E-2</v>
      </c>
      <c r="K21" s="6">
        <f t="shared" si="16"/>
        <v>2.7547004809794492E-2</v>
      </c>
      <c r="L21" s="6">
        <f t="shared" si="16"/>
        <v>1.8646128901499796E-2</v>
      </c>
      <c r="M21" s="6">
        <f t="shared" si="16"/>
        <v>1.0761945759793371E-2</v>
      </c>
      <c r="N21" s="6">
        <f t="shared" si="16"/>
        <v>2.7151211361737676E-2</v>
      </c>
      <c r="O21" s="6">
        <f t="shared" ref="O21" si="17">O17/O3</f>
        <v>2.6709834075273168E-2</v>
      </c>
      <c r="T21" s="6">
        <f t="shared" ref="T21:Y21" si="18">T17/T3</f>
        <v>9.8457499179520833E-3</v>
      </c>
      <c r="U21" s="6">
        <f t="shared" si="18"/>
        <v>-5.0040355125100886E-3</v>
      </c>
      <c r="V21" s="6">
        <f t="shared" si="18"/>
        <v>1.9269521410579346E-2</v>
      </c>
      <c r="W21" s="11">
        <f t="shared" si="18"/>
        <v>2.1905926831980428E-2</v>
      </c>
      <c r="X21" s="6">
        <f t="shared" si="18"/>
        <v>2.7628336755646812E-2</v>
      </c>
      <c r="Y21" s="6">
        <f t="shared" si="18"/>
        <v>3.0057088487155093E-2</v>
      </c>
    </row>
    <row r="22" spans="1:25" x14ac:dyDescent="0.25">
      <c r="A22" t="s">
        <v>54</v>
      </c>
      <c r="B22" s="6"/>
      <c r="C22" s="6"/>
      <c r="D22" s="6"/>
      <c r="E22" s="6"/>
      <c r="F22" s="6">
        <f t="shared" ref="F22:O22" si="19">F3/B3-1</f>
        <v>0.3395017793594306</v>
      </c>
      <c r="G22" s="6">
        <f t="shared" si="19"/>
        <v>0.2462121212121211</v>
      </c>
      <c r="H22" s="6" t="e">
        <f>H3/D3-1</f>
        <v>#DIV/0!</v>
      </c>
      <c r="I22" s="6">
        <f t="shared" si="19"/>
        <v>0.14324917672886928</v>
      </c>
      <c r="J22" s="6">
        <f t="shared" si="19"/>
        <v>0.14558979808714123</v>
      </c>
      <c r="K22" s="6">
        <f t="shared" si="19"/>
        <v>0.1585612968591692</v>
      </c>
      <c r="L22" s="6">
        <f t="shared" si="19"/>
        <v>9.0627763041556175E-2</v>
      </c>
      <c r="M22" s="6">
        <f t="shared" si="19"/>
        <v>0.11521843494959194</v>
      </c>
      <c r="N22" s="6">
        <f t="shared" si="19"/>
        <v>0.11038961038961048</v>
      </c>
      <c r="O22" s="6">
        <f t="shared" si="19"/>
        <v>8.0454744206383877E-2</v>
      </c>
      <c r="U22" s="6">
        <f>U3/T3-1</f>
        <v>1.6573679028552668E-2</v>
      </c>
      <c r="V22" s="6">
        <f>V3/U3-1</f>
        <v>0.28167877320419699</v>
      </c>
      <c r="W22" s="6">
        <f>W3/V3-1</f>
        <v>0.13261964735516374</v>
      </c>
      <c r="X22" s="9">
        <f>X3/W3-1</f>
        <v>8.306460580451458E-2</v>
      </c>
      <c r="Y22" s="6">
        <f>Y3/X3-1</f>
        <v>7.9055441478439459E-2</v>
      </c>
    </row>
    <row r="23" spans="1:25" x14ac:dyDescent="0.25">
      <c r="A23" t="s">
        <v>76</v>
      </c>
      <c r="B23" s="6"/>
      <c r="C23" s="6"/>
      <c r="D23" s="6"/>
      <c r="E23" s="6"/>
      <c r="F23" s="6">
        <f t="shared" ref="F23:L23" si="20">F5/B5-1</f>
        <v>5.3571428571428603E-2</v>
      </c>
      <c r="G23" s="6">
        <f t="shared" si="20"/>
        <v>8.9171974522292974E-2</v>
      </c>
      <c r="H23" s="6" t="e">
        <f t="shared" si="20"/>
        <v>#DIV/0!</v>
      </c>
      <c r="I23" s="6">
        <f t="shared" si="20"/>
        <v>0.11111111111111116</v>
      </c>
      <c r="J23" s="6">
        <f t="shared" si="20"/>
        <v>0.24293785310734473</v>
      </c>
      <c r="K23" s="6">
        <f t="shared" si="20"/>
        <v>0.32748538011695905</v>
      </c>
      <c r="L23" s="6">
        <f t="shared" si="20"/>
        <v>0.27692307692307683</v>
      </c>
      <c r="M23" s="6">
        <f>M5/I5-1</f>
        <v>0.35789473684210527</v>
      </c>
      <c r="N23" s="6">
        <f>N5/J5-1</f>
        <v>0.11363636363636354</v>
      </c>
      <c r="O23" s="6">
        <f t="shared" ref="O23:O24" si="21">O5/K5-1</f>
        <v>0.13656387665198233</v>
      </c>
      <c r="U23" s="6">
        <f t="shared" ref="U23:V23" si="22">(U5-T5)/ABS(U5)</f>
        <v>0.15875613747954173</v>
      </c>
      <c r="V23" s="6">
        <f t="shared" si="22"/>
        <v>0.14425770308123248</v>
      </c>
      <c r="W23" s="11">
        <f>(W5-V5)/ABS(W5)</f>
        <v>0.19413092550790068</v>
      </c>
      <c r="X23" s="6"/>
      <c r="Y23" s="6"/>
    </row>
    <row r="24" spans="1:25" x14ac:dyDescent="0.25">
      <c r="A24" t="s">
        <v>75</v>
      </c>
      <c r="B24" s="6"/>
      <c r="C24" s="6"/>
      <c r="D24" s="6"/>
      <c r="E24" s="6"/>
      <c r="F24" s="6">
        <f>F12/B12-1</f>
        <v>2</v>
      </c>
      <c r="G24" s="6">
        <f t="shared" ref="G24:N24" si="23">G12/C12-1</f>
        <v>0.27419354838709675</v>
      </c>
      <c r="H24" s="6" t="e">
        <f t="shared" si="23"/>
        <v>#DIV/0!</v>
      </c>
      <c r="I24" s="6">
        <f t="shared" si="23"/>
        <v>0.23622047244094491</v>
      </c>
      <c r="J24" s="6">
        <f t="shared" si="23"/>
        <v>0.21527777777777768</v>
      </c>
      <c r="K24" s="6">
        <f t="shared" si="23"/>
        <v>0.17721518987341778</v>
      </c>
      <c r="L24" s="6">
        <f t="shared" si="23"/>
        <v>3.7037037037036979E-2</v>
      </c>
      <c r="M24" s="6">
        <f t="shared" si="23"/>
        <v>-7.0063694267515908E-2</v>
      </c>
      <c r="N24" s="6">
        <f t="shared" si="23"/>
        <v>2.2857142857142909E-2</v>
      </c>
      <c r="O24" s="6">
        <f>O12/K12-1</f>
        <v>4.3010752688172005E-2</v>
      </c>
      <c r="U24" s="6">
        <f t="shared" ref="U24:V24" si="24">(U12-T12)/ABS(T12)</f>
        <v>-9.862385321100918E-2</v>
      </c>
      <c r="V24" s="6">
        <f t="shared" si="24"/>
        <v>0.50381679389312972</v>
      </c>
      <c r="W24" s="11">
        <f>(W12-V12)/ABS(V12)</f>
        <v>0.16074450084602368</v>
      </c>
      <c r="X24" s="6"/>
      <c r="Y24" s="6"/>
    </row>
    <row r="25" spans="1:25" x14ac:dyDescent="0.25">
      <c r="A25" t="s">
        <v>74</v>
      </c>
      <c r="F25" s="6">
        <f t="shared" ref="F25:L25" si="25">F15/B15-1</f>
        <v>-1.2153846153846155</v>
      </c>
      <c r="G25" s="6">
        <f t="shared" si="25"/>
        <v>2.1739130434782608</v>
      </c>
      <c r="H25" s="6" t="e">
        <f t="shared" si="25"/>
        <v>#DIV/0!</v>
      </c>
      <c r="I25" s="6">
        <f t="shared" si="25"/>
        <v>1.2352941176470589</v>
      </c>
      <c r="J25" s="6">
        <f t="shared" si="25"/>
        <v>2.7142857142857144</v>
      </c>
      <c r="K25" s="6">
        <f t="shared" si="25"/>
        <v>-0.12328767123287676</v>
      </c>
      <c r="L25" s="6">
        <f t="shared" si="25"/>
        <v>-0.19298245614035092</v>
      </c>
      <c r="M25" s="6">
        <f>M15/I15-1</f>
        <v>-0.31578947368421051</v>
      </c>
      <c r="N25" s="6">
        <f>N15/J15-1</f>
        <v>0.26923076923076916</v>
      </c>
      <c r="O25" s="6">
        <f t="shared" ref="O25" si="26">O15/K15-1</f>
        <v>6.25E-2</v>
      </c>
      <c r="U25" s="6">
        <f t="shared" ref="U25:V25" si="27">(U15-T15)/ABS(T15)</f>
        <v>-1.271604938271605</v>
      </c>
      <c r="V25" s="6">
        <f t="shared" si="27"/>
        <v>8.3181818181818183</v>
      </c>
      <c r="W25" s="11">
        <f>(W15-V15)/ABS(V15)</f>
        <v>0.24223602484472051</v>
      </c>
    </row>
    <row r="26" spans="1:25" x14ac:dyDescent="0.25">
      <c r="W26" s="21"/>
    </row>
    <row r="27" spans="1:25" x14ac:dyDescent="0.25">
      <c r="W27" s="21"/>
    </row>
    <row r="28" spans="1:25" s="1" customFormat="1" x14ac:dyDescent="0.25">
      <c r="A28" s="1" t="s">
        <v>80</v>
      </c>
      <c r="D28" s="16">
        <f>D29+D30-D40-D43</f>
        <v>879</v>
      </c>
      <c r="E28" s="16">
        <f t="shared" ref="E28:O28" si="28">E29+E30-E40-E43</f>
        <v>0</v>
      </c>
      <c r="F28" s="16">
        <f t="shared" si="28"/>
        <v>1005</v>
      </c>
      <c r="G28" s="16">
        <f t="shared" si="28"/>
        <v>1013</v>
      </c>
      <c r="H28" s="16">
        <f t="shared" si="28"/>
        <v>879</v>
      </c>
      <c r="I28" s="16">
        <f t="shared" si="28"/>
        <v>865</v>
      </c>
      <c r="J28" s="16">
        <f t="shared" si="28"/>
        <v>59</v>
      </c>
      <c r="K28" s="16">
        <f t="shared" si="28"/>
        <v>58</v>
      </c>
      <c r="L28" s="16">
        <f t="shared" si="28"/>
        <v>336</v>
      </c>
      <c r="M28" s="16">
        <f t="shared" si="28"/>
        <v>250</v>
      </c>
      <c r="N28" s="16">
        <f t="shared" si="28"/>
        <v>364</v>
      </c>
      <c r="O28" s="16">
        <f t="shared" si="28"/>
        <v>487</v>
      </c>
      <c r="P28" s="8"/>
      <c r="U28" s="16">
        <f t="shared" ref="U28" si="29">U29+U30-U40-U43</f>
        <v>879</v>
      </c>
      <c r="V28" s="16">
        <f t="shared" ref="V28" si="30">V29+V30-V40-V43</f>
        <v>879</v>
      </c>
      <c r="W28" s="22">
        <f t="shared" ref="W28" si="31">W29+W30-W40-W43</f>
        <v>336</v>
      </c>
    </row>
    <row r="29" spans="1:25" x14ac:dyDescent="0.25">
      <c r="A29" t="s">
        <v>34</v>
      </c>
      <c r="D29" s="15">
        <v>328</v>
      </c>
      <c r="E29" s="15"/>
      <c r="F29" s="15">
        <v>326</v>
      </c>
      <c r="G29" s="15">
        <v>295</v>
      </c>
      <c r="H29" s="15">
        <v>333</v>
      </c>
      <c r="I29" s="15">
        <v>312</v>
      </c>
      <c r="J29" s="15">
        <v>384</v>
      </c>
      <c r="K29" s="15">
        <v>434</v>
      </c>
      <c r="L29" s="15">
        <v>495</v>
      </c>
      <c r="M29" s="15">
        <v>426</v>
      </c>
      <c r="N29" s="15">
        <v>305</v>
      </c>
      <c r="O29" s="15">
        <v>473</v>
      </c>
      <c r="U29" s="15">
        <v>328</v>
      </c>
      <c r="V29" s="15">
        <v>333</v>
      </c>
      <c r="W29" s="23">
        <v>495</v>
      </c>
    </row>
    <row r="30" spans="1:25" x14ac:dyDescent="0.25">
      <c r="A30" t="s">
        <v>35</v>
      </c>
      <c r="D30" s="15">
        <v>1224</v>
      </c>
      <c r="E30" s="15"/>
      <c r="F30" s="15">
        <v>1297</v>
      </c>
      <c r="G30" s="15">
        <v>1391</v>
      </c>
      <c r="H30" s="15">
        <v>1507</v>
      </c>
      <c r="I30" s="15">
        <v>1492</v>
      </c>
      <c r="J30" s="15">
        <v>1560</v>
      </c>
      <c r="K30" s="15">
        <v>1507</v>
      </c>
      <c r="L30" s="15">
        <v>1647</v>
      </c>
      <c r="M30" s="15">
        <v>1605</v>
      </c>
      <c r="N30" s="15">
        <v>1719</v>
      </c>
      <c r="O30" s="15">
        <v>1661</v>
      </c>
      <c r="U30" s="15">
        <v>1224</v>
      </c>
      <c r="V30" s="15">
        <v>1507</v>
      </c>
      <c r="W30" s="23">
        <v>1647</v>
      </c>
    </row>
    <row r="31" spans="1:25" x14ac:dyDescent="0.25">
      <c r="A31" t="s">
        <v>36</v>
      </c>
      <c r="D31" s="15">
        <v>284</v>
      </c>
      <c r="E31" s="15"/>
      <c r="F31" s="15">
        <v>340</v>
      </c>
      <c r="G31" s="15">
        <v>292</v>
      </c>
      <c r="H31" s="15">
        <v>259</v>
      </c>
      <c r="I31" s="15">
        <v>226</v>
      </c>
      <c r="J31" s="15">
        <v>312</v>
      </c>
      <c r="K31" s="15">
        <v>301</v>
      </c>
      <c r="L31" s="15">
        <v>286</v>
      </c>
      <c r="M31" s="15">
        <v>280</v>
      </c>
      <c r="N31" s="15">
        <v>282</v>
      </c>
      <c r="O31" s="15">
        <v>332</v>
      </c>
      <c r="U31" s="15">
        <v>284</v>
      </c>
      <c r="V31" s="15">
        <v>259</v>
      </c>
      <c r="W31" s="23">
        <v>286</v>
      </c>
    </row>
    <row r="32" spans="1:25" x14ac:dyDescent="0.25">
      <c r="A32" t="s">
        <v>37</v>
      </c>
      <c r="D32" s="15">
        <v>770</v>
      </c>
      <c r="E32" s="15"/>
      <c r="F32" s="15">
        <v>838</v>
      </c>
      <c r="G32" s="15">
        <v>851</v>
      </c>
      <c r="H32" s="15">
        <v>863</v>
      </c>
      <c r="I32" s="15">
        <v>833</v>
      </c>
      <c r="J32" s="15">
        <v>905</v>
      </c>
      <c r="K32" s="15">
        <v>914</v>
      </c>
      <c r="L32" s="15">
        <v>960</v>
      </c>
      <c r="M32" s="15">
        <v>964</v>
      </c>
      <c r="N32" s="15">
        <v>965</v>
      </c>
      <c r="O32" s="15">
        <v>923</v>
      </c>
      <c r="U32" s="15">
        <v>770</v>
      </c>
      <c r="V32" s="15">
        <v>863</v>
      </c>
      <c r="W32" s="23">
        <v>960</v>
      </c>
    </row>
    <row r="33" spans="1:23" x14ac:dyDescent="0.25">
      <c r="A33" t="s">
        <v>38</v>
      </c>
      <c r="D33" s="15">
        <v>1434</v>
      </c>
      <c r="E33" s="15"/>
      <c r="F33" s="15">
        <v>1774</v>
      </c>
      <c r="G33" s="15">
        <v>1790</v>
      </c>
      <c r="H33" s="15">
        <v>1772</v>
      </c>
      <c r="I33" s="15">
        <v>1771</v>
      </c>
      <c r="J33" s="15">
        <v>1900</v>
      </c>
      <c r="K33" s="15">
        <v>2058</v>
      </c>
      <c r="L33" s="15">
        <v>2227</v>
      </c>
      <c r="M33" s="15">
        <v>2168</v>
      </c>
      <c r="N33" s="15">
        <v>2194</v>
      </c>
      <c r="O33" s="15">
        <v>2133</v>
      </c>
      <c r="U33" s="15">
        <v>1434</v>
      </c>
      <c r="V33" s="15">
        <v>1772</v>
      </c>
      <c r="W33" s="23">
        <v>2227</v>
      </c>
    </row>
    <row r="34" spans="1:23" x14ac:dyDescent="0.25">
      <c r="A34" t="s">
        <v>39</v>
      </c>
      <c r="D34" s="15">
        <v>2063</v>
      </c>
      <c r="E34" s="15"/>
      <c r="F34" s="15">
        <v>2058</v>
      </c>
      <c r="G34" s="15">
        <v>2042</v>
      </c>
      <c r="H34" s="15">
        <v>2017</v>
      </c>
      <c r="I34" s="15">
        <v>1986</v>
      </c>
      <c r="J34" s="15">
        <v>2769</v>
      </c>
      <c r="K34" s="15">
        <v>2603</v>
      </c>
      <c r="L34" s="15">
        <v>2728</v>
      </c>
      <c r="M34" s="15">
        <v>2765</v>
      </c>
      <c r="N34" s="15">
        <v>2802</v>
      </c>
      <c r="O34" s="15">
        <v>2734</v>
      </c>
      <c r="U34" s="15">
        <v>2063</v>
      </c>
      <c r="V34" s="15">
        <v>2017</v>
      </c>
      <c r="W34" s="23">
        <v>2728</v>
      </c>
    </row>
    <row r="35" spans="1:23" s="1" customFormat="1" x14ac:dyDescent="0.25">
      <c r="A35" t="s">
        <v>40</v>
      </c>
      <c r="B35"/>
      <c r="C35"/>
      <c r="D35" s="15">
        <v>299</v>
      </c>
      <c r="E35" s="15"/>
      <c r="F35" s="15">
        <v>295</v>
      </c>
      <c r="G35" s="15">
        <v>274</v>
      </c>
      <c r="H35" s="15">
        <v>257</v>
      </c>
      <c r="I35" s="15">
        <v>239</v>
      </c>
      <c r="J35" s="15">
        <v>557</v>
      </c>
      <c r="K35" s="15">
        <v>576</v>
      </c>
      <c r="L35" s="15">
        <v>570</v>
      </c>
      <c r="M35" s="15">
        <v>555</v>
      </c>
      <c r="N35" s="15">
        <v>544</v>
      </c>
      <c r="O35" s="25">
        <v>507</v>
      </c>
      <c r="P35" s="8"/>
      <c r="U35" s="15">
        <v>299</v>
      </c>
      <c r="V35" s="15">
        <v>257</v>
      </c>
      <c r="W35" s="23">
        <v>570</v>
      </c>
    </row>
    <row r="36" spans="1:23" x14ac:dyDescent="0.25">
      <c r="A36" t="s">
        <v>41</v>
      </c>
      <c r="D36" s="15">
        <v>146</v>
      </c>
      <c r="E36" s="15"/>
      <c r="F36" s="15">
        <v>170</v>
      </c>
      <c r="G36" s="15">
        <v>218</v>
      </c>
      <c r="H36" s="15">
        <v>263</v>
      </c>
      <c r="I36" s="15">
        <v>267</v>
      </c>
      <c r="J36" s="15">
        <v>319</v>
      </c>
      <c r="K36" s="15">
        <v>413</v>
      </c>
      <c r="L36" s="15">
        <v>306</v>
      </c>
      <c r="M36" s="15">
        <v>327</v>
      </c>
      <c r="N36" s="15">
        <v>315</v>
      </c>
      <c r="O36" s="15">
        <v>328</v>
      </c>
      <c r="U36" s="15">
        <v>146</v>
      </c>
      <c r="V36" s="15">
        <v>263</v>
      </c>
      <c r="W36" s="23">
        <v>306</v>
      </c>
    </row>
    <row r="37" spans="1:23" x14ac:dyDescent="0.25">
      <c r="A37" s="1" t="s">
        <v>49</v>
      </c>
      <c r="B37" s="1"/>
      <c r="C37" s="1"/>
      <c r="D37" s="16">
        <f>SUM(D29:D36)</f>
        <v>6548</v>
      </c>
      <c r="E37" s="16">
        <f t="shared" ref="E37" si="32">SUM(E29:E36)</f>
        <v>0</v>
      </c>
      <c r="F37" s="16">
        <f t="shared" ref="F37" si="33">SUM(F29:F36)</f>
        <v>7098</v>
      </c>
      <c r="G37" s="16">
        <f t="shared" ref="G37" si="34">SUM(G29:G36)</f>
        <v>7153</v>
      </c>
      <c r="H37" s="16">
        <f>SUM(H29:H36)</f>
        <v>7271</v>
      </c>
      <c r="I37" s="16">
        <f t="shared" ref="I37:J37" si="35">SUM(I29:I36)</f>
        <v>7126</v>
      </c>
      <c r="J37" s="16">
        <f t="shared" si="35"/>
        <v>8706</v>
      </c>
      <c r="K37" s="16">
        <f>SUM(K29:K36)</f>
        <v>8806</v>
      </c>
      <c r="L37" s="16">
        <f>SUM(L29:L36)</f>
        <v>9219</v>
      </c>
      <c r="M37" s="16">
        <f>SUM(M29:M36)</f>
        <v>9090</v>
      </c>
      <c r="N37" s="16">
        <f>SUM(N29:N36)</f>
        <v>9126</v>
      </c>
      <c r="O37" s="16">
        <f>SUM(O29:O36)</f>
        <v>9091</v>
      </c>
      <c r="U37" s="16">
        <f>SUM(U29:U36)</f>
        <v>6548</v>
      </c>
      <c r="V37" s="16">
        <f>SUM(V29:V36)</f>
        <v>7271</v>
      </c>
      <c r="W37" s="22">
        <f>SUM(W29:W36)</f>
        <v>9219</v>
      </c>
    </row>
    <row r="38" spans="1:23" x14ac:dyDescent="0.25">
      <c r="A38" t="s">
        <v>51</v>
      </c>
      <c r="D38" s="15">
        <v>415</v>
      </c>
      <c r="E38" s="15"/>
      <c r="F38" s="15">
        <v>458</v>
      </c>
      <c r="G38" s="15">
        <v>415</v>
      </c>
      <c r="H38" s="15">
        <v>624</v>
      </c>
      <c r="I38" s="15">
        <v>549</v>
      </c>
      <c r="J38" s="15">
        <v>592</v>
      </c>
      <c r="K38" s="15">
        <v>568</v>
      </c>
      <c r="L38" s="15">
        <v>717</v>
      </c>
      <c r="M38" s="15">
        <v>652</v>
      </c>
      <c r="N38" s="15">
        <v>566</v>
      </c>
      <c r="O38" s="15">
        <v>597</v>
      </c>
      <c r="U38" s="15">
        <v>415</v>
      </c>
      <c r="V38" s="15">
        <v>624</v>
      </c>
      <c r="W38" s="23">
        <v>717</v>
      </c>
    </row>
    <row r="39" spans="1:23" x14ac:dyDescent="0.25">
      <c r="A39" t="s">
        <v>42</v>
      </c>
      <c r="D39" s="15">
        <v>784</v>
      </c>
      <c r="E39" s="15"/>
      <c r="F39" s="15">
        <v>973</v>
      </c>
      <c r="G39" s="15">
        <v>784</v>
      </c>
      <c r="H39" s="15">
        <v>998</v>
      </c>
      <c r="I39" s="15">
        <v>940</v>
      </c>
      <c r="J39" s="15">
        <v>1012</v>
      </c>
      <c r="K39" s="15">
        <v>952</v>
      </c>
      <c r="L39" s="15">
        <v>995</v>
      </c>
      <c r="M39" s="15">
        <v>908</v>
      </c>
      <c r="N39" s="15">
        <v>950</v>
      </c>
      <c r="O39" s="15">
        <v>975</v>
      </c>
      <c r="U39" s="15">
        <v>784</v>
      </c>
      <c r="V39" s="15">
        <v>998</v>
      </c>
      <c r="W39" s="23">
        <v>995</v>
      </c>
    </row>
    <row r="40" spans="1:23" x14ac:dyDescent="0.25">
      <c r="A40" t="s">
        <v>43</v>
      </c>
      <c r="D40" s="15">
        <v>58</v>
      </c>
      <c r="E40" s="15"/>
      <c r="F40" s="15">
        <v>36</v>
      </c>
      <c r="G40" s="15">
        <v>58</v>
      </c>
      <c r="H40" s="15">
        <v>34</v>
      </c>
      <c r="I40" s="15">
        <v>32</v>
      </c>
      <c r="J40" s="15">
        <v>84</v>
      </c>
      <c r="K40" s="15">
        <v>94</v>
      </c>
      <c r="L40" s="15">
        <v>67</v>
      </c>
      <c r="M40" s="15">
        <v>84</v>
      </c>
      <c r="N40" s="15">
        <v>35</v>
      </c>
      <c r="O40" s="15">
        <v>26</v>
      </c>
      <c r="U40" s="15">
        <v>58</v>
      </c>
      <c r="V40" s="15">
        <v>34</v>
      </c>
      <c r="W40" s="23">
        <v>67</v>
      </c>
    </row>
    <row r="41" spans="1:23" x14ac:dyDescent="0.25">
      <c r="A41" t="s">
        <v>44</v>
      </c>
      <c r="D41" s="15">
        <v>332</v>
      </c>
      <c r="E41" s="15"/>
      <c r="F41" s="15">
        <v>414</v>
      </c>
      <c r="G41" s="15">
        <v>332</v>
      </c>
      <c r="H41" s="15">
        <v>453</v>
      </c>
      <c r="I41" s="15">
        <v>455</v>
      </c>
      <c r="J41" s="15">
        <v>490</v>
      </c>
      <c r="K41" s="15">
        <v>499</v>
      </c>
      <c r="L41" s="15">
        <v>560</v>
      </c>
      <c r="M41" s="15">
        <v>568</v>
      </c>
      <c r="N41" s="15">
        <v>568</v>
      </c>
      <c r="O41" s="15">
        <v>561</v>
      </c>
      <c r="U41" s="15">
        <v>332</v>
      </c>
      <c r="V41" s="15">
        <v>453</v>
      </c>
      <c r="W41" s="23">
        <v>560</v>
      </c>
    </row>
    <row r="42" spans="1:23" x14ac:dyDescent="0.25">
      <c r="A42" t="s">
        <v>45</v>
      </c>
      <c r="D42" s="15">
        <v>149</v>
      </c>
      <c r="E42" s="15"/>
      <c r="F42" s="15">
        <v>128</v>
      </c>
      <c r="G42" s="15">
        <v>149</v>
      </c>
      <c r="H42" s="15">
        <v>220</v>
      </c>
      <c r="I42" s="15">
        <v>146</v>
      </c>
      <c r="J42" s="15">
        <v>186</v>
      </c>
      <c r="K42" s="15">
        <v>162</v>
      </c>
      <c r="L42" s="15">
        <v>193</v>
      </c>
      <c r="M42" s="15">
        <v>209</v>
      </c>
      <c r="N42" s="15">
        <v>284</v>
      </c>
      <c r="O42" s="15">
        <v>275</v>
      </c>
      <c r="U42" s="15">
        <v>149</v>
      </c>
      <c r="V42" s="15">
        <v>220</v>
      </c>
      <c r="W42" s="23">
        <v>193</v>
      </c>
    </row>
    <row r="43" spans="1:23" x14ac:dyDescent="0.25">
      <c r="A43" t="s">
        <v>46</v>
      </c>
      <c r="D43" s="15">
        <v>615</v>
      </c>
      <c r="E43" s="15"/>
      <c r="F43" s="15">
        <v>582</v>
      </c>
      <c r="G43" s="15">
        <v>615</v>
      </c>
      <c r="H43" s="15">
        <v>927</v>
      </c>
      <c r="I43" s="15">
        <v>907</v>
      </c>
      <c r="J43" s="15">
        <v>1801</v>
      </c>
      <c r="K43" s="15">
        <v>1789</v>
      </c>
      <c r="L43" s="15">
        <v>1739</v>
      </c>
      <c r="M43" s="15">
        <v>1697</v>
      </c>
      <c r="N43" s="15">
        <v>1625</v>
      </c>
      <c r="O43" s="15">
        <v>1621</v>
      </c>
      <c r="U43" s="15">
        <v>615</v>
      </c>
      <c r="V43" s="15">
        <v>927</v>
      </c>
      <c r="W43" s="23">
        <v>1739</v>
      </c>
    </row>
    <row r="44" spans="1:23" s="1" customFormat="1" x14ac:dyDescent="0.25">
      <c r="A44" t="s">
        <v>47</v>
      </c>
      <c r="B44"/>
      <c r="C44"/>
      <c r="D44" s="15">
        <v>1099</v>
      </c>
      <c r="E44" s="15"/>
      <c r="F44" s="15">
        <v>1340</v>
      </c>
      <c r="G44" s="15">
        <v>1382</v>
      </c>
      <c r="H44" s="15">
        <v>1391</v>
      </c>
      <c r="I44" s="15">
        <v>1388</v>
      </c>
      <c r="J44" s="15">
        <v>1570</v>
      </c>
      <c r="K44" s="15">
        <v>1669</v>
      </c>
      <c r="L44" s="15">
        <v>1853</v>
      </c>
      <c r="M44" s="15">
        <v>1800</v>
      </c>
      <c r="N44" s="15">
        <v>1838</v>
      </c>
      <c r="O44" s="25">
        <v>1800</v>
      </c>
      <c r="P44" s="8"/>
      <c r="U44" s="15">
        <v>1099</v>
      </c>
      <c r="V44" s="15">
        <v>1391</v>
      </c>
      <c r="W44" s="23">
        <v>1853</v>
      </c>
    </row>
    <row r="45" spans="1:23" x14ac:dyDescent="0.25">
      <c r="A45" t="s">
        <v>48</v>
      </c>
      <c r="D45" s="15">
        <v>148</v>
      </c>
      <c r="E45" s="15"/>
      <c r="F45" s="15">
        <f>160+63</f>
        <v>223</v>
      </c>
      <c r="G45" s="15">
        <f>94+56</f>
        <v>150</v>
      </c>
      <c r="H45" s="15">
        <v>234</v>
      </c>
      <c r="I45" s="15">
        <v>334</v>
      </c>
      <c r="J45" s="15">
        <v>410</v>
      </c>
      <c r="K45" s="15">
        <v>444</v>
      </c>
      <c r="L45" s="15">
        <v>417</v>
      </c>
      <c r="M45" s="15">
        <v>453</v>
      </c>
      <c r="N45" s="15">
        <v>449</v>
      </c>
      <c r="O45" s="15">
        <v>419</v>
      </c>
      <c r="U45" s="15">
        <v>148</v>
      </c>
      <c r="V45" s="15">
        <v>234</v>
      </c>
      <c r="W45" s="23">
        <v>417</v>
      </c>
    </row>
    <row r="46" spans="1:23" x14ac:dyDescent="0.25">
      <c r="A46" s="1" t="s">
        <v>50</v>
      </c>
      <c r="B46" s="1"/>
      <c r="C46" s="1"/>
      <c r="D46" s="16">
        <f>SUM(D38:D45)</f>
        <v>3600</v>
      </c>
      <c r="E46" s="16">
        <f t="shared" ref="E46:I46" si="36">SUM(E38:E45)</f>
        <v>0</v>
      </c>
      <c r="F46" s="16">
        <f t="shared" si="36"/>
        <v>4154</v>
      </c>
      <c r="G46" s="16">
        <f t="shared" si="36"/>
        <v>3885</v>
      </c>
      <c r="H46" s="16">
        <f>SUM(H38:H45)</f>
        <v>4881</v>
      </c>
      <c r="I46" s="16">
        <f t="shared" si="36"/>
        <v>4751</v>
      </c>
      <c r="J46" s="16">
        <f>SUM(J38:J45)</f>
        <v>6145</v>
      </c>
      <c r="K46" s="16">
        <f>SUM(K38:K45)</f>
        <v>6177</v>
      </c>
      <c r="L46" s="16">
        <f>SUM(L38:L45)</f>
        <v>6541</v>
      </c>
      <c r="M46" s="16">
        <f>SUM(M38:M45)</f>
        <v>6371</v>
      </c>
      <c r="N46" s="16">
        <f>SUM(N38:N45)</f>
        <v>6315</v>
      </c>
      <c r="O46" s="16">
        <f>SUM(O38:O45)</f>
        <v>6274</v>
      </c>
      <c r="U46" s="16">
        <f>SUM(U38:U45)</f>
        <v>3600</v>
      </c>
      <c r="V46" s="16">
        <f>SUM(V38:V45)</f>
        <v>4881</v>
      </c>
      <c r="W46" s="22">
        <f>SUM(W38:W45)</f>
        <v>6541</v>
      </c>
    </row>
    <row r="47" spans="1:23" x14ac:dyDescent="0.25">
      <c r="U47" s="16"/>
      <c r="V47" s="16"/>
      <c r="W47" s="22"/>
    </row>
    <row r="48" spans="1:23" x14ac:dyDescent="0.25">
      <c r="W48" s="21"/>
    </row>
    <row r="49" spans="1:23" s="1" customFormat="1" x14ac:dyDescent="0.25">
      <c r="A49" s="1" t="s">
        <v>94</v>
      </c>
      <c r="I49" s="1">
        <v>333</v>
      </c>
      <c r="J49" s="1">
        <f>I68</f>
        <v>312</v>
      </c>
      <c r="M49" s="1">
        <v>495</v>
      </c>
      <c r="N49" s="1">
        <v>495</v>
      </c>
      <c r="P49" s="8"/>
      <c r="W49" s="24"/>
    </row>
    <row r="50" spans="1:23" x14ac:dyDescent="0.25">
      <c r="A50" t="s">
        <v>81</v>
      </c>
      <c r="I50">
        <v>38</v>
      </c>
      <c r="M50">
        <v>26</v>
      </c>
      <c r="N50">
        <v>92</v>
      </c>
      <c r="W50" s="21"/>
    </row>
    <row r="51" spans="1:23" x14ac:dyDescent="0.25">
      <c r="A51" t="s">
        <v>31</v>
      </c>
      <c r="I51">
        <v>76</v>
      </c>
      <c r="M51">
        <v>83</v>
      </c>
      <c r="N51">
        <v>167</v>
      </c>
      <c r="W51" s="21"/>
    </row>
    <row r="52" spans="1:23" x14ac:dyDescent="0.25">
      <c r="A52" t="s">
        <v>82</v>
      </c>
      <c r="I52">
        <v>6</v>
      </c>
      <c r="M52">
        <v>9</v>
      </c>
      <c r="N52">
        <v>18</v>
      </c>
      <c r="W52" s="21"/>
    </row>
    <row r="53" spans="1:23" x14ac:dyDescent="0.25">
      <c r="A53" t="s">
        <v>83</v>
      </c>
      <c r="I53">
        <v>3</v>
      </c>
      <c r="M53">
        <v>-7</v>
      </c>
      <c r="N53">
        <v>-17</v>
      </c>
      <c r="W53" s="21"/>
    </row>
    <row r="54" spans="1:23" x14ac:dyDescent="0.25">
      <c r="A54" t="s">
        <v>36</v>
      </c>
      <c r="I54">
        <v>4</v>
      </c>
      <c r="M54">
        <v>9</v>
      </c>
      <c r="N54">
        <v>10</v>
      </c>
      <c r="W54" s="21"/>
    </row>
    <row r="55" spans="1:23" x14ac:dyDescent="0.25">
      <c r="A55" t="s">
        <v>35</v>
      </c>
      <c r="I55">
        <v>-33</v>
      </c>
      <c r="M55">
        <v>57</v>
      </c>
      <c r="N55">
        <v>-29</v>
      </c>
      <c r="W55" s="21"/>
    </row>
    <row r="56" spans="1:23" x14ac:dyDescent="0.25">
      <c r="A56" t="s">
        <v>84</v>
      </c>
      <c r="I56">
        <v>-7</v>
      </c>
      <c r="M56">
        <v>11</v>
      </c>
      <c r="N56">
        <v>18</v>
      </c>
      <c r="W56" s="21"/>
    </row>
    <row r="57" spans="1:23" x14ac:dyDescent="0.25">
      <c r="A57" t="s">
        <v>51</v>
      </c>
      <c r="I57">
        <v>-39</v>
      </c>
      <c r="M57">
        <v>-49</v>
      </c>
      <c r="N57">
        <v>-107</v>
      </c>
      <c r="W57" s="21"/>
    </row>
    <row r="58" spans="1:23" x14ac:dyDescent="0.25">
      <c r="A58" t="s">
        <v>85</v>
      </c>
      <c r="I58">
        <v>-2</v>
      </c>
      <c r="M58">
        <v>-100</v>
      </c>
      <c r="N58">
        <v>-52</v>
      </c>
      <c r="W58" s="21"/>
    </row>
    <row r="59" spans="1:23" x14ac:dyDescent="0.25">
      <c r="A59" t="s">
        <v>86</v>
      </c>
      <c r="I59">
        <v>-65</v>
      </c>
      <c r="M59">
        <v>-91</v>
      </c>
      <c r="N59">
        <v>-150</v>
      </c>
      <c r="W59" s="21"/>
    </row>
    <row r="60" spans="1:23" x14ac:dyDescent="0.25">
      <c r="A60" t="s">
        <v>87</v>
      </c>
      <c r="I60">
        <v>3</v>
      </c>
      <c r="M60">
        <v>9</v>
      </c>
      <c r="N60">
        <v>10</v>
      </c>
      <c r="W60" s="21"/>
    </row>
    <row r="61" spans="1:23" x14ac:dyDescent="0.25">
      <c r="A61" t="s">
        <v>36</v>
      </c>
      <c r="I61">
        <v>18</v>
      </c>
      <c r="M61">
        <v>0</v>
      </c>
      <c r="N61">
        <v>0</v>
      </c>
      <c r="W61" s="21"/>
    </row>
    <row r="62" spans="1:23" x14ac:dyDescent="0.25">
      <c r="A62" t="s">
        <v>88</v>
      </c>
      <c r="I62">
        <v>0</v>
      </c>
      <c r="M62" s="14">
        <v>-21</v>
      </c>
      <c r="N62">
        <v>-138</v>
      </c>
      <c r="W62" s="21"/>
    </row>
    <row r="63" spans="1:23" x14ac:dyDescent="0.25">
      <c r="A63" t="s">
        <v>89</v>
      </c>
      <c r="I63">
        <v>-9</v>
      </c>
      <c r="M63">
        <v>-8</v>
      </c>
      <c r="N63">
        <v>-16</v>
      </c>
      <c r="W63" s="21"/>
    </row>
    <row r="64" spans="1:23" x14ac:dyDescent="0.25">
      <c r="A64" t="s">
        <v>90</v>
      </c>
      <c r="I64">
        <v>-11</v>
      </c>
      <c r="M64">
        <v>-4</v>
      </c>
      <c r="N64">
        <v>-6</v>
      </c>
      <c r="W64" s="21"/>
    </row>
    <row r="65" spans="1:23" x14ac:dyDescent="0.25">
      <c r="A65" t="s">
        <v>36</v>
      </c>
      <c r="I65">
        <v>2</v>
      </c>
      <c r="M65">
        <v>4</v>
      </c>
      <c r="N65">
        <v>5</v>
      </c>
      <c r="W65" s="21"/>
    </row>
    <row r="66" spans="1:23" x14ac:dyDescent="0.25">
      <c r="A66" t="s">
        <v>91</v>
      </c>
      <c r="I66">
        <v>-5</v>
      </c>
      <c r="M66">
        <v>3</v>
      </c>
      <c r="N66">
        <v>5</v>
      </c>
    </row>
    <row r="67" spans="1:23" s="13" customFormat="1" x14ac:dyDescent="0.25">
      <c r="A67" s="13" t="s">
        <v>92</v>
      </c>
      <c r="I67" s="13">
        <f>SUM(I50:I66)</f>
        <v>-21</v>
      </c>
      <c r="M67" s="13">
        <f>SUM(M50:M66)</f>
        <v>-69</v>
      </c>
      <c r="N67" s="13">
        <f>SUM(N50:N66)</f>
        <v>-190</v>
      </c>
      <c r="P67" s="18"/>
    </row>
    <row r="68" spans="1:23" s="1" customFormat="1" x14ac:dyDescent="0.25">
      <c r="A68" s="1" t="s">
        <v>93</v>
      </c>
      <c r="I68" s="1">
        <f>I49+I67</f>
        <v>312</v>
      </c>
      <c r="M68" s="1">
        <f>M49+M67</f>
        <v>426</v>
      </c>
      <c r="N68" s="1">
        <f>N49+N67</f>
        <v>305</v>
      </c>
      <c r="P68" s="8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Model-graph</vt:lpstr>
      <vt:lpstr>Catalysts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2024-02-12T16:59:13Z</dcterms:modified>
</cp:coreProperties>
</file>