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B6301B51-3462-497C-8F99-218AC8565DC8}" xr6:coauthVersionLast="47" xr6:coauthVersionMax="47" xr10:uidLastSave="{00000000-0000-0000-0000-000000000000}"/>
  <bookViews>
    <workbookView xWindow="780" yWindow="780" windowWidth="21600" windowHeight="11295" xr2:uid="{17A267B1-178B-4287-81DD-6A61B8A20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15" i="1"/>
  <c r="D11" i="1"/>
  <c r="D10" i="1"/>
  <c r="D9" i="1"/>
  <c r="D8" i="1"/>
  <c r="D7" i="1"/>
  <c r="D6" i="1"/>
  <c r="E6" i="1" s="1"/>
  <c r="D19" i="1"/>
  <c r="D18" i="1"/>
  <c r="D17" i="1"/>
  <c r="D16" i="1"/>
  <c r="D25" i="1"/>
  <c r="J5" i="1"/>
  <c r="I4" i="1"/>
  <c r="I3" i="1"/>
  <c r="N8" i="1"/>
  <c r="N7" i="1"/>
  <c r="N6" i="1"/>
  <c r="N5" i="1"/>
  <c r="N4" i="1"/>
  <c r="N3" i="1"/>
  <c r="M8" i="1"/>
  <c r="M7" i="1"/>
  <c r="M6" i="1"/>
  <c r="M5" i="1"/>
  <c r="M4" i="1"/>
  <c r="M3" i="1"/>
  <c r="C23" i="1"/>
  <c r="D23" i="1" s="1"/>
  <c r="E23" i="1" s="1"/>
  <c r="C24" i="1"/>
  <c r="D24" i="1" s="1"/>
  <c r="C25" i="1"/>
  <c r="C26" i="1"/>
  <c r="D26" i="1" s="1"/>
  <c r="C27" i="1"/>
  <c r="D27" i="1" s="1"/>
  <c r="C11" i="1"/>
  <c r="C19" i="1"/>
  <c r="C18" i="1"/>
  <c r="C17" i="1"/>
  <c r="C16" i="1"/>
  <c r="C6" i="1"/>
  <c r="C7" i="1"/>
  <c r="C8" i="1"/>
  <c r="C9" i="1"/>
  <c r="C10" i="1"/>
  <c r="E24" i="1" l="1"/>
  <c r="E25" i="1" s="1"/>
  <c r="E26" i="1" s="1"/>
  <c r="E27" i="1" s="1"/>
  <c r="E16" i="1"/>
  <c r="E17" i="1" s="1"/>
  <c r="E18" i="1" s="1"/>
  <c r="E19" i="1" s="1"/>
  <c r="E7" i="1" l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<sst xmlns="http://schemas.openxmlformats.org/spreadsheetml/2006/main" count="9" uniqueCount="5">
  <si>
    <t>Puts</t>
  </si>
  <si>
    <t>Strike</t>
  </si>
  <si>
    <t>Stock Price</t>
  </si>
  <si>
    <t>Exposure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</si>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</sst>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D47-D62E-47F1-A9A2-4008043EEBBB}">
  <dimension ref="B2:N27"/>
  <sheetViews>
    <sheetView tabSelected="1" topLeftCell="A10" workbookViewId="0">
      <selection activeCell="G23" sqref="G23"/>
    </sheetView>
  </sheetViews>
  <sheetFormatPr defaultRowHeight="15" x14ac:dyDescent="0.25"/>
  <cols>
    <col min="4" max="4" width="10.140625" bestFit="1" customWidth="1"/>
    <col min="5" max="5" width="8.140625" customWidth="1"/>
    <col min="7" max="7" width="12.42578125" customWidth="1"/>
    <col min="9" max="9" width="12" bestFit="1" customWidth="1"/>
    <col min="10" max="10" width="13.140625" bestFit="1" customWidth="1"/>
    <col min="14" max="14" width="13.140625" bestFit="1" customWidth="1"/>
  </cols>
  <sheetData>
    <row r="2" spans="2:14" x14ac:dyDescent="0.25">
      <c r="I2" t="s">
        <v>3</v>
      </c>
      <c r="J2" s="2">
        <v>150000</v>
      </c>
      <c r="L2" t="s">
        <v>4</v>
      </c>
    </row>
    <row r="3" spans="2:14" x14ac:dyDescent="0.25">
      <c r="G3" t="s">
        <v>2</v>
      </c>
      <c r="H3">
        <v>6.09</v>
      </c>
      <c r="I3" s="5">
        <f>J2/H3</f>
        <v>24630.541871921181</v>
      </c>
      <c r="L3">
        <v>5</v>
      </c>
      <c r="M3">
        <f t="shared" ref="M3:M8" si="0">$I$3*L3</f>
        <v>123152.70935960591</v>
      </c>
      <c r="N3" s="3">
        <f t="shared" ref="N3:N8" si="1">$J$2-M3</f>
        <v>26847.290640394087</v>
      </c>
    </row>
    <row r="4" spans="2:14" x14ac:dyDescent="0.25">
      <c r="C4" t="s">
        <v>1</v>
      </c>
      <c r="D4" s="1">
        <v>45583</v>
      </c>
      <c r="I4" s="5">
        <f>I3/100</f>
        <v>246.30541871921181</v>
      </c>
      <c r="L4">
        <v>4</v>
      </c>
      <c r="M4">
        <f t="shared" si="0"/>
        <v>98522.167487684725</v>
      </c>
      <c r="N4" s="3">
        <f t="shared" si="1"/>
        <v>51477.832512315275</v>
      </c>
    </row>
    <row r="5" spans="2:14" x14ac:dyDescent="0.25">
      <c r="B5" t="s">
        <v>0</v>
      </c>
      <c r="C5">
        <v>6</v>
      </c>
      <c r="D5">
        <v>0.25</v>
      </c>
      <c r="E5" s="5">
        <v>5000</v>
      </c>
      <c r="J5" s="4">
        <f>I4*D5*100</f>
        <v>6157.6354679802953</v>
      </c>
      <c r="L5">
        <v>3</v>
      </c>
      <c r="M5">
        <f t="shared" si="0"/>
        <v>73891.625615763536</v>
      </c>
      <c r="N5" s="3">
        <f t="shared" si="1"/>
        <v>76108.374384236464</v>
      </c>
    </row>
    <row r="6" spans="2:14" x14ac:dyDescent="0.25">
      <c r="B6">
        <v>5</v>
      </c>
      <c r="C6">
        <f t="shared" ref="C6:C11" si="2">B6-$C$5+$D$5</f>
        <v>-0.75</v>
      </c>
      <c r="D6" s="5">
        <f t="shared" ref="D6:D11" si="3">-C6*100*($E$5/$D$5/100)-$E$5</f>
        <v>10000</v>
      </c>
      <c r="E6" s="6">
        <f t="shared" ref="E6:E11" si="4">D6/$E$5</f>
        <v>2</v>
      </c>
      <c r="L6">
        <v>2</v>
      </c>
      <c r="M6">
        <f t="shared" si="0"/>
        <v>49261.083743842362</v>
      </c>
      <c r="N6" s="3">
        <f t="shared" si="1"/>
        <v>100738.91625615764</v>
      </c>
    </row>
    <row r="7" spans="2:14" x14ac:dyDescent="0.25">
      <c r="B7">
        <v>4</v>
      </c>
      <c r="C7">
        <f t="shared" si="2"/>
        <v>-1.75</v>
      </c>
      <c r="D7" s="5">
        <f t="shared" si="3"/>
        <v>30000</v>
      </c>
      <c r="E7" s="6">
        <f t="shared" si="4"/>
        <v>6</v>
      </c>
      <c r="L7">
        <v>1</v>
      </c>
      <c r="M7">
        <f t="shared" si="0"/>
        <v>24630.541871921181</v>
      </c>
      <c r="N7" s="3">
        <f t="shared" si="1"/>
        <v>125369.45812807881</v>
      </c>
    </row>
    <row r="8" spans="2:14" x14ac:dyDescent="0.25">
      <c r="B8">
        <v>3</v>
      </c>
      <c r="C8">
        <f t="shared" si="2"/>
        <v>-2.75</v>
      </c>
      <c r="D8" s="5">
        <f t="shared" si="3"/>
        <v>50000</v>
      </c>
      <c r="E8" s="6">
        <f t="shared" si="4"/>
        <v>10</v>
      </c>
      <c r="L8">
        <v>0</v>
      </c>
      <c r="M8">
        <f t="shared" si="0"/>
        <v>0</v>
      </c>
      <c r="N8" s="3">
        <f t="shared" si="1"/>
        <v>150000</v>
      </c>
    </row>
    <row r="9" spans="2:14" x14ac:dyDescent="0.25">
      <c r="B9">
        <v>2</v>
      </c>
      <c r="C9">
        <f t="shared" si="2"/>
        <v>-3.75</v>
      </c>
      <c r="D9" s="5">
        <f t="shared" si="3"/>
        <v>70000</v>
      </c>
      <c r="E9" s="6">
        <f t="shared" si="4"/>
        <v>14</v>
      </c>
    </row>
    <row r="10" spans="2:14" x14ac:dyDescent="0.25">
      <c r="B10">
        <v>1</v>
      </c>
      <c r="C10">
        <f t="shared" si="2"/>
        <v>-4.75</v>
      </c>
      <c r="D10" s="5">
        <f t="shared" si="3"/>
        <v>90000</v>
      </c>
      <c r="E10" s="6">
        <f t="shared" si="4"/>
        <v>18</v>
      </c>
    </row>
    <row r="11" spans="2:14" x14ac:dyDescent="0.25">
      <c r="B11">
        <v>0</v>
      </c>
      <c r="C11">
        <f t="shared" si="2"/>
        <v>-5.75</v>
      </c>
      <c r="D11" s="5">
        <f t="shared" si="3"/>
        <v>110000</v>
      </c>
      <c r="E11" s="6">
        <f t="shared" si="4"/>
        <v>22</v>
      </c>
    </row>
    <row r="14" spans="2:14" x14ac:dyDescent="0.25">
      <c r="C14" t="s">
        <v>1</v>
      </c>
      <c r="D14" s="1">
        <v>45674</v>
      </c>
    </row>
    <row r="15" spans="2:14" x14ac:dyDescent="0.25">
      <c r="B15" t="s">
        <v>0</v>
      </c>
      <c r="C15">
        <v>4</v>
      </c>
      <c r="D15">
        <v>0.18</v>
      </c>
      <c r="E15" s="5">
        <v>5000</v>
      </c>
      <c r="G15" s="5">
        <f>E15/D15/100</f>
        <v>277.77777777777777</v>
      </c>
    </row>
    <row r="16" spans="2:14" x14ac:dyDescent="0.25">
      <c r="B16">
        <v>3</v>
      </c>
      <c r="C16">
        <f>B16-$C$15+$D$15</f>
        <v>-0.82000000000000006</v>
      </c>
      <c r="D16" s="5">
        <f>-C16*100*($E$15/$D$5/100)-$E$15</f>
        <v>11400</v>
      </c>
      <c r="E16" s="6">
        <f>D16/$E$15</f>
        <v>2.2799999999999998</v>
      </c>
    </row>
    <row r="17" spans="2:7" x14ac:dyDescent="0.25">
      <c r="B17">
        <v>2</v>
      </c>
      <c r="C17">
        <f>B17-$C$15+$D$15</f>
        <v>-1.82</v>
      </c>
      <c r="D17" s="5">
        <f>-C17*100*($E$15/$D$5/100)-$E$15</f>
        <v>31400</v>
      </c>
      <c r="E17" s="6">
        <f t="shared" ref="E17:E19" si="5">D17/$E$15</f>
        <v>6.28</v>
      </c>
    </row>
    <row r="18" spans="2:7" x14ac:dyDescent="0.25">
      <c r="B18">
        <v>1</v>
      </c>
      <c r="C18">
        <f>B18-$C$15+$D$15</f>
        <v>-2.82</v>
      </c>
      <c r="D18" s="5">
        <f>-C18*100*($E$15/$D$5/100)-$E$15</f>
        <v>51400</v>
      </c>
      <c r="E18" s="6">
        <f t="shared" si="5"/>
        <v>10.28</v>
      </c>
    </row>
    <row r="19" spans="2:7" x14ac:dyDescent="0.25">
      <c r="B19">
        <v>0</v>
      </c>
      <c r="C19">
        <f>B19-$C$15+$D$15</f>
        <v>-3.82</v>
      </c>
      <c r="D19" s="5">
        <f>-C19*100*($E$15/$D$5/100)-$E$15</f>
        <v>71400</v>
      </c>
      <c r="E19" s="6">
        <f t="shared" si="5"/>
        <v>14.28</v>
      </c>
    </row>
    <row r="21" spans="2:7" x14ac:dyDescent="0.25">
      <c r="C21" t="s">
        <v>1</v>
      </c>
      <c r="D21" s="1">
        <v>45674</v>
      </c>
    </row>
    <row r="22" spans="2:7" x14ac:dyDescent="0.25">
      <c r="B22" t="s">
        <v>0</v>
      </c>
      <c r="C22">
        <v>5</v>
      </c>
      <c r="D22">
        <v>0.4</v>
      </c>
      <c r="E22" s="5">
        <v>5000</v>
      </c>
      <c r="G22" s="5">
        <f>E22/D22/100</f>
        <v>125</v>
      </c>
    </row>
    <row r="23" spans="2:7" x14ac:dyDescent="0.25">
      <c r="B23">
        <v>4</v>
      </c>
      <c r="C23">
        <f>B23-$C$22+$D$22</f>
        <v>-0.6</v>
      </c>
      <c r="D23" s="5">
        <f>-C23*100*($E$22/$D$5/100)-$E$22</f>
        <v>7000</v>
      </c>
      <c r="E23" s="6">
        <f>D23/$E$22</f>
        <v>1.4</v>
      </c>
    </row>
    <row r="24" spans="2:7" x14ac:dyDescent="0.25">
      <c r="B24">
        <v>3</v>
      </c>
      <c r="C24">
        <f>B24-$C$22+$D$22</f>
        <v>-1.6</v>
      </c>
      <c r="D24" s="5">
        <f>-C24*100*($E$22/$D$5/100)-$E$22</f>
        <v>27000</v>
      </c>
      <c r="E24" s="6">
        <f>D24/$E$22</f>
        <v>5.4</v>
      </c>
    </row>
    <row r="25" spans="2:7" x14ac:dyDescent="0.25">
      <c r="B25">
        <v>2</v>
      </c>
      <c r="C25">
        <f>B25-$C$22+$D$22</f>
        <v>-2.6</v>
      </c>
      <c r="D25" s="5">
        <f>-C25*100*($E$22/$D$5/100)-$E$22</f>
        <v>47000</v>
      </c>
      <c r="E25" s="6">
        <f>D25/$E$22</f>
        <v>9.4</v>
      </c>
    </row>
    <row r="26" spans="2:7" x14ac:dyDescent="0.25">
      <c r="B26">
        <v>1</v>
      </c>
      <c r="C26">
        <f>B26-$C$22+$D$22</f>
        <v>-3.6</v>
      </c>
      <c r="D26" s="5">
        <f>-C26*100*($E$22/$D$5/100)-$E$22</f>
        <v>67000</v>
      </c>
      <c r="E26" s="6">
        <f>D26/$E$22</f>
        <v>13.4</v>
      </c>
    </row>
    <row r="27" spans="2:7" x14ac:dyDescent="0.25">
      <c r="B27">
        <v>0</v>
      </c>
      <c r="C27">
        <f>B27-$C$22+$D$22</f>
        <v>-4.5999999999999996</v>
      </c>
      <c r="D27" s="5">
        <f>-C27*100*($E$22/$D$5/100)-$E$22</f>
        <v>86999.999999999985</v>
      </c>
      <c r="E27" s="6">
        <f>D27/$E$22</f>
        <v>17.399999999999999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2024-09-22T19:26:11Z</dcterms:created>
  <dcterms:modified xsi:type="dcterms:W3CDTF">2024-09-23T14:05:15Z</dcterms:modified>
</cp:coreProperties>
</file>